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utdoor@noon" sheetId="1" r:id="rId3"/>
    <sheet state="visible" name="Outdoor@night" sheetId="2" r:id="rId4"/>
    <sheet state="visible" name="Indoor(low occupancy)" sheetId="3" r:id="rId5"/>
    <sheet state="visible" name="Indoor(high occupancy)" sheetId="4" r:id="rId6"/>
    <sheet state="visible" name="Orientation" sheetId="5" r:id="rId7"/>
    <sheet state="visible" name="InRoom" sheetId="6" r:id="rId8"/>
    <sheet state="visible" name="Obstacles" sheetId="7" r:id="rId9"/>
    <sheet state="visible" name="Google, Localization" sheetId="8" r:id="rId10"/>
    <sheet state="visible" name="WILD, Localization" sheetId="9" r:id="rId11"/>
  </sheets>
  <definedNames/>
  <calcPr/>
</workbook>
</file>

<file path=xl/sharedStrings.xml><?xml version="1.0" encoding="utf-8"?>
<sst xmlns="http://schemas.openxmlformats.org/spreadsheetml/2006/main" count="1261" uniqueCount="116">
  <si>
    <t>WILD vs Google</t>
  </si>
  <si>
    <t>2/24, sunny, 9.5C</t>
  </si>
  <si>
    <t>P8 upper floor</t>
  </si>
  <si>
    <t>WILD Distance</t>
  </si>
  <si>
    <t>0.5m</t>
  </si>
  <si>
    <t>1m</t>
  </si>
  <si>
    <t>2m</t>
  </si>
  <si>
    <t>4m</t>
  </si>
  <si>
    <t>6m</t>
  </si>
  <si>
    <t>8m</t>
  </si>
  <si>
    <t>10m</t>
  </si>
  <si>
    <t>12m</t>
  </si>
  <si>
    <t>14m</t>
  </si>
  <si>
    <t>16m</t>
  </si>
  <si>
    <t>18m</t>
  </si>
  <si>
    <t>20m</t>
  </si>
  <si>
    <t>22m</t>
  </si>
  <si>
    <t>24m</t>
  </si>
  <si>
    <t>30m</t>
  </si>
  <si>
    <t>Record 1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</si>
  <si>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</si>
  <si>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</si>
  <si>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</si>
  <si>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</si>
  <si>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</si>
  <si>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</si>
  <si>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</si>
  <si>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</si>
  <si>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</si>
  <si>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median</t>
  </si>
  <si>
    <t>median difference</t>
  </si>
  <si>
    <t>variance</t>
  </si>
  <si>
    <t>WILD RSSI</t>
  </si>
  <si>
    <t>Google Distance</t>
  </si>
  <si>
    <t>26m</t>
  </si>
  <si>
    <t>28m</t>
  </si>
  <si>
    <t>Google RSSI</t>
  </si>
  <si>
    <t xml:space="preserve">Indoor P7 lower floor </t>
  </si>
  <si>
    <t>2/28, 2p, lot full</t>
  </si>
  <si>
    <t>.5m</t>
  </si>
  <si>
    <t>median difference high occupancy</t>
  </si>
  <si>
    <t>tested at outdoor noon</t>
  </si>
  <si>
    <t>FRONT</t>
  </si>
  <si>
    <t>RIGHT</t>
  </si>
  <si>
    <t>LEFT</t>
  </si>
  <si>
    <t>BACK</t>
  </si>
  <si>
    <t>UP</t>
  </si>
  <si>
    <t>DOWN</t>
  </si>
  <si>
    <t>5m</t>
  </si>
  <si>
    <t>15m</t>
  </si>
  <si>
    <t>Front diff</t>
  </si>
  <si>
    <t>Right diff</t>
  </si>
  <si>
    <t>Left diff</t>
  </si>
  <si>
    <t>Back diff</t>
  </si>
  <si>
    <t>Up diff</t>
  </si>
  <si>
    <t>Down diff</t>
  </si>
  <si>
    <t>stdev</t>
  </si>
  <si>
    <t>Tested at home</t>
  </si>
  <si>
    <t>3m</t>
  </si>
  <si>
    <t>9m</t>
  </si>
  <si>
    <t>WILD diff</t>
  </si>
  <si>
    <t>Google diff</t>
  </si>
  <si>
    <t>Penetration P32</t>
  </si>
  <si>
    <t>first floor = 3.3m</t>
  </si>
  <si>
    <t>second floor = 3.3+2.95 = 6.25m</t>
  </si>
  <si>
    <t>WILD</t>
  </si>
  <si>
    <t>distance</t>
  </si>
  <si>
    <t>RSSI</t>
  </si>
  <si>
    <t>Google</t>
  </si>
  <si>
    <t xml:space="preserve">Distance median difference </t>
  </si>
  <si>
    <t>3/2 @ P7 lower @ nite</t>
  </si>
  <si>
    <t>after algo change</t>
  </si>
  <si>
    <t>Actual Location</t>
  </si>
  <si>
    <t>Distance to AP1</t>
  </si>
  <si>
    <t>Distance to AP2</t>
  </si>
  <si>
    <t>Distance to AP3</t>
  </si>
  <si>
    <t xml:space="preserve">Estimated x </t>
  </si>
  <si>
    <t>Estimated y</t>
  </si>
  <si>
    <t>New Estimated x1</t>
  </si>
  <si>
    <t>New Estimated y1</t>
  </si>
  <si>
    <t>New Estimated x2</t>
  </si>
  <si>
    <t>New Estimated y2</t>
  </si>
  <si>
    <t>New Estimated x3</t>
  </si>
  <si>
    <t>New Estimated y3</t>
  </si>
  <si>
    <t>(10,10)</t>
  </si>
  <si>
    <t>distance diff</t>
  </si>
  <si>
    <t>New coordinate x</t>
  </si>
  <si>
    <t>New coordinate y</t>
  </si>
  <si>
    <t>New distance diff</t>
  </si>
  <si>
    <t>(20,10)</t>
  </si>
  <si>
    <t>median diff</t>
  </si>
  <si>
    <t>(15,20)</t>
  </si>
  <si>
    <t>(15,15)</t>
  </si>
  <si>
    <t>(15,5)</t>
  </si>
  <si>
    <t>(20,15)</t>
  </si>
  <si>
    <t>(15,25)</t>
  </si>
  <si>
    <t>(15,30)</t>
  </si>
  <si>
    <t xml:space="preserve">median </t>
  </si>
  <si>
    <t>Stdev x</t>
  </si>
  <si>
    <t>Stdev y</t>
  </si>
  <si>
    <t>distance difference</t>
  </si>
  <si>
    <t>3/12 P7 @4:30p</t>
  </si>
  <si>
    <t>tested in apartment garage</t>
  </si>
  <si>
    <t>@1p, low occupancy</t>
  </si>
  <si>
    <t>WILD low occupancy diff</t>
  </si>
  <si>
    <t>Google low occupancy diff</t>
  </si>
  <si>
    <t>2/24, sunny, 17.5C</t>
  </si>
  <si>
    <t>WILD outdoor diff</t>
  </si>
  <si>
    <t>WILD @noon diff</t>
  </si>
  <si>
    <t>stdev @noon</t>
  </si>
  <si>
    <t>Google outdoor diff</t>
  </si>
  <si>
    <t>Google @noon diff</t>
  </si>
  <si>
    <t>WILD indoor</t>
  </si>
  <si>
    <t>Google indoor</t>
  </si>
  <si>
    <t>WILD high occupancy</t>
  </si>
  <si>
    <t>Google high occupancy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</si>
</sst>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</font>
    <font>
      <name val="Arial"/>
    </font>
    <font>
      <color rgb="FF000000"/>
      <name val="Arial"/>
    </font>
    <font>
      <color rgb="FF000000"/>
      <name val="Roboto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readingOrder="0"/>
    </xf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WILD @noon vs WILD @night distance variance comparison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'Outdoor@noon'!$A$17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'Outdoor@noon'!$B$17:$P$17</c:f>
            </c:numRef>
          </c:val>
          <c:smooth val="0"/>
        </c:ser>
        <c:ser>
          <c:idx val="1"/>
          <c:order val="1"/>
          <c:tx>
            <c:strRef>
              <c:f>'Outdoor@noon'!$A$3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'Outdoor@noon'!$B$3:$P$3</c:f>
            </c:numRef>
          </c:val>
          <c:smooth val="0"/>
        </c:ser>
        <c:ser>
          <c:idx val="2"/>
          <c:order val="2"/>
          <c:tx>
            <c:strRef>
              <c:f>'Outdoor@noon'!$A$101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'Outdoor@noon'!$B$101:$P$101</c:f>
            </c:numRef>
          </c:val>
          <c:smooth val="0"/>
        </c:ser>
        <c:axId val="609250526"/>
        <c:axId val="2100524331"/>
      </c:lineChart>
      <c:catAx>
        <c:axId val="60925052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00524331"/>
      </c:catAx>
      <c:valAx>
        <c:axId val="2100524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9250526"/>
      </c:valAx>
    </c:plotArea>
    <c:legend>
      <c:legendPos val="tr"/>
      <c:overlay val="1"/>
      <c:txPr>
        <a:bodyPr/>
        <a:lstStyle/>
        <a:p>
          <a:pPr lvl="0">
            <a:defRPr>
              <a:latin typeface="Verdan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Google @noon vs Google @night distance variance comparison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'Outdoor@noon'!$A$48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'Outdoor@noon'!$B$48:$P$48</c:f>
            </c:numRef>
          </c:val>
          <c:smooth val="0"/>
        </c:ser>
        <c:ser>
          <c:idx val="1"/>
          <c:order val="1"/>
          <c:tx>
            <c:strRef>
              <c:f>'Outdoor@noon'!$A$3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'Outdoor@noon'!$B$3:$P$3</c:f>
            </c:numRef>
          </c:val>
          <c:smooth val="0"/>
        </c:ser>
        <c:ser>
          <c:idx val="2"/>
          <c:order val="2"/>
          <c:tx>
            <c:strRef>
              <c:f>'Outdoor@noon'!$A$130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'Outdoor@noon'!$B$130:$P$130</c:f>
            </c:numRef>
          </c:val>
          <c:smooth val="0"/>
        </c:ser>
        <c:axId val="1551846166"/>
        <c:axId val="1300306361"/>
      </c:lineChart>
      <c:catAx>
        <c:axId val="155184616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00306361"/>
      </c:catAx>
      <c:valAx>
        <c:axId val="1300306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1846166"/>
      </c:valAx>
    </c:plotArea>
    <c:legend>
      <c:legendPos val="tr"/>
      <c:overlay val="1"/>
      <c:txPr>
        <a:bodyPr/>
        <a:lstStyle/>
        <a:p>
          <a:pPr lvl="0">
            <a:defRPr>
              <a:latin typeface="Verdana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WILD outdoor vs indoor distance comparison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'Outdoor@noon'!$A$15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'Outdoor@noon'!$B$15:$P$15</c:f>
            </c:numRef>
          </c:val>
          <c:smooth val="0"/>
        </c:ser>
        <c:ser>
          <c:idx val="1"/>
          <c:order val="1"/>
          <c:tx>
            <c:strRef>
              <c:f>'Outdoor@noon'!$A$3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'Outdoor@noon'!$B$3:$P$3</c:f>
            </c:numRef>
          </c:val>
          <c:smooth val="0"/>
        </c:ser>
        <c:ser>
          <c:idx val="2"/>
          <c:order val="2"/>
          <c:tx>
            <c:strRef>
              <c:f>'Outdoor@noon'!$A$222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'Outdoor@noon'!$B$222:$P$222</c:f>
            </c:numRef>
          </c:val>
          <c:smooth val="0"/>
        </c:ser>
        <c:axId val="1835960189"/>
        <c:axId val="770007333"/>
      </c:lineChart>
      <c:catAx>
        <c:axId val="183596018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70007333"/>
      </c:catAx>
      <c:valAx>
        <c:axId val="770007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5960189"/>
      </c:valAx>
    </c:plotArea>
    <c:legend>
      <c:legendPos val="tr"/>
      <c:overlay val="1"/>
      <c:txPr>
        <a:bodyPr/>
        <a:lstStyle/>
        <a:p>
          <a:pPr lvl="0">
            <a:defRPr>
              <a:latin typeface="Verdana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Google outdoor vs indoor distance comparison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'Outdoor@noon'!$A$46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'Outdoor@noon'!$B$46:$P$46</c:f>
            </c:numRef>
          </c:val>
          <c:smooth val="0"/>
        </c:ser>
        <c:ser>
          <c:idx val="1"/>
          <c:order val="1"/>
          <c:tx>
            <c:strRef>
              <c:f>'Outdoor@noon'!$A$3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'Outdoor@noon'!$B$3:$P$3</c:f>
            </c:numRef>
          </c:val>
          <c:smooth val="0"/>
        </c:ser>
        <c:ser>
          <c:idx val="2"/>
          <c:order val="2"/>
          <c:tx>
            <c:strRef>
              <c:f>'Outdoor@noon'!$A$252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'Outdoor@noon'!$B$252:$P$252</c:f>
            </c:numRef>
          </c:val>
          <c:smooth val="0"/>
        </c:ser>
        <c:axId val="2046371671"/>
        <c:axId val="848363771"/>
      </c:lineChart>
      <c:catAx>
        <c:axId val="204637167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48363771"/>
      </c:catAx>
      <c:valAx>
        <c:axId val="848363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6371671"/>
      </c:valAx>
    </c:plotArea>
    <c:legend>
      <c:legendPos val="tr"/>
      <c:overlay val="1"/>
      <c:txPr>
        <a:bodyPr/>
        <a:lstStyle/>
        <a:p>
          <a:pPr lvl="0">
            <a:defRPr>
              <a:latin typeface="Verdana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WILD @noon vs WILD @night RSSI variance comparison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'Outdoor@noon'!$A$32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'Outdoor@noon'!$B$32:$P$32</c:f>
            </c:numRef>
          </c:val>
          <c:smooth val="0"/>
        </c:ser>
        <c:ser>
          <c:idx val="1"/>
          <c:order val="1"/>
          <c:tx>
            <c:strRef>
              <c:f>'Outdoor@noon'!$A$3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'Outdoor@noon'!$B$3:$P$3</c:f>
            </c:numRef>
          </c:val>
          <c:smooth val="0"/>
        </c:ser>
        <c:ser>
          <c:idx val="2"/>
          <c:order val="2"/>
          <c:tx>
            <c:strRef>
              <c:f>'Outdoor@noon'!$A$101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'Outdoor@noon'!$B$101:$P$101</c:f>
            </c:numRef>
          </c:val>
          <c:smooth val="0"/>
        </c:ser>
        <c:axId val="193148559"/>
        <c:axId val="718842310"/>
      </c:lineChart>
      <c:catAx>
        <c:axId val="19314855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18842310"/>
      </c:catAx>
      <c:valAx>
        <c:axId val="718842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3148559"/>
      </c:valAx>
    </c:plotArea>
    <c:legend>
      <c:legendPos val="tr"/>
      <c:overlay val="1"/>
      <c:txPr>
        <a:bodyPr/>
        <a:lstStyle/>
        <a:p>
          <a:pPr lvl="0">
            <a:defRPr>
              <a:latin typeface="Verdana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Google @noon vs Google @night RSSI variance comparison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'Outdoor@noon'!$A$62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'Outdoor@noon'!$B$62:$P$62</c:f>
            </c:numRef>
          </c:val>
          <c:smooth val="0"/>
        </c:ser>
        <c:ser>
          <c:idx val="1"/>
          <c:order val="1"/>
          <c:tx>
            <c:strRef>
              <c:f>'Outdoor@noon'!$A$3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'Outdoor@noon'!$B$3:$P$3</c:f>
            </c:numRef>
          </c:val>
          <c:smooth val="0"/>
        </c:ser>
        <c:ser>
          <c:idx val="2"/>
          <c:order val="2"/>
          <c:tx>
            <c:strRef>
              <c:f>'Outdoor@noon'!$A$144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'Outdoor@noon'!$B$3:$P$3</c:f>
            </c:strRef>
          </c:cat>
          <c:val>
            <c:numRef>
              <c:f>'Outdoor@noon'!$B$144:$P$144</c:f>
            </c:numRef>
          </c:val>
          <c:smooth val="0"/>
        </c:ser>
        <c:axId val="540686877"/>
        <c:axId val="1650552513"/>
      </c:lineChart>
      <c:catAx>
        <c:axId val="54068687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50552513"/>
      </c:catAx>
      <c:valAx>
        <c:axId val="1650552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0686877"/>
      </c:valAx>
    </c:plotArea>
    <c:legend>
      <c:legendPos val="tr"/>
      <c:overlay val="1"/>
      <c:txPr>
        <a:bodyPr/>
        <a:lstStyle/>
        <a:p>
          <a:pPr lvl="0">
            <a:defRPr>
              <a:latin typeface="Verdana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WILD low occupancy vs high occupancy distance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'Indoor(low occupancy)'!$A$15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'Indoor(low occupancy)'!$B$3:$R$3</c:f>
            </c:strRef>
          </c:cat>
          <c:val>
            <c:numRef>
              <c:f>'Indoor(low occupancy)'!$B$15:$R$15</c:f>
            </c:numRef>
          </c:val>
          <c:smooth val="0"/>
        </c:ser>
        <c:ser>
          <c:idx val="1"/>
          <c:order val="1"/>
          <c:tx>
            <c:strRef>
              <c:f>'Indoor(low occupancy)'!$A$3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'Indoor(low occupancy)'!$B$3:$R$3</c:f>
            </c:strRef>
          </c:cat>
          <c:val>
            <c:numRef>
              <c:f>'Indoor(low occupancy)'!$B$3:$R$3</c:f>
            </c:numRef>
          </c:val>
          <c:smooth val="0"/>
        </c:ser>
        <c:ser>
          <c:idx val="2"/>
          <c:order val="2"/>
          <c:tx>
            <c:strRef>
              <c:f>'Indoor(low occupancy)'!$A$82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'Indoor(low occupancy)'!$B$3:$R$3</c:f>
            </c:strRef>
          </c:cat>
          <c:val>
            <c:numRef>
              <c:f>'Indoor(low occupancy)'!$B$82:$R$82</c:f>
            </c:numRef>
          </c:val>
          <c:smooth val="0"/>
        </c:ser>
        <c:axId val="1357999197"/>
        <c:axId val="1766678780"/>
      </c:lineChart>
      <c:catAx>
        <c:axId val="135799919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66678780"/>
      </c:catAx>
      <c:valAx>
        <c:axId val="1766678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7999197"/>
      </c:valAx>
    </c:plotArea>
    <c:legend>
      <c:legendPos val="tr"/>
      <c:overlay val="1"/>
      <c:txPr>
        <a:bodyPr/>
        <a:lstStyle/>
        <a:p>
          <a:pPr lvl="0">
            <a:defRPr>
              <a:latin typeface="Verdana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Google low occupancy vs high occupancy distance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'Indoor(low occupancy)'!$A$45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'Indoor(low occupancy)'!$B$3:$R$3</c:f>
            </c:strRef>
          </c:cat>
          <c:val>
            <c:numRef>
              <c:f>'Indoor(low occupancy)'!$B$45:$R$45</c:f>
            </c:numRef>
          </c:val>
          <c:smooth val="0"/>
        </c:ser>
        <c:ser>
          <c:idx val="1"/>
          <c:order val="1"/>
          <c:tx>
            <c:strRef>
              <c:f>'Indoor(low occupancy)'!$A$3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'Indoor(low occupancy)'!$B$3:$R$3</c:f>
            </c:strRef>
          </c:cat>
          <c:val>
            <c:numRef>
              <c:f>'Indoor(low occupancy)'!$B$3:$R$3</c:f>
            </c:numRef>
          </c:val>
          <c:smooth val="0"/>
        </c:ser>
        <c:ser>
          <c:idx val="2"/>
          <c:order val="2"/>
          <c:tx>
            <c:strRef>
              <c:f>'Indoor(low occupancy)'!$A$111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'Indoor(low occupancy)'!$B$3:$R$3</c:f>
            </c:strRef>
          </c:cat>
          <c:val>
            <c:numRef>
              <c:f>'Indoor(low occupancy)'!$B$111:$R$111</c:f>
            </c:numRef>
          </c:val>
          <c:smooth val="0"/>
        </c:ser>
        <c:axId val="983377021"/>
        <c:axId val="1436936"/>
      </c:lineChart>
      <c:catAx>
        <c:axId val="9833770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36936"/>
      </c:catAx>
      <c:valAx>
        <c:axId val="1436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3377021"/>
      </c:valAx>
    </c:plotArea>
    <c:legend>
      <c:legendPos val="tr"/>
      <c:overlay val="1"/>
      <c:txPr>
        <a:bodyPr/>
        <a:lstStyle/>
        <a:p>
          <a:pPr lvl="0">
            <a:defRPr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228600</xdr:colOff>
      <xdr:row>166</xdr:row>
      <xdr:rowOff>190500</xdr:rowOff>
    </xdr:from>
    <xdr:ext cx="5619750" cy="3467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523875</xdr:colOff>
      <xdr:row>166</xdr:row>
      <xdr:rowOff>180975</xdr:rowOff>
    </xdr:from>
    <xdr:ext cx="5715000" cy="3524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338</xdr:row>
      <xdr:rowOff>0</xdr:rowOff>
    </xdr:from>
    <xdr:ext cx="5619750" cy="34671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533400</xdr:colOff>
      <xdr:row>337</xdr:row>
      <xdr:rowOff>171450</xdr:rowOff>
    </xdr:from>
    <xdr:ext cx="5619750" cy="34671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200025</xdr:colOff>
      <xdr:row>185</xdr:row>
      <xdr:rowOff>133350</xdr:rowOff>
    </xdr:from>
    <xdr:ext cx="5619750" cy="34671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523875</xdr:colOff>
      <xdr:row>185</xdr:row>
      <xdr:rowOff>161925</xdr:rowOff>
    </xdr:from>
    <xdr:ext cx="5619750" cy="34671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148</xdr:row>
      <xdr:rowOff>47625</xdr:rowOff>
    </xdr:from>
    <xdr:ext cx="6600825" cy="4076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600075</xdr:colOff>
      <xdr:row>147</xdr:row>
      <xdr:rowOff>142875</xdr:rowOff>
    </xdr:from>
    <xdr:ext cx="6496050" cy="40100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16.57"/>
  </cols>
  <sheetData>
    <row r="1">
      <c r="A1" s="1" t="s">
        <v>0</v>
      </c>
      <c r="B1" s="1" t="s">
        <v>106</v>
      </c>
      <c r="C1" s="1" t="s">
        <v>2</v>
      </c>
    </row>
    <row r="3">
      <c r="A3" s="2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</row>
    <row r="4">
      <c r="A4" s="1" t="s">
        <v>19</v>
      </c>
      <c r="B4" s="1">
        <v>0.53</v>
      </c>
      <c r="C4" s="1">
        <v>1.25</v>
      </c>
      <c r="D4" s="1">
        <v>1.64</v>
      </c>
      <c r="E4" s="1">
        <v>4.67</v>
      </c>
      <c r="F4" s="1">
        <v>5.0</v>
      </c>
      <c r="G4" s="1">
        <v>8.24</v>
      </c>
      <c r="H4" s="1">
        <v>13.14</v>
      </c>
      <c r="I4" s="1">
        <v>14.79</v>
      </c>
      <c r="J4" s="1">
        <v>14.31</v>
      </c>
      <c r="K4" s="1">
        <v>14.75</v>
      </c>
      <c r="L4" s="1">
        <v>21.51</v>
      </c>
      <c r="M4" s="1">
        <v>23.53</v>
      </c>
      <c r="N4" s="1">
        <v>25.09</v>
      </c>
      <c r="O4" s="1">
        <v>27.99</v>
      </c>
      <c r="P4" s="1">
        <v>34.67</v>
      </c>
    </row>
    <row r="5">
      <c r="A5" s="1" t="s">
        <v>20</v>
      </c>
      <c r="B5" s="1">
        <v>0.29</v>
      </c>
      <c r="C5" s="1">
        <v>0.36</v>
      </c>
      <c r="D5" s="1">
        <v>2.3</v>
      </c>
      <c r="E5" s="1">
        <v>5.13</v>
      </c>
      <c r="F5" s="1">
        <v>6.28</v>
      </c>
      <c r="G5" s="1">
        <v>8.36</v>
      </c>
      <c r="H5" s="1">
        <v>11.49</v>
      </c>
      <c r="I5" s="1">
        <v>13.48</v>
      </c>
      <c r="J5" s="1">
        <v>15.71</v>
      </c>
      <c r="K5" s="1">
        <v>16.93</v>
      </c>
      <c r="L5" s="1">
        <v>23.5</v>
      </c>
      <c r="M5" s="1">
        <v>21.78</v>
      </c>
      <c r="N5" s="1">
        <v>24.27</v>
      </c>
      <c r="O5" s="1">
        <v>29.86</v>
      </c>
      <c r="P5" s="1">
        <v>39.89</v>
      </c>
    </row>
    <row r="6">
      <c r="A6" s="1" t="s">
        <v>21</v>
      </c>
      <c r="B6" s="1">
        <v>0.31</v>
      </c>
      <c r="C6" s="1">
        <v>1.05</v>
      </c>
      <c r="D6" s="1">
        <v>1.39</v>
      </c>
      <c r="E6" s="1">
        <v>4.85</v>
      </c>
      <c r="F6" s="1">
        <v>4.73</v>
      </c>
      <c r="G6" s="1">
        <v>9.2</v>
      </c>
      <c r="H6" s="1">
        <v>12.29</v>
      </c>
      <c r="I6" s="1">
        <v>14.4</v>
      </c>
      <c r="J6" s="1">
        <v>17.18</v>
      </c>
      <c r="K6" s="1">
        <v>18.79</v>
      </c>
      <c r="L6" s="1">
        <v>23.5</v>
      </c>
      <c r="M6" s="1">
        <v>22.23</v>
      </c>
      <c r="N6" s="1">
        <v>24.02</v>
      </c>
      <c r="O6" s="1">
        <v>31.53</v>
      </c>
      <c r="P6" s="1">
        <v>36.97</v>
      </c>
    </row>
    <row r="7">
      <c r="A7" s="1" t="s">
        <v>22</v>
      </c>
      <c r="B7" s="1">
        <v>0.04</v>
      </c>
      <c r="C7" s="1">
        <v>1.36</v>
      </c>
      <c r="D7" s="1">
        <v>1.89</v>
      </c>
      <c r="E7" s="1">
        <v>5.31</v>
      </c>
      <c r="F7" s="1">
        <v>7.51</v>
      </c>
      <c r="G7" s="1">
        <v>10.53</v>
      </c>
      <c r="H7" s="1">
        <v>12.27</v>
      </c>
      <c r="I7" s="1">
        <v>13.81</v>
      </c>
      <c r="J7" s="1">
        <v>14.18</v>
      </c>
      <c r="K7" s="1">
        <v>15.03</v>
      </c>
      <c r="L7" s="1">
        <v>19.8</v>
      </c>
      <c r="M7" s="1">
        <v>20.83</v>
      </c>
      <c r="N7" s="1">
        <v>26.52</v>
      </c>
      <c r="O7" s="1">
        <v>30.65</v>
      </c>
      <c r="P7" s="1">
        <v>49.83</v>
      </c>
    </row>
    <row r="8">
      <c r="A8" s="1" t="s">
        <v>23</v>
      </c>
      <c r="B8" s="1">
        <v>0.55</v>
      </c>
      <c r="C8" s="1">
        <v>1.14</v>
      </c>
      <c r="D8" s="1">
        <v>1.5</v>
      </c>
      <c r="E8" s="1">
        <v>2.81</v>
      </c>
      <c r="F8" s="1">
        <v>6.05</v>
      </c>
      <c r="G8" s="1">
        <v>10.07</v>
      </c>
      <c r="H8" s="1">
        <v>12.55</v>
      </c>
      <c r="I8" s="1">
        <v>15.98</v>
      </c>
      <c r="J8" s="1">
        <v>16.9</v>
      </c>
      <c r="K8" s="1">
        <v>17.14</v>
      </c>
      <c r="L8" s="1">
        <v>19.81</v>
      </c>
      <c r="M8" s="1">
        <v>23.7</v>
      </c>
      <c r="N8" s="1">
        <v>25.28</v>
      </c>
      <c r="O8" s="1">
        <v>29.12</v>
      </c>
      <c r="P8" s="1">
        <v>33.19</v>
      </c>
    </row>
    <row r="9">
      <c r="A9" s="1" t="s">
        <v>24</v>
      </c>
      <c r="B9" s="1">
        <v>0.34</v>
      </c>
      <c r="C9" s="1">
        <v>0.71</v>
      </c>
      <c r="D9" s="1">
        <v>0.97</v>
      </c>
      <c r="E9" s="1">
        <v>4.5</v>
      </c>
      <c r="F9" s="1">
        <v>5.96</v>
      </c>
      <c r="G9" s="1">
        <v>10.78</v>
      </c>
      <c r="H9" s="1">
        <v>10.05</v>
      </c>
      <c r="I9" s="1">
        <v>14.16</v>
      </c>
      <c r="J9" s="1">
        <v>13.9</v>
      </c>
      <c r="K9" s="1">
        <v>18.82</v>
      </c>
      <c r="L9" s="1">
        <v>20.39</v>
      </c>
      <c r="M9" s="1">
        <v>22.67</v>
      </c>
      <c r="N9" s="1">
        <v>24.2</v>
      </c>
      <c r="O9" s="1">
        <v>27.48</v>
      </c>
      <c r="P9" s="1">
        <v>37.16</v>
      </c>
    </row>
    <row r="10">
      <c r="A10" s="1" t="s">
        <v>25</v>
      </c>
      <c r="B10" s="1">
        <v>0.66</v>
      </c>
      <c r="C10" s="1">
        <v>0.66</v>
      </c>
      <c r="D10" s="1">
        <v>1.87</v>
      </c>
      <c r="E10" s="1">
        <v>4.89</v>
      </c>
      <c r="F10" s="1">
        <v>5.88</v>
      </c>
      <c r="G10" s="1">
        <v>7.81</v>
      </c>
      <c r="H10" s="1">
        <v>11.16</v>
      </c>
      <c r="I10" s="1">
        <v>13.87</v>
      </c>
      <c r="J10" s="1">
        <v>16.6</v>
      </c>
      <c r="K10" s="1">
        <v>17.65</v>
      </c>
      <c r="L10" s="1">
        <v>22.95</v>
      </c>
      <c r="M10" s="1">
        <v>22.09</v>
      </c>
      <c r="N10" s="1">
        <v>25.02</v>
      </c>
      <c r="O10" s="1">
        <v>30.84</v>
      </c>
      <c r="P10" s="1">
        <v>65.33</v>
      </c>
    </row>
    <row r="11">
      <c r="A11" s="1" t="s">
        <v>26</v>
      </c>
      <c r="B11" s="1">
        <v>0.41</v>
      </c>
      <c r="C11" s="1">
        <v>0.86</v>
      </c>
      <c r="D11" s="1">
        <v>2.08</v>
      </c>
      <c r="E11" s="1">
        <v>4.42</v>
      </c>
      <c r="F11" s="1">
        <v>6.43</v>
      </c>
      <c r="G11" s="1">
        <v>10.08</v>
      </c>
      <c r="H11" s="1">
        <v>11.38</v>
      </c>
      <c r="I11" s="1">
        <v>13.8</v>
      </c>
      <c r="J11" s="1">
        <v>16.59</v>
      </c>
      <c r="K11" s="1">
        <v>17.6</v>
      </c>
      <c r="L11" s="1">
        <v>23.73</v>
      </c>
      <c r="M11" s="1">
        <v>22.03</v>
      </c>
      <c r="N11" s="1">
        <v>25.06</v>
      </c>
      <c r="O11" s="1">
        <v>25.61</v>
      </c>
    </row>
    <row r="12">
      <c r="A12" s="1" t="s">
        <v>27</v>
      </c>
      <c r="B12" s="1">
        <v>0.07</v>
      </c>
      <c r="C12" s="1">
        <v>1.29</v>
      </c>
      <c r="D12" s="1">
        <v>2.03</v>
      </c>
      <c r="E12" s="1">
        <v>5.15</v>
      </c>
      <c r="F12" s="1">
        <v>3.85</v>
      </c>
      <c r="G12" s="1">
        <v>10.09</v>
      </c>
      <c r="H12" s="1">
        <v>10.37</v>
      </c>
      <c r="I12" s="1">
        <v>13.81</v>
      </c>
      <c r="J12" s="1">
        <v>16.82</v>
      </c>
      <c r="K12" s="1">
        <v>17.14</v>
      </c>
      <c r="L12" s="1">
        <v>16.07</v>
      </c>
      <c r="M12" s="1">
        <v>22.04</v>
      </c>
      <c r="N12" s="1">
        <v>25.55</v>
      </c>
      <c r="O12" s="1">
        <v>27.6</v>
      </c>
    </row>
    <row r="13">
      <c r="A13" s="1" t="s">
        <v>28</v>
      </c>
      <c r="B13" s="1">
        <v>0.1</v>
      </c>
      <c r="C13" s="1">
        <v>1.18</v>
      </c>
      <c r="D13" s="1">
        <v>1.99</v>
      </c>
      <c r="E13" s="1">
        <v>4.97</v>
      </c>
      <c r="F13" s="1">
        <v>6.41</v>
      </c>
      <c r="G13" s="1">
        <v>9.74</v>
      </c>
      <c r="H13" s="1">
        <v>11.69</v>
      </c>
      <c r="I13" s="1">
        <v>14.31</v>
      </c>
      <c r="J13" s="1">
        <v>16.13</v>
      </c>
      <c r="K13" s="1">
        <v>17.72</v>
      </c>
      <c r="L13" s="1">
        <v>24.92</v>
      </c>
      <c r="M13" s="1">
        <v>21.81</v>
      </c>
      <c r="N13" s="1">
        <v>25.62</v>
      </c>
      <c r="O13" s="1">
        <v>26.49</v>
      </c>
    </row>
    <row r="14">
      <c r="A14" s="1" t="s">
        <v>29</v>
      </c>
      <c r="B14" s="1">
        <f t="shared" ref="B14:P14" si="1">MEDIAN(B4:B13)</f>
        <v>0.325</v>
      </c>
      <c r="C14" s="1">
        <f t="shared" si="1"/>
        <v>1.095</v>
      </c>
      <c r="D14" s="1">
        <f t="shared" si="1"/>
        <v>1.88</v>
      </c>
      <c r="E14" s="1">
        <f t="shared" si="1"/>
        <v>4.87</v>
      </c>
      <c r="F14" s="1">
        <f t="shared" si="1"/>
        <v>6.005</v>
      </c>
      <c r="G14" s="1">
        <f t="shared" si="1"/>
        <v>9.905</v>
      </c>
      <c r="H14" s="1">
        <f t="shared" si="1"/>
        <v>11.59</v>
      </c>
      <c r="I14" s="1">
        <f t="shared" si="1"/>
        <v>14.015</v>
      </c>
      <c r="J14" s="1">
        <f t="shared" si="1"/>
        <v>16.36</v>
      </c>
      <c r="K14" s="1">
        <f t="shared" si="1"/>
        <v>17.37</v>
      </c>
      <c r="L14" s="1">
        <f t="shared" si="1"/>
        <v>22.23</v>
      </c>
      <c r="M14" s="1">
        <f t="shared" si="1"/>
        <v>22.065</v>
      </c>
      <c r="N14" s="1">
        <f t="shared" si="1"/>
        <v>25.075</v>
      </c>
      <c r="O14" s="1">
        <f t="shared" si="1"/>
        <v>28.555</v>
      </c>
      <c r="P14" s="1">
        <f t="shared" si="1"/>
        <v>37.16</v>
      </c>
    </row>
    <row r="15">
      <c r="A15" s="1" t="s">
        <v>107</v>
      </c>
      <c r="B15" s="1">
        <f t="shared" ref="B15:P15" si="2">B14-A64</f>
        <v>0.325</v>
      </c>
      <c r="C15" s="1">
        <f t="shared" si="2"/>
        <v>1.095</v>
      </c>
      <c r="D15" s="1">
        <f t="shared" si="2"/>
        <v>1.88</v>
      </c>
      <c r="E15" s="1">
        <f t="shared" si="2"/>
        <v>4.87</v>
      </c>
      <c r="F15" s="1">
        <f t="shared" si="2"/>
        <v>6.005</v>
      </c>
      <c r="G15" s="1">
        <f t="shared" si="2"/>
        <v>9.905</v>
      </c>
      <c r="H15" s="1">
        <f t="shared" si="2"/>
        <v>11.59</v>
      </c>
      <c r="I15" s="1">
        <f t="shared" si="2"/>
        <v>14.015</v>
      </c>
      <c r="J15" s="1">
        <f t="shared" si="2"/>
        <v>16.36</v>
      </c>
      <c r="K15" s="1">
        <f t="shared" si="2"/>
        <v>17.37</v>
      </c>
      <c r="L15" s="1">
        <f t="shared" si="2"/>
        <v>22.23</v>
      </c>
      <c r="M15" s="1">
        <f t="shared" si="2"/>
        <v>22.065</v>
      </c>
      <c r="N15" s="1">
        <f t="shared" si="2"/>
        <v>25.075</v>
      </c>
      <c r="O15" s="1">
        <f t="shared" si="2"/>
        <v>28.555</v>
      </c>
      <c r="P15" s="1">
        <f t="shared" si="2"/>
        <v>37.16</v>
      </c>
    </row>
    <row r="16">
      <c r="A16" s="1" t="s">
        <v>108</v>
      </c>
      <c r="B16" s="1">
        <f t="shared" ref="B16:P16" si="3">B15-A65</f>
        <v>0.325</v>
      </c>
      <c r="C16" s="1">
        <f t="shared" si="3"/>
        <v>1.095</v>
      </c>
      <c r="D16" s="1">
        <f t="shared" si="3"/>
        <v>1.88</v>
      </c>
      <c r="E16" s="1">
        <f t="shared" si="3"/>
        <v>4.87</v>
      </c>
      <c r="F16" s="1">
        <f t="shared" si="3"/>
        <v>6.005</v>
      </c>
      <c r="G16" s="1">
        <f t="shared" si="3"/>
        <v>9.905</v>
      </c>
      <c r="H16" s="1">
        <f t="shared" si="3"/>
        <v>11.59</v>
      </c>
      <c r="I16" s="1">
        <f t="shared" si="3"/>
        <v>14.015</v>
      </c>
      <c r="J16" s="1">
        <f t="shared" si="3"/>
        <v>16.36</v>
      </c>
      <c r="K16" s="1">
        <f t="shared" si="3"/>
        <v>17.37</v>
      </c>
      <c r="L16" s="1">
        <f t="shared" si="3"/>
        <v>22.23</v>
      </c>
      <c r="M16" s="1">
        <f t="shared" si="3"/>
        <v>22.065</v>
      </c>
      <c r="N16" s="1">
        <f t="shared" si="3"/>
        <v>25.075</v>
      </c>
      <c r="O16" s="1">
        <f t="shared" si="3"/>
        <v>28.555</v>
      </c>
      <c r="P16" s="1">
        <f t="shared" si="3"/>
        <v>37.16</v>
      </c>
    </row>
    <row r="17">
      <c r="A17" s="1" t="s">
        <v>109</v>
      </c>
      <c r="B17" s="1">
        <f t="shared" ref="B17:O17" si="4">STDEV(B4:B13)</f>
        <v>0.213541565</v>
      </c>
      <c r="C17" s="1">
        <f t="shared" si="4"/>
        <v>0.3261969412</v>
      </c>
      <c r="D17" s="1">
        <f t="shared" si="4"/>
        <v>0.3931977167</v>
      </c>
      <c r="E17" s="1">
        <f t="shared" si="4"/>
        <v>0.7128503037</v>
      </c>
      <c r="F17" s="1">
        <f t="shared" si="4"/>
        <v>1.033032214</v>
      </c>
      <c r="G17" s="1">
        <f t="shared" si="4"/>
        <v>1.032720248</v>
      </c>
      <c r="H17" s="1">
        <f t="shared" si="4"/>
        <v>0.9638747037</v>
      </c>
      <c r="I17" s="1">
        <f t="shared" si="4"/>
        <v>0.7184002289</v>
      </c>
      <c r="J17" s="1">
        <f t="shared" si="4"/>
        <v>1.246335072</v>
      </c>
      <c r="K17" s="1">
        <f t="shared" si="4"/>
        <v>1.356400875</v>
      </c>
      <c r="L17" s="1">
        <f t="shared" si="4"/>
        <v>2.647761319</v>
      </c>
      <c r="M17" s="1">
        <f t="shared" si="4"/>
        <v>0.8473678199</v>
      </c>
      <c r="N17" s="1">
        <f t="shared" si="4"/>
        <v>0.7587570245</v>
      </c>
      <c r="O17" s="1">
        <f t="shared" si="4"/>
        <v>1.98731561</v>
      </c>
      <c r="P17" s="1">
        <f>STDEV(P4:P9)</f>
        <v>5.953460898</v>
      </c>
    </row>
    <row r="20">
      <c r="A20" s="2" t="s">
        <v>32</v>
      </c>
      <c r="B20" s="1" t="s">
        <v>4</v>
      </c>
      <c r="C20" s="1" t="s">
        <v>5</v>
      </c>
      <c r="D20" s="1" t="s">
        <v>6</v>
      </c>
      <c r="E20" s="1" t="s">
        <v>7</v>
      </c>
      <c r="F20" s="1" t="s">
        <v>8</v>
      </c>
      <c r="G20" s="1" t="s">
        <v>9</v>
      </c>
      <c r="H20" s="1" t="s">
        <v>10</v>
      </c>
      <c r="I20" s="1" t="s">
        <v>11</v>
      </c>
      <c r="J20" s="1" t="s">
        <v>12</v>
      </c>
      <c r="K20" s="1" t="s">
        <v>13</v>
      </c>
      <c r="L20" s="1" t="s">
        <v>14</v>
      </c>
      <c r="M20" s="1" t="s">
        <v>15</v>
      </c>
      <c r="N20" s="1" t="s">
        <v>16</v>
      </c>
      <c r="O20" s="1" t="s">
        <v>17</v>
      </c>
      <c r="P20" s="1" t="s">
        <v>18</v>
      </c>
    </row>
    <row r="21">
      <c r="A21" s="1" t="s">
        <v>19</v>
      </c>
      <c r="B21" s="1">
        <v>45.0</v>
      </c>
      <c r="C21" s="1">
        <v>42.0</v>
      </c>
      <c r="D21" s="1">
        <v>64.0</v>
      </c>
      <c r="E21" s="1">
        <v>61.0</v>
      </c>
      <c r="F21" s="1">
        <v>53.0</v>
      </c>
      <c r="G21" s="1">
        <v>70.0</v>
      </c>
      <c r="H21" s="1">
        <v>76.0</v>
      </c>
      <c r="I21" s="1">
        <v>77.0</v>
      </c>
      <c r="J21" s="1">
        <v>85.0</v>
      </c>
      <c r="K21" s="1">
        <v>87.0</v>
      </c>
      <c r="L21" s="1">
        <v>83.0</v>
      </c>
      <c r="M21" s="1">
        <v>153.0</v>
      </c>
      <c r="N21" s="1">
        <v>91.0</v>
      </c>
      <c r="O21" s="1">
        <v>146.0</v>
      </c>
      <c r="P21" s="1">
        <v>146.0</v>
      </c>
    </row>
    <row r="22">
      <c r="A22" s="1" t="s">
        <v>20</v>
      </c>
      <c r="B22" s="1">
        <v>45.0</v>
      </c>
      <c r="C22" s="1">
        <v>49.0</v>
      </c>
      <c r="D22" s="1">
        <v>56.0</v>
      </c>
      <c r="E22" s="1">
        <v>61.0</v>
      </c>
      <c r="F22" s="1">
        <v>71.0</v>
      </c>
      <c r="G22" s="1">
        <v>71.0</v>
      </c>
      <c r="H22" s="1">
        <v>75.0</v>
      </c>
      <c r="I22" s="1">
        <v>90.0</v>
      </c>
      <c r="J22" s="1">
        <v>79.0</v>
      </c>
      <c r="K22" s="1">
        <v>88.0</v>
      </c>
      <c r="L22" s="1">
        <v>86.0</v>
      </c>
      <c r="M22" s="1">
        <v>164.0</v>
      </c>
      <c r="N22" s="1">
        <v>148.0</v>
      </c>
      <c r="O22" s="1">
        <v>152.0</v>
      </c>
      <c r="P22" s="1">
        <v>148.0</v>
      </c>
    </row>
    <row r="23">
      <c r="A23" s="1" t="s">
        <v>21</v>
      </c>
      <c r="B23" s="1">
        <v>44.0</v>
      </c>
      <c r="C23" s="1">
        <v>41.0</v>
      </c>
      <c r="D23" s="1">
        <v>62.0</v>
      </c>
      <c r="E23" s="1">
        <v>63.0</v>
      </c>
      <c r="F23" s="1">
        <v>76.0</v>
      </c>
      <c r="G23" s="1">
        <v>74.0</v>
      </c>
      <c r="H23" s="1">
        <v>74.0</v>
      </c>
      <c r="I23" s="1">
        <v>77.0</v>
      </c>
      <c r="J23" s="1">
        <v>81.0</v>
      </c>
      <c r="K23" s="1">
        <v>89.0</v>
      </c>
      <c r="L23" s="1">
        <v>90.0</v>
      </c>
      <c r="M23" s="1">
        <v>87.0</v>
      </c>
      <c r="N23" s="1">
        <v>86.0</v>
      </c>
      <c r="O23" s="1">
        <v>155.0</v>
      </c>
      <c r="P23" s="1">
        <v>146.0</v>
      </c>
    </row>
    <row r="24">
      <c r="A24" s="1" t="s">
        <v>22</v>
      </c>
      <c r="B24" s="1">
        <v>44.0</v>
      </c>
      <c r="C24" s="1">
        <v>40.0</v>
      </c>
      <c r="D24" s="1">
        <v>50.0</v>
      </c>
      <c r="E24" s="1">
        <v>62.0</v>
      </c>
      <c r="F24" s="1">
        <v>70.0</v>
      </c>
      <c r="G24" s="1">
        <v>73.0</v>
      </c>
      <c r="H24" s="1">
        <v>73.0</v>
      </c>
      <c r="I24" s="1">
        <v>80.0</v>
      </c>
      <c r="J24" s="1">
        <v>84.0</v>
      </c>
      <c r="K24" s="1">
        <v>86.0</v>
      </c>
      <c r="L24" s="1">
        <v>83.0</v>
      </c>
      <c r="M24" s="1">
        <v>87.0</v>
      </c>
      <c r="N24" s="1">
        <v>82.0</v>
      </c>
      <c r="O24" s="1">
        <v>146.0</v>
      </c>
      <c r="P24" s="1">
        <v>152.0</v>
      </c>
    </row>
    <row r="25">
      <c r="A25" s="1" t="s">
        <v>23</v>
      </c>
      <c r="B25" s="1">
        <v>43.0</v>
      </c>
      <c r="C25" s="1">
        <v>42.0</v>
      </c>
      <c r="D25" s="1">
        <v>51.0</v>
      </c>
      <c r="E25" s="1">
        <v>61.0</v>
      </c>
      <c r="F25" s="1">
        <v>73.0</v>
      </c>
      <c r="G25" s="1">
        <v>73.0</v>
      </c>
      <c r="H25" s="1">
        <v>76.0</v>
      </c>
      <c r="I25" s="1">
        <v>83.0</v>
      </c>
      <c r="J25" s="1">
        <v>80.0</v>
      </c>
      <c r="K25" s="1">
        <v>88.0</v>
      </c>
      <c r="L25" s="1">
        <v>81.0</v>
      </c>
      <c r="M25" s="1">
        <v>85.0</v>
      </c>
      <c r="N25" s="1">
        <v>82.0</v>
      </c>
      <c r="O25" s="1">
        <v>148.0</v>
      </c>
      <c r="P25" s="1">
        <v>150.0</v>
      </c>
    </row>
    <row r="26">
      <c r="A26" s="1" t="s">
        <v>24</v>
      </c>
      <c r="B26" s="1">
        <v>44.0</v>
      </c>
      <c r="C26" s="1">
        <v>48.0</v>
      </c>
      <c r="D26" s="1">
        <v>50.0</v>
      </c>
      <c r="E26" s="1">
        <v>60.0</v>
      </c>
      <c r="F26" s="1">
        <v>76.0</v>
      </c>
      <c r="G26" s="1">
        <v>76.0</v>
      </c>
      <c r="H26" s="1">
        <v>76.0</v>
      </c>
      <c r="I26" s="1">
        <v>80.0</v>
      </c>
      <c r="J26" s="1">
        <v>81.0</v>
      </c>
      <c r="K26" s="1">
        <v>87.0</v>
      </c>
      <c r="L26" s="1">
        <v>82.0</v>
      </c>
      <c r="M26" s="1">
        <v>86.0</v>
      </c>
      <c r="N26" s="1">
        <v>79.0</v>
      </c>
      <c r="O26" s="1">
        <v>147.0</v>
      </c>
      <c r="P26" s="1">
        <v>128.0</v>
      </c>
    </row>
    <row r="27">
      <c r="A27" s="1" t="s">
        <v>25</v>
      </c>
      <c r="B27" s="1">
        <v>47.0</v>
      </c>
      <c r="C27" s="1">
        <v>43.0</v>
      </c>
      <c r="D27" s="1">
        <v>52.0</v>
      </c>
      <c r="E27" s="1">
        <v>60.0</v>
      </c>
      <c r="F27" s="1">
        <v>74.0</v>
      </c>
      <c r="G27" s="1">
        <v>85.0</v>
      </c>
      <c r="H27" s="1">
        <v>78.0</v>
      </c>
      <c r="I27" s="1">
        <v>78.0</v>
      </c>
      <c r="J27" s="1">
        <v>80.0</v>
      </c>
      <c r="K27" s="1">
        <v>90.0</v>
      </c>
      <c r="L27" s="1">
        <v>83.0</v>
      </c>
      <c r="M27" s="1">
        <v>88.0</v>
      </c>
      <c r="N27" s="1">
        <v>147.0</v>
      </c>
      <c r="O27" s="1">
        <v>86.0</v>
      </c>
      <c r="P27" s="1">
        <v>149.0</v>
      </c>
    </row>
    <row r="28">
      <c r="A28" s="1" t="s">
        <v>26</v>
      </c>
      <c r="B28" s="1">
        <v>38.0</v>
      </c>
      <c r="C28" s="1">
        <v>47.0</v>
      </c>
      <c r="D28" s="1">
        <v>56.0</v>
      </c>
      <c r="E28" s="1">
        <v>59.0</v>
      </c>
      <c r="F28" s="1">
        <v>73.0</v>
      </c>
      <c r="G28" s="1">
        <v>77.0</v>
      </c>
      <c r="H28" s="1">
        <v>76.0</v>
      </c>
      <c r="I28" s="1">
        <v>73.0</v>
      </c>
      <c r="J28" s="1">
        <v>79.0</v>
      </c>
      <c r="K28" s="1">
        <v>84.0</v>
      </c>
      <c r="L28" s="1">
        <v>83.0</v>
      </c>
      <c r="M28" s="1">
        <v>86.0</v>
      </c>
      <c r="N28" s="1">
        <v>86.0</v>
      </c>
      <c r="O28" s="1">
        <v>81.0</v>
      </c>
    </row>
    <row r="29">
      <c r="A29" s="1" t="s">
        <v>27</v>
      </c>
      <c r="B29" s="1">
        <v>41.0</v>
      </c>
      <c r="C29" s="1">
        <v>47.0</v>
      </c>
      <c r="D29" s="1">
        <v>52.0</v>
      </c>
      <c r="E29" s="1">
        <v>60.0</v>
      </c>
      <c r="F29" s="1">
        <v>74.0</v>
      </c>
      <c r="G29" s="1">
        <v>83.0</v>
      </c>
      <c r="H29" s="1">
        <v>76.0</v>
      </c>
      <c r="I29" s="1">
        <v>73.0</v>
      </c>
      <c r="J29" s="1">
        <v>78.0</v>
      </c>
      <c r="K29" s="1">
        <v>147.0</v>
      </c>
      <c r="L29" s="1">
        <v>83.0</v>
      </c>
      <c r="M29" s="1">
        <v>87.0</v>
      </c>
      <c r="N29" s="1">
        <v>84.0</v>
      </c>
      <c r="O29" s="1">
        <v>149.0</v>
      </c>
    </row>
    <row r="30">
      <c r="A30" s="1" t="s">
        <v>28</v>
      </c>
      <c r="B30" s="1">
        <v>43.0</v>
      </c>
      <c r="C30" s="1">
        <v>49.0</v>
      </c>
      <c r="D30" s="1">
        <v>57.0</v>
      </c>
      <c r="E30" s="1">
        <v>59.0</v>
      </c>
      <c r="F30" s="1">
        <v>75.0</v>
      </c>
      <c r="G30" s="1">
        <v>77.0</v>
      </c>
      <c r="H30" s="1">
        <v>76.0</v>
      </c>
      <c r="I30" s="1">
        <v>78.0</v>
      </c>
      <c r="J30" s="1">
        <v>78.0</v>
      </c>
      <c r="K30" s="1">
        <v>87.0</v>
      </c>
      <c r="L30" s="1">
        <v>83.0</v>
      </c>
      <c r="M30" s="1">
        <v>86.0</v>
      </c>
      <c r="N30" s="1">
        <v>86.0</v>
      </c>
      <c r="O30" s="1">
        <v>144.0</v>
      </c>
    </row>
    <row r="31">
      <c r="A31" s="1" t="s">
        <v>29</v>
      </c>
      <c r="B31">
        <f t="shared" ref="B31:P31" si="5">MEDIAN(B21:B30)</f>
        <v>44</v>
      </c>
      <c r="C31">
        <f t="shared" si="5"/>
        <v>45</v>
      </c>
      <c r="D31">
        <f t="shared" si="5"/>
        <v>54</v>
      </c>
      <c r="E31">
        <f t="shared" si="5"/>
        <v>60.5</v>
      </c>
      <c r="F31">
        <f t="shared" si="5"/>
        <v>73.5</v>
      </c>
      <c r="G31">
        <f t="shared" si="5"/>
        <v>75</v>
      </c>
      <c r="H31">
        <f t="shared" si="5"/>
        <v>76</v>
      </c>
      <c r="I31">
        <f t="shared" si="5"/>
        <v>78</v>
      </c>
      <c r="J31">
        <f t="shared" si="5"/>
        <v>80</v>
      </c>
      <c r="K31">
        <f t="shared" si="5"/>
        <v>87.5</v>
      </c>
      <c r="L31">
        <f t="shared" si="5"/>
        <v>83</v>
      </c>
      <c r="M31">
        <f t="shared" si="5"/>
        <v>87</v>
      </c>
      <c r="N31">
        <f t="shared" si="5"/>
        <v>86</v>
      </c>
      <c r="O31">
        <f t="shared" si="5"/>
        <v>146.5</v>
      </c>
      <c r="P31">
        <f t="shared" si="5"/>
        <v>148</v>
      </c>
    </row>
    <row r="32">
      <c r="A32" s="1" t="s">
        <v>109</v>
      </c>
      <c r="B32">
        <f t="shared" ref="B32:O32" si="6">STDEV(B21:B30)</f>
        <v>2.458545189</v>
      </c>
      <c r="C32">
        <f t="shared" si="6"/>
        <v>3.521363372</v>
      </c>
      <c r="D32">
        <f t="shared" si="6"/>
        <v>4.944132325</v>
      </c>
      <c r="E32">
        <f t="shared" si="6"/>
        <v>1.264911064</v>
      </c>
      <c r="F32">
        <f t="shared" si="6"/>
        <v>6.786424357</v>
      </c>
      <c r="G32">
        <f t="shared" si="6"/>
        <v>4.88648931</v>
      </c>
      <c r="H32">
        <f t="shared" si="6"/>
        <v>1.349897115</v>
      </c>
      <c r="I32">
        <f t="shared" si="6"/>
        <v>4.954235001</v>
      </c>
      <c r="J32">
        <f t="shared" si="6"/>
        <v>2.368778401</v>
      </c>
      <c r="K32">
        <f t="shared" si="6"/>
        <v>18.93879029</v>
      </c>
      <c r="L32">
        <f t="shared" si="6"/>
        <v>2.540778533</v>
      </c>
      <c r="M32">
        <f t="shared" si="6"/>
        <v>30.47931904</v>
      </c>
      <c r="N32">
        <f t="shared" si="6"/>
        <v>26.75589239</v>
      </c>
      <c r="O32">
        <f t="shared" si="6"/>
        <v>27.56084179</v>
      </c>
      <c r="P32">
        <f>STDEV(P21:P28)</f>
        <v>8.038597366</v>
      </c>
    </row>
    <row r="34">
      <c r="A34" s="2" t="s">
        <v>33</v>
      </c>
      <c r="B34" s="1" t="s">
        <v>4</v>
      </c>
      <c r="C34" s="1" t="s">
        <v>5</v>
      </c>
      <c r="D34" s="1" t="s">
        <v>6</v>
      </c>
      <c r="E34" s="1" t="s">
        <v>7</v>
      </c>
      <c r="F34" s="1" t="s">
        <v>8</v>
      </c>
      <c r="G34" s="1" t="s">
        <v>9</v>
      </c>
      <c r="H34" s="1" t="s">
        <v>10</v>
      </c>
      <c r="I34" s="1" t="s">
        <v>11</v>
      </c>
      <c r="J34" s="1" t="s">
        <v>12</v>
      </c>
      <c r="K34" s="1" t="s">
        <v>13</v>
      </c>
      <c r="L34" s="1" t="s">
        <v>14</v>
      </c>
      <c r="M34" s="1" t="s">
        <v>15</v>
      </c>
      <c r="N34" s="1" t="s">
        <v>16</v>
      </c>
      <c r="O34" s="1" t="s">
        <v>17</v>
      </c>
      <c r="P34" s="1" t="s">
        <v>18</v>
      </c>
    </row>
    <row r="35">
      <c r="A35" s="1" t="s">
        <v>19</v>
      </c>
      <c r="B35" s="1">
        <v>-0.35</v>
      </c>
      <c r="C35" s="1">
        <v>-0.57</v>
      </c>
      <c r="D35" s="1">
        <v>1.13</v>
      </c>
      <c r="E35" s="1">
        <v>3.29</v>
      </c>
      <c r="F35" s="1">
        <v>5.08</v>
      </c>
      <c r="G35" s="1">
        <v>7.47</v>
      </c>
      <c r="H35" s="1">
        <v>10.28</v>
      </c>
      <c r="I35" s="1">
        <v>12.5</v>
      </c>
      <c r="J35" s="1">
        <v>13.62</v>
      </c>
      <c r="K35" s="1">
        <v>15.94</v>
      </c>
      <c r="L35" s="1">
        <v>18.25</v>
      </c>
      <c r="M35" s="1">
        <v>19.77</v>
      </c>
      <c r="N35" s="1">
        <v>21.42</v>
      </c>
      <c r="O35" s="1">
        <v>24.19</v>
      </c>
      <c r="P35" s="1">
        <v>29.91</v>
      </c>
    </row>
    <row r="36">
      <c r="A36" s="1" t="s">
        <v>20</v>
      </c>
      <c r="B36" s="1">
        <v>-0.47</v>
      </c>
      <c r="C36" s="1">
        <v>-0.39</v>
      </c>
      <c r="D36" s="1">
        <v>1.21</v>
      </c>
      <c r="E36" s="1">
        <v>2.82</v>
      </c>
      <c r="F36" s="1">
        <v>5.11</v>
      </c>
      <c r="G36" s="1">
        <v>7.61</v>
      </c>
      <c r="H36" s="1">
        <v>9.52</v>
      </c>
      <c r="I36" s="1">
        <v>12.34</v>
      </c>
      <c r="J36" s="1">
        <v>13.3</v>
      </c>
      <c r="K36" s="1">
        <v>16.18</v>
      </c>
      <c r="L36" s="1">
        <v>17.73</v>
      </c>
      <c r="M36" s="1">
        <v>20.01</v>
      </c>
      <c r="N36" s="1">
        <v>23.2</v>
      </c>
      <c r="O36" s="1">
        <v>24.39</v>
      </c>
      <c r="P36" s="1">
        <v>29.86</v>
      </c>
    </row>
    <row r="37">
      <c r="A37" s="1" t="s">
        <v>21</v>
      </c>
      <c r="B37" s="1">
        <v>-0.45</v>
      </c>
      <c r="C37" s="1">
        <v>-0.23</v>
      </c>
      <c r="D37" s="1">
        <v>0.97</v>
      </c>
      <c r="E37" s="1">
        <v>3.21</v>
      </c>
      <c r="F37" s="1">
        <v>5.14</v>
      </c>
      <c r="G37" s="1">
        <v>7.84</v>
      </c>
      <c r="H37" s="1">
        <v>9.73</v>
      </c>
      <c r="I37" s="1">
        <v>11.54</v>
      </c>
      <c r="J37" s="1">
        <v>13.85</v>
      </c>
      <c r="K37" s="1">
        <v>15.59</v>
      </c>
      <c r="L37" s="1">
        <v>17.3</v>
      </c>
      <c r="M37" s="1">
        <v>20.29</v>
      </c>
      <c r="N37" s="1">
        <v>21.62</v>
      </c>
      <c r="O37" s="1">
        <v>23.84</v>
      </c>
      <c r="P37" s="1">
        <v>29.66</v>
      </c>
    </row>
    <row r="38">
      <c r="A38" s="1" t="s">
        <v>22</v>
      </c>
      <c r="B38" s="1">
        <v>-0.64</v>
      </c>
      <c r="C38" s="1">
        <v>-0.37</v>
      </c>
      <c r="D38" s="1">
        <v>0.92</v>
      </c>
      <c r="E38" s="1">
        <v>3.18</v>
      </c>
      <c r="F38" s="1">
        <v>4.97</v>
      </c>
      <c r="G38" s="1">
        <v>7.71</v>
      </c>
      <c r="H38" s="1">
        <v>10.1</v>
      </c>
      <c r="I38" s="1">
        <v>11.72</v>
      </c>
      <c r="J38" s="1">
        <v>13.87</v>
      </c>
      <c r="K38" s="1">
        <v>15.86</v>
      </c>
      <c r="L38" s="1">
        <v>18.24</v>
      </c>
      <c r="M38" s="1">
        <v>20.28</v>
      </c>
      <c r="N38" s="1">
        <v>21.19</v>
      </c>
      <c r="O38" s="1">
        <v>23.9</v>
      </c>
      <c r="P38" s="1">
        <v>29.97</v>
      </c>
    </row>
    <row r="39">
      <c r="A39" s="1" t="s">
        <v>23</v>
      </c>
      <c r="B39" s="1">
        <v>-0.77</v>
      </c>
      <c r="C39" s="1">
        <v>-0.28</v>
      </c>
      <c r="D39" s="1">
        <v>0.9</v>
      </c>
      <c r="E39" s="1">
        <v>2.98</v>
      </c>
      <c r="F39" s="1">
        <v>5.42</v>
      </c>
      <c r="G39" s="1">
        <v>7.91</v>
      </c>
      <c r="H39" s="1">
        <v>10.24</v>
      </c>
      <c r="I39" s="1">
        <v>12.09</v>
      </c>
      <c r="J39" s="1">
        <v>14.7</v>
      </c>
      <c r="K39" s="1">
        <v>15.97</v>
      </c>
      <c r="L39" s="1">
        <v>17.55</v>
      </c>
      <c r="M39" s="1">
        <v>20.25</v>
      </c>
      <c r="N39" s="1">
        <v>21.48</v>
      </c>
      <c r="O39" s="1">
        <v>24.97</v>
      </c>
      <c r="P39" s="1">
        <v>29.98</v>
      </c>
    </row>
    <row r="40">
      <c r="A40" s="1" t="s">
        <v>24</v>
      </c>
      <c r="B40" s="1">
        <v>-0.5</v>
      </c>
      <c r="C40" s="1">
        <v>-0.07</v>
      </c>
      <c r="D40" s="1">
        <v>0.8</v>
      </c>
      <c r="E40" s="1">
        <v>3.18</v>
      </c>
      <c r="F40" s="1">
        <v>5.38</v>
      </c>
      <c r="G40" s="1">
        <v>7.6</v>
      </c>
      <c r="H40" s="1">
        <v>9.77</v>
      </c>
      <c r="I40" s="1">
        <v>11.37</v>
      </c>
      <c r="J40" s="1">
        <v>13.98</v>
      </c>
      <c r="K40" s="1">
        <v>15.86</v>
      </c>
      <c r="L40" s="1">
        <v>16.96</v>
      </c>
      <c r="M40" s="1">
        <v>20.11</v>
      </c>
      <c r="N40" s="1">
        <v>21.74</v>
      </c>
      <c r="O40" s="1">
        <v>23.9</v>
      </c>
      <c r="P40" s="1">
        <v>30.02</v>
      </c>
    </row>
    <row r="41">
      <c r="A41" s="1" t="s">
        <v>25</v>
      </c>
      <c r="B41" s="1">
        <v>-0.56</v>
      </c>
      <c r="C41" s="1">
        <v>0.0</v>
      </c>
      <c r="D41" s="1">
        <v>0.92</v>
      </c>
      <c r="E41" s="1">
        <v>3.3</v>
      </c>
      <c r="F41" s="1">
        <v>5.32</v>
      </c>
      <c r="G41" s="1">
        <v>7.67</v>
      </c>
      <c r="H41" s="1">
        <v>10.2</v>
      </c>
      <c r="I41" s="1">
        <v>11.44</v>
      </c>
      <c r="J41" s="1">
        <v>13.68</v>
      </c>
      <c r="K41" s="1">
        <v>15.65</v>
      </c>
      <c r="L41" s="1">
        <v>18.17</v>
      </c>
      <c r="M41" s="1">
        <v>19.97</v>
      </c>
      <c r="N41" s="1">
        <v>21.94</v>
      </c>
      <c r="P41" s="1">
        <v>29.96</v>
      </c>
    </row>
    <row r="42">
      <c r="A42" s="1" t="s">
        <v>26</v>
      </c>
      <c r="B42" s="1">
        <v>-0.53</v>
      </c>
      <c r="C42" s="1">
        <v>-0.04</v>
      </c>
      <c r="D42" s="1">
        <v>0.83</v>
      </c>
      <c r="E42" s="1">
        <v>3.12</v>
      </c>
      <c r="F42" s="1">
        <v>5.29</v>
      </c>
      <c r="G42" s="1">
        <v>7.63</v>
      </c>
      <c r="H42" s="1">
        <v>9.61</v>
      </c>
      <c r="I42" s="1">
        <v>11.38</v>
      </c>
      <c r="J42" s="1">
        <v>13.86</v>
      </c>
      <c r="K42" s="1">
        <v>15.94</v>
      </c>
      <c r="L42" s="1">
        <v>18.2</v>
      </c>
      <c r="M42" s="1">
        <v>20.17</v>
      </c>
      <c r="N42" s="1">
        <v>21.81</v>
      </c>
      <c r="P42" s="1">
        <v>30.08</v>
      </c>
    </row>
    <row r="43">
      <c r="A43" s="1" t="s">
        <v>27</v>
      </c>
      <c r="B43" s="1">
        <v>-0.5</v>
      </c>
      <c r="C43" s="1">
        <v>-0.05</v>
      </c>
      <c r="D43" s="1">
        <v>1.28</v>
      </c>
      <c r="E43" s="1">
        <v>3.09</v>
      </c>
      <c r="F43" s="1">
        <v>5.31</v>
      </c>
      <c r="G43" s="1">
        <v>7.39</v>
      </c>
      <c r="H43" s="1">
        <v>10.15</v>
      </c>
      <c r="I43" s="1">
        <v>11.92</v>
      </c>
      <c r="J43" s="1">
        <v>13.71</v>
      </c>
      <c r="K43" s="1">
        <v>16.04</v>
      </c>
      <c r="L43" s="1">
        <v>17.4</v>
      </c>
      <c r="M43" s="1">
        <v>19.73</v>
      </c>
      <c r="N43" s="1">
        <v>21.8</v>
      </c>
    </row>
    <row r="44">
      <c r="A44" s="1" t="s">
        <v>28</v>
      </c>
      <c r="B44" s="1">
        <v>-0.44</v>
      </c>
      <c r="C44" s="1">
        <v>-0.04</v>
      </c>
      <c r="D44" s="1">
        <v>1.42</v>
      </c>
      <c r="E44" s="1">
        <v>3.96</v>
      </c>
      <c r="F44" s="1">
        <v>5.35</v>
      </c>
      <c r="G44" s="1">
        <v>7.09</v>
      </c>
      <c r="H44" s="1">
        <v>9.57</v>
      </c>
      <c r="I44" s="1">
        <v>11.42</v>
      </c>
      <c r="J44" s="1">
        <v>13.85</v>
      </c>
      <c r="K44" s="1">
        <v>15.89</v>
      </c>
      <c r="L44" s="1">
        <v>18.06</v>
      </c>
      <c r="M44" s="1">
        <v>19.72</v>
      </c>
      <c r="N44" s="1">
        <v>21.77</v>
      </c>
    </row>
    <row r="45">
      <c r="A45" s="1" t="s">
        <v>29</v>
      </c>
      <c r="B45">
        <f t="shared" ref="B45:P45" si="7">MEDIAN(B35:B44)</f>
        <v>-0.5</v>
      </c>
      <c r="C45">
        <f t="shared" si="7"/>
        <v>-0.15</v>
      </c>
      <c r="D45">
        <f t="shared" si="7"/>
        <v>0.945</v>
      </c>
      <c r="E45">
        <f t="shared" si="7"/>
        <v>3.18</v>
      </c>
      <c r="F45">
        <f t="shared" si="7"/>
        <v>5.3</v>
      </c>
      <c r="G45">
        <f t="shared" si="7"/>
        <v>7.62</v>
      </c>
      <c r="H45">
        <f t="shared" si="7"/>
        <v>9.935</v>
      </c>
      <c r="I45">
        <f t="shared" si="7"/>
        <v>11.63</v>
      </c>
      <c r="J45">
        <f t="shared" si="7"/>
        <v>13.85</v>
      </c>
      <c r="K45">
        <f t="shared" si="7"/>
        <v>15.915</v>
      </c>
      <c r="L45">
        <f t="shared" si="7"/>
        <v>17.895</v>
      </c>
      <c r="M45">
        <f t="shared" si="7"/>
        <v>20.06</v>
      </c>
      <c r="N45">
        <f t="shared" si="7"/>
        <v>21.755</v>
      </c>
      <c r="O45">
        <f t="shared" si="7"/>
        <v>24.045</v>
      </c>
      <c r="P45">
        <f t="shared" si="7"/>
        <v>29.965</v>
      </c>
    </row>
    <row r="46">
      <c r="A46" s="1" t="s">
        <v>110</v>
      </c>
      <c r="B46">
        <f t="shared" ref="B46:P46" si="8">B45-A64</f>
        <v>-0.5</v>
      </c>
      <c r="C46">
        <f t="shared" si="8"/>
        <v>-0.15</v>
      </c>
      <c r="D46">
        <f t="shared" si="8"/>
        <v>0.945</v>
      </c>
      <c r="E46">
        <f t="shared" si="8"/>
        <v>3.18</v>
      </c>
      <c r="F46">
        <f t="shared" si="8"/>
        <v>5.3</v>
      </c>
      <c r="G46">
        <f t="shared" si="8"/>
        <v>7.62</v>
      </c>
      <c r="H46">
        <f t="shared" si="8"/>
        <v>9.935</v>
      </c>
      <c r="I46">
        <f t="shared" si="8"/>
        <v>11.63</v>
      </c>
      <c r="J46">
        <f t="shared" si="8"/>
        <v>13.85</v>
      </c>
      <c r="K46">
        <f t="shared" si="8"/>
        <v>15.915</v>
      </c>
      <c r="L46">
        <f t="shared" si="8"/>
        <v>17.895</v>
      </c>
      <c r="M46">
        <f t="shared" si="8"/>
        <v>20.06</v>
      </c>
      <c r="N46">
        <f t="shared" si="8"/>
        <v>21.755</v>
      </c>
      <c r="O46">
        <f t="shared" si="8"/>
        <v>24.045</v>
      </c>
      <c r="P46">
        <f t="shared" si="8"/>
        <v>29.965</v>
      </c>
    </row>
    <row r="47">
      <c r="A47" s="1" t="s">
        <v>111</v>
      </c>
      <c r="B47">
        <f t="shared" ref="B47:P47" si="9">B46-A65</f>
        <v>-0.5</v>
      </c>
      <c r="C47">
        <f t="shared" si="9"/>
        <v>-0.15</v>
      </c>
      <c r="D47">
        <f t="shared" si="9"/>
        <v>0.945</v>
      </c>
      <c r="E47">
        <f t="shared" si="9"/>
        <v>3.18</v>
      </c>
      <c r="F47">
        <f t="shared" si="9"/>
        <v>5.3</v>
      </c>
      <c r="G47">
        <f t="shared" si="9"/>
        <v>7.62</v>
      </c>
      <c r="H47">
        <f t="shared" si="9"/>
        <v>9.935</v>
      </c>
      <c r="I47">
        <f t="shared" si="9"/>
        <v>11.63</v>
      </c>
      <c r="J47">
        <f t="shared" si="9"/>
        <v>13.85</v>
      </c>
      <c r="K47">
        <f t="shared" si="9"/>
        <v>15.915</v>
      </c>
      <c r="L47">
        <f t="shared" si="9"/>
        <v>17.895</v>
      </c>
      <c r="M47">
        <f t="shared" si="9"/>
        <v>20.06</v>
      </c>
      <c r="N47">
        <f t="shared" si="9"/>
        <v>21.755</v>
      </c>
      <c r="O47">
        <f t="shared" si="9"/>
        <v>24.045</v>
      </c>
      <c r="P47">
        <f t="shared" si="9"/>
        <v>29.965</v>
      </c>
    </row>
    <row r="48">
      <c r="A48" s="1" t="s">
        <v>109</v>
      </c>
      <c r="B48">
        <f t="shared" ref="B48:P48" si="10">stdev(B35:B44)</f>
        <v>0.1164712649</v>
      </c>
      <c r="C48">
        <f t="shared" si="10"/>
        <v>0.1942621368</v>
      </c>
      <c r="D48">
        <f t="shared" si="10"/>
        <v>0.2092207765</v>
      </c>
      <c r="E48">
        <f t="shared" si="10"/>
        <v>0.2992973252</v>
      </c>
      <c r="F48">
        <f t="shared" si="10"/>
        <v>0.1502627329</v>
      </c>
      <c r="G48">
        <f t="shared" si="10"/>
        <v>0.2338470535</v>
      </c>
      <c r="H48">
        <f t="shared" si="10"/>
        <v>0.3041947476</v>
      </c>
      <c r="I48">
        <f t="shared" si="10"/>
        <v>0.4192002969</v>
      </c>
      <c r="J48">
        <f t="shared" si="10"/>
        <v>0.3563955356</v>
      </c>
      <c r="K48">
        <f t="shared" si="10"/>
        <v>0.1723562203</v>
      </c>
      <c r="L48">
        <f t="shared" si="10"/>
        <v>0.4644758097</v>
      </c>
      <c r="M48">
        <f t="shared" si="10"/>
        <v>0.2266176418</v>
      </c>
      <c r="N48">
        <f t="shared" si="10"/>
        <v>0.5411315305</v>
      </c>
      <c r="O48">
        <f t="shared" si="10"/>
        <v>0.4332858948</v>
      </c>
      <c r="P48">
        <f t="shared" si="10"/>
        <v>0.1275035014</v>
      </c>
    </row>
    <row r="50">
      <c r="A50" s="2" t="s">
        <v>36</v>
      </c>
      <c r="B50" s="1" t="s">
        <v>4</v>
      </c>
      <c r="C50" s="1" t="s">
        <v>5</v>
      </c>
      <c r="D50" s="1" t="s">
        <v>6</v>
      </c>
      <c r="E50" s="1" t="s">
        <v>7</v>
      </c>
      <c r="F50" s="1" t="s">
        <v>8</v>
      </c>
      <c r="G50" s="1" t="s">
        <v>9</v>
      </c>
      <c r="H50" s="1" t="s">
        <v>10</v>
      </c>
      <c r="I50" s="1" t="s">
        <v>11</v>
      </c>
      <c r="J50" s="1" t="s">
        <v>12</v>
      </c>
      <c r="K50" s="1" t="s">
        <v>13</v>
      </c>
      <c r="L50" s="1" t="s">
        <v>14</v>
      </c>
      <c r="M50" s="1" t="s">
        <v>15</v>
      </c>
      <c r="N50" s="1" t="s">
        <v>16</v>
      </c>
      <c r="O50" s="1" t="s">
        <v>17</v>
      </c>
      <c r="P50" s="1" t="s">
        <v>18</v>
      </c>
    </row>
    <row r="51">
      <c r="A51" s="1" t="s">
        <v>19</v>
      </c>
      <c r="B51" s="1">
        <v>41.0</v>
      </c>
      <c r="C51" s="1">
        <v>59.0</v>
      </c>
      <c r="D51" s="1">
        <v>49.0</v>
      </c>
      <c r="E51" s="1">
        <v>72.0</v>
      </c>
      <c r="F51" s="1">
        <v>69.0</v>
      </c>
      <c r="G51" s="1">
        <v>73.0</v>
      </c>
      <c r="H51" s="1">
        <v>79.0</v>
      </c>
      <c r="I51" s="1">
        <v>81.0</v>
      </c>
      <c r="J51" s="1">
        <v>83.0</v>
      </c>
      <c r="K51" s="1">
        <v>145.0</v>
      </c>
      <c r="L51" s="1">
        <v>149.0</v>
      </c>
      <c r="M51" s="1">
        <v>152.0</v>
      </c>
      <c r="N51" s="1">
        <v>87.0</v>
      </c>
      <c r="O51" s="1">
        <v>149.0</v>
      </c>
      <c r="P51" s="1">
        <v>150.0</v>
      </c>
    </row>
    <row r="52">
      <c r="A52" s="1" t="s">
        <v>20</v>
      </c>
      <c r="B52" s="1">
        <v>42.0</v>
      </c>
      <c r="C52" s="1">
        <v>53.0</v>
      </c>
      <c r="D52" s="1">
        <v>47.0</v>
      </c>
      <c r="E52" s="1">
        <v>70.0</v>
      </c>
      <c r="F52" s="1">
        <v>68.0</v>
      </c>
      <c r="G52" s="1">
        <v>78.0</v>
      </c>
      <c r="H52" s="1">
        <v>78.0</v>
      </c>
      <c r="I52" s="1">
        <v>92.0</v>
      </c>
      <c r="J52" s="1">
        <v>83.0</v>
      </c>
      <c r="K52" s="1">
        <v>90.0</v>
      </c>
      <c r="L52" s="1">
        <v>149.0</v>
      </c>
      <c r="M52" s="1">
        <v>152.0</v>
      </c>
      <c r="N52" s="1">
        <v>149.0</v>
      </c>
      <c r="O52" s="1">
        <v>183.0</v>
      </c>
      <c r="P52" s="1">
        <v>155.0</v>
      </c>
    </row>
    <row r="53">
      <c r="A53" s="1" t="s">
        <v>21</v>
      </c>
      <c r="B53" s="1">
        <v>40.0</v>
      </c>
      <c r="C53" s="1">
        <v>53.0</v>
      </c>
      <c r="D53" s="1">
        <v>49.0</v>
      </c>
      <c r="E53" s="1">
        <v>68.0</v>
      </c>
      <c r="F53" s="1">
        <v>67.0</v>
      </c>
      <c r="G53" s="1">
        <v>78.0</v>
      </c>
      <c r="H53" s="1">
        <v>80.0</v>
      </c>
      <c r="I53" s="1">
        <v>82.0</v>
      </c>
      <c r="J53" s="1">
        <v>153.0</v>
      </c>
      <c r="K53" s="1">
        <v>87.0</v>
      </c>
      <c r="L53" s="1">
        <v>151.0</v>
      </c>
      <c r="M53" s="1">
        <v>93.0</v>
      </c>
      <c r="N53" s="1">
        <v>150.0</v>
      </c>
      <c r="O53" s="1">
        <v>182.0</v>
      </c>
      <c r="P53" s="1">
        <v>151.0</v>
      </c>
    </row>
    <row r="54">
      <c r="A54" s="1" t="s">
        <v>22</v>
      </c>
      <c r="B54" s="1">
        <v>47.0</v>
      </c>
      <c r="C54" s="1">
        <v>54.0</v>
      </c>
      <c r="D54" s="1">
        <v>49.0</v>
      </c>
      <c r="E54" s="1">
        <v>68.0</v>
      </c>
      <c r="F54" s="1">
        <v>71.0</v>
      </c>
      <c r="G54" s="1">
        <v>78.0</v>
      </c>
      <c r="H54" s="1">
        <v>82.0</v>
      </c>
      <c r="I54" s="1">
        <v>82.0</v>
      </c>
      <c r="J54" s="1">
        <v>152.0</v>
      </c>
      <c r="K54" s="1">
        <v>151.0</v>
      </c>
      <c r="L54" s="1">
        <v>151.0</v>
      </c>
      <c r="M54" s="1">
        <v>146.0</v>
      </c>
      <c r="N54" s="1">
        <v>155.0</v>
      </c>
      <c r="O54" s="1">
        <v>88.0</v>
      </c>
      <c r="P54" s="1">
        <v>152.0</v>
      </c>
    </row>
    <row r="55">
      <c r="A55" s="1" t="s">
        <v>23</v>
      </c>
      <c r="B55" s="1">
        <v>50.0</v>
      </c>
      <c r="C55" s="1">
        <v>54.0</v>
      </c>
      <c r="D55" s="1">
        <v>48.0</v>
      </c>
      <c r="E55" s="1">
        <v>75.0</v>
      </c>
      <c r="F55" s="1">
        <v>62.0</v>
      </c>
      <c r="G55" s="1">
        <v>78.0</v>
      </c>
      <c r="H55" s="1">
        <v>146.0</v>
      </c>
      <c r="I55" s="1">
        <v>153.0</v>
      </c>
      <c r="J55" s="1">
        <v>150.0</v>
      </c>
      <c r="K55" s="1">
        <v>153.0</v>
      </c>
      <c r="L55" s="1">
        <v>155.0</v>
      </c>
      <c r="M55" s="1">
        <v>148.0</v>
      </c>
      <c r="N55" s="1">
        <v>153.0</v>
      </c>
      <c r="O55" s="1">
        <v>183.0</v>
      </c>
      <c r="P55" s="1">
        <v>153.0</v>
      </c>
    </row>
    <row r="56">
      <c r="A56" s="1" t="s">
        <v>24</v>
      </c>
      <c r="B56" s="1">
        <v>42.0</v>
      </c>
      <c r="C56" s="1">
        <v>53.0</v>
      </c>
      <c r="D56" s="1">
        <v>49.0</v>
      </c>
      <c r="E56" s="1">
        <v>76.0</v>
      </c>
      <c r="F56" s="1">
        <v>67.0</v>
      </c>
      <c r="G56" s="1">
        <v>78.0</v>
      </c>
      <c r="H56" s="1">
        <v>87.0</v>
      </c>
      <c r="I56" s="1">
        <v>85.0</v>
      </c>
      <c r="J56" s="1">
        <v>186.0</v>
      </c>
      <c r="K56" s="1">
        <v>87.0</v>
      </c>
      <c r="L56" s="1">
        <v>154.0</v>
      </c>
      <c r="M56" s="1">
        <v>149.0</v>
      </c>
      <c r="N56" s="1">
        <v>153.0</v>
      </c>
      <c r="O56" s="1">
        <v>93.0</v>
      </c>
      <c r="P56" s="1">
        <v>153.0</v>
      </c>
    </row>
    <row r="57">
      <c r="A57" s="1" t="s">
        <v>25</v>
      </c>
      <c r="B57" s="1">
        <v>41.0</v>
      </c>
      <c r="C57" s="1">
        <v>49.0</v>
      </c>
      <c r="D57" s="1">
        <v>48.0</v>
      </c>
      <c r="E57" s="1">
        <v>76.0</v>
      </c>
      <c r="F57" s="1">
        <v>70.0</v>
      </c>
      <c r="G57" s="1">
        <v>78.0</v>
      </c>
      <c r="H57" s="1">
        <v>83.0</v>
      </c>
      <c r="I57" s="1">
        <v>85.0</v>
      </c>
      <c r="J57" s="1">
        <v>83.0</v>
      </c>
      <c r="K57" s="1">
        <v>146.0</v>
      </c>
      <c r="L57" s="1">
        <v>151.0</v>
      </c>
      <c r="M57" s="1">
        <v>154.0</v>
      </c>
      <c r="N57" s="1">
        <v>193.0</v>
      </c>
      <c r="P57" s="1">
        <v>150.0</v>
      </c>
    </row>
    <row r="58">
      <c r="A58" s="1" t="s">
        <v>26</v>
      </c>
      <c r="B58" s="1">
        <v>42.0</v>
      </c>
      <c r="C58" s="1">
        <v>48.0</v>
      </c>
      <c r="D58" s="1">
        <v>49.0</v>
      </c>
      <c r="E58" s="1">
        <v>62.0</v>
      </c>
      <c r="F58" s="1">
        <v>66.0</v>
      </c>
      <c r="G58" s="1">
        <v>79.0</v>
      </c>
      <c r="H58" s="1">
        <v>84.0</v>
      </c>
      <c r="I58" s="1">
        <v>151.0</v>
      </c>
      <c r="J58" s="1">
        <v>151.0</v>
      </c>
      <c r="K58" s="1">
        <v>150.0</v>
      </c>
      <c r="L58" s="1">
        <v>88.0</v>
      </c>
      <c r="M58" s="1">
        <v>150.0</v>
      </c>
      <c r="N58" s="1">
        <v>152.0</v>
      </c>
      <c r="P58" s="1">
        <v>154.0</v>
      </c>
    </row>
    <row r="59">
      <c r="A59" s="1" t="s">
        <v>27</v>
      </c>
      <c r="B59" s="1">
        <v>40.0</v>
      </c>
      <c r="C59" s="1">
        <v>48.0</v>
      </c>
      <c r="D59" s="1">
        <v>46.0</v>
      </c>
      <c r="E59" s="1">
        <v>67.0</v>
      </c>
      <c r="F59" s="1">
        <v>72.0</v>
      </c>
      <c r="G59" s="1">
        <v>79.0</v>
      </c>
      <c r="H59" s="1">
        <v>80.0</v>
      </c>
      <c r="I59" s="1">
        <v>83.0</v>
      </c>
      <c r="J59" s="1">
        <v>85.0</v>
      </c>
      <c r="K59" s="1">
        <v>152.0</v>
      </c>
      <c r="L59" s="1">
        <v>149.0</v>
      </c>
      <c r="M59" s="1">
        <v>91.0</v>
      </c>
      <c r="N59" s="1">
        <v>153.0</v>
      </c>
    </row>
    <row r="60">
      <c r="A60" s="1" t="s">
        <v>28</v>
      </c>
      <c r="B60" s="1">
        <v>42.0</v>
      </c>
      <c r="C60" s="1">
        <v>51.0</v>
      </c>
      <c r="D60" s="1">
        <v>46.0</v>
      </c>
      <c r="E60" s="1">
        <v>67.0</v>
      </c>
      <c r="F60" s="1">
        <v>69.0</v>
      </c>
      <c r="G60" s="1">
        <v>83.0</v>
      </c>
      <c r="H60" s="1">
        <v>86.0</v>
      </c>
      <c r="I60" s="1">
        <v>89.0</v>
      </c>
      <c r="J60" s="1">
        <v>151.0</v>
      </c>
      <c r="K60" s="1">
        <v>87.0</v>
      </c>
      <c r="L60" s="1">
        <v>150.0</v>
      </c>
      <c r="M60" s="1">
        <v>88.0</v>
      </c>
      <c r="N60" s="1">
        <v>150.0</v>
      </c>
    </row>
    <row r="61">
      <c r="A61" s="1" t="s">
        <v>29</v>
      </c>
      <c r="B61">
        <f t="shared" ref="B61:P61" si="11">MEDIAN(B51:B60)</f>
        <v>42</v>
      </c>
      <c r="C61">
        <f t="shared" si="11"/>
        <v>53</v>
      </c>
      <c r="D61">
        <f t="shared" si="11"/>
        <v>48.5</v>
      </c>
      <c r="E61">
        <f t="shared" si="11"/>
        <v>69</v>
      </c>
      <c r="F61">
        <f t="shared" si="11"/>
        <v>68.5</v>
      </c>
      <c r="G61">
        <f t="shared" si="11"/>
        <v>78</v>
      </c>
      <c r="H61">
        <f t="shared" si="11"/>
        <v>82.5</v>
      </c>
      <c r="I61">
        <f t="shared" si="11"/>
        <v>85</v>
      </c>
      <c r="J61">
        <f t="shared" si="11"/>
        <v>150.5</v>
      </c>
      <c r="K61">
        <f t="shared" si="11"/>
        <v>145.5</v>
      </c>
      <c r="L61">
        <f t="shared" si="11"/>
        <v>150.5</v>
      </c>
      <c r="M61">
        <f t="shared" si="11"/>
        <v>148.5</v>
      </c>
      <c r="N61">
        <f t="shared" si="11"/>
        <v>152.5</v>
      </c>
      <c r="O61">
        <f t="shared" si="11"/>
        <v>165.5</v>
      </c>
      <c r="P61">
        <f t="shared" si="11"/>
        <v>152.5</v>
      </c>
    </row>
    <row r="62">
      <c r="A62" s="1" t="s">
        <v>109</v>
      </c>
      <c r="B62">
        <f t="shared" ref="B62:P62" si="12">stdev(B51:B60)</f>
        <v>3.23350515</v>
      </c>
      <c r="C62">
        <f t="shared" si="12"/>
        <v>3.359894178</v>
      </c>
      <c r="D62">
        <f t="shared" si="12"/>
        <v>1.247219129</v>
      </c>
      <c r="E62">
        <f t="shared" si="12"/>
        <v>4.605552205</v>
      </c>
      <c r="F62">
        <f t="shared" si="12"/>
        <v>2.846049894</v>
      </c>
      <c r="G62">
        <f t="shared" si="12"/>
        <v>2.394437999</v>
      </c>
      <c r="H62">
        <f t="shared" si="12"/>
        <v>20.41921753</v>
      </c>
      <c r="I62">
        <f t="shared" si="12"/>
        <v>28.50750389</v>
      </c>
      <c r="J62">
        <f t="shared" si="12"/>
        <v>39.48290769</v>
      </c>
      <c r="K62">
        <f t="shared" si="12"/>
        <v>31.9923602</v>
      </c>
      <c r="L62">
        <f t="shared" si="12"/>
        <v>20.02803591</v>
      </c>
      <c r="M62">
        <f t="shared" si="12"/>
        <v>28.84075049</v>
      </c>
      <c r="N62">
        <f t="shared" si="12"/>
        <v>25.54407955</v>
      </c>
      <c r="O62">
        <f t="shared" si="12"/>
        <v>45.20029498</v>
      </c>
      <c r="P62">
        <f t="shared" si="12"/>
        <v>1.832250763</v>
      </c>
    </row>
    <row r="87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>
      <c r="A88" s="2"/>
    </row>
    <row r="103">
      <c r="A103" s="2"/>
    </row>
    <row r="117">
      <c r="A117" s="2"/>
    </row>
    <row r="132">
      <c r="A132" s="2"/>
    </row>
    <row r="208">
      <c r="A208" s="1" t="s">
        <v>102</v>
      </c>
      <c r="B208" s="1" t="s">
        <v>103</v>
      </c>
    </row>
    <row r="210">
      <c r="A210" s="1" t="s">
        <v>3</v>
      </c>
      <c r="B210" s="1" t="s">
        <v>4</v>
      </c>
      <c r="C210" s="1" t="s">
        <v>5</v>
      </c>
      <c r="D210" s="1" t="s">
        <v>6</v>
      </c>
      <c r="E210" s="1" t="s">
        <v>7</v>
      </c>
      <c r="F210" s="1" t="s">
        <v>8</v>
      </c>
      <c r="G210" s="1" t="s">
        <v>9</v>
      </c>
      <c r="H210" s="1" t="s">
        <v>10</v>
      </c>
      <c r="I210" s="1" t="s">
        <v>11</v>
      </c>
      <c r="J210" s="1" t="s">
        <v>12</v>
      </c>
      <c r="K210" s="1" t="s">
        <v>13</v>
      </c>
      <c r="L210" s="1" t="s">
        <v>14</v>
      </c>
      <c r="M210" s="1" t="s">
        <v>15</v>
      </c>
      <c r="N210" s="1" t="s">
        <v>16</v>
      </c>
      <c r="O210" s="1" t="s">
        <v>17</v>
      </c>
      <c r="P210" s="1" t="s">
        <v>34</v>
      </c>
      <c r="Q210" s="1" t="s">
        <v>35</v>
      </c>
      <c r="R210" s="1" t="s">
        <v>18</v>
      </c>
    </row>
    <row r="211">
      <c r="A211" s="1" t="s">
        <v>19</v>
      </c>
      <c r="B211" s="1">
        <v>1.02</v>
      </c>
      <c r="C211" s="1">
        <v>1.96</v>
      </c>
      <c r="D211" s="1">
        <v>1.82</v>
      </c>
      <c r="E211" s="1">
        <v>4.35</v>
      </c>
      <c r="F211" s="1">
        <v>7.83</v>
      </c>
      <c r="G211" s="1">
        <v>6.94</v>
      </c>
      <c r="H211" s="1">
        <v>12.68</v>
      </c>
      <c r="I211" s="1">
        <v>13.84</v>
      </c>
      <c r="J211" s="1">
        <v>15.29</v>
      </c>
      <c r="K211" s="1">
        <v>17.69</v>
      </c>
      <c r="L211" s="1">
        <v>19.8</v>
      </c>
      <c r="M211" s="1">
        <v>21.2</v>
      </c>
      <c r="N211" s="1">
        <v>24.52</v>
      </c>
      <c r="O211" s="1">
        <v>25.66</v>
      </c>
      <c r="P211" s="1">
        <v>29.4</v>
      </c>
      <c r="Q211" s="1">
        <v>28.99</v>
      </c>
      <c r="R211" s="1">
        <v>32.6</v>
      </c>
    </row>
    <row r="212">
      <c r="A212" s="1" t="s">
        <v>20</v>
      </c>
      <c r="B212" s="1">
        <v>0.83</v>
      </c>
      <c r="C212" s="1">
        <v>1.37</v>
      </c>
      <c r="D212" s="1">
        <v>3.15</v>
      </c>
      <c r="E212" s="1">
        <v>4.92</v>
      </c>
      <c r="F212" s="1">
        <v>7.05</v>
      </c>
      <c r="G212" s="1">
        <v>9.69</v>
      </c>
      <c r="H212" s="1">
        <v>13.13</v>
      </c>
      <c r="I212" s="1">
        <v>14.05</v>
      </c>
      <c r="J212" s="1">
        <v>15.69</v>
      </c>
      <c r="K212" s="1">
        <v>17.38</v>
      </c>
      <c r="L212" s="1">
        <v>19.82</v>
      </c>
      <c r="M212" s="1">
        <v>21.61</v>
      </c>
      <c r="N212" s="1">
        <v>23.54</v>
      </c>
      <c r="O212" s="1">
        <v>25.83</v>
      </c>
      <c r="P212" s="1">
        <v>28.36</v>
      </c>
      <c r="Q212" s="1">
        <v>29.02</v>
      </c>
      <c r="R212" s="1">
        <v>31.26</v>
      </c>
    </row>
    <row r="213">
      <c r="A213" s="1" t="s">
        <v>21</v>
      </c>
      <c r="B213" s="1">
        <v>0.58</v>
      </c>
      <c r="C213" s="1">
        <v>1.48</v>
      </c>
      <c r="D213" s="1">
        <v>1.8</v>
      </c>
      <c r="E213" s="1">
        <v>4.44</v>
      </c>
      <c r="F213" s="1">
        <v>7.72</v>
      </c>
      <c r="G213" s="1">
        <v>10.7</v>
      </c>
      <c r="H213" s="1">
        <v>11.95</v>
      </c>
      <c r="I213" s="1">
        <v>12.35</v>
      </c>
      <c r="J213" s="1">
        <v>15.74</v>
      </c>
      <c r="K213" s="1">
        <v>17.97</v>
      </c>
      <c r="L213" s="1">
        <v>19.39</v>
      </c>
      <c r="M213" s="1">
        <v>21.98</v>
      </c>
      <c r="N213" s="1">
        <v>25.36</v>
      </c>
      <c r="O213" s="1">
        <v>25.81</v>
      </c>
      <c r="P213" s="1">
        <v>28.26</v>
      </c>
      <c r="Q213" s="1">
        <v>29.37</v>
      </c>
      <c r="R213" s="1">
        <v>31.04</v>
      </c>
    </row>
    <row r="214">
      <c r="A214" s="1" t="s">
        <v>22</v>
      </c>
      <c r="B214" s="1">
        <v>1.3</v>
      </c>
      <c r="C214" s="1">
        <v>1.68</v>
      </c>
      <c r="D214" s="1">
        <v>3.0</v>
      </c>
      <c r="E214" s="1">
        <v>4.04</v>
      </c>
      <c r="F214" s="1">
        <v>7.07</v>
      </c>
      <c r="G214" s="1">
        <v>9.34</v>
      </c>
      <c r="H214" s="1">
        <v>14.46</v>
      </c>
      <c r="I214" s="1">
        <v>13.9</v>
      </c>
      <c r="J214" s="1">
        <v>15.4</v>
      </c>
      <c r="K214" s="1">
        <v>17.33</v>
      </c>
      <c r="L214" s="1">
        <v>19.29</v>
      </c>
      <c r="M214" s="1">
        <v>21.9</v>
      </c>
      <c r="N214" s="1">
        <v>24.36</v>
      </c>
      <c r="O214" s="1">
        <v>26.61</v>
      </c>
      <c r="P214" s="1">
        <v>27.7</v>
      </c>
      <c r="Q214" s="1">
        <v>29.77</v>
      </c>
      <c r="R214" s="1">
        <v>31.04</v>
      </c>
    </row>
    <row r="215">
      <c r="A215" s="1" t="s">
        <v>23</v>
      </c>
      <c r="B215" s="1">
        <v>-0.15</v>
      </c>
      <c r="C215" s="1">
        <v>0.88</v>
      </c>
      <c r="D215" s="1">
        <v>3.07</v>
      </c>
      <c r="E215" s="1">
        <v>4.28</v>
      </c>
      <c r="F215" s="1">
        <v>6.86</v>
      </c>
      <c r="G215" s="1">
        <v>9.01</v>
      </c>
      <c r="H215" s="1">
        <v>13.27</v>
      </c>
      <c r="I215" s="1">
        <v>14.03</v>
      </c>
      <c r="J215" s="1">
        <v>15.84</v>
      </c>
      <c r="K215" s="1">
        <v>17.65</v>
      </c>
      <c r="L215" s="1">
        <v>19.61</v>
      </c>
      <c r="M215" s="1">
        <v>21.97</v>
      </c>
      <c r="N215" s="1">
        <v>25.23</v>
      </c>
      <c r="O215" s="1">
        <v>25.73</v>
      </c>
      <c r="P215" s="1">
        <v>29.04</v>
      </c>
      <c r="Q215" s="1">
        <v>29.75</v>
      </c>
      <c r="R215" s="1">
        <v>30.74</v>
      </c>
    </row>
    <row r="216">
      <c r="A216" s="1" t="s">
        <v>24</v>
      </c>
      <c r="B216" s="1">
        <v>0.36</v>
      </c>
      <c r="C216" s="1">
        <v>1.59</v>
      </c>
      <c r="D216" s="1">
        <v>2.42</v>
      </c>
      <c r="E216" s="1">
        <v>5.1</v>
      </c>
      <c r="F216" s="1">
        <v>5.75</v>
      </c>
      <c r="G216" s="1">
        <v>9.09</v>
      </c>
      <c r="H216" s="1">
        <v>15.35</v>
      </c>
      <c r="I216" s="1">
        <v>14.37</v>
      </c>
      <c r="J216" s="1">
        <v>15.3</v>
      </c>
      <c r="K216" s="1">
        <v>15.45</v>
      </c>
      <c r="L216" s="1">
        <v>19.87</v>
      </c>
      <c r="M216" s="1">
        <v>21.89</v>
      </c>
      <c r="N216" s="1">
        <v>24.66</v>
      </c>
      <c r="O216" s="1">
        <v>26.53</v>
      </c>
      <c r="P216" s="1">
        <v>27.59</v>
      </c>
      <c r="Q216" s="1">
        <v>28.93</v>
      </c>
      <c r="R216" s="1">
        <v>31.31</v>
      </c>
    </row>
    <row r="217">
      <c r="A217" s="1" t="s">
        <v>25</v>
      </c>
      <c r="B217" s="1">
        <v>0.92</v>
      </c>
      <c r="C217" s="1">
        <v>1.52</v>
      </c>
      <c r="D217" s="1">
        <v>4.06</v>
      </c>
      <c r="E217" s="1">
        <v>4.55</v>
      </c>
      <c r="F217" s="1">
        <v>6.82</v>
      </c>
      <c r="G217" s="1">
        <v>8.86</v>
      </c>
      <c r="H217" s="1">
        <v>12.52</v>
      </c>
      <c r="I217" s="1">
        <v>13.91</v>
      </c>
      <c r="J217" s="1">
        <v>16.14</v>
      </c>
      <c r="K217" s="1">
        <v>15.77</v>
      </c>
      <c r="L217" s="1">
        <v>19.51</v>
      </c>
      <c r="M217" s="1">
        <v>21.62</v>
      </c>
      <c r="N217" s="1">
        <v>25.0</v>
      </c>
      <c r="O217" s="1">
        <v>25.8</v>
      </c>
      <c r="P217" s="1">
        <v>27.67</v>
      </c>
      <c r="Q217" s="1">
        <v>29.31</v>
      </c>
      <c r="R217" s="1">
        <v>31.75</v>
      </c>
    </row>
    <row r="218">
      <c r="A218" s="1" t="s">
        <v>26</v>
      </c>
      <c r="B218" s="1">
        <v>0.87</v>
      </c>
      <c r="C218" s="1">
        <v>1.54</v>
      </c>
      <c r="D218" s="1">
        <v>2.63</v>
      </c>
      <c r="E218" s="1">
        <v>5.03</v>
      </c>
      <c r="F218" s="1">
        <v>6.3</v>
      </c>
      <c r="G218" s="1">
        <v>9.29</v>
      </c>
      <c r="H218" s="1">
        <v>11.59</v>
      </c>
      <c r="I218" s="1">
        <v>11.69</v>
      </c>
      <c r="J218" s="1">
        <v>16.41</v>
      </c>
      <c r="K218" s="1">
        <v>17.75</v>
      </c>
      <c r="L218" s="1">
        <v>19.49</v>
      </c>
      <c r="M218" s="1">
        <v>22.17</v>
      </c>
      <c r="N218" s="1">
        <v>25.18</v>
      </c>
      <c r="O218" s="1">
        <v>26.02</v>
      </c>
      <c r="P218" s="1">
        <v>29.35</v>
      </c>
      <c r="Q218" s="1">
        <v>29.21</v>
      </c>
      <c r="R218" s="1">
        <v>31.74</v>
      </c>
    </row>
    <row r="219">
      <c r="A219" s="1" t="s">
        <v>27</v>
      </c>
      <c r="B219" s="1">
        <v>0.27</v>
      </c>
      <c r="C219" s="1">
        <v>1.49</v>
      </c>
      <c r="D219" s="1">
        <v>3.59</v>
      </c>
      <c r="E219" s="1">
        <v>3.65</v>
      </c>
      <c r="F219" s="1">
        <v>6.82</v>
      </c>
      <c r="G219" s="1">
        <v>7.75</v>
      </c>
      <c r="H219" s="1">
        <v>12.99</v>
      </c>
      <c r="I219" s="1">
        <v>13.86</v>
      </c>
      <c r="J219" s="1">
        <v>15.95</v>
      </c>
      <c r="K219" s="1">
        <v>16.77</v>
      </c>
      <c r="L219" s="1">
        <v>19.99</v>
      </c>
      <c r="M219" s="1">
        <v>21.28</v>
      </c>
      <c r="N219" s="1">
        <v>24.3</v>
      </c>
      <c r="O219" s="1">
        <v>25.86</v>
      </c>
      <c r="P219" s="1">
        <v>29.66</v>
      </c>
      <c r="Q219" s="1">
        <v>30.24</v>
      </c>
      <c r="R219" s="1">
        <v>31.64</v>
      </c>
    </row>
    <row r="220">
      <c r="A220" s="1" t="s">
        <v>28</v>
      </c>
      <c r="B220" s="1">
        <v>0.67</v>
      </c>
      <c r="C220" s="1">
        <v>1.54</v>
      </c>
      <c r="D220" s="1">
        <v>2.6</v>
      </c>
      <c r="E220" s="1">
        <v>4.75</v>
      </c>
      <c r="F220" s="1">
        <v>6.56</v>
      </c>
      <c r="G220" s="1">
        <v>8.64</v>
      </c>
      <c r="H220" s="1">
        <v>13.15</v>
      </c>
      <c r="I220" s="1">
        <v>13.57</v>
      </c>
      <c r="J220" s="1">
        <v>15.88</v>
      </c>
      <c r="K220" s="1">
        <v>16.47</v>
      </c>
      <c r="L220" s="1">
        <v>19.94</v>
      </c>
      <c r="M220" s="1">
        <v>21.79</v>
      </c>
      <c r="N220" s="1">
        <v>24.91</v>
      </c>
      <c r="O220" s="1">
        <v>26.61</v>
      </c>
      <c r="P220" s="1">
        <v>28.53</v>
      </c>
      <c r="Q220" s="1">
        <v>28.75</v>
      </c>
      <c r="R220" s="1">
        <v>30.65</v>
      </c>
    </row>
    <row r="221">
      <c r="A221" s="1" t="s">
        <v>29</v>
      </c>
      <c r="B221">
        <f t="shared" ref="B221:R221" si="13">MEDIAN(B211:B220)</f>
        <v>0.75</v>
      </c>
      <c r="C221">
        <f t="shared" si="13"/>
        <v>1.53</v>
      </c>
      <c r="D221">
        <f t="shared" si="13"/>
        <v>2.815</v>
      </c>
      <c r="E221">
        <f t="shared" si="13"/>
        <v>4.495</v>
      </c>
      <c r="F221">
        <f t="shared" si="13"/>
        <v>6.84</v>
      </c>
      <c r="G221">
        <f t="shared" si="13"/>
        <v>9.05</v>
      </c>
      <c r="H221">
        <f t="shared" si="13"/>
        <v>13.06</v>
      </c>
      <c r="I221">
        <f t="shared" si="13"/>
        <v>13.88</v>
      </c>
      <c r="J221">
        <f t="shared" si="13"/>
        <v>15.79</v>
      </c>
      <c r="K221">
        <f t="shared" si="13"/>
        <v>17.355</v>
      </c>
      <c r="L221">
        <f t="shared" si="13"/>
        <v>19.705</v>
      </c>
      <c r="M221">
        <f t="shared" si="13"/>
        <v>21.84</v>
      </c>
      <c r="N221">
        <f t="shared" si="13"/>
        <v>24.785</v>
      </c>
      <c r="O221">
        <f t="shared" si="13"/>
        <v>25.845</v>
      </c>
      <c r="P221">
        <f t="shared" si="13"/>
        <v>28.445</v>
      </c>
      <c r="Q221">
        <f t="shared" si="13"/>
        <v>29.26</v>
      </c>
      <c r="R221">
        <f t="shared" si="13"/>
        <v>31.285</v>
      </c>
    </row>
    <row r="222">
      <c r="A222" s="1" t="s">
        <v>112</v>
      </c>
      <c r="B222">
        <f t="shared" ref="B222:R222" si="14">B221-A272</f>
        <v>0.25</v>
      </c>
      <c r="C222">
        <f t="shared" si="14"/>
        <v>0.53</v>
      </c>
      <c r="D222">
        <f t="shared" si="14"/>
        <v>0.815</v>
      </c>
      <c r="E222">
        <f t="shared" si="14"/>
        <v>0.495</v>
      </c>
      <c r="F222">
        <f t="shared" si="14"/>
        <v>0.84</v>
      </c>
      <c r="G222">
        <f t="shared" si="14"/>
        <v>1.05</v>
      </c>
      <c r="H222">
        <f t="shared" si="14"/>
        <v>3.06</v>
      </c>
      <c r="I222">
        <f t="shared" si="14"/>
        <v>1.88</v>
      </c>
      <c r="J222">
        <f t="shared" si="14"/>
        <v>1.79</v>
      </c>
      <c r="K222">
        <f t="shared" si="14"/>
        <v>1.355</v>
      </c>
      <c r="L222">
        <f t="shared" si="14"/>
        <v>1.705</v>
      </c>
      <c r="M222">
        <f t="shared" si="14"/>
        <v>1.84</v>
      </c>
      <c r="N222">
        <f t="shared" si="14"/>
        <v>2.785</v>
      </c>
      <c r="O222">
        <f t="shared" si="14"/>
        <v>1.845</v>
      </c>
      <c r="P222">
        <f t="shared" si="14"/>
        <v>2.445</v>
      </c>
      <c r="Q222">
        <f t="shared" si="14"/>
        <v>1.26</v>
      </c>
      <c r="R222">
        <f t="shared" si="14"/>
        <v>1.285</v>
      </c>
    </row>
    <row r="223">
      <c r="A223" s="1" t="s">
        <v>56</v>
      </c>
      <c r="B223">
        <f t="shared" ref="B223:R223" si="15">stdev(B211:B220)</f>
        <v>0.4195248635</v>
      </c>
      <c r="C223">
        <f t="shared" si="15"/>
        <v>0.2702365219</v>
      </c>
      <c r="D223">
        <f t="shared" si="15"/>
        <v>0.7163828896</v>
      </c>
      <c r="E223">
        <f t="shared" si="15"/>
        <v>0.458219986</v>
      </c>
      <c r="F223">
        <f t="shared" si="15"/>
        <v>0.6143071979</v>
      </c>
      <c r="G223">
        <f t="shared" si="15"/>
        <v>1.026411765</v>
      </c>
      <c r="H223">
        <f t="shared" si="15"/>
        <v>1.10910825</v>
      </c>
      <c r="I223">
        <f t="shared" si="15"/>
        <v>0.8488299136</v>
      </c>
      <c r="J223">
        <f t="shared" si="15"/>
        <v>0.3637825969</v>
      </c>
      <c r="K223">
        <f t="shared" si="15"/>
        <v>0.8755449097</v>
      </c>
      <c r="L223">
        <f t="shared" si="15"/>
        <v>0.2447424951</v>
      </c>
      <c r="M223">
        <f t="shared" si="15"/>
        <v>0.3127814288</v>
      </c>
      <c r="N223">
        <f t="shared" si="15"/>
        <v>0.5513458282</v>
      </c>
      <c r="O223">
        <f t="shared" si="15"/>
        <v>0.3825992972</v>
      </c>
      <c r="P223">
        <f t="shared" si="15"/>
        <v>0.7726893871</v>
      </c>
      <c r="Q223">
        <f t="shared" si="15"/>
        <v>0.4621736086</v>
      </c>
      <c r="R223">
        <f t="shared" si="15"/>
        <v>0.5788311978</v>
      </c>
    </row>
    <row r="226">
      <c r="A226" s="1" t="s">
        <v>32</v>
      </c>
      <c r="B226" s="1" t="s">
        <v>4</v>
      </c>
      <c r="C226" s="1" t="s">
        <v>5</v>
      </c>
      <c r="D226" s="1" t="s">
        <v>6</v>
      </c>
      <c r="E226" s="1" t="s">
        <v>7</v>
      </c>
      <c r="F226" s="1" t="s">
        <v>8</v>
      </c>
      <c r="G226" s="1" t="s">
        <v>9</v>
      </c>
      <c r="H226" s="1" t="s">
        <v>10</v>
      </c>
      <c r="I226" s="1" t="s">
        <v>11</v>
      </c>
      <c r="J226" s="1" t="s">
        <v>12</v>
      </c>
      <c r="K226" s="1" t="s">
        <v>13</v>
      </c>
      <c r="L226" s="1" t="s">
        <v>14</v>
      </c>
      <c r="M226" s="1" t="s">
        <v>15</v>
      </c>
      <c r="N226" s="1" t="s">
        <v>16</v>
      </c>
      <c r="O226" s="1" t="s">
        <v>17</v>
      </c>
      <c r="P226" s="1" t="s">
        <v>34</v>
      </c>
      <c r="Q226" s="1" t="s">
        <v>35</v>
      </c>
      <c r="R226" s="1" t="s">
        <v>18</v>
      </c>
    </row>
    <row r="227">
      <c r="A227" s="1" t="s">
        <v>19</v>
      </c>
      <c r="B227" s="1">
        <v>43.0</v>
      </c>
      <c r="C227" s="1">
        <v>48.0</v>
      </c>
      <c r="D227" s="1">
        <v>52.0</v>
      </c>
      <c r="E227" s="1">
        <v>66.0</v>
      </c>
      <c r="F227" s="1">
        <v>70.0</v>
      </c>
      <c r="G227" s="1">
        <v>78.0</v>
      </c>
      <c r="H227" s="1">
        <v>75.0</v>
      </c>
      <c r="I227" s="1">
        <v>74.0</v>
      </c>
      <c r="J227" s="1">
        <v>80.0</v>
      </c>
      <c r="K227" s="1">
        <v>70.0</v>
      </c>
      <c r="L227" s="1">
        <v>72.0</v>
      </c>
      <c r="M227" s="1">
        <v>79.0</v>
      </c>
      <c r="N227" s="1">
        <v>76.0</v>
      </c>
      <c r="O227" s="1">
        <v>75.0</v>
      </c>
      <c r="P227" s="1">
        <v>68.0</v>
      </c>
      <c r="Q227" s="1">
        <v>84.0</v>
      </c>
      <c r="R227" s="1">
        <v>74.0</v>
      </c>
    </row>
    <row r="228">
      <c r="A228" s="1" t="s">
        <v>20</v>
      </c>
      <c r="B228" s="1">
        <v>52.0</v>
      </c>
      <c r="C228" s="1">
        <v>46.0</v>
      </c>
      <c r="D228" s="1">
        <v>51.0</v>
      </c>
      <c r="E228" s="1">
        <v>55.0</v>
      </c>
      <c r="F228" s="1">
        <v>74.0</v>
      </c>
      <c r="G228" s="1">
        <v>78.0</v>
      </c>
      <c r="H228" s="1">
        <v>72.0</v>
      </c>
      <c r="I228" s="1">
        <v>71.0</v>
      </c>
      <c r="J228" s="1">
        <v>71.0</v>
      </c>
      <c r="K228" s="1">
        <v>71.0</v>
      </c>
      <c r="L228" s="1">
        <v>72.0</v>
      </c>
      <c r="M228" s="1">
        <v>76.0</v>
      </c>
      <c r="N228" s="1">
        <v>78.0</v>
      </c>
      <c r="O228" s="1">
        <v>74.0</v>
      </c>
      <c r="P228" s="1">
        <v>72.0</v>
      </c>
      <c r="Q228" s="1">
        <v>83.0</v>
      </c>
      <c r="R228" s="1">
        <v>73.0</v>
      </c>
    </row>
    <row r="229">
      <c r="A229" s="1" t="s">
        <v>21</v>
      </c>
      <c r="B229" s="1">
        <v>43.0</v>
      </c>
      <c r="C229" s="1">
        <v>45.0</v>
      </c>
      <c r="D229" s="1">
        <v>50.0</v>
      </c>
      <c r="E229" s="1">
        <v>54.0</v>
      </c>
      <c r="F229" s="1">
        <v>71.0</v>
      </c>
      <c r="G229" s="1">
        <v>73.0</v>
      </c>
      <c r="H229" s="1">
        <v>70.0</v>
      </c>
      <c r="I229" s="1">
        <v>73.0</v>
      </c>
      <c r="J229" s="1">
        <v>80.0</v>
      </c>
      <c r="K229" s="1">
        <v>69.0</v>
      </c>
      <c r="L229" s="1">
        <v>69.0</v>
      </c>
      <c r="M229" s="1">
        <v>77.0</v>
      </c>
      <c r="N229" s="1">
        <v>79.0</v>
      </c>
      <c r="O229" s="1">
        <v>75.0</v>
      </c>
      <c r="P229" s="1">
        <v>71.0</v>
      </c>
      <c r="Q229" s="1">
        <v>81.0</v>
      </c>
      <c r="R229" s="1">
        <v>72.0</v>
      </c>
    </row>
    <row r="230">
      <c r="A230" s="1" t="s">
        <v>22</v>
      </c>
      <c r="B230" s="1">
        <v>48.0</v>
      </c>
      <c r="C230" s="1">
        <v>47.0</v>
      </c>
      <c r="D230" s="1">
        <v>48.0</v>
      </c>
      <c r="E230" s="1">
        <v>56.0</v>
      </c>
      <c r="F230" s="1">
        <v>71.0</v>
      </c>
      <c r="G230" s="1">
        <v>65.0</v>
      </c>
      <c r="H230" s="1">
        <v>67.0</v>
      </c>
      <c r="I230" s="1">
        <v>68.0</v>
      </c>
      <c r="J230" s="1">
        <v>77.0</v>
      </c>
      <c r="K230" s="1">
        <v>71.0</v>
      </c>
      <c r="L230" s="1">
        <v>73.0</v>
      </c>
      <c r="M230" s="1">
        <v>78.0</v>
      </c>
      <c r="N230" s="1">
        <v>80.0</v>
      </c>
      <c r="O230" s="1">
        <v>74.0</v>
      </c>
      <c r="P230" s="1">
        <v>70.0</v>
      </c>
      <c r="Q230" s="1">
        <v>81.0</v>
      </c>
      <c r="R230" s="1">
        <v>75.0</v>
      </c>
    </row>
    <row r="231">
      <c r="A231" s="1" t="s">
        <v>23</v>
      </c>
      <c r="B231" s="1">
        <v>42.0</v>
      </c>
      <c r="C231" s="1">
        <v>45.0</v>
      </c>
      <c r="D231" s="1">
        <v>48.0</v>
      </c>
      <c r="E231" s="1">
        <v>54.0</v>
      </c>
      <c r="F231" s="1">
        <v>76.0</v>
      </c>
      <c r="G231" s="1">
        <v>71.0</v>
      </c>
      <c r="H231" s="1">
        <v>70.0</v>
      </c>
      <c r="I231" s="1">
        <v>70.0</v>
      </c>
      <c r="J231" s="1">
        <v>75.0</v>
      </c>
      <c r="K231" s="1">
        <v>146.0</v>
      </c>
      <c r="L231" s="1">
        <v>70.0</v>
      </c>
      <c r="M231" s="1">
        <v>78.0</v>
      </c>
      <c r="N231" s="1">
        <v>80.0</v>
      </c>
      <c r="O231" s="1">
        <v>74.0</v>
      </c>
      <c r="P231" s="1">
        <v>69.0</v>
      </c>
      <c r="Q231" s="1">
        <v>82.0</v>
      </c>
      <c r="R231" s="1">
        <v>75.0</v>
      </c>
    </row>
    <row r="232">
      <c r="A232" s="1" t="s">
        <v>24</v>
      </c>
      <c r="B232" s="1">
        <v>41.0</v>
      </c>
      <c r="C232" s="1">
        <v>45.0</v>
      </c>
      <c r="D232" s="1">
        <v>49.0</v>
      </c>
      <c r="E232" s="1">
        <v>54.0</v>
      </c>
      <c r="F232" s="1">
        <v>62.0</v>
      </c>
      <c r="G232" s="1">
        <v>71.0</v>
      </c>
      <c r="H232" s="1">
        <v>69.0</v>
      </c>
      <c r="I232" s="1">
        <v>73.0</v>
      </c>
      <c r="J232" s="1">
        <v>78.0</v>
      </c>
      <c r="K232" s="1">
        <v>72.0</v>
      </c>
      <c r="L232" s="1">
        <v>73.0</v>
      </c>
      <c r="M232" s="1">
        <v>79.0</v>
      </c>
      <c r="N232" s="1">
        <v>80.0</v>
      </c>
      <c r="O232" s="1">
        <v>74.0</v>
      </c>
      <c r="P232" s="1">
        <v>69.0</v>
      </c>
      <c r="Q232" s="1">
        <v>82.0</v>
      </c>
      <c r="R232" s="1">
        <v>72.0</v>
      </c>
    </row>
    <row r="233">
      <c r="A233" s="1" t="s">
        <v>25</v>
      </c>
      <c r="B233" s="1">
        <v>40.0</v>
      </c>
      <c r="C233" s="1">
        <v>45.0</v>
      </c>
      <c r="D233" s="1">
        <v>50.0</v>
      </c>
      <c r="E233" s="1">
        <v>54.0</v>
      </c>
      <c r="F233" s="1">
        <v>63.0</v>
      </c>
      <c r="G233" s="1">
        <v>70.0</v>
      </c>
      <c r="H233" s="1">
        <v>70.0</v>
      </c>
      <c r="I233" s="1">
        <v>74.0</v>
      </c>
      <c r="J233" s="1">
        <v>70.0</v>
      </c>
      <c r="K233" s="1">
        <v>72.0</v>
      </c>
      <c r="L233" s="1">
        <v>70.0</v>
      </c>
      <c r="M233" s="1">
        <v>76.0</v>
      </c>
      <c r="N233" s="1">
        <v>80.0</v>
      </c>
      <c r="O233" s="1">
        <v>73.0</v>
      </c>
      <c r="P233" s="1">
        <v>69.0</v>
      </c>
      <c r="Q233" s="1">
        <v>83.0</v>
      </c>
      <c r="R233" s="1">
        <v>71.0</v>
      </c>
    </row>
    <row r="234">
      <c r="A234" s="1" t="s">
        <v>26</v>
      </c>
      <c r="B234" s="1">
        <v>40.0</v>
      </c>
      <c r="C234" s="1">
        <v>46.0</v>
      </c>
      <c r="D234" s="1">
        <v>53.0</v>
      </c>
      <c r="E234" s="1">
        <v>58.0</v>
      </c>
      <c r="F234" s="1">
        <v>61.0</v>
      </c>
      <c r="G234" s="1">
        <v>67.0</v>
      </c>
      <c r="H234" s="1">
        <v>70.0</v>
      </c>
      <c r="I234" s="1">
        <v>75.0</v>
      </c>
      <c r="J234" s="1">
        <v>76.0</v>
      </c>
      <c r="K234" s="1">
        <v>68.0</v>
      </c>
      <c r="L234" s="1">
        <v>71.0</v>
      </c>
      <c r="M234" s="1">
        <v>75.0</v>
      </c>
      <c r="N234" s="1">
        <v>80.0</v>
      </c>
      <c r="O234" s="1">
        <v>72.0</v>
      </c>
      <c r="P234" s="1">
        <v>69.0</v>
      </c>
      <c r="Q234" s="1">
        <v>81.0</v>
      </c>
      <c r="R234" s="1">
        <v>71.0</v>
      </c>
    </row>
    <row r="235">
      <c r="A235" s="1" t="s">
        <v>27</v>
      </c>
      <c r="B235" s="1">
        <v>41.0</v>
      </c>
      <c r="C235" s="1">
        <v>49.0</v>
      </c>
      <c r="D235" s="1">
        <v>50.0</v>
      </c>
      <c r="E235" s="1">
        <v>54.0</v>
      </c>
      <c r="F235" s="1">
        <v>62.0</v>
      </c>
      <c r="G235" s="1">
        <v>72.0</v>
      </c>
      <c r="H235" s="1">
        <v>69.0</v>
      </c>
      <c r="I235" s="1">
        <v>75.0</v>
      </c>
      <c r="J235" s="1">
        <v>72.0</v>
      </c>
      <c r="K235" s="1">
        <v>73.0</v>
      </c>
      <c r="L235" s="1">
        <v>71.0</v>
      </c>
      <c r="M235" s="1">
        <v>77.0</v>
      </c>
      <c r="N235" s="1">
        <v>79.0</v>
      </c>
      <c r="O235" s="1">
        <v>78.0</v>
      </c>
      <c r="P235" s="1">
        <v>69.0</v>
      </c>
      <c r="Q235" s="1">
        <v>83.0</v>
      </c>
      <c r="R235" s="1">
        <v>72.0</v>
      </c>
    </row>
    <row r="236">
      <c r="A236" s="1" t="s">
        <v>28</v>
      </c>
      <c r="B236" s="1">
        <v>41.0</v>
      </c>
      <c r="C236" s="1">
        <v>45.0</v>
      </c>
      <c r="D236" s="1">
        <v>52.0</v>
      </c>
      <c r="E236" s="1">
        <v>54.0</v>
      </c>
      <c r="F236" s="1">
        <v>63.0</v>
      </c>
      <c r="G236" s="1">
        <v>71.0</v>
      </c>
      <c r="H236" s="1">
        <v>69.0</v>
      </c>
      <c r="I236" s="1">
        <v>74.0</v>
      </c>
      <c r="J236" s="1">
        <v>74.0</v>
      </c>
      <c r="K236" s="1">
        <v>73.0</v>
      </c>
      <c r="L236" s="1">
        <v>71.0</v>
      </c>
      <c r="M236" s="1">
        <v>77.0</v>
      </c>
      <c r="N236" s="1">
        <v>80.0</v>
      </c>
      <c r="O236" s="1">
        <v>74.0</v>
      </c>
      <c r="P236" s="1">
        <v>68.0</v>
      </c>
      <c r="Q236" s="1">
        <v>82.0</v>
      </c>
      <c r="R236" s="1">
        <v>75.0</v>
      </c>
    </row>
    <row r="237">
      <c r="A237" s="1" t="s">
        <v>29</v>
      </c>
      <c r="B237">
        <f t="shared" ref="B237:R237" si="16">MEDIAN(B227:B236)</f>
        <v>41.5</v>
      </c>
      <c r="C237">
        <f t="shared" si="16"/>
        <v>45.5</v>
      </c>
      <c r="D237">
        <f t="shared" si="16"/>
        <v>50</v>
      </c>
      <c r="E237">
        <f t="shared" si="16"/>
        <v>54</v>
      </c>
      <c r="F237">
        <f t="shared" si="16"/>
        <v>66.5</v>
      </c>
      <c r="G237">
        <f t="shared" si="16"/>
        <v>71</v>
      </c>
      <c r="H237">
        <f t="shared" si="16"/>
        <v>70</v>
      </c>
      <c r="I237">
        <f t="shared" si="16"/>
        <v>73.5</v>
      </c>
      <c r="J237">
        <f t="shared" si="16"/>
        <v>75.5</v>
      </c>
      <c r="K237">
        <f t="shared" si="16"/>
        <v>71.5</v>
      </c>
      <c r="L237">
        <f t="shared" si="16"/>
        <v>71</v>
      </c>
      <c r="M237">
        <f t="shared" si="16"/>
        <v>77</v>
      </c>
      <c r="N237">
        <f t="shared" si="16"/>
        <v>80</v>
      </c>
      <c r="O237">
        <f t="shared" si="16"/>
        <v>74</v>
      </c>
      <c r="P237">
        <f t="shared" si="16"/>
        <v>69</v>
      </c>
      <c r="Q237">
        <f t="shared" si="16"/>
        <v>82</v>
      </c>
      <c r="R237">
        <f t="shared" si="16"/>
        <v>72.5</v>
      </c>
    </row>
    <row r="238">
      <c r="A238" s="1" t="s">
        <v>56</v>
      </c>
      <c r="B238">
        <f t="shared" ref="B238:R238" si="17">stdev(B227:B236)</f>
        <v>3.900142448</v>
      </c>
      <c r="C238">
        <f t="shared" si="17"/>
        <v>1.449137675</v>
      </c>
      <c r="D238">
        <f t="shared" si="17"/>
        <v>1.702938637</v>
      </c>
      <c r="E238">
        <f t="shared" si="17"/>
        <v>3.784471195</v>
      </c>
      <c r="F238">
        <f t="shared" si="17"/>
        <v>5.657836257</v>
      </c>
      <c r="G238">
        <f t="shared" si="17"/>
        <v>4.115013163</v>
      </c>
      <c r="H238">
        <f t="shared" si="17"/>
        <v>2.131770261</v>
      </c>
      <c r="I238">
        <f t="shared" si="17"/>
        <v>2.311805451</v>
      </c>
      <c r="J238">
        <f t="shared" si="17"/>
        <v>3.560586718</v>
      </c>
      <c r="K238">
        <f t="shared" si="17"/>
        <v>23.77323425</v>
      </c>
      <c r="L238">
        <f t="shared" si="17"/>
        <v>1.316561177</v>
      </c>
      <c r="M238">
        <f t="shared" si="17"/>
        <v>1.316561177</v>
      </c>
      <c r="N238">
        <f t="shared" si="17"/>
        <v>1.316561177</v>
      </c>
      <c r="O238">
        <f t="shared" si="17"/>
        <v>1.567021236</v>
      </c>
      <c r="P238">
        <f t="shared" si="17"/>
        <v>1.264911064</v>
      </c>
      <c r="Q238">
        <f t="shared" si="17"/>
        <v>1.032795559</v>
      </c>
      <c r="R238">
        <f t="shared" si="17"/>
        <v>1.632993162</v>
      </c>
    </row>
    <row r="240">
      <c r="A240" s="1" t="s">
        <v>33</v>
      </c>
      <c r="B240" s="1" t="s">
        <v>4</v>
      </c>
      <c r="C240" s="1" t="s">
        <v>5</v>
      </c>
      <c r="D240" s="1" t="s">
        <v>6</v>
      </c>
      <c r="E240" s="1" t="s">
        <v>7</v>
      </c>
      <c r="F240" s="1" t="s">
        <v>8</v>
      </c>
      <c r="G240" s="1" t="s">
        <v>9</v>
      </c>
      <c r="H240" s="1" t="s">
        <v>10</v>
      </c>
      <c r="I240" s="1" t="s">
        <v>11</v>
      </c>
      <c r="J240" s="1" t="s">
        <v>12</v>
      </c>
      <c r="K240" s="1" t="s">
        <v>13</v>
      </c>
      <c r="L240" s="1" t="s">
        <v>14</v>
      </c>
      <c r="M240" s="1" t="s">
        <v>15</v>
      </c>
      <c r="N240" s="1" t="s">
        <v>16</v>
      </c>
      <c r="O240" s="1" t="s">
        <v>17</v>
      </c>
      <c r="P240" s="1" t="s">
        <v>34</v>
      </c>
      <c r="Q240" s="1" t="s">
        <v>35</v>
      </c>
      <c r="R240" s="1" t="s">
        <v>18</v>
      </c>
    </row>
    <row r="241">
      <c r="A241" s="1" t="s">
        <v>19</v>
      </c>
      <c r="B241" s="1">
        <v>-0.93</v>
      </c>
      <c r="C241" s="1">
        <v>0.09</v>
      </c>
      <c r="D241" s="1">
        <v>1.7</v>
      </c>
      <c r="E241" s="1">
        <v>3.32</v>
      </c>
      <c r="F241" s="1">
        <v>6.77</v>
      </c>
      <c r="G241" s="1">
        <v>8.43</v>
      </c>
      <c r="H241" s="1">
        <v>11.28</v>
      </c>
      <c r="I241" s="1">
        <v>12.6</v>
      </c>
      <c r="J241" s="1">
        <v>14.12</v>
      </c>
      <c r="K241" s="1">
        <v>16.7</v>
      </c>
      <c r="L241" s="1">
        <v>17.5</v>
      </c>
      <c r="M241" s="1">
        <v>20.99</v>
      </c>
      <c r="N241" s="1">
        <v>21.67</v>
      </c>
      <c r="O241" s="1">
        <v>24.18</v>
      </c>
      <c r="P241" s="1">
        <v>26.88</v>
      </c>
      <c r="Q241" s="1">
        <v>27.37</v>
      </c>
      <c r="R241" s="1">
        <v>30.47</v>
      </c>
    </row>
    <row r="242">
      <c r="A242" s="1" t="s">
        <v>20</v>
      </c>
      <c r="B242" s="1">
        <v>-0.57</v>
      </c>
      <c r="C242" s="1">
        <v>0.13</v>
      </c>
      <c r="D242" s="1">
        <v>1.68</v>
      </c>
      <c r="E242" s="1">
        <v>3.33</v>
      </c>
      <c r="F242" s="1">
        <v>6.68</v>
      </c>
      <c r="G242" s="1">
        <v>8.28</v>
      </c>
      <c r="H242" s="1">
        <v>11.53</v>
      </c>
      <c r="I242" s="1">
        <v>12.51</v>
      </c>
      <c r="J242" s="1">
        <v>14.26</v>
      </c>
      <c r="K242" s="1">
        <v>16.51</v>
      </c>
      <c r="L242" s="1">
        <v>17.62</v>
      </c>
      <c r="M242" s="1">
        <v>20.54</v>
      </c>
      <c r="N242" s="1">
        <v>21.66</v>
      </c>
      <c r="O242" s="1">
        <v>24.38</v>
      </c>
      <c r="P242" s="1">
        <v>26.6</v>
      </c>
      <c r="Q242" s="1">
        <v>27.75</v>
      </c>
      <c r="R242" s="1">
        <v>30.94</v>
      </c>
    </row>
    <row r="243">
      <c r="A243" s="1" t="s">
        <v>21</v>
      </c>
      <c r="B243" s="1">
        <v>-0.55</v>
      </c>
      <c r="C243" s="1">
        <v>0.07</v>
      </c>
      <c r="D243" s="1">
        <v>1.37</v>
      </c>
      <c r="E243" s="1">
        <v>3.37</v>
      </c>
      <c r="F243" s="1">
        <v>6.03</v>
      </c>
      <c r="G243" s="1">
        <v>8.3</v>
      </c>
      <c r="H243" s="1">
        <v>11.13</v>
      </c>
      <c r="I243" s="1">
        <v>12.55</v>
      </c>
      <c r="J243" s="1">
        <v>14.13</v>
      </c>
      <c r="K243" s="1">
        <v>16.56</v>
      </c>
      <c r="L243" s="1">
        <v>17.62</v>
      </c>
      <c r="M243" s="1">
        <v>19.88</v>
      </c>
      <c r="N243" s="1">
        <v>21.69</v>
      </c>
      <c r="O243" s="1">
        <v>24.21</v>
      </c>
      <c r="P243" s="1">
        <v>26.66</v>
      </c>
      <c r="Q243" s="1">
        <v>27.34</v>
      </c>
      <c r="R243" s="1">
        <v>30.23</v>
      </c>
    </row>
    <row r="244">
      <c r="A244" s="1" t="s">
        <v>22</v>
      </c>
      <c r="B244" s="1">
        <v>-0.68</v>
      </c>
      <c r="C244" s="1">
        <v>-0.17</v>
      </c>
      <c r="D244" s="1">
        <v>1.49</v>
      </c>
      <c r="E244" s="1">
        <v>3.46</v>
      </c>
      <c r="F244" s="1">
        <v>6.68</v>
      </c>
      <c r="G244" s="1">
        <v>8.56</v>
      </c>
      <c r="H244" s="1">
        <v>12.36</v>
      </c>
      <c r="I244" s="1">
        <v>12.45</v>
      </c>
      <c r="J244" s="1">
        <v>14.14</v>
      </c>
      <c r="K244" s="1">
        <v>16.52</v>
      </c>
      <c r="L244" s="1">
        <v>17.89</v>
      </c>
      <c r="M244" s="1">
        <v>20.43</v>
      </c>
      <c r="N244" s="1">
        <v>21.72</v>
      </c>
      <c r="O244" s="1">
        <v>23.57</v>
      </c>
      <c r="P244" s="1">
        <v>26.74</v>
      </c>
      <c r="Q244" s="1">
        <v>27.38</v>
      </c>
      <c r="R244" s="1">
        <v>30.2</v>
      </c>
    </row>
    <row r="245">
      <c r="A245" s="1" t="s">
        <v>23</v>
      </c>
      <c r="B245" s="1">
        <v>-0.57</v>
      </c>
      <c r="C245" s="1">
        <v>0.16</v>
      </c>
      <c r="D245" s="1">
        <v>1.37</v>
      </c>
      <c r="E245" s="1">
        <v>3.39</v>
      </c>
      <c r="F245" s="1">
        <v>6.71</v>
      </c>
      <c r="G245" s="1">
        <v>8.29</v>
      </c>
      <c r="H245" s="1">
        <v>11.51</v>
      </c>
      <c r="I245" s="1">
        <v>12.49</v>
      </c>
      <c r="J245" s="1">
        <v>14.24</v>
      </c>
      <c r="K245" s="1">
        <v>16.55</v>
      </c>
      <c r="L245" s="1">
        <v>17.55</v>
      </c>
      <c r="M245" s="1">
        <v>22.39</v>
      </c>
      <c r="N245" s="1">
        <v>21.78</v>
      </c>
      <c r="O245" s="1">
        <v>23.65</v>
      </c>
      <c r="P245" s="1">
        <v>26.7</v>
      </c>
      <c r="Q245" s="1">
        <v>27.23</v>
      </c>
      <c r="R245" s="1">
        <v>30.19</v>
      </c>
    </row>
    <row r="246">
      <c r="A246" s="1" t="s">
        <v>24</v>
      </c>
      <c r="B246" s="1">
        <v>-0.54</v>
      </c>
      <c r="C246" s="1">
        <v>-0.02</v>
      </c>
      <c r="D246" s="1">
        <v>1.11</v>
      </c>
      <c r="E246" s="1">
        <v>3.37</v>
      </c>
      <c r="F246" s="1">
        <v>6.79</v>
      </c>
      <c r="G246" s="1">
        <v>8.41</v>
      </c>
      <c r="H246" s="1">
        <v>11.7</v>
      </c>
      <c r="I246" s="1">
        <v>12.51</v>
      </c>
      <c r="J246" s="1">
        <v>14.12</v>
      </c>
      <c r="K246" s="1">
        <v>16.61</v>
      </c>
      <c r="L246" s="1">
        <v>18.53</v>
      </c>
      <c r="M246" s="1">
        <v>19.97</v>
      </c>
      <c r="N246" s="1">
        <v>21.72</v>
      </c>
      <c r="O246" s="1">
        <v>23.73</v>
      </c>
      <c r="P246" s="1">
        <v>26.73</v>
      </c>
      <c r="Q246" s="1">
        <v>27.53</v>
      </c>
      <c r="R246" s="1">
        <v>30.13</v>
      </c>
    </row>
    <row r="247">
      <c r="A247" s="1" t="s">
        <v>25</v>
      </c>
      <c r="B247" s="1">
        <v>-0.63</v>
      </c>
      <c r="C247" s="1">
        <v>-0.01</v>
      </c>
      <c r="D247" s="1">
        <v>1.26</v>
      </c>
      <c r="E247" s="1">
        <v>3.45</v>
      </c>
      <c r="F247" s="1">
        <v>6.67</v>
      </c>
      <c r="G247" s="1">
        <v>8.29</v>
      </c>
      <c r="H247" s="1">
        <v>11.72</v>
      </c>
      <c r="I247" s="1">
        <v>12.4</v>
      </c>
      <c r="J247" s="1">
        <v>14.07</v>
      </c>
      <c r="K247" s="1">
        <v>16.49</v>
      </c>
      <c r="L247" s="1">
        <v>18.0</v>
      </c>
      <c r="M247" s="1">
        <v>20.74</v>
      </c>
      <c r="N247" s="1">
        <v>21.84</v>
      </c>
      <c r="O247" s="1">
        <v>23.33</v>
      </c>
      <c r="P247" s="1">
        <v>26.32</v>
      </c>
      <c r="Q247" s="1">
        <v>27.11</v>
      </c>
      <c r="R247" s="1">
        <v>30.15</v>
      </c>
    </row>
    <row r="248">
      <c r="A248" s="1" t="s">
        <v>26</v>
      </c>
      <c r="B248" s="1">
        <v>-0.54</v>
      </c>
      <c r="C248" s="1">
        <v>-0.08</v>
      </c>
      <c r="D248" s="1">
        <v>1.39</v>
      </c>
      <c r="E248" s="1">
        <v>3.37</v>
      </c>
      <c r="F248" s="1">
        <v>6.6</v>
      </c>
      <c r="G248" s="1">
        <v>8.28</v>
      </c>
      <c r="H248" s="1">
        <v>11.81</v>
      </c>
      <c r="I248" s="1">
        <v>12.42</v>
      </c>
      <c r="J248" s="1">
        <v>14.39</v>
      </c>
      <c r="K248" s="1">
        <v>16.49</v>
      </c>
      <c r="L248" s="1">
        <v>18.11</v>
      </c>
      <c r="M248" s="1">
        <v>20.2</v>
      </c>
      <c r="N248" s="1">
        <v>21.69</v>
      </c>
      <c r="O248" s="1">
        <v>23.93</v>
      </c>
      <c r="P248" s="1">
        <v>26.75</v>
      </c>
      <c r="Q248" s="1">
        <v>27.13</v>
      </c>
      <c r="R248" s="1">
        <v>30.59</v>
      </c>
    </row>
    <row r="249">
      <c r="A249" s="1" t="s">
        <v>27</v>
      </c>
      <c r="B249" s="1">
        <v>-0.69</v>
      </c>
      <c r="C249" s="1">
        <v>-0.04</v>
      </c>
      <c r="D249" s="1">
        <v>1.68</v>
      </c>
      <c r="E249" s="1">
        <v>3.4</v>
      </c>
      <c r="F249" s="1">
        <v>5.28</v>
      </c>
      <c r="G249" s="1">
        <v>8.37</v>
      </c>
      <c r="H249" s="1">
        <v>11.92</v>
      </c>
      <c r="I249" s="1">
        <v>12.54</v>
      </c>
      <c r="J249" s="1">
        <v>14.26</v>
      </c>
      <c r="K249" s="1">
        <v>16.52</v>
      </c>
      <c r="L249" s="1">
        <v>17.81</v>
      </c>
      <c r="M249" s="1">
        <v>20.19</v>
      </c>
      <c r="N249" s="1">
        <v>21.72</v>
      </c>
      <c r="O249" s="1">
        <v>23.9</v>
      </c>
      <c r="P249" s="1">
        <v>26.91</v>
      </c>
      <c r="Q249" s="1">
        <v>27.52</v>
      </c>
      <c r="R249" s="1">
        <v>30.01</v>
      </c>
    </row>
    <row r="250">
      <c r="A250" s="1" t="s">
        <v>28</v>
      </c>
      <c r="B250" s="1">
        <v>-0.7</v>
      </c>
      <c r="C250" s="1">
        <v>0.16</v>
      </c>
      <c r="D250" s="1">
        <v>1.5</v>
      </c>
      <c r="E250" s="1">
        <v>3.28</v>
      </c>
      <c r="F250" s="1">
        <v>6.5</v>
      </c>
      <c r="G250" s="1">
        <v>8.36</v>
      </c>
      <c r="H250" s="1">
        <v>11.89</v>
      </c>
      <c r="I250" s="1">
        <v>12.6</v>
      </c>
      <c r="J250" s="1">
        <v>14.35</v>
      </c>
      <c r="K250" s="1">
        <v>16.52</v>
      </c>
      <c r="L250" s="1">
        <v>17.62</v>
      </c>
      <c r="M250" s="1">
        <v>19.84</v>
      </c>
      <c r="N250" s="1">
        <v>21.81</v>
      </c>
      <c r="O250" s="1">
        <v>24.03</v>
      </c>
      <c r="P250" s="1">
        <v>26.88</v>
      </c>
      <c r="Q250" s="1">
        <v>27.97</v>
      </c>
      <c r="R250" s="1">
        <v>30.24</v>
      </c>
    </row>
    <row r="251">
      <c r="A251" s="1" t="s">
        <v>29</v>
      </c>
      <c r="B251">
        <f t="shared" ref="B251:R251" si="18">MEDIAN(B241:B250)</f>
        <v>-0.6</v>
      </c>
      <c r="C251">
        <f t="shared" si="18"/>
        <v>0.03</v>
      </c>
      <c r="D251">
        <f t="shared" si="18"/>
        <v>1.44</v>
      </c>
      <c r="E251">
        <f t="shared" si="18"/>
        <v>3.37</v>
      </c>
      <c r="F251">
        <f t="shared" si="18"/>
        <v>6.675</v>
      </c>
      <c r="G251">
        <f t="shared" si="18"/>
        <v>8.33</v>
      </c>
      <c r="H251">
        <f t="shared" si="18"/>
        <v>11.71</v>
      </c>
      <c r="I251">
        <f t="shared" si="18"/>
        <v>12.51</v>
      </c>
      <c r="J251">
        <f t="shared" si="18"/>
        <v>14.19</v>
      </c>
      <c r="K251">
        <f t="shared" si="18"/>
        <v>16.52</v>
      </c>
      <c r="L251">
        <f t="shared" si="18"/>
        <v>17.715</v>
      </c>
      <c r="M251">
        <f t="shared" si="18"/>
        <v>20.315</v>
      </c>
      <c r="N251">
        <f t="shared" si="18"/>
        <v>21.72</v>
      </c>
      <c r="O251">
        <f t="shared" si="18"/>
        <v>23.915</v>
      </c>
      <c r="P251">
        <f t="shared" si="18"/>
        <v>26.735</v>
      </c>
      <c r="Q251">
        <f t="shared" si="18"/>
        <v>27.375</v>
      </c>
      <c r="R251">
        <f t="shared" si="18"/>
        <v>30.215</v>
      </c>
    </row>
    <row r="252">
      <c r="A252" s="1" t="s">
        <v>113</v>
      </c>
      <c r="B252">
        <f t="shared" ref="B252:R252" si="19">B251-A272</f>
        <v>-1.1</v>
      </c>
      <c r="C252">
        <f t="shared" si="19"/>
        <v>-0.97</v>
      </c>
      <c r="D252">
        <f t="shared" si="19"/>
        <v>-0.56</v>
      </c>
      <c r="E252">
        <f t="shared" si="19"/>
        <v>-0.63</v>
      </c>
      <c r="F252">
        <f t="shared" si="19"/>
        <v>0.675</v>
      </c>
      <c r="G252">
        <f t="shared" si="19"/>
        <v>0.33</v>
      </c>
      <c r="H252">
        <f t="shared" si="19"/>
        <v>1.71</v>
      </c>
      <c r="I252">
        <f t="shared" si="19"/>
        <v>0.51</v>
      </c>
      <c r="J252">
        <f t="shared" si="19"/>
        <v>0.19</v>
      </c>
      <c r="K252">
        <f t="shared" si="19"/>
        <v>0.52</v>
      </c>
      <c r="L252">
        <f t="shared" si="19"/>
        <v>-0.285</v>
      </c>
      <c r="M252">
        <f t="shared" si="19"/>
        <v>0.315</v>
      </c>
      <c r="N252">
        <f t="shared" si="19"/>
        <v>-0.28</v>
      </c>
      <c r="O252">
        <f t="shared" si="19"/>
        <v>-0.085</v>
      </c>
      <c r="P252">
        <f t="shared" si="19"/>
        <v>0.735</v>
      </c>
      <c r="Q252">
        <f t="shared" si="19"/>
        <v>-0.625</v>
      </c>
      <c r="R252">
        <f t="shared" si="19"/>
        <v>0.215</v>
      </c>
    </row>
    <row r="253">
      <c r="A253" s="1" t="s">
        <v>56</v>
      </c>
      <c r="B253">
        <f t="shared" ref="B253:R253" si="20">stdev(B241:B250)</f>
        <v>0.1200925569</v>
      </c>
      <c r="C253">
        <f t="shared" si="20"/>
        <v>0.1105993771</v>
      </c>
      <c r="D253">
        <f t="shared" si="20"/>
        <v>0.1944365078</v>
      </c>
      <c r="E253">
        <f t="shared" si="20"/>
        <v>0.05561774297</v>
      </c>
      <c r="F253">
        <f t="shared" si="20"/>
        <v>0.4720746175</v>
      </c>
      <c r="G253">
        <f t="shared" si="20"/>
        <v>0.09043720965</v>
      </c>
      <c r="H253">
        <f t="shared" si="20"/>
        <v>0.3490701935</v>
      </c>
      <c r="I253">
        <f t="shared" si="20"/>
        <v>0.06896859189</v>
      </c>
      <c r="J253">
        <f t="shared" si="20"/>
        <v>0.1079917692</v>
      </c>
      <c r="K253">
        <f t="shared" si="20"/>
        <v>0.06464432604</v>
      </c>
      <c r="L253">
        <f t="shared" si="20"/>
        <v>0.3198350269</v>
      </c>
      <c r="M253">
        <f t="shared" si="20"/>
        <v>0.7572178609</v>
      </c>
      <c r="N253">
        <f t="shared" si="20"/>
        <v>0.06055300708</v>
      </c>
      <c r="O253">
        <f t="shared" si="20"/>
        <v>0.3243951637</v>
      </c>
      <c r="P253">
        <f t="shared" si="20"/>
        <v>0.1722433679</v>
      </c>
      <c r="Q253">
        <f t="shared" si="20"/>
        <v>0.2705159679</v>
      </c>
      <c r="R253">
        <f t="shared" si="20"/>
        <v>0.2761742606</v>
      </c>
    </row>
    <row r="255">
      <c r="A255" s="1" t="s">
        <v>36</v>
      </c>
      <c r="B255" s="1" t="s">
        <v>4</v>
      </c>
      <c r="C255" s="1" t="s">
        <v>5</v>
      </c>
      <c r="D255" s="1" t="s">
        <v>6</v>
      </c>
      <c r="E255" s="1" t="s">
        <v>7</v>
      </c>
      <c r="F255" s="1" t="s">
        <v>8</v>
      </c>
      <c r="G255" s="1" t="s">
        <v>9</v>
      </c>
      <c r="H255" s="1" t="s">
        <v>10</v>
      </c>
      <c r="I255" s="1" t="s">
        <v>11</v>
      </c>
      <c r="J255" s="1" t="s">
        <v>12</v>
      </c>
      <c r="K255" s="1" t="s">
        <v>13</v>
      </c>
      <c r="L255" s="1" t="s">
        <v>14</v>
      </c>
      <c r="M255" s="1" t="s">
        <v>15</v>
      </c>
      <c r="N255" s="1" t="s">
        <v>16</v>
      </c>
      <c r="O255" s="1" t="s">
        <v>17</v>
      </c>
      <c r="P255" s="1" t="s">
        <v>34</v>
      </c>
      <c r="Q255" s="1" t="s">
        <v>35</v>
      </c>
      <c r="R255" s="1" t="s">
        <v>18</v>
      </c>
    </row>
    <row r="256">
      <c r="A256" s="1" t="s">
        <v>19</v>
      </c>
      <c r="B256" s="1">
        <v>39.0</v>
      </c>
      <c r="C256" s="1">
        <v>49.0</v>
      </c>
      <c r="D256" s="1">
        <v>49.0</v>
      </c>
      <c r="E256" s="1">
        <v>51.0</v>
      </c>
      <c r="F256" s="1">
        <v>67.0</v>
      </c>
      <c r="G256" s="1">
        <v>71.0</v>
      </c>
      <c r="H256" s="1">
        <v>75.0</v>
      </c>
      <c r="I256" s="1">
        <v>57.0</v>
      </c>
      <c r="J256" s="1">
        <v>70.0</v>
      </c>
      <c r="K256" s="1">
        <v>70.0</v>
      </c>
      <c r="L256" s="1">
        <v>71.0</v>
      </c>
      <c r="M256" s="1">
        <v>71.0</v>
      </c>
      <c r="N256" s="1">
        <v>77.0</v>
      </c>
      <c r="O256" s="1">
        <v>73.0</v>
      </c>
      <c r="P256" s="1">
        <v>71.0</v>
      </c>
      <c r="Q256" s="1">
        <v>84.0</v>
      </c>
      <c r="R256" s="1">
        <v>81.0</v>
      </c>
    </row>
    <row r="257">
      <c r="A257" s="1" t="s">
        <v>20</v>
      </c>
      <c r="B257" s="1">
        <v>38.0</v>
      </c>
      <c r="C257" s="1">
        <v>49.0</v>
      </c>
      <c r="D257" s="1">
        <v>46.0</v>
      </c>
      <c r="E257" s="1">
        <v>50.0</v>
      </c>
      <c r="F257" s="1">
        <v>69.0</v>
      </c>
      <c r="G257" s="1">
        <v>73.0</v>
      </c>
      <c r="H257" s="1">
        <v>75.0</v>
      </c>
      <c r="I257" s="1">
        <v>59.0</v>
      </c>
      <c r="J257" s="1">
        <v>70.0</v>
      </c>
      <c r="K257" s="1">
        <v>68.0</v>
      </c>
      <c r="L257" s="1">
        <v>71.0</v>
      </c>
      <c r="M257" s="1">
        <v>72.0</v>
      </c>
      <c r="N257" s="1">
        <v>80.0</v>
      </c>
      <c r="O257" s="1">
        <v>75.0</v>
      </c>
      <c r="P257" s="1">
        <v>73.0</v>
      </c>
      <c r="Q257" s="1">
        <v>87.0</v>
      </c>
      <c r="R257" s="1">
        <v>83.0</v>
      </c>
    </row>
    <row r="258">
      <c r="A258" s="1" t="s">
        <v>21</v>
      </c>
      <c r="B258" s="1">
        <v>39.0</v>
      </c>
      <c r="C258" s="1">
        <v>50.0</v>
      </c>
      <c r="D258" s="1">
        <v>46.0</v>
      </c>
      <c r="E258" s="1">
        <v>49.0</v>
      </c>
      <c r="F258" s="1">
        <v>67.0</v>
      </c>
      <c r="G258" s="1">
        <v>73.0</v>
      </c>
      <c r="H258" s="1">
        <v>79.0</v>
      </c>
      <c r="I258" s="1">
        <v>58.0</v>
      </c>
      <c r="J258" s="1">
        <v>70.0</v>
      </c>
      <c r="K258" s="1">
        <v>67.0</v>
      </c>
      <c r="L258" s="1">
        <v>70.0</v>
      </c>
      <c r="M258" s="1">
        <v>72.0</v>
      </c>
      <c r="N258" s="1">
        <v>77.0</v>
      </c>
      <c r="O258" s="1">
        <v>72.0</v>
      </c>
      <c r="P258" s="1">
        <v>72.0</v>
      </c>
      <c r="Q258" s="1">
        <v>88.0</v>
      </c>
      <c r="R258" s="1">
        <v>88.0</v>
      </c>
    </row>
    <row r="259">
      <c r="A259" s="1" t="s">
        <v>22</v>
      </c>
      <c r="B259" s="1">
        <v>39.0</v>
      </c>
      <c r="C259" s="1">
        <v>48.0</v>
      </c>
      <c r="D259" s="1">
        <v>47.0</v>
      </c>
      <c r="E259" s="1">
        <v>49.0</v>
      </c>
      <c r="F259" s="1">
        <v>68.0</v>
      </c>
      <c r="G259" s="1">
        <v>74.0</v>
      </c>
      <c r="H259" s="1">
        <v>69.0</v>
      </c>
      <c r="I259" s="1">
        <v>57.0</v>
      </c>
      <c r="J259" s="1">
        <v>70.0</v>
      </c>
      <c r="K259" s="1">
        <v>68.0</v>
      </c>
      <c r="L259" s="1">
        <v>71.0</v>
      </c>
      <c r="M259" s="1">
        <v>74.0</v>
      </c>
      <c r="N259" s="1">
        <v>76.0</v>
      </c>
      <c r="O259" s="1">
        <v>74.0</v>
      </c>
      <c r="P259" s="1">
        <v>72.0</v>
      </c>
      <c r="Q259" s="1">
        <v>84.0</v>
      </c>
      <c r="R259" s="1">
        <v>89.0</v>
      </c>
    </row>
    <row r="260">
      <c r="A260" s="1" t="s">
        <v>23</v>
      </c>
      <c r="B260" s="1">
        <v>39.0</v>
      </c>
      <c r="C260" s="1">
        <v>46.0</v>
      </c>
      <c r="D260" s="1">
        <v>47.0</v>
      </c>
      <c r="E260" s="1">
        <v>50.0</v>
      </c>
      <c r="F260" s="1">
        <v>66.0</v>
      </c>
      <c r="G260" s="1">
        <v>72.0</v>
      </c>
      <c r="H260" s="1">
        <v>70.0</v>
      </c>
      <c r="I260" s="1">
        <v>61.0</v>
      </c>
      <c r="J260" s="1">
        <v>69.0</v>
      </c>
      <c r="K260" s="1">
        <v>68.0</v>
      </c>
      <c r="L260" s="1">
        <v>70.0</v>
      </c>
      <c r="M260" s="1">
        <v>69.0</v>
      </c>
      <c r="N260" s="1">
        <v>76.0</v>
      </c>
      <c r="O260" s="1">
        <v>74.0</v>
      </c>
      <c r="P260" s="1">
        <v>71.0</v>
      </c>
      <c r="Q260" s="1">
        <v>84.0</v>
      </c>
      <c r="R260" s="1">
        <v>89.0</v>
      </c>
    </row>
    <row r="261">
      <c r="A261" s="1" t="s">
        <v>24</v>
      </c>
      <c r="B261" s="1">
        <v>38.0</v>
      </c>
      <c r="C261" s="1">
        <v>47.0</v>
      </c>
      <c r="D261" s="1">
        <v>47.0</v>
      </c>
      <c r="E261" s="1">
        <v>50.0</v>
      </c>
      <c r="F261" s="1">
        <v>66.0</v>
      </c>
      <c r="G261" s="1">
        <v>73.0</v>
      </c>
      <c r="H261" s="1">
        <v>71.0</v>
      </c>
      <c r="I261" s="1">
        <v>69.0</v>
      </c>
      <c r="J261" s="1">
        <v>69.0</v>
      </c>
      <c r="K261" s="1">
        <v>69.0</v>
      </c>
      <c r="L261" s="1">
        <v>71.0</v>
      </c>
      <c r="M261" s="1">
        <v>70.0</v>
      </c>
      <c r="N261" s="1">
        <v>77.0</v>
      </c>
      <c r="O261" s="1">
        <v>74.0</v>
      </c>
      <c r="P261" s="1">
        <v>71.0</v>
      </c>
      <c r="Q261" s="1">
        <v>82.0</v>
      </c>
      <c r="R261" s="1">
        <v>84.0</v>
      </c>
    </row>
    <row r="262">
      <c r="A262" s="1" t="s">
        <v>25</v>
      </c>
      <c r="B262" s="1">
        <v>38.0</v>
      </c>
      <c r="C262" s="1">
        <v>46.0</v>
      </c>
      <c r="D262" s="1">
        <v>47.0</v>
      </c>
      <c r="E262" s="1">
        <v>50.0</v>
      </c>
      <c r="F262" s="1">
        <v>67.0</v>
      </c>
      <c r="G262" s="1">
        <v>72.0</v>
      </c>
      <c r="H262" s="1">
        <v>70.0</v>
      </c>
      <c r="I262" s="1">
        <v>61.0</v>
      </c>
      <c r="J262" s="1">
        <v>67.0</v>
      </c>
      <c r="K262" s="1">
        <v>67.0</v>
      </c>
      <c r="L262" s="1">
        <v>71.0</v>
      </c>
      <c r="M262" s="1">
        <v>74.0</v>
      </c>
      <c r="N262" s="1">
        <v>77.0</v>
      </c>
      <c r="O262" s="1">
        <v>74.0</v>
      </c>
      <c r="P262" s="1">
        <v>71.0</v>
      </c>
      <c r="Q262" s="1">
        <v>86.0</v>
      </c>
      <c r="R262" s="1">
        <v>82.0</v>
      </c>
    </row>
    <row r="263">
      <c r="A263" s="1" t="s">
        <v>26</v>
      </c>
      <c r="B263" s="1">
        <v>38.0</v>
      </c>
      <c r="C263" s="1">
        <v>46.0</v>
      </c>
      <c r="D263" s="1">
        <v>47.0</v>
      </c>
      <c r="E263" s="1">
        <v>51.0</v>
      </c>
      <c r="F263" s="1">
        <v>68.0</v>
      </c>
      <c r="G263" s="1">
        <v>72.0</v>
      </c>
      <c r="H263" s="1">
        <v>70.0</v>
      </c>
      <c r="I263" s="1">
        <v>59.0</v>
      </c>
      <c r="J263" s="1">
        <v>70.0</v>
      </c>
      <c r="K263" s="1">
        <v>68.0</v>
      </c>
      <c r="L263" s="1">
        <v>72.0</v>
      </c>
      <c r="M263" s="1">
        <v>74.0</v>
      </c>
      <c r="N263" s="1">
        <v>77.0</v>
      </c>
      <c r="O263" s="1">
        <v>73.0</v>
      </c>
      <c r="P263" s="1">
        <v>70.0</v>
      </c>
      <c r="Q263" s="1">
        <v>77.0</v>
      </c>
      <c r="R263" s="1">
        <v>82.0</v>
      </c>
    </row>
    <row r="264">
      <c r="A264" s="1" t="s">
        <v>27</v>
      </c>
      <c r="B264" s="1">
        <v>69.0</v>
      </c>
      <c r="C264" s="1">
        <v>49.0</v>
      </c>
      <c r="D264" s="1">
        <v>47.0</v>
      </c>
      <c r="E264" s="1">
        <v>51.0</v>
      </c>
      <c r="F264" s="1">
        <v>70.0</v>
      </c>
      <c r="G264" s="1">
        <v>69.0</v>
      </c>
      <c r="H264" s="1">
        <v>70.0</v>
      </c>
      <c r="I264" s="1">
        <v>61.0</v>
      </c>
      <c r="J264" s="1">
        <v>70.0</v>
      </c>
      <c r="K264" s="1">
        <v>66.0</v>
      </c>
      <c r="L264" s="1">
        <v>69.0</v>
      </c>
      <c r="M264" s="1">
        <v>72.0</v>
      </c>
      <c r="N264" s="1">
        <v>77.0</v>
      </c>
      <c r="O264" s="1">
        <v>76.0</v>
      </c>
      <c r="P264" s="1">
        <v>72.0</v>
      </c>
      <c r="Q264" s="1">
        <v>76.0</v>
      </c>
      <c r="R264" s="1">
        <v>84.0</v>
      </c>
    </row>
    <row r="265">
      <c r="A265" s="1" t="s">
        <v>28</v>
      </c>
      <c r="B265" s="1">
        <v>37.0</v>
      </c>
      <c r="C265" s="1">
        <v>46.0</v>
      </c>
      <c r="D265" s="1">
        <v>51.0</v>
      </c>
      <c r="E265" s="1">
        <v>50.0</v>
      </c>
      <c r="F265" s="1">
        <v>71.0</v>
      </c>
      <c r="G265" s="1">
        <v>71.0</v>
      </c>
      <c r="H265" s="1">
        <v>71.0</v>
      </c>
      <c r="I265" s="1">
        <v>57.0</v>
      </c>
      <c r="J265" s="1">
        <v>70.0</v>
      </c>
      <c r="K265" s="1">
        <v>67.0</v>
      </c>
      <c r="L265" s="1">
        <v>71.0</v>
      </c>
      <c r="M265" s="1">
        <v>79.0</v>
      </c>
      <c r="N265" s="1">
        <v>76.0</v>
      </c>
      <c r="O265" s="1">
        <v>76.0</v>
      </c>
      <c r="P265" s="1">
        <v>72.0</v>
      </c>
      <c r="Q265" s="1">
        <v>88.0</v>
      </c>
      <c r="R265" s="1">
        <v>84.0</v>
      </c>
    </row>
    <row r="266">
      <c r="A266" s="1" t="s">
        <v>29</v>
      </c>
      <c r="B266">
        <f t="shared" ref="B266:R266" si="21">MEDIAN(B256:B265)</f>
        <v>38.5</v>
      </c>
      <c r="C266">
        <f t="shared" si="21"/>
        <v>47.5</v>
      </c>
      <c r="D266">
        <f t="shared" si="21"/>
        <v>47</v>
      </c>
      <c r="E266">
        <f t="shared" si="21"/>
        <v>50</v>
      </c>
      <c r="F266">
        <f t="shared" si="21"/>
        <v>67.5</v>
      </c>
      <c r="G266">
        <f t="shared" si="21"/>
        <v>72</v>
      </c>
      <c r="H266">
        <f t="shared" si="21"/>
        <v>70.5</v>
      </c>
      <c r="I266">
        <f t="shared" si="21"/>
        <v>59</v>
      </c>
      <c r="J266">
        <f t="shared" si="21"/>
        <v>70</v>
      </c>
      <c r="K266">
        <f t="shared" si="21"/>
        <v>68</v>
      </c>
      <c r="L266">
        <f t="shared" si="21"/>
        <v>71</v>
      </c>
      <c r="M266">
        <f t="shared" si="21"/>
        <v>72</v>
      </c>
      <c r="N266">
        <f t="shared" si="21"/>
        <v>77</v>
      </c>
      <c r="O266">
        <f t="shared" si="21"/>
        <v>74</v>
      </c>
      <c r="P266">
        <f t="shared" si="21"/>
        <v>71.5</v>
      </c>
      <c r="Q266">
        <f t="shared" si="21"/>
        <v>84</v>
      </c>
      <c r="R266">
        <f t="shared" si="21"/>
        <v>84</v>
      </c>
    </row>
    <row r="267">
      <c r="A267" s="1" t="s">
        <v>56</v>
      </c>
      <c r="B267">
        <f t="shared" ref="B267:R267" si="22">stdev(B256:AO265)</f>
        <v>12.77715504</v>
      </c>
      <c r="C267">
        <f t="shared" si="22"/>
        <v>11.23446517</v>
      </c>
      <c r="D267">
        <f t="shared" si="22"/>
        <v>10.23075156</v>
      </c>
      <c r="E267">
        <f t="shared" si="22"/>
        <v>8.648093256</v>
      </c>
      <c r="F267">
        <f t="shared" si="22"/>
        <v>6.650760691</v>
      </c>
      <c r="G267">
        <f t="shared" si="22"/>
        <v>6.764775301</v>
      </c>
      <c r="H267">
        <f t="shared" si="22"/>
        <v>7.050183513</v>
      </c>
      <c r="I267">
        <f t="shared" si="22"/>
        <v>7.325091788</v>
      </c>
      <c r="J267">
        <f t="shared" si="22"/>
        <v>6.040489683</v>
      </c>
      <c r="K267">
        <f t="shared" si="22"/>
        <v>6.105610618</v>
      </c>
      <c r="L267">
        <f t="shared" si="22"/>
        <v>5.772355049</v>
      </c>
      <c r="M267">
        <f t="shared" si="22"/>
        <v>5.712386185</v>
      </c>
      <c r="N267">
        <f t="shared" si="22"/>
        <v>5.726273141</v>
      </c>
      <c r="O267">
        <f t="shared" si="22"/>
        <v>6.360736935</v>
      </c>
      <c r="P267">
        <f t="shared" si="22"/>
        <v>6.722838071</v>
      </c>
      <c r="Q267">
        <f t="shared" si="22"/>
        <v>3.596782188</v>
      </c>
      <c r="R267">
        <f t="shared" si="22"/>
        <v>2.988868236</v>
      </c>
    </row>
    <row r="271">
      <c r="A271" s="1">
        <v>0.5</v>
      </c>
      <c r="B271" s="1">
        <v>1.0</v>
      </c>
      <c r="C271" s="1">
        <v>2.0</v>
      </c>
      <c r="D271" s="1">
        <v>4.0</v>
      </c>
      <c r="E271" s="1">
        <v>6.0</v>
      </c>
      <c r="F271" s="1">
        <v>8.0</v>
      </c>
      <c r="G271" s="1">
        <v>10.0</v>
      </c>
      <c r="H271" s="1">
        <v>12.0</v>
      </c>
      <c r="I271" s="1">
        <v>14.0</v>
      </c>
      <c r="J271" s="1">
        <v>16.0</v>
      </c>
      <c r="K271" s="1">
        <v>18.0</v>
      </c>
      <c r="L271" s="1">
        <v>20.0</v>
      </c>
      <c r="M271" s="1">
        <v>22.0</v>
      </c>
      <c r="N271" s="1">
        <v>24.0</v>
      </c>
      <c r="O271" s="1">
        <v>30.0</v>
      </c>
    </row>
    <row r="272">
      <c r="A272" s="1">
        <v>0.5</v>
      </c>
      <c r="B272" s="1">
        <v>1.0</v>
      </c>
      <c r="C272" s="1">
        <v>2.0</v>
      </c>
      <c r="D272" s="1">
        <v>4.0</v>
      </c>
      <c r="E272" s="1">
        <v>6.0</v>
      </c>
      <c r="F272" s="1">
        <v>8.0</v>
      </c>
      <c r="G272" s="1">
        <v>10.0</v>
      </c>
      <c r="H272" s="1">
        <v>12.0</v>
      </c>
      <c r="I272" s="1">
        <v>14.0</v>
      </c>
      <c r="J272" s="1">
        <v>16.0</v>
      </c>
      <c r="K272" s="1">
        <v>18.0</v>
      </c>
      <c r="L272" s="1">
        <v>20.0</v>
      </c>
      <c r="M272" s="1">
        <v>22.0</v>
      </c>
      <c r="N272" s="1">
        <v>24.0</v>
      </c>
      <c r="O272" s="1">
        <v>26.0</v>
      </c>
      <c r="P272" s="1">
        <v>28.0</v>
      </c>
      <c r="Q272" s="1">
        <v>30.0</v>
      </c>
    </row>
    <row r="275">
      <c r="A275" s="1" t="s">
        <v>37</v>
      </c>
      <c r="B275" s="1" t="s">
        <v>38</v>
      </c>
    </row>
    <row r="277">
      <c r="A277" s="1" t="s">
        <v>3</v>
      </c>
      <c r="B277" s="1" t="s">
        <v>39</v>
      </c>
      <c r="C277" s="1" t="s">
        <v>5</v>
      </c>
      <c r="D277" s="1" t="s">
        <v>6</v>
      </c>
      <c r="E277" s="1" t="s">
        <v>7</v>
      </c>
      <c r="F277" s="1" t="s">
        <v>8</v>
      </c>
      <c r="G277" s="1" t="s">
        <v>9</v>
      </c>
      <c r="H277" s="1" t="s">
        <v>10</v>
      </c>
      <c r="I277" s="1" t="s">
        <v>11</v>
      </c>
      <c r="J277" s="1" t="s">
        <v>12</v>
      </c>
      <c r="K277" s="1" t="s">
        <v>13</v>
      </c>
      <c r="L277" s="1" t="s">
        <v>14</v>
      </c>
      <c r="M277" s="1" t="s">
        <v>15</v>
      </c>
      <c r="N277" s="1" t="s">
        <v>16</v>
      </c>
      <c r="O277" s="1" t="s">
        <v>17</v>
      </c>
      <c r="P277" s="1" t="s">
        <v>34</v>
      </c>
    </row>
    <row r="278">
      <c r="A278" s="1" t="s">
        <v>19</v>
      </c>
      <c r="B278" s="1">
        <v>0.33</v>
      </c>
      <c r="C278" s="1">
        <v>1.01</v>
      </c>
      <c r="D278" s="1">
        <v>2.88</v>
      </c>
      <c r="E278" s="1">
        <v>6.15</v>
      </c>
      <c r="F278" s="1">
        <v>9.52</v>
      </c>
      <c r="G278" s="1">
        <v>8.43</v>
      </c>
      <c r="H278" s="1">
        <v>10.08</v>
      </c>
      <c r="I278" s="1">
        <v>12.15</v>
      </c>
      <c r="J278" s="1">
        <v>15.5</v>
      </c>
      <c r="K278" s="1">
        <v>18.01</v>
      </c>
      <c r="L278" s="1">
        <v>20.34</v>
      </c>
      <c r="M278" s="1">
        <v>21.41</v>
      </c>
      <c r="N278" s="1">
        <v>23.72</v>
      </c>
      <c r="O278" s="1">
        <v>25.39</v>
      </c>
      <c r="P278" s="1">
        <v>28.46</v>
      </c>
    </row>
    <row r="279">
      <c r="A279" s="1" t="s">
        <v>20</v>
      </c>
      <c r="B279" s="1">
        <v>0.33</v>
      </c>
      <c r="C279" s="1">
        <v>0.76</v>
      </c>
      <c r="D279" s="1">
        <v>2.2</v>
      </c>
      <c r="E279" s="1">
        <v>5.72</v>
      </c>
      <c r="F279" s="1">
        <v>6.5</v>
      </c>
      <c r="G279" s="1">
        <v>8.86</v>
      </c>
      <c r="H279" s="1">
        <v>11.54</v>
      </c>
      <c r="I279" s="1">
        <v>13.43</v>
      </c>
      <c r="J279" s="1">
        <v>15.54</v>
      </c>
      <c r="K279" s="1">
        <v>16.77</v>
      </c>
      <c r="L279" s="1">
        <v>18.68</v>
      </c>
      <c r="M279" s="1">
        <v>21.32</v>
      </c>
      <c r="N279" s="1">
        <v>23.03</v>
      </c>
      <c r="O279" s="1">
        <v>25.45</v>
      </c>
      <c r="P279" s="1">
        <v>28.31</v>
      </c>
    </row>
    <row r="280">
      <c r="A280" s="1" t="s">
        <v>21</v>
      </c>
      <c r="B280" s="1">
        <v>0.25</v>
      </c>
      <c r="C280" s="1">
        <v>1.27</v>
      </c>
      <c r="D280" s="1">
        <v>2.42</v>
      </c>
      <c r="E280" s="1">
        <v>5.53</v>
      </c>
      <c r="F280" s="1">
        <v>8.56</v>
      </c>
      <c r="G280" s="1">
        <v>8.04</v>
      </c>
      <c r="H280" s="1">
        <v>12.34</v>
      </c>
      <c r="I280" s="1">
        <v>12.86</v>
      </c>
      <c r="J280" s="1">
        <v>14.63</v>
      </c>
      <c r="K280" s="1">
        <v>15.96</v>
      </c>
      <c r="L280" s="1">
        <v>21.36</v>
      </c>
      <c r="M280" s="1">
        <v>20.48</v>
      </c>
      <c r="N280" s="1">
        <v>23.44</v>
      </c>
      <c r="O280" s="1">
        <v>26.27</v>
      </c>
      <c r="P280" s="1">
        <v>29.44</v>
      </c>
    </row>
    <row r="281">
      <c r="A281" s="1" t="s">
        <v>22</v>
      </c>
      <c r="B281" s="1">
        <v>0.46</v>
      </c>
      <c r="C281" s="1">
        <v>1.04</v>
      </c>
      <c r="D281" s="1">
        <v>3.22</v>
      </c>
      <c r="E281" s="1">
        <v>5.82</v>
      </c>
      <c r="F281" s="1">
        <v>7.49</v>
      </c>
      <c r="G281" s="1">
        <v>8.32</v>
      </c>
      <c r="H281" s="1">
        <v>10.6</v>
      </c>
      <c r="I281" s="1">
        <v>13.6</v>
      </c>
      <c r="J281" s="1">
        <v>16.16</v>
      </c>
      <c r="K281" s="1">
        <v>16.6</v>
      </c>
      <c r="L281" s="1">
        <v>19.98</v>
      </c>
      <c r="M281" s="1">
        <v>21.82</v>
      </c>
      <c r="N281" s="1">
        <v>23.15</v>
      </c>
      <c r="O281" s="1">
        <v>24.17</v>
      </c>
      <c r="P281" s="1">
        <v>28.33</v>
      </c>
    </row>
    <row r="282">
      <c r="A282" s="1" t="s">
        <v>23</v>
      </c>
      <c r="B282" s="1">
        <v>0.57</v>
      </c>
      <c r="C282" s="1">
        <v>1.02</v>
      </c>
      <c r="D282" s="1">
        <v>2.32</v>
      </c>
      <c r="E282" s="1">
        <v>5.66</v>
      </c>
      <c r="F282" s="1">
        <v>7.58</v>
      </c>
      <c r="G282" s="1">
        <v>6.91</v>
      </c>
      <c r="H282" s="1">
        <v>11.48</v>
      </c>
      <c r="I282" s="1">
        <v>12.33</v>
      </c>
      <c r="J282" s="1">
        <v>16.9</v>
      </c>
      <c r="K282" s="1">
        <v>14.08</v>
      </c>
      <c r="L282" s="1">
        <v>19.64</v>
      </c>
      <c r="M282" s="1">
        <v>22.67</v>
      </c>
      <c r="N282" s="1">
        <v>23.34</v>
      </c>
      <c r="O282" s="1">
        <v>25.71</v>
      </c>
    </row>
    <row r="283">
      <c r="A283" s="1" t="s">
        <v>24</v>
      </c>
      <c r="B283" s="1">
        <v>0.59</v>
      </c>
      <c r="C283" s="1">
        <v>0.46</v>
      </c>
      <c r="D283" s="1">
        <v>3.22</v>
      </c>
      <c r="E283" s="1">
        <v>4.66</v>
      </c>
      <c r="F283" s="1">
        <v>7.16</v>
      </c>
      <c r="G283" s="1">
        <v>8.37</v>
      </c>
      <c r="H283" s="1">
        <v>10.84</v>
      </c>
      <c r="I283" s="1">
        <v>13.83</v>
      </c>
      <c r="J283" s="1">
        <v>14.98</v>
      </c>
      <c r="K283" s="1">
        <v>16.75</v>
      </c>
      <c r="L283" s="1">
        <v>20.69</v>
      </c>
      <c r="M283" s="1">
        <v>28.1</v>
      </c>
      <c r="N283" s="1">
        <v>20.64</v>
      </c>
      <c r="O283" s="1">
        <v>26.1</v>
      </c>
    </row>
    <row r="284">
      <c r="A284" s="1" t="s">
        <v>25</v>
      </c>
      <c r="B284" s="1">
        <v>0.44</v>
      </c>
      <c r="C284" s="1">
        <v>1.05</v>
      </c>
      <c r="D284" s="1">
        <v>2.55</v>
      </c>
      <c r="E284" s="1">
        <v>5.78</v>
      </c>
      <c r="F284" s="1">
        <v>6.93</v>
      </c>
      <c r="G284" s="1">
        <v>8.11</v>
      </c>
      <c r="H284" s="1">
        <v>10.17</v>
      </c>
      <c r="I284" s="1">
        <v>12.82</v>
      </c>
      <c r="J284" s="1">
        <v>13.3</v>
      </c>
      <c r="K284" s="1">
        <v>17.45</v>
      </c>
      <c r="L284" s="1">
        <v>19.34</v>
      </c>
      <c r="M284" s="1">
        <v>21.99</v>
      </c>
      <c r="N284" s="1">
        <v>22.06</v>
      </c>
      <c r="O284" s="1">
        <v>25.99</v>
      </c>
    </row>
    <row r="285">
      <c r="A285" s="1" t="s">
        <v>26</v>
      </c>
      <c r="B285" s="1">
        <v>-0.02</v>
      </c>
      <c r="C285" s="1">
        <v>1.37</v>
      </c>
      <c r="D285" s="1">
        <v>2.93</v>
      </c>
      <c r="E285" s="1">
        <v>6.09</v>
      </c>
      <c r="F285" s="1">
        <v>7.9</v>
      </c>
      <c r="G285" s="1">
        <v>9.28</v>
      </c>
      <c r="H285" s="1">
        <v>11.43</v>
      </c>
      <c r="I285" s="1">
        <v>13.45</v>
      </c>
      <c r="J285" s="1">
        <v>17.43</v>
      </c>
      <c r="K285" s="1">
        <v>18.33</v>
      </c>
      <c r="L285" s="1">
        <v>21.16</v>
      </c>
      <c r="M285" s="1">
        <v>21.27</v>
      </c>
      <c r="N285" s="1">
        <v>23.37</v>
      </c>
      <c r="O285" s="1">
        <v>25.1</v>
      </c>
    </row>
    <row r="286">
      <c r="A286" s="1" t="s">
        <v>27</v>
      </c>
      <c r="B286" s="1">
        <v>0.23</v>
      </c>
      <c r="C286" s="1">
        <v>1.56</v>
      </c>
      <c r="D286" s="1">
        <v>2.44</v>
      </c>
      <c r="E286" s="1">
        <v>5.89</v>
      </c>
      <c r="F286" s="1">
        <v>6.74</v>
      </c>
      <c r="G286" s="1">
        <v>7.85</v>
      </c>
      <c r="H286" s="1">
        <v>11.21</v>
      </c>
      <c r="I286" s="1">
        <v>13.15</v>
      </c>
      <c r="J286" s="1">
        <v>16.69</v>
      </c>
      <c r="K286" s="1">
        <v>17.54</v>
      </c>
      <c r="L286" s="1">
        <v>21.41</v>
      </c>
      <c r="M286" s="1">
        <v>20.74</v>
      </c>
      <c r="N286" s="1">
        <v>23.08</v>
      </c>
      <c r="O286" s="1">
        <v>26.21</v>
      </c>
    </row>
    <row r="287">
      <c r="A287" s="1" t="s">
        <v>28</v>
      </c>
      <c r="B287" s="1">
        <v>0.24</v>
      </c>
      <c r="C287" s="1">
        <v>0.78</v>
      </c>
      <c r="D287" s="1">
        <v>2.92</v>
      </c>
      <c r="E287" s="1">
        <v>4.99</v>
      </c>
      <c r="F287" s="1">
        <v>7.9</v>
      </c>
      <c r="G287" s="1">
        <v>8.75</v>
      </c>
      <c r="H287" s="1">
        <v>12.66</v>
      </c>
      <c r="I287" s="1">
        <v>14.12</v>
      </c>
      <c r="J287" s="1">
        <v>22.3</v>
      </c>
      <c r="K287" s="1">
        <v>18.22</v>
      </c>
      <c r="L287" s="1">
        <v>19.78</v>
      </c>
      <c r="M287" s="1">
        <v>20.27</v>
      </c>
      <c r="N287" s="1">
        <v>22.29</v>
      </c>
      <c r="O287" s="1">
        <v>24.18</v>
      </c>
    </row>
    <row r="288">
      <c r="A288" s="1" t="s">
        <v>29</v>
      </c>
      <c r="B288">
        <f t="shared" ref="B288:P288" si="23">MEDIAN(B278:B287)</f>
        <v>0.33</v>
      </c>
      <c r="C288">
        <f t="shared" si="23"/>
        <v>1.03</v>
      </c>
      <c r="D288">
        <f t="shared" si="23"/>
        <v>2.715</v>
      </c>
      <c r="E288">
        <f t="shared" si="23"/>
        <v>5.75</v>
      </c>
      <c r="F288">
        <f t="shared" si="23"/>
        <v>7.535</v>
      </c>
      <c r="G288">
        <f t="shared" si="23"/>
        <v>8.345</v>
      </c>
      <c r="H288">
        <f t="shared" si="23"/>
        <v>11.32</v>
      </c>
      <c r="I288">
        <f t="shared" si="23"/>
        <v>13.29</v>
      </c>
      <c r="J288">
        <f t="shared" si="23"/>
        <v>15.85</v>
      </c>
      <c r="K288">
        <f t="shared" si="23"/>
        <v>17.11</v>
      </c>
      <c r="L288">
        <f t="shared" si="23"/>
        <v>20.16</v>
      </c>
      <c r="M288">
        <f t="shared" si="23"/>
        <v>21.365</v>
      </c>
      <c r="N288">
        <f t="shared" si="23"/>
        <v>23.115</v>
      </c>
      <c r="O288">
        <f t="shared" si="23"/>
        <v>25.58</v>
      </c>
      <c r="P288">
        <f t="shared" si="23"/>
        <v>28.395</v>
      </c>
    </row>
    <row r="289">
      <c r="A289" s="1" t="s">
        <v>114</v>
      </c>
      <c r="B289">
        <f t="shared" ref="B289:P289" si="24">B288-A336</f>
        <v>-0.17</v>
      </c>
      <c r="C289">
        <f t="shared" si="24"/>
        <v>0.03</v>
      </c>
      <c r="D289">
        <f t="shared" si="24"/>
        <v>0.715</v>
      </c>
      <c r="E289">
        <f t="shared" si="24"/>
        <v>1.75</v>
      </c>
      <c r="F289">
        <f t="shared" si="24"/>
        <v>1.535</v>
      </c>
      <c r="G289">
        <f t="shared" si="24"/>
        <v>0.345</v>
      </c>
      <c r="H289">
        <f t="shared" si="24"/>
        <v>1.32</v>
      </c>
      <c r="I289">
        <f t="shared" si="24"/>
        <v>1.29</v>
      </c>
      <c r="J289">
        <f t="shared" si="24"/>
        <v>1.85</v>
      </c>
      <c r="K289">
        <f t="shared" si="24"/>
        <v>1.11</v>
      </c>
      <c r="L289">
        <f t="shared" si="24"/>
        <v>2.16</v>
      </c>
      <c r="M289">
        <f t="shared" si="24"/>
        <v>1.365</v>
      </c>
      <c r="N289">
        <f t="shared" si="24"/>
        <v>1.115</v>
      </c>
      <c r="O289">
        <f t="shared" si="24"/>
        <v>1.58</v>
      </c>
      <c r="P289">
        <f t="shared" si="24"/>
        <v>2.395</v>
      </c>
    </row>
    <row r="290">
      <c r="A290" s="1" t="s">
        <v>31</v>
      </c>
      <c r="B290">
        <f t="shared" ref="B290:P290" si="25">stdev(B278:B287)</f>
        <v>0.1825011415</v>
      </c>
      <c r="C290">
        <f t="shared" si="25"/>
        <v>0.3189148267</v>
      </c>
      <c r="D290">
        <f t="shared" si="25"/>
        <v>0.3706450833</v>
      </c>
      <c r="E290">
        <f t="shared" si="25"/>
        <v>0.4687678885</v>
      </c>
      <c r="F290">
        <f t="shared" si="25"/>
        <v>0.9058304968</v>
      </c>
      <c r="G290">
        <f t="shared" si="25"/>
        <v>0.6443222106</v>
      </c>
      <c r="H290">
        <f t="shared" si="25"/>
        <v>0.8479288492</v>
      </c>
      <c r="I290">
        <f t="shared" si="25"/>
        <v>0.6354211202</v>
      </c>
      <c r="J290">
        <f t="shared" si="25"/>
        <v>2.416126606</v>
      </c>
      <c r="K290">
        <f t="shared" si="25"/>
        <v>1.275691098</v>
      </c>
      <c r="L290">
        <f t="shared" si="25"/>
        <v>0.9168157455</v>
      </c>
      <c r="M290">
        <f t="shared" si="25"/>
        <v>2.258938049</v>
      </c>
      <c r="N290">
        <f t="shared" si="25"/>
        <v>0.918825337</v>
      </c>
      <c r="O290">
        <f t="shared" si="25"/>
        <v>0.775213949</v>
      </c>
      <c r="P290">
        <f t="shared" si="25"/>
        <v>0.5407710545</v>
      </c>
    </row>
    <row r="292">
      <c r="A292" s="1" t="s">
        <v>32</v>
      </c>
      <c r="B292" s="1" t="s">
        <v>39</v>
      </c>
      <c r="C292" s="1" t="s">
        <v>5</v>
      </c>
      <c r="D292" s="1" t="s">
        <v>6</v>
      </c>
      <c r="E292" s="1" t="s">
        <v>7</v>
      </c>
      <c r="F292" s="1" t="s">
        <v>8</v>
      </c>
      <c r="G292" s="1" t="s">
        <v>9</v>
      </c>
      <c r="H292" s="1" t="s">
        <v>10</v>
      </c>
      <c r="I292" s="1" t="s">
        <v>11</v>
      </c>
      <c r="J292" s="1" t="s">
        <v>12</v>
      </c>
      <c r="K292" s="1" t="s">
        <v>13</v>
      </c>
      <c r="L292" s="1" t="s">
        <v>14</v>
      </c>
      <c r="M292" s="1" t="s">
        <v>15</v>
      </c>
      <c r="N292" s="1" t="s">
        <v>16</v>
      </c>
      <c r="O292" s="1" t="s">
        <v>17</v>
      </c>
      <c r="P292" s="1" t="s">
        <v>34</v>
      </c>
    </row>
    <row r="293">
      <c r="A293" s="1" t="s">
        <v>19</v>
      </c>
      <c r="B293" s="1">
        <v>36.0</v>
      </c>
      <c r="C293" s="1">
        <v>44.0</v>
      </c>
      <c r="D293" s="1">
        <v>60.0</v>
      </c>
      <c r="E293" s="1">
        <v>63.0</v>
      </c>
      <c r="F293" s="1">
        <v>63.0</v>
      </c>
      <c r="G293" s="1">
        <v>69.0</v>
      </c>
      <c r="H293" s="1">
        <v>75.0</v>
      </c>
      <c r="I293" s="1">
        <v>84.0</v>
      </c>
      <c r="J293" s="1">
        <v>78.0</v>
      </c>
      <c r="K293" s="1">
        <v>82.0</v>
      </c>
      <c r="L293" s="1">
        <v>89.0</v>
      </c>
      <c r="M293" s="1">
        <v>154.0</v>
      </c>
      <c r="N293" s="1">
        <v>84.0</v>
      </c>
      <c r="O293" s="1">
        <v>87.0</v>
      </c>
      <c r="P293" s="1">
        <v>153.0</v>
      </c>
    </row>
    <row r="294">
      <c r="A294" s="1" t="s">
        <v>20</v>
      </c>
      <c r="B294" s="1">
        <v>35.0</v>
      </c>
      <c r="C294" s="1">
        <v>43.0</v>
      </c>
      <c r="D294" s="1">
        <v>63.0</v>
      </c>
      <c r="E294" s="1">
        <v>64.0</v>
      </c>
      <c r="F294" s="1">
        <v>62.0</v>
      </c>
      <c r="G294" s="1">
        <v>73.0</v>
      </c>
      <c r="H294" s="1">
        <v>71.0</v>
      </c>
      <c r="I294" s="1">
        <v>84.0</v>
      </c>
      <c r="J294" s="1">
        <v>80.0</v>
      </c>
      <c r="K294" s="1">
        <v>80.0</v>
      </c>
      <c r="L294" s="1">
        <v>90.0</v>
      </c>
      <c r="M294" s="1">
        <v>150.0</v>
      </c>
      <c r="N294" s="1">
        <v>146.0</v>
      </c>
      <c r="O294" s="1">
        <v>146.0</v>
      </c>
      <c r="P294" s="1">
        <v>147.0</v>
      </c>
    </row>
    <row r="295">
      <c r="A295" s="1" t="s">
        <v>21</v>
      </c>
      <c r="B295" s="1">
        <v>36.0</v>
      </c>
      <c r="C295" s="1">
        <v>43.0</v>
      </c>
      <c r="D295" s="1">
        <v>54.0</v>
      </c>
      <c r="E295" s="1">
        <v>63.0</v>
      </c>
      <c r="F295" s="1">
        <v>59.0</v>
      </c>
      <c r="G295" s="1">
        <v>76.0</v>
      </c>
      <c r="H295" s="1">
        <v>67.0</v>
      </c>
      <c r="I295" s="1">
        <v>89.0</v>
      </c>
      <c r="J295" s="1">
        <v>81.0</v>
      </c>
      <c r="K295" s="1">
        <v>80.0</v>
      </c>
      <c r="L295" s="1">
        <v>91.0</v>
      </c>
      <c r="M295" s="1">
        <v>153.0</v>
      </c>
      <c r="N295" s="1">
        <v>88.0</v>
      </c>
      <c r="O295" s="1">
        <v>87.0</v>
      </c>
      <c r="P295" s="1">
        <v>152.0</v>
      </c>
    </row>
    <row r="296">
      <c r="A296" s="1" t="s">
        <v>22</v>
      </c>
      <c r="B296" s="1">
        <v>35.0</v>
      </c>
      <c r="C296" s="1">
        <v>43.0</v>
      </c>
      <c r="D296" s="1">
        <v>53.0</v>
      </c>
      <c r="E296" s="1">
        <v>64.0</v>
      </c>
      <c r="F296" s="1">
        <v>59.0</v>
      </c>
      <c r="G296" s="1">
        <v>75.0</v>
      </c>
      <c r="H296" s="1">
        <v>68.0</v>
      </c>
      <c r="I296" s="1">
        <v>82.0</v>
      </c>
      <c r="J296" s="1">
        <v>77.0</v>
      </c>
      <c r="K296" s="1">
        <v>82.0</v>
      </c>
      <c r="L296" s="1">
        <v>149.0</v>
      </c>
      <c r="M296" s="1">
        <v>144.0</v>
      </c>
      <c r="N296" s="1">
        <v>146.0</v>
      </c>
      <c r="O296" s="1">
        <v>86.0</v>
      </c>
      <c r="P296" s="1">
        <v>89.0</v>
      </c>
    </row>
    <row r="297">
      <c r="A297" s="1" t="s">
        <v>23</v>
      </c>
      <c r="B297" s="1">
        <v>35.0</v>
      </c>
      <c r="C297" s="1">
        <v>44.0</v>
      </c>
      <c r="D297" s="1">
        <v>58.0</v>
      </c>
      <c r="E297" s="1">
        <v>64.0</v>
      </c>
      <c r="F297" s="1">
        <v>59.0</v>
      </c>
      <c r="G297" s="1">
        <v>75.0</v>
      </c>
      <c r="H297" s="1">
        <v>72.0</v>
      </c>
      <c r="I297" s="1">
        <v>84.0</v>
      </c>
      <c r="J297" s="1">
        <v>79.0</v>
      </c>
      <c r="K297" s="1">
        <v>83.0</v>
      </c>
      <c r="L297" s="1">
        <v>151.0</v>
      </c>
      <c r="M297" s="1">
        <v>153.0</v>
      </c>
      <c r="N297" s="1">
        <v>89.0</v>
      </c>
      <c r="O297" s="1">
        <v>86.0</v>
      </c>
    </row>
    <row r="298">
      <c r="A298" s="1" t="s">
        <v>24</v>
      </c>
      <c r="B298" s="1">
        <v>34.0</v>
      </c>
      <c r="C298" s="1">
        <v>43.0</v>
      </c>
      <c r="D298" s="1">
        <v>54.0</v>
      </c>
      <c r="E298" s="1">
        <v>68.0</v>
      </c>
      <c r="F298" s="1">
        <v>62.0</v>
      </c>
      <c r="G298" s="1">
        <v>77.0</v>
      </c>
      <c r="H298" s="1">
        <v>79.0</v>
      </c>
      <c r="I298" s="1">
        <v>85.0</v>
      </c>
      <c r="J298" s="1">
        <v>79.0</v>
      </c>
      <c r="K298" s="1">
        <v>82.0</v>
      </c>
      <c r="L298" s="1">
        <v>152.0</v>
      </c>
      <c r="M298" s="1">
        <v>149.0</v>
      </c>
      <c r="N298" s="1">
        <v>91.0</v>
      </c>
      <c r="O298" s="1">
        <v>146.0</v>
      </c>
    </row>
    <row r="299">
      <c r="A299" s="1" t="s">
        <v>25</v>
      </c>
      <c r="B299" s="1">
        <v>34.0</v>
      </c>
      <c r="C299" s="1">
        <v>45.0</v>
      </c>
      <c r="D299" s="1">
        <v>56.0</v>
      </c>
      <c r="E299" s="1">
        <v>67.0</v>
      </c>
      <c r="F299" s="1">
        <v>60.0</v>
      </c>
      <c r="G299" s="1">
        <v>76.0</v>
      </c>
      <c r="H299" s="1">
        <v>77.0</v>
      </c>
      <c r="I299" s="1">
        <v>83.0</v>
      </c>
      <c r="J299" s="1">
        <v>78.0</v>
      </c>
      <c r="K299" s="1">
        <v>81.0</v>
      </c>
      <c r="L299" s="1">
        <v>137.0</v>
      </c>
      <c r="M299" s="1">
        <v>151.0</v>
      </c>
      <c r="N299" s="1">
        <v>90.0</v>
      </c>
      <c r="O299" s="1">
        <v>89.0</v>
      </c>
    </row>
    <row r="300">
      <c r="A300" s="1" t="s">
        <v>26</v>
      </c>
      <c r="B300" s="1">
        <v>35.0</v>
      </c>
      <c r="C300" s="1">
        <v>44.0</v>
      </c>
      <c r="D300" s="1">
        <v>59.0</v>
      </c>
      <c r="E300" s="1">
        <v>66.0</v>
      </c>
      <c r="F300" s="1">
        <v>59.0</v>
      </c>
      <c r="G300" s="1">
        <v>75.0</v>
      </c>
      <c r="H300" s="1">
        <v>74.0</v>
      </c>
      <c r="I300" s="1">
        <v>81.0</v>
      </c>
      <c r="J300" s="1">
        <v>80.0</v>
      </c>
      <c r="K300" s="1">
        <v>81.0</v>
      </c>
      <c r="L300" s="1">
        <v>153.0</v>
      </c>
      <c r="M300" s="1">
        <v>150.0</v>
      </c>
      <c r="N300" s="1">
        <v>148.0</v>
      </c>
      <c r="O300" s="1">
        <v>88.0</v>
      </c>
    </row>
    <row r="301">
      <c r="A301" s="1" t="s">
        <v>27</v>
      </c>
      <c r="B301" s="1">
        <v>36.0</v>
      </c>
      <c r="C301" s="1">
        <v>43.0</v>
      </c>
      <c r="D301" s="1">
        <v>58.0</v>
      </c>
      <c r="E301" s="1">
        <v>64.0</v>
      </c>
      <c r="F301" s="1">
        <v>61.0</v>
      </c>
      <c r="G301" s="1">
        <v>77.0</v>
      </c>
      <c r="H301" s="1">
        <v>66.0</v>
      </c>
      <c r="I301" s="1">
        <v>82.0</v>
      </c>
      <c r="J301" s="1">
        <v>84.0</v>
      </c>
      <c r="K301" s="1">
        <v>80.0</v>
      </c>
      <c r="L301" s="1">
        <v>164.0</v>
      </c>
      <c r="M301" s="1">
        <v>151.0</v>
      </c>
      <c r="N301" s="1">
        <v>151.0</v>
      </c>
      <c r="O301" s="1">
        <v>89.0</v>
      </c>
    </row>
    <row r="302">
      <c r="A302" s="1" t="s">
        <v>28</v>
      </c>
      <c r="B302" s="1">
        <v>35.0</v>
      </c>
      <c r="C302" s="1">
        <v>44.0</v>
      </c>
      <c r="D302" s="1">
        <v>59.0</v>
      </c>
      <c r="E302" s="1">
        <v>63.0</v>
      </c>
      <c r="F302" s="1">
        <v>60.0</v>
      </c>
      <c r="G302" s="1">
        <v>75.0</v>
      </c>
      <c r="H302" s="1">
        <v>71.0</v>
      </c>
      <c r="I302" s="1">
        <v>87.0</v>
      </c>
      <c r="J302" s="1">
        <v>83.0</v>
      </c>
      <c r="K302" s="1">
        <v>80.0</v>
      </c>
      <c r="L302" s="1">
        <v>86.0</v>
      </c>
      <c r="M302" s="1">
        <v>148.0</v>
      </c>
      <c r="N302" s="1">
        <v>93.0</v>
      </c>
      <c r="O302" s="1">
        <v>146.0</v>
      </c>
    </row>
    <row r="303">
      <c r="A303" s="1" t="s">
        <v>29</v>
      </c>
      <c r="B303">
        <f t="shared" ref="B303:P303" si="26">MEDIAN(B293:B302)</f>
        <v>35</v>
      </c>
      <c r="C303">
        <f t="shared" si="26"/>
        <v>43.5</v>
      </c>
      <c r="D303">
        <f t="shared" si="26"/>
        <v>58</v>
      </c>
      <c r="E303">
        <f t="shared" si="26"/>
        <v>64</v>
      </c>
      <c r="F303">
        <f t="shared" si="26"/>
        <v>60</v>
      </c>
      <c r="G303">
        <f t="shared" si="26"/>
        <v>75</v>
      </c>
      <c r="H303">
        <f t="shared" si="26"/>
        <v>71.5</v>
      </c>
      <c r="I303">
        <f t="shared" si="26"/>
        <v>84</v>
      </c>
      <c r="J303">
        <f t="shared" si="26"/>
        <v>79.5</v>
      </c>
      <c r="K303">
        <f t="shared" si="26"/>
        <v>81</v>
      </c>
      <c r="L303">
        <f t="shared" si="26"/>
        <v>143</v>
      </c>
      <c r="M303">
        <f t="shared" si="26"/>
        <v>150.5</v>
      </c>
      <c r="N303">
        <f t="shared" si="26"/>
        <v>92</v>
      </c>
      <c r="O303">
        <f t="shared" si="26"/>
        <v>88.5</v>
      </c>
      <c r="P303">
        <f t="shared" si="26"/>
        <v>149.5</v>
      </c>
    </row>
    <row r="304">
      <c r="A304" s="1" t="s">
        <v>31</v>
      </c>
      <c r="B304" s="1">
        <f t="shared" ref="B304:P304" si="27">STDEV(B293:B302)</f>
        <v>0.7378647874</v>
      </c>
      <c r="C304" s="1">
        <f t="shared" si="27"/>
        <v>0.6992058988</v>
      </c>
      <c r="D304" s="1">
        <f t="shared" si="27"/>
        <v>3.134042473</v>
      </c>
      <c r="E304" s="1">
        <f t="shared" si="27"/>
        <v>1.776388346</v>
      </c>
      <c r="F304" s="1">
        <f t="shared" si="27"/>
        <v>1.505545305</v>
      </c>
      <c r="G304" s="1">
        <f t="shared" si="27"/>
        <v>2.347575582</v>
      </c>
      <c r="H304" s="1">
        <f t="shared" si="27"/>
        <v>4.294699576</v>
      </c>
      <c r="I304" s="1">
        <f t="shared" si="27"/>
        <v>2.424412873</v>
      </c>
      <c r="J304" s="1">
        <f t="shared" si="27"/>
        <v>2.233582076</v>
      </c>
      <c r="K304" s="1">
        <f t="shared" si="27"/>
        <v>1.100504935</v>
      </c>
      <c r="L304" s="1">
        <f t="shared" si="27"/>
        <v>32.68298912</v>
      </c>
      <c r="M304" s="1">
        <f t="shared" si="27"/>
        <v>2.907843798</v>
      </c>
      <c r="N304" s="1">
        <f t="shared" si="27"/>
        <v>30.36884368</v>
      </c>
      <c r="O304" s="1">
        <f t="shared" si="27"/>
        <v>28.31175649</v>
      </c>
      <c r="P304" s="1">
        <f t="shared" si="27"/>
        <v>30.9448434</v>
      </c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>
      <c r="A306" s="1" t="s">
        <v>33</v>
      </c>
      <c r="B306" s="1" t="s">
        <v>39</v>
      </c>
      <c r="C306" s="1" t="s">
        <v>5</v>
      </c>
      <c r="D306" s="1" t="s">
        <v>6</v>
      </c>
      <c r="E306" s="1" t="s">
        <v>7</v>
      </c>
      <c r="F306" s="1" t="s">
        <v>8</v>
      </c>
      <c r="G306" s="1" t="s">
        <v>9</v>
      </c>
      <c r="H306" s="1" t="s">
        <v>10</v>
      </c>
      <c r="I306" s="1" t="s">
        <v>11</v>
      </c>
      <c r="J306" s="1" t="s">
        <v>12</v>
      </c>
      <c r="K306" s="1" t="s">
        <v>13</v>
      </c>
      <c r="L306" s="1" t="s">
        <v>14</v>
      </c>
      <c r="M306" s="1" t="s">
        <v>15</v>
      </c>
      <c r="N306" s="1" t="s">
        <v>16</v>
      </c>
      <c r="O306" s="1" t="s">
        <v>17</v>
      </c>
      <c r="P306" s="1" t="s">
        <v>34</v>
      </c>
    </row>
    <row r="307">
      <c r="A307" s="1" t="s">
        <v>19</v>
      </c>
      <c r="B307" s="1">
        <v>-0.45</v>
      </c>
      <c r="C307" s="1">
        <v>0.86</v>
      </c>
      <c r="D307" s="1">
        <v>0.94</v>
      </c>
      <c r="E307" s="1">
        <v>3.33</v>
      </c>
      <c r="F307" s="1">
        <v>7.19</v>
      </c>
      <c r="G307" s="1">
        <v>8.87</v>
      </c>
      <c r="H307" s="1">
        <v>9.85</v>
      </c>
      <c r="I307" s="1">
        <v>13.4</v>
      </c>
      <c r="J307" s="1">
        <v>14.63</v>
      </c>
      <c r="K307" s="1">
        <v>15.63</v>
      </c>
      <c r="L307" s="1">
        <v>17.91</v>
      </c>
      <c r="M307" s="1">
        <v>20.2</v>
      </c>
      <c r="N307" s="1">
        <v>21.77</v>
      </c>
      <c r="O307" s="1">
        <v>23.93</v>
      </c>
      <c r="P307" s="1">
        <v>28.68</v>
      </c>
    </row>
    <row r="308">
      <c r="A308" s="1" t="s">
        <v>20</v>
      </c>
      <c r="B308" s="1">
        <v>-0.57</v>
      </c>
      <c r="C308" s="1">
        <v>-0.15</v>
      </c>
      <c r="D308" s="1">
        <v>0.56</v>
      </c>
      <c r="E308" s="1">
        <v>3.12</v>
      </c>
      <c r="F308" s="1">
        <v>7.16</v>
      </c>
      <c r="G308" s="1">
        <v>9.38</v>
      </c>
      <c r="H308" s="1">
        <v>10.27</v>
      </c>
      <c r="I308" s="1">
        <v>13.32</v>
      </c>
      <c r="J308" s="1">
        <v>14.89</v>
      </c>
      <c r="K308" s="1">
        <v>15.74</v>
      </c>
      <c r="L308" s="1">
        <v>17.91</v>
      </c>
      <c r="M308" s="1">
        <v>21.92</v>
      </c>
      <c r="N308" s="1">
        <v>21.81</v>
      </c>
      <c r="O308" s="1">
        <v>23.7</v>
      </c>
      <c r="P308" s="1">
        <v>25.92</v>
      </c>
    </row>
    <row r="309">
      <c r="A309" s="1" t="s">
        <v>21</v>
      </c>
      <c r="B309" s="1">
        <v>-0.68</v>
      </c>
      <c r="C309" s="1">
        <v>0.42</v>
      </c>
      <c r="D309" s="1">
        <v>1.86</v>
      </c>
      <c r="E309" s="1">
        <v>3.33</v>
      </c>
      <c r="F309" s="1">
        <v>7.15</v>
      </c>
      <c r="G309" s="1">
        <v>9.53</v>
      </c>
      <c r="H309" s="1">
        <v>9.8</v>
      </c>
      <c r="I309" s="1">
        <v>13.32</v>
      </c>
      <c r="J309" s="1">
        <v>14.65</v>
      </c>
      <c r="K309" s="1">
        <v>15.87</v>
      </c>
      <c r="L309" s="1">
        <v>17.8</v>
      </c>
      <c r="M309" s="1">
        <v>20.37</v>
      </c>
      <c r="N309" s="1">
        <v>21.66</v>
      </c>
      <c r="O309" s="1">
        <v>23.81</v>
      </c>
      <c r="P309" s="1">
        <v>26.65</v>
      </c>
    </row>
    <row r="310">
      <c r="A310" s="1" t="s">
        <v>22</v>
      </c>
      <c r="B310" s="1">
        <v>-0.48</v>
      </c>
      <c r="C310" s="1">
        <v>0.79</v>
      </c>
      <c r="D310" s="1">
        <v>0.94</v>
      </c>
      <c r="E310" s="1">
        <v>4.64</v>
      </c>
      <c r="F310" s="1">
        <v>7.04</v>
      </c>
      <c r="G310" s="1">
        <v>9.46</v>
      </c>
      <c r="H310" s="1">
        <v>10.41</v>
      </c>
      <c r="I310" s="1">
        <v>13.28</v>
      </c>
      <c r="J310" s="1">
        <v>14.53</v>
      </c>
      <c r="K310" s="1">
        <v>15.86</v>
      </c>
      <c r="L310" s="1">
        <v>17.53</v>
      </c>
      <c r="M310" s="1">
        <v>21.64</v>
      </c>
      <c r="N310" s="1">
        <v>21.81</v>
      </c>
      <c r="O310" s="1">
        <v>23.47</v>
      </c>
      <c r="P310" s="1">
        <v>26.05</v>
      </c>
    </row>
    <row r="311">
      <c r="A311" s="1" t="s">
        <v>23</v>
      </c>
      <c r="B311" s="1">
        <v>-0.71</v>
      </c>
      <c r="C311" s="1">
        <v>0.69</v>
      </c>
      <c r="D311" s="1">
        <v>1.41</v>
      </c>
      <c r="E311" s="1">
        <v>5.01</v>
      </c>
      <c r="F311" s="1">
        <v>6.84</v>
      </c>
      <c r="G311" s="1">
        <v>9.22</v>
      </c>
      <c r="H311" s="1">
        <v>11.11</v>
      </c>
      <c r="I311" s="1">
        <v>13.13</v>
      </c>
      <c r="J311" s="1">
        <v>14.53</v>
      </c>
      <c r="K311" s="1">
        <v>15.9</v>
      </c>
      <c r="L311" s="1">
        <v>17.56</v>
      </c>
      <c r="M311" s="1">
        <v>21.73</v>
      </c>
      <c r="N311" s="1">
        <v>21.46</v>
      </c>
      <c r="O311" s="1">
        <v>23.56</v>
      </c>
      <c r="P311" s="1">
        <v>26.32</v>
      </c>
    </row>
    <row r="312">
      <c r="A312" s="1" t="s">
        <v>24</v>
      </c>
      <c r="B312" s="1">
        <v>-0.66</v>
      </c>
      <c r="C312" s="1">
        <v>0.74</v>
      </c>
      <c r="D312" s="1">
        <v>1.92</v>
      </c>
      <c r="E312" s="1">
        <v>4.08</v>
      </c>
      <c r="F312" s="1">
        <v>7.04</v>
      </c>
      <c r="G312" s="1">
        <v>9.13</v>
      </c>
      <c r="H312" s="1">
        <v>11.06</v>
      </c>
      <c r="I312" s="1">
        <v>13.24</v>
      </c>
      <c r="J312" s="1">
        <v>14.58</v>
      </c>
      <c r="K312" s="1">
        <v>16.02</v>
      </c>
      <c r="L312" s="1">
        <v>17.57</v>
      </c>
      <c r="M312" s="1">
        <v>21.3</v>
      </c>
      <c r="N312" s="1">
        <v>21.51</v>
      </c>
      <c r="O312" s="1">
        <v>23.46</v>
      </c>
      <c r="P312" s="1">
        <v>26.57</v>
      </c>
    </row>
    <row r="313">
      <c r="A313" s="1" t="s">
        <v>25</v>
      </c>
      <c r="B313" s="1">
        <v>-0.49</v>
      </c>
      <c r="C313" s="1">
        <v>0.42</v>
      </c>
      <c r="D313" s="1">
        <v>1.33</v>
      </c>
      <c r="E313" s="1">
        <v>3.91</v>
      </c>
      <c r="F313" s="1">
        <v>7.13</v>
      </c>
      <c r="G313" s="1">
        <v>8.95</v>
      </c>
      <c r="H313" s="1">
        <v>10.77</v>
      </c>
      <c r="I313" s="1">
        <v>13.32</v>
      </c>
      <c r="J313" s="1">
        <v>14.57</v>
      </c>
      <c r="K313" s="1">
        <v>15.89</v>
      </c>
      <c r="L313" s="1">
        <v>17.73</v>
      </c>
      <c r="M313" s="1">
        <v>17.16</v>
      </c>
      <c r="N313" s="1">
        <v>21.63</v>
      </c>
      <c r="O313" s="1">
        <v>23.67</v>
      </c>
      <c r="P313" s="1">
        <v>26.7</v>
      </c>
    </row>
    <row r="314">
      <c r="A314" s="1" t="s">
        <v>26</v>
      </c>
      <c r="B314" s="1">
        <v>-0.87</v>
      </c>
      <c r="C314" s="1">
        <v>0.89</v>
      </c>
      <c r="D314" s="1">
        <v>1.33</v>
      </c>
      <c r="E314" s="1">
        <v>3.75</v>
      </c>
      <c r="F314" s="1">
        <v>7.07</v>
      </c>
      <c r="G314" s="1">
        <v>9.07</v>
      </c>
      <c r="H314" s="1">
        <v>10.74</v>
      </c>
      <c r="I314" s="1">
        <v>13.05</v>
      </c>
      <c r="J314" s="1">
        <v>14.6</v>
      </c>
      <c r="K314" s="1">
        <v>15.97</v>
      </c>
      <c r="L314" s="1">
        <v>17.59</v>
      </c>
      <c r="M314" s="1">
        <v>20.45</v>
      </c>
      <c r="N314" s="1">
        <v>21.69</v>
      </c>
      <c r="O314" s="1">
        <v>23.66</v>
      </c>
      <c r="P314" s="1">
        <v>27.38</v>
      </c>
    </row>
    <row r="315">
      <c r="A315" s="1" t="s">
        <v>27</v>
      </c>
      <c r="B315" s="1">
        <v>-0.66</v>
      </c>
      <c r="C315" s="1">
        <v>0.06</v>
      </c>
      <c r="D315" s="1">
        <v>1.8</v>
      </c>
      <c r="E315" s="1">
        <v>4.11</v>
      </c>
      <c r="F315" s="1">
        <v>7.02</v>
      </c>
      <c r="G315" s="1">
        <v>9.07</v>
      </c>
      <c r="H315" s="1">
        <v>10.57</v>
      </c>
      <c r="I315" s="1">
        <v>13.16</v>
      </c>
      <c r="J315" s="1">
        <v>14.45</v>
      </c>
      <c r="K315" s="1">
        <v>15.98</v>
      </c>
      <c r="L315" s="1">
        <v>17.66</v>
      </c>
      <c r="M315" s="1">
        <v>21.09</v>
      </c>
      <c r="N315" s="1">
        <v>21.81</v>
      </c>
      <c r="O315" s="1">
        <v>23.66</v>
      </c>
      <c r="P315" s="1">
        <v>27.07</v>
      </c>
    </row>
    <row r="316">
      <c r="A316" s="1" t="s">
        <v>28</v>
      </c>
      <c r="B316" s="1">
        <v>-0.87</v>
      </c>
      <c r="C316" s="1">
        <v>0.63</v>
      </c>
      <c r="D316" s="1">
        <v>1.83</v>
      </c>
      <c r="E316" s="1">
        <v>3.64</v>
      </c>
      <c r="F316" s="1">
        <v>6.87</v>
      </c>
      <c r="G316" s="1">
        <v>9.03</v>
      </c>
      <c r="H316" s="1">
        <v>11.77</v>
      </c>
      <c r="I316" s="1">
        <v>12.85</v>
      </c>
      <c r="J316" s="1">
        <v>14.05</v>
      </c>
      <c r="K316" s="1">
        <v>15.74</v>
      </c>
      <c r="L316" s="1">
        <v>17.83</v>
      </c>
      <c r="M316" s="1">
        <v>21.41</v>
      </c>
      <c r="N316" s="1">
        <v>21.9</v>
      </c>
      <c r="O316" s="1">
        <v>26.66</v>
      </c>
      <c r="P316" s="1">
        <v>26.14</v>
      </c>
    </row>
    <row r="317">
      <c r="A317" s="1" t="s">
        <v>29</v>
      </c>
      <c r="B317">
        <f t="shared" ref="B317:P317" si="28">MEDIAN(B307:B316)</f>
        <v>-0.66</v>
      </c>
      <c r="C317">
        <f t="shared" si="28"/>
        <v>0.66</v>
      </c>
      <c r="D317">
        <f t="shared" si="28"/>
        <v>1.37</v>
      </c>
      <c r="E317">
        <f t="shared" si="28"/>
        <v>3.83</v>
      </c>
      <c r="F317">
        <f t="shared" si="28"/>
        <v>7.055</v>
      </c>
      <c r="G317">
        <f t="shared" si="28"/>
        <v>9.1</v>
      </c>
      <c r="H317">
        <f t="shared" si="28"/>
        <v>10.655</v>
      </c>
      <c r="I317">
        <f t="shared" si="28"/>
        <v>13.26</v>
      </c>
      <c r="J317">
        <f t="shared" si="28"/>
        <v>14.575</v>
      </c>
      <c r="K317">
        <f t="shared" si="28"/>
        <v>15.88</v>
      </c>
      <c r="L317">
        <f t="shared" si="28"/>
        <v>17.695</v>
      </c>
      <c r="M317">
        <f t="shared" si="28"/>
        <v>21.195</v>
      </c>
      <c r="N317">
        <f t="shared" si="28"/>
        <v>21.73</v>
      </c>
      <c r="O317">
        <f t="shared" si="28"/>
        <v>23.665</v>
      </c>
      <c r="P317">
        <f t="shared" si="28"/>
        <v>26.61</v>
      </c>
    </row>
    <row r="318">
      <c r="A318" s="1" t="s">
        <v>115</v>
      </c>
      <c r="B318">
        <f t="shared" ref="B318:P318" si="29">B317-A336</f>
        <v>-1.16</v>
      </c>
      <c r="C318">
        <f t="shared" si="29"/>
        <v>-0.34</v>
      </c>
      <c r="D318">
        <f t="shared" si="29"/>
        <v>-0.63</v>
      </c>
      <c r="E318">
        <f t="shared" si="29"/>
        <v>-0.17</v>
      </c>
      <c r="F318">
        <f t="shared" si="29"/>
        <v>1.055</v>
      </c>
      <c r="G318">
        <f t="shared" si="29"/>
        <v>1.1</v>
      </c>
      <c r="H318">
        <f t="shared" si="29"/>
        <v>0.655</v>
      </c>
      <c r="I318">
        <f t="shared" si="29"/>
        <v>1.26</v>
      </c>
      <c r="J318">
        <f t="shared" si="29"/>
        <v>0.575</v>
      </c>
      <c r="K318">
        <f t="shared" si="29"/>
        <v>-0.12</v>
      </c>
      <c r="L318">
        <f t="shared" si="29"/>
        <v>-0.305</v>
      </c>
      <c r="M318">
        <f t="shared" si="29"/>
        <v>1.195</v>
      </c>
      <c r="N318">
        <f t="shared" si="29"/>
        <v>-0.27</v>
      </c>
      <c r="O318">
        <f t="shared" si="29"/>
        <v>-0.335</v>
      </c>
      <c r="P318">
        <f t="shared" si="29"/>
        <v>0.61</v>
      </c>
    </row>
    <row r="319">
      <c r="A319" s="1" t="s">
        <v>31</v>
      </c>
      <c r="B319">
        <f t="shared" ref="B319:P319" si="30">stdev(B307:B316)</f>
        <v>0.1498295328</v>
      </c>
      <c r="C319">
        <f t="shared" si="30"/>
        <v>0.3484967719</v>
      </c>
      <c r="D319">
        <f t="shared" si="30"/>
        <v>0.4672567698</v>
      </c>
      <c r="E319">
        <f t="shared" si="30"/>
        <v>0.5966536311</v>
      </c>
      <c r="F319">
        <f t="shared" si="30"/>
        <v>0.1183638458</v>
      </c>
      <c r="G319">
        <f t="shared" si="30"/>
        <v>0.2210806791</v>
      </c>
      <c r="H319">
        <f t="shared" si="30"/>
        <v>0.5986327013</v>
      </c>
      <c r="I319">
        <f t="shared" si="30"/>
        <v>0.1640494505</v>
      </c>
      <c r="J319">
        <f t="shared" si="30"/>
        <v>0.2099100336</v>
      </c>
      <c r="K319">
        <f t="shared" si="30"/>
        <v>0.1231079021</v>
      </c>
      <c r="L319">
        <f t="shared" si="30"/>
        <v>0.1469277978</v>
      </c>
      <c r="M319">
        <f t="shared" si="30"/>
        <v>1.390236191</v>
      </c>
      <c r="N319">
        <f t="shared" si="30"/>
        <v>0.141911553</v>
      </c>
      <c r="O319">
        <f t="shared" si="30"/>
        <v>0.9600439805</v>
      </c>
      <c r="P319">
        <f t="shared" si="30"/>
        <v>0.8168339965</v>
      </c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>
      <c r="A321" s="1" t="s">
        <v>36</v>
      </c>
      <c r="B321" s="1" t="s">
        <v>39</v>
      </c>
      <c r="C321" s="1" t="s">
        <v>5</v>
      </c>
      <c r="D321" s="1" t="s">
        <v>6</v>
      </c>
      <c r="E321" s="1" t="s">
        <v>7</v>
      </c>
      <c r="F321" s="1" t="s">
        <v>8</v>
      </c>
      <c r="G321" s="1" t="s">
        <v>9</v>
      </c>
      <c r="H321" s="1" t="s">
        <v>10</v>
      </c>
      <c r="I321" s="1" t="s">
        <v>11</v>
      </c>
      <c r="J321" s="1" t="s">
        <v>12</v>
      </c>
      <c r="K321" s="1" t="s">
        <v>13</v>
      </c>
      <c r="L321" s="1" t="s">
        <v>14</v>
      </c>
      <c r="M321" s="1" t="s">
        <v>15</v>
      </c>
      <c r="N321" s="1" t="s">
        <v>16</v>
      </c>
      <c r="O321" s="1" t="s">
        <v>17</v>
      </c>
      <c r="P321" s="1" t="s">
        <v>34</v>
      </c>
    </row>
    <row r="322">
      <c r="A322" s="1" t="s">
        <v>19</v>
      </c>
      <c r="B322" s="1">
        <v>46.0</v>
      </c>
      <c r="C322" s="1">
        <v>45.0</v>
      </c>
      <c r="D322" s="1">
        <v>46.0</v>
      </c>
      <c r="E322" s="1">
        <v>83.0</v>
      </c>
      <c r="F322" s="1">
        <v>58.0</v>
      </c>
      <c r="G322" s="1">
        <v>64.0</v>
      </c>
      <c r="H322" s="1">
        <v>67.0</v>
      </c>
      <c r="I322" s="1">
        <v>83.0</v>
      </c>
      <c r="J322" s="1">
        <v>82.0</v>
      </c>
      <c r="K322" s="1">
        <v>85.0</v>
      </c>
      <c r="L322" s="1">
        <v>152.0</v>
      </c>
      <c r="M322" s="1">
        <v>85.0</v>
      </c>
      <c r="N322" s="1">
        <v>83.0</v>
      </c>
      <c r="O322" s="1">
        <v>151.0</v>
      </c>
      <c r="P322" s="1">
        <v>152.0</v>
      </c>
    </row>
    <row r="323">
      <c r="A323" s="1" t="s">
        <v>20</v>
      </c>
      <c r="B323" s="1">
        <v>46.0</v>
      </c>
      <c r="C323" s="1">
        <v>46.0</v>
      </c>
      <c r="D323" s="1">
        <v>49.0</v>
      </c>
      <c r="E323" s="1">
        <v>69.0</v>
      </c>
      <c r="F323" s="1">
        <v>58.0</v>
      </c>
      <c r="G323" s="1">
        <v>63.0</v>
      </c>
      <c r="H323" s="1">
        <v>69.0</v>
      </c>
      <c r="I323" s="1">
        <v>83.0</v>
      </c>
      <c r="J323" s="1">
        <v>81.0</v>
      </c>
      <c r="K323" s="1">
        <v>86.0</v>
      </c>
      <c r="L323" s="1">
        <v>84.0</v>
      </c>
      <c r="M323" s="1">
        <v>152.0</v>
      </c>
      <c r="N323" s="1">
        <v>82.0</v>
      </c>
      <c r="O323" s="1">
        <v>145.0</v>
      </c>
      <c r="P323" s="1">
        <v>90.0</v>
      </c>
    </row>
    <row r="324">
      <c r="A324" s="1" t="s">
        <v>21</v>
      </c>
      <c r="B324" s="1">
        <v>46.0</v>
      </c>
      <c r="C324" s="1">
        <v>45.0</v>
      </c>
      <c r="D324" s="1">
        <v>48.0</v>
      </c>
      <c r="E324" s="1">
        <v>65.0</v>
      </c>
      <c r="F324" s="1">
        <v>57.0</v>
      </c>
      <c r="G324" s="1">
        <v>64.0</v>
      </c>
      <c r="H324" s="1">
        <v>71.0</v>
      </c>
      <c r="I324" s="1">
        <v>145.0</v>
      </c>
      <c r="J324" s="1">
        <v>82.0</v>
      </c>
      <c r="K324" s="1">
        <v>86.0</v>
      </c>
      <c r="L324" s="1">
        <v>84.0</v>
      </c>
      <c r="M324" s="1">
        <v>85.0</v>
      </c>
      <c r="N324" s="1">
        <v>82.0</v>
      </c>
      <c r="O324" s="1">
        <v>144.0</v>
      </c>
      <c r="P324" s="1">
        <v>148.0</v>
      </c>
    </row>
    <row r="325">
      <c r="A325" s="1" t="s">
        <v>22</v>
      </c>
      <c r="B325" s="1">
        <v>46.0</v>
      </c>
      <c r="C325" s="1">
        <v>45.0</v>
      </c>
      <c r="D325" s="1">
        <v>52.0</v>
      </c>
      <c r="E325" s="1">
        <v>65.0</v>
      </c>
      <c r="F325" s="1">
        <v>58.0</v>
      </c>
      <c r="G325" s="1">
        <v>64.0</v>
      </c>
      <c r="H325" s="1">
        <v>70.0</v>
      </c>
      <c r="I325" s="1">
        <v>151.0</v>
      </c>
      <c r="J325" s="1">
        <v>82.0</v>
      </c>
      <c r="K325" s="1">
        <v>86.0</v>
      </c>
      <c r="L325" s="1">
        <v>85.0</v>
      </c>
      <c r="M325" s="1">
        <v>151.0</v>
      </c>
      <c r="N325" s="1">
        <v>83.0</v>
      </c>
      <c r="O325" s="1">
        <v>153.0</v>
      </c>
      <c r="P325" s="1">
        <v>146.0</v>
      </c>
    </row>
    <row r="326">
      <c r="A326" s="1" t="s">
        <v>23</v>
      </c>
      <c r="B326" s="1">
        <v>47.0</v>
      </c>
      <c r="C326" s="1">
        <v>46.0</v>
      </c>
      <c r="D326" s="1">
        <v>50.0</v>
      </c>
      <c r="E326" s="1">
        <v>69.0</v>
      </c>
      <c r="F326" s="1">
        <v>58.0</v>
      </c>
      <c r="G326" s="1">
        <v>63.0</v>
      </c>
      <c r="H326" s="1">
        <v>70.0</v>
      </c>
      <c r="I326" s="1">
        <v>87.0</v>
      </c>
      <c r="J326" s="1">
        <v>83.0</v>
      </c>
      <c r="K326" s="1">
        <v>85.0</v>
      </c>
      <c r="L326" s="1">
        <v>83.0</v>
      </c>
      <c r="M326" s="1">
        <v>87.0</v>
      </c>
      <c r="N326" s="1">
        <v>84.0</v>
      </c>
      <c r="O326" s="1">
        <v>152.0</v>
      </c>
      <c r="P326" s="1">
        <v>148.0</v>
      </c>
    </row>
    <row r="327">
      <c r="A327" s="1" t="s">
        <v>24</v>
      </c>
      <c r="B327" s="1">
        <v>45.0</v>
      </c>
      <c r="C327" s="1">
        <v>45.0</v>
      </c>
      <c r="D327" s="1">
        <v>49.0</v>
      </c>
      <c r="E327" s="1">
        <v>64.0</v>
      </c>
      <c r="F327" s="1">
        <v>58.0</v>
      </c>
      <c r="G327" s="1">
        <v>62.0</v>
      </c>
      <c r="H327" s="1">
        <v>71.0</v>
      </c>
      <c r="I327" s="1">
        <v>87.0</v>
      </c>
      <c r="J327" s="1">
        <v>82.0</v>
      </c>
      <c r="K327" s="1">
        <v>85.0</v>
      </c>
      <c r="L327" s="1">
        <v>85.0</v>
      </c>
      <c r="M327" s="1">
        <v>146.0</v>
      </c>
      <c r="N327" s="1">
        <v>85.0</v>
      </c>
      <c r="O327" s="1">
        <v>152.0</v>
      </c>
      <c r="P327" s="1">
        <v>78.0</v>
      </c>
    </row>
    <row r="328">
      <c r="A328" s="1" t="s">
        <v>25</v>
      </c>
      <c r="B328" s="1">
        <v>50.0</v>
      </c>
      <c r="C328" s="1">
        <v>46.0</v>
      </c>
      <c r="D328" s="1">
        <v>50.0</v>
      </c>
      <c r="E328" s="1">
        <v>65.0</v>
      </c>
      <c r="F328" s="1">
        <v>58.0</v>
      </c>
      <c r="G328" s="1">
        <v>60.0</v>
      </c>
      <c r="H328" s="1">
        <v>71.0</v>
      </c>
      <c r="I328" s="1">
        <v>89.0</v>
      </c>
      <c r="J328" s="1">
        <v>81.0</v>
      </c>
      <c r="K328" s="1">
        <v>87.0</v>
      </c>
      <c r="L328" s="1">
        <v>84.0</v>
      </c>
      <c r="M328" s="1">
        <v>85.0</v>
      </c>
      <c r="N328" s="1">
        <v>83.0</v>
      </c>
      <c r="O328" s="1">
        <v>153.0</v>
      </c>
      <c r="P328" s="1">
        <v>145.0</v>
      </c>
    </row>
    <row r="329">
      <c r="A329" s="1" t="s">
        <v>26</v>
      </c>
      <c r="B329" s="1">
        <v>46.0</v>
      </c>
      <c r="C329" s="1">
        <v>46.0</v>
      </c>
      <c r="D329" s="1">
        <v>51.0</v>
      </c>
      <c r="E329" s="1">
        <v>60.0</v>
      </c>
      <c r="F329" s="1">
        <v>59.0</v>
      </c>
      <c r="G329" s="1">
        <v>62.0</v>
      </c>
      <c r="H329" s="1">
        <v>76.0</v>
      </c>
      <c r="I329" s="1">
        <v>83.0</v>
      </c>
      <c r="J329" s="1">
        <v>83.0</v>
      </c>
      <c r="K329" s="1">
        <v>87.0</v>
      </c>
      <c r="L329" s="1">
        <v>149.0</v>
      </c>
      <c r="M329" s="1">
        <v>146.0</v>
      </c>
      <c r="N329" s="1">
        <v>86.0</v>
      </c>
      <c r="O329" s="1">
        <v>150.0</v>
      </c>
      <c r="P329" s="1">
        <v>91.0</v>
      </c>
    </row>
    <row r="330">
      <c r="A330" s="1" t="s">
        <v>27</v>
      </c>
      <c r="B330" s="1">
        <v>45.0</v>
      </c>
      <c r="C330" s="1">
        <v>49.0</v>
      </c>
      <c r="D330" s="1">
        <v>50.0</v>
      </c>
      <c r="E330" s="1">
        <v>60.0</v>
      </c>
      <c r="F330" s="1">
        <v>59.0</v>
      </c>
      <c r="G330" s="1">
        <v>62.0</v>
      </c>
      <c r="H330" s="1">
        <v>71.0</v>
      </c>
      <c r="I330" s="1">
        <v>90.0</v>
      </c>
      <c r="J330" s="1">
        <v>87.0</v>
      </c>
      <c r="K330" s="1">
        <v>87.0</v>
      </c>
      <c r="L330" s="1">
        <v>85.0</v>
      </c>
      <c r="M330" s="1">
        <v>146.0</v>
      </c>
      <c r="N330" s="1">
        <v>83.0</v>
      </c>
      <c r="O330" s="1">
        <v>152.0</v>
      </c>
      <c r="P330" s="1">
        <v>78.0</v>
      </c>
    </row>
    <row r="331">
      <c r="A331" s="1" t="s">
        <v>28</v>
      </c>
      <c r="B331" s="1">
        <v>47.0</v>
      </c>
      <c r="C331" s="1">
        <v>45.0</v>
      </c>
      <c r="D331" s="1">
        <v>49.0</v>
      </c>
      <c r="E331" s="1">
        <v>63.0</v>
      </c>
      <c r="F331" s="1">
        <v>60.0</v>
      </c>
      <c r="G331" s="1">
        <v>63.0</v>
      </c>
      <c r="H331" s="1">
        <v>69.0</v>
      </c>
      <c r="I331" s="1">
        <v>79.0</v>
      </c>
      <c r="J331" s="1">
        <v>89.0</v>
      </c>
      <c r="K331" s="1">
        <v>86.0</v>
      </c>
      <c r="L331" s="1">
        <v>146.0</v>
      </c>
      <c r="M331" s="1">
        <v>87.0</v>
      </c>
      <c r="N331" s="1">
        <v>82.0</v>
      </c>
      <c r="O331" s="1">
        <v>153.0</v>
      </c>
      <c r="P331" s="1">
        <v>151.0</v>
      </c>
    </row>
    <row r="332">
      <c r="A332" s="1" t="s">
        <v>29</v>
      </c>
      <c r="B332">
        <f t="shared" ref="B332:P332" si="31">MEDIAN(B322:B331)</f>
        <v>46</v>
      </c>
      <c r="C332">
        <f t="shared" si="31"/>
        <v>45.5</v>
      </c>
      <c r="D332">
        <f t="shared" si="31"/>
        <v>49.5</v>
      </c>
      <c r="E332">
        <f t="shared" si="31"/>
        <v>65</v>
      </c>
      <c r="F332">
        <f t="shared" si="31"/>
        <v>58</v>
      </c>
      <c r="G332">
        <f t="shared" si="31"/>
        <v>63</v>
      </c>
      <c r="H332">
        <f t="shared" si="31"/>
        <v>70.5</v>
      </c>
      <c r="I332">
        <f t="shared" si="31"/>
        <v>87</v>
      </c>
      <c r="J332">
        <f t="shared" si="31"/>
        <v>82</v>
      </c>
      <c r="K332">
        <f t="shared" si="31"/>
        <v>86</v>
      </c>
      <c r="L332">
        <f t="shared" si="31"/>
        <v>85</v>
      </c>
      <c r="M332">
        <f t="shared" si="31"/>
        <v>116.5</v>
      </c>
      <c r="N332">
        <f t="shared" si="31"/>
        <v>83</v>
      </c>
      <c r="O332">
        <f t="shared" si="31"/>
        <v>152</v>
      </c>
      <c r="P332">
        <f t="shared" si="31"/>
        <v>145.5</v>
      </c>
    </row>
    <row r="333">
      <c r="A333" s="1" t="s">
        <v>31</v>
      </c>
      <c r="B333">
        <f t="shared" ref="B333:P333" si="32">STDEV(B322:B331)</f>
        <v>1.429840706</v>
      </c>
      <c r="C333">
        <f t="shared" si="32"/>
        <v>1.229272594</v>
      </c>
      <c r="D333">
        <f t="shared" si="32"/>
        <v>1.646545205</v>
      </c>
      <c r="E333">
        <f t="shared" si="32"/>
        <v>6.617317348</v>
      </c>
      <c r="F333">
        <f t="shared" si="32"/>
        <v>0.8232726023</v>
      </c>
      <c r="G333">
        <f t="shared" si="32"/>
        <v>1.251665557</v>
      </c>
      <c r="H333">
        <f t="shared" si="32"/>
        <v>2.321398046</v>
      </c>
      <c r="I333">
        <f t="shared" si="32"/>
        <v>26.75007788</v>
      </c>
      <c r="J333">
        <f t="shared" si="32"/>
        <v>2.658320272</v>
      </c>
      <c r="K333">
        <f t="shared" si="32"/>
        <v>0.8164965809</v>
      </c>
      <c r="L333">
        <f t="shared" si="32"/>
        <v>31.29802976</v>
      </c>
      <c r="M333">
        <f t="shared" si="32"/>
        <v>32.95788558</v>
      </c>
      <c r="N333">
        <f t="shared" si="32"/>
        <v>1.33749351</v>
      </c>
      <c r="O333">
        <f t="shared" si="32"/>
        <v>3.308238874</v>
      </c>
      <c r="P333">
        <f t="shared" si="32"/>
        <v>33.41672901</v>
      </c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>
        <v>0.5</v>
      </c>
      <c r="B335" s="1">
        <v>1.0</v>
      </c>
      <c r="C335" s="1">
        <v>2.0</v>
      </c>
      <c r="D335" s="1">
        <v>4.0</v>
      </c>
      <c r="E335" s="1">
        <v>6.0</v>
      </c>
      <c r="F335" s="1">
        <v>8.0</v>
      </c>
      <c r="G335" s="1">
        <v>10.0</v>
      </c>
      <c r="H335" s="1">
        <v>12.0</v>
      </c>
      <c r="I335" s="1">
        <v>14.0</v>
      </c>
      <c r="J335" s="1">
        <v>16.0</v>
      </c>
      <c r="K335" s="1">
        <v>18.0</v>
      </c>
      <c r="L335" s="1">
        <v>20.0</v>
      </c>
      <c r="M335" s="1">
        <v>22.0</v>
      </c>
      <c r="N335" s="1">
        <v>24.0</v>
      </c>
      <c r="O335" s="1">
        <v>30.0</v>
      </c>
    </row>
    <row r="336">
      <c r="A336" s="1">
        <v>0.5</v>
      </c>
      <c r="B336" s="1">
        <v>1.0</v>
      </c>
      <c r="C336" s="1">
        <v>2.0</v>
      </c>
      <c r="D336" s="1">
        <v>4.0</v>
      </c>
      <c r="E336" s="1">
        <v>6.0</v>
      </c>
      <c r="F336" s="1">
        <v>8.0</v>
      </c>
      <c r="G336" s="1">
        <v>10.0</v>
      </c>
      <c r="H336" s="1">
        <v>12.0</v>
      </c>
      <c r="I336" s="1">
        <v>14.0</v>
      </c>
      <c r="J336" s="1">
        <v>16.0</v>
      </c>
      <c r="K336" s="1">
        <v>18.0</v>
      </c>
      <c r="L336" s="1">
        <v>20.0</v>
      </c>
      <c r="M336" s="1">
        <v>22.0</v>
      </c>
      <c r="N336" s="1">
        <v>24.0</v>
      </c>
      <c r="O336" s="1">
        <v>26.0</v>
      </c>
      <c r="P336" s="1">
        <v>28.0</v>
      </c>
      <c r="Q336" s="1">
        <v>30.0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16.57"/>
  </cols>
  <sheetData>
    <row r="1">
      <c r="A1" s="1" t="s">
        <v>0</v>
      </c>
      <c r="B1" s="1" t="s">
        <v>1</v>
      </c>
      <c r="C1" s="1" t="s">
        <v>2</v>
      </c>
    </row>
    <row r="2"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</row>
    <row r="3">
      <c r="A3" s="2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</row>
    <row r="4">
      <c r="A4" s="1" t="s">
        <v>19</v>
      </c>
      <c r="B4" s="1">
        <v>0.91</v>
      </c>
      <c r="C4" s="1">
        <v>1.65</v>
      </c>
      <c r="D4" s="1">
        <v>2.56</v>
      </c>
      <c r="E4" s="1">
        <v>5.06</v>
      </c>
      <c r="F4" s="1">
        <v>6.37</v>
      </c>
      <c r="G4" s="1">
        <v>10.0</v>
      </c>
      <c r="H4" s="1">
        <v>12.15</v>
      </c>
      <c r="I4" s="1">
        <v>12.72</v>
      </c>
      <c r="J4" s="1">
        <v>16.97</v>
      </c>
      <c r="K4" s="1">
        <v>17.6</v>
      </c>
      <c r="L4" s="1">
        <v>19.01</v>
      </c>
      <c r="M4" s="1">
        <v>20.78</v>
      </c>
      <c r="N4" s="1">
        <v>22.34</v>
      </c>
      <c r="O4" s="1">
        <v>25.44</v>
      </c>
      <c r="P4" s="1">
        <v>35.4</v>
      </c>
    </row>
    <row r="5">
      <c r="A5" s="1" t="s">
        <v>20</v>
      </c>
      <c r="B5" s="1">
        <v>0.53</v>
      </c>
      <c r="C5" s="1">
        <v>1.5</v>
      </c>
      <c r="D5" s="1">
        <v>3.13</v>
      </c>
      <c r="E5" s="1">
        <v>3.35</v>
      </c>
      <c r="F5" s="1">
        <v>6.22</v>
      </c>
      <c r="G5" s="1">
        <v>6.94</v>
      </c>
      <c r="H5" s="1">
        <v>10.83</v>
      </c>
      <c r="I5" s="1">
        <v>12.84</v>
      </c>
      <c r="J5" s="1">
        <v>16.62</v>
      </c>
      <c r="K5" s="1">
        <v>13.36</v>
      </c>
      <c r="L5" s="1">
        <v>19.24</v>
      </c>
      <c r="M5" s="1">
        <v>22.57</v>
      </c>
      <c r="N5" s="1">
        <v>21.69</v>
      </c>
      <c r="O5" s="1">
        <v>26.82</v>
      </c>
      <c r="P5" s="1">
        <v>32.63</v>
      </c>
    </row>
    <row r="6">
      <c r="A6" s="1" t="s">
        <v>21</v>
      </c>
      <c r="B6" s="1">
        <v>1.0</v>
      </c>
      <c r="C6" s="1">
        <v>1.48</v>
      </c>
      <c r="D6" s="1">
        <v>3.33</v>
      </c>
      <c r="E6" s="1">
        <v>4.05</v>
      </c>
      <c r="F6" s="1">
        <v>6.75</v>
      </c>
      <c r="G6" s="1">
        <v>9.7</v>
      </c>
      <c r="H6" s="1">
        <v>10.93</v>
      </c>
      <c r="I6" s="1">
        <v>14.21</v>
      </c>
      <c r="J6" s="1">
        <v>16.55</v>
      </c>
      <c r="K6" s="1">
        <v>15.36</v>
      </c>
      <c r="L6" s="1">
        <v>20.87</v>
      </c>
      <c r="M6" s="1">
        <v>19.88</v>
      </c>
      <c r="N6" s="1">
        <v>21.86</v>
      </c>
      <c r="O6" s="1">
        <v>26.73</v>
      </c>
      <c r="P6" s="1">
        <v>32.01</v>
      </c>
    </row>
    <row r="7">
      <c r="A7" s="1" t="s">
        <v>22</v>
      </c>
      <c r="B7" s="1">
        <v>0.58</v>
      </c>
      <c r="C7" s="1">
        <v>1.37</v>
      </c>
      <c r="D7" s="1">
        <v>2.81</v>
      </c>
      <c r="E7" s="1">
        <v>3.59</v>
      </c>
      <c r="F7" s="1">
        <v>6.44</v>
      </c>
      <c r="G7" s="1">
        <v>8.67</v>
      </c>
      <c r="H7" s="1">
        <v>11.08</v>
      </c>
      <c r="I7" s="1">
        <v>13.93</v>
      </c>
      <c r="J7" s="1">
        <v>14.02</v>
      </c>
      <c r="K7" s="1">
        <v>15.89</v>
      </c>
      <c r="L7" s="1">
        <v>18.64</v>
      </c>
      <c r="M7" s="1">
        <v>21.86</v>
      </c>
      <c r="N7" s="1">
        <v>23.27</v>
      </c>
      <c r="O7" s="1">
        <v>28.11</v>
      </c>
      <c r="P7" s="1">
        <v>31.75</v>
      </c>
    </row>
    <row r="8">
      <c r="A8" s="1" t="s">
        <v>23</v>
      </c>
      <c r="B8" s="1">
        <v>0.53</v>
      </c>
      <c r="C8" s="1">
        <v>1.28</v>
      </c>
      <c r="D8" s="1">
        <v>3.27</v>
      </c>
      <c r="E8" s="1">
        <v>3.27</v>
      </c>
      <c r="F8" s="1">
        <v>6.79</v>
      </c>
      <c r="G8" s="1">
        <v>9.35</v>
      </c>
      <c r="H8" s="1">
        <v>10.65</v>
      </c>
      <c r="I8" s="1">
        <v>13.38</v>
      </c>
      <c r="J8" s="1">
        <v>15.2</v>
      </c>
      <c r="K8" s="1">
        <v>17.41</v>
      </c>
      <c r="L8" s="1">
        <v>19.32</v>
      </c>
      <c r="M8" s="1">
        <v>22.98</v>
      </c>
      <c r="N8" s="1">
        <v>24.41</v>
      </c>
      <c r="O8" s="1">
        <v>25.8</v>
      </c>
      <c r="P8" s="1">
        <v>33.33</v>
      </c>
    </row>
    <row r="9">
      <c r="A9" s="1" t="s">
        <v>24</v>
      </c>
      <c r="B9" s="1">
        <v>0.76</v>
      </c>
      <c r="C9" s="1">
        <v>1.13</v>
      </c>
      <c r="D9" s="1">
        <v>3.2</v>
      </c>
      <c r="E9" s="1">
        <v>3.26</v>
      </c>
      <c r="F9" s="1">
        <v>6.12</v>
      </c>
      <c r="G9" s="1">
        <v>9.42</v>
      </c>
      <c r="H9" s="1">
        <v>10.52</v>
      </c>
      <c r="I9" s="1">
        <v>10.53</v>
      </c>
      <c r="J9" s="1">
        <v>14.14</v>
      </c>
      <c r="K9" s="1">
        <v>16.73</v>
      </c>
      <c r="L9" s="1">
        <v>19.24</v>
      </c>
      <c r="M9" s="1">
        <v>20.31</v>
      </c>
      <c r="N9" s="1">
        <v>23.55</v>
      </c>
      <c r="O9" s="1">
        <v>24.99</v>
      </c>
      <c r="P9" s="1">
        <v>27.76</v>
      </c>
    </row>
    <row r="10">
      <c r="A10" s="1" t="s">
        <v>25</v>
      </c>
      <c r="B10" s="1">
        <v>0.79</v>
      </c>
      <c r="C10" s="1">
        <v>1.55</v>
      </c>
      <c r="D10" s="1">
        <v>2.97</v>
      </c>
      <c r="E10" s="1">
        <v>4.29</v>
      </c>
      <c r="F10" s="1">
        <v>7.22</v>
      </c>
      <c r="G10" s="1">
        <v>8.94</v>
      </c>
      <c r="H10" s="1">
        <v>10.23</v>
      </c>
      <c r="I10" s="1">
        <v>12.58</v>
      </c>
      <c r="J10" s="1">
        <v>12.09</v>
      </c>
      <c r="K10" s="1">
        <v>17.32</v>
      </c>
      <c r="L10" s="1">
        <v>19.09</v>
      </c>
      <c r="M10" s="1">
        <v>21.8</v>
      </c>
      <c r="N10" s="1">
        <v>22.62</v>
      </c>
      <c r="O10" s="1">
        <v>26.84</v>
      </c>
      <c r="P10" s="1">
        <v>32.28</v>
      </c>
    </row>
    <row r="11">
      <c r="A11" s="1" t="s">
        <v>26</v>
      </c>
      <c r="B11" s="1">
        <v>0.59</v>
      </c>
      <c r="C11" s="1">
        <v>1.07</v>
      </c>
      <c r="D11" s="1">
        <v>2.84</v>
      </c>
      <c r="E11" s="1">
        <v>2.14</v>
      </c>
      <c r="F11" s="1">
        <v>7.24</v>
      </c>
      <c r="G11" s="1">
        <v>9.31</v>
      </c>
      <c r="H11" s="1">
        <v>11.7</v>
      </c>
      <c r="I11" s="1">
        <v>12.91</v>
      </c>
      <c r="J11" s="1">
        <v>16.99</v>
      </c>
      <c r="K11" s="1">
        <v>17.53</v>
      </c>
      <c r="L11" s="1">
        <v>19.63</v>
      </c>
      <c r="M11" s="1">
        <v>19.46</v>
      </c>
      <c r="N11" s="1">
        <v>23.61</v>
      </c>
      <c r="O11" s="1">
        <v>25.53</v>
      </c>
      <c r="P11" s="1">
        <v>30.27</v>
      </c>
    </row>
    <row r="12">
      <c r="A12" s="1" t="s">
        <v>27</v>
      </c>
      <c r="B12" s="1">
        <v>1.01</v>
      </c>
      <c r="C12" s="1">
        <v>1.84</v>
      </c>
      <c r="D12" s="1">
        <v>3.06</v>
      </c>
      <c r="E12" s="1">
        <v>4.03</v>
      </c>
      <c r="F12" s="1">
        <v>6.3</v>
      </c>
      <c r="G12" s="1">
        <v>8.71</v>
      </c>
      <c r="H12" s="1">
        <v>10.94</v>
      </c>
      <c r="I12" s="1">
        <v>12.14</v>
      </c>
      <c r="J12" s="1">
        <v>16.39</v>
      </c>
      <c r="K12" s="1">
        <v>17.09</v>
      </c>
      <c r="L12" s="1">
        <v>19.88</v>
      </c>
      <c r="M12" s="1">
        <v>21.81</v>
      </c>
      <c r="N12" s="1">
        <v>23.92</v>
      </c>
      <c r="O12" s="1">
        <v>26.49</v>
      </c>
      <c r="P12" s="1">
        <v>31.2</v>
      </c>
    </row>
    <row r="13">
      <c r="A13" s="1" t="s">
        <v>28</v>
      </c>
      <c r="B13" s="1">
        <v>0.88</v>
      </c>
      <c r="C13" s="1">
        <v>1.67</v>
      </c>
      <c r="D13" s="1">
        <v>3.08</v>
      </c>
      <c r="E13" s="1">
        <v>2.24</v>
      </c>
      <c r="F13" s="1">
        <v>5.83</v>
      </c>
      <c r="G13" s="1">
        <v>9.28</v>
      </c>
      <c r="H13" s="1">
        <v>13.06</v>
      </c>
      <c r="I13" s="1">
        <v>13.68</v>
      </c>
      <c r="J13" s="1">
        <v>16.16</v>
      </c>
      <c r="K13" s="1">
        <v>17.18</v>
      </c>
      <c r="L13" s="1">
        <v>19.22</v>
      </c>
      <c r="M13" s="1">
        <v>20.08</v>
      </c>
      <c r="N13" s="1">
        <v>21.55</v>
      </c>
      <c r="O13" s="1">
        <v>26.39</v>
      </c>
    </row>
    <row r="14">
      <c r="A14" s="1" t="s">
        <v>29</v>
      </c>
      <c r="B14">
        <f t="shared" ref="B14:P14" si="1">MEDIAN((B4:B13))</f>
        <v>0.775</v>
      </c>
      <c r="C14">
        <f t="shared" si="1"/>
        <v>1.49</v>
      </c>
      <c r="D14">
        <f t="shared" si="1"/>
        <v>3.07</v>
      </c>
      <c r="E14">
        <f t="shared" si="1"/>
        <v>3.47</v>
      </c>
      <c r="F14">
        <f t="shared" si="1"/>
        <v>6.405</v>
      </c>
      <c r="G14">
        <f t="shared" si="1"/>
        <v>9.295</v>
      </c>
      <c r="H14">
        <f t="shared" si="1"/>
        <v>10.935</v>
      </c>
      <c r="I14">
        <f t="shared" si="1"/>
        <v>12.875</v>
      </c>
      <c r="J14">
        <f t="shared" si="1"/>
        <v>16.275</v>
      </c>
      <c r="K14">
        <f t="shared" si="1"/>
        <v>17.135</v>
      </c>
      <c r="L14">
        <f t="shared" si="1"/>
        <v>19.24</v>
      </c>
      <c r="M14">
        <f t="shared" si="1"/>
        <v>21.29</v>
      </c>
      <c r="N14">
        <f t="shared" si="1"/>
        <v>22.945</v>
      </c>
      <c r="O14">
        <f t="shared" si="1"/>
        <v>26.44</v>
      </c>
      <c r="P14">
        <f t="shared" si="1"/>
        <v>32.01</v>
      </c>
    </row>
    <row r="15">
      <c r="A15" s="1" t="s">
        <v>30</v>
      </c>
      <c r="B15">
        <f t="shared" ref="B15:P15" si="2">B14-A60</f>
        <v>0.775</v>
      </c>
      <c r="C15">
        <f t="shared" si="2"/>
        <v>1.49</v>
      </c>
      <c r="D15">
        <f t="shared" si="2"/>
        <v>3.07</v>
      </c>
      <c r="E15">
        <f t="shared" si="2"/>
        <v>3.47</v>
      </c>
      <c r="F15">
        <f t="shared" si="2"/>
        <v>6.405</v>
      </c>
      <c r="G15">
        <f t="shared" si="2"/>
        <v>9.295</v>
      </c>
      <c r="H15">
        <f t="shared" si="2"/>
        <v>10.935</v>
      </c>
      <c r="I15">
        <f t="shared" si="2"/>
        <v>12.875</v>
      </c>
      <c r="J15">
        <f t="shared" si="2"/>
        <v>16.275</v>
      </c>
      <c r="K15">
        <f t="shared" si="2"/>
        <v>17.135</v>
      </c>
      <c r="L15">
        <f t="shared" si="2"/>
        <v>19.24</v>
      </c>
      <c r="M15">
        <f t="shared" si="2"/>
        <v>21.29</v>
      </c>
      <c r="N15">
        <f t="shared" si="2"/>
        <v>22.945</v>
      </c>
      <c r="O15">
        <f t="shared" si="2"/>
        <v>26.44</v>
      </c>
      <c r="P15">
        <f t="shared" si="2"/>
        <v>32.01</v>
      </c>
    </row>
    <row r="16">
      <c r="A16" s="1" t="s">
        <v>31</v>
      </c>
      <c r="B16">
        <f t="shared" ref="B16:O16" si="3">stdev(B4:B13)</f>
        <v>0.190017543</v>
      </c>
      <c r="C16">
        <f t="shared" si="3"/>
        <v>0.244003643</v>
      </c>
      <c r="D16">
        <f t="shared" si="3"/>
        <v>0.2353838473</v>
      </c>
      <c r="E16">
        <f t="shared" si="3"/>
        <v>0.8951449293</v>
      </c>
      <c r="F16">
        <f t="shared" si="3"/>
        <v>0.4639157012</v>
      </c>
      <c r="G16">
        <f t="shared" si="3"/>
        <v>0.8428364808</v>
      </c>
      <c r="H16">
        <f t="shared" si="3"/>
        <v>0.8569253825</v>
      </c>
      <c r="I16">
        <f t="shared" si="3"/>
        <v>1.051356795</v>
      </c>
      <c r="J16">
        <f t="shared" si="3"/>
        <v>1.623508204</v>
      </c>
      <c r="K16">
        <f t="shared" si="3"/>
        <v>1.339320309</v>
      </c>
      <c r="L16">
        <f t="shared" si="3"/>
        <v>0.6108318554</v>
      </c>
      <c r="M16">
        <f t="shared" si="3"/>
        <v>1.210317222</v>
      </c>
      <c r="N16">
        <f t="shared" si="3"/>
        <v>1.007800686</v>
      </c>
      <c r="O16">
        <f t="shared" si="3"/>
        <v>0.9045465408</v>
      </c>
      <c r="P16" s="1">
        <v>0.5</v>
      </c>
      <c r="Q16" s="1">
        <v>1.0</v>
      </c>
      <c r="R16" s="1">
        <v>2.0</v>
      </c>
      <c r="S16" s="1">
        <v>4.0</v>
      </c>
      <c r="T16" s="1">
        <v>6.0</v>
      </c>
      <c r="U16" s="1">
        <v>8.0</v>
      </c>
      <c r="V16" s="1">
        <v>10.0</v>
      </c>
      <c r="W16" s="1">
        <v>12.0</v>
      </c>
      <c r="X16" s="1">
        <v>14.0</v>
      </c>
      <c r="Y16" s="1">
        <v>16.0</v>
      </c>
      <c r="Z16" s="1">
        <v>18.0</v>
      </c>
      <c r="AA16" s="1">
        <v>20.0</v>
      </c>
      <c r="AB16" s="1">
        <v>22.0</v>
      </c>
      <c r="AC16" s="1">
        <v>24.0</v>
      </c>
      <c r="AD16" s="1">
        <v>30.0</v>
      </c>
    </row>
    <row r="18">
      <c r="A18" s="2" t="s">
        <v>32</v>
      </c>
      <c r="B18" s="1" t="s">
        <v>4</v>
      </c>
      <c r="C18" s="1" t="s">
        <v>5</v>
      </c>
      <c r="D18" s="1" t="s">
        <v>6</v>
      </c>
      <c r="E18" s="1" t="s">
        <v>7</v>
      </c>
      <c r="F18" s="1" t="s">
        <v>8</v>
      </c>
      <c r="G18" s="1" t="s">
        <v>9</v>
      </c>
      <c r="H18" s="1" t="s">
        <v>10</v>
      </c>
      <c r="I18" s="1" t="s">
        <v>11</v>
      </c>
      <c r="J18" s="1" t="s">
        <v>12</v>
      </c>
      <c r="K18" s="1" t="s">
        <v>13</v>
      </c>
      <c r="L18" s="1" t="s">
        <v>14</v>
      </c>
      <c r="M18" s="1" t="s">
        <v>15</v>
      </c>
      <c r="N18" s="1" t="s">
        <v>16</v>
      </c>
      <c r="O18" s="1" t="s">
        <v>17</v>
      </c>
      <c r="P18" s="1" t="s">
        <v>18</v>
      </c>
    </row>
    <row r="19">
      <c r="A19" s="1" t="s">
        <v>19</v>
      </c>
      <c r="B19" s="1">
        <v>38.0</v>
      </c>
      <c r="C19" s="1">
        <v>42.0</v>
      </c>
      <c r="D19" s="1">
        <v>51.0</v>
      </c>
      <c r="E19" s="1">
        <v>63.0</v>
      </c>
      <c r="F19" s="1">
        <v>74.0</v>
      </c>
      <c r="G19" s="1">
        <v>75.0</v>
      </c>
      <c r="H19" s="1">
        <v>89.0</v>
      </c>
      <c r="I19" s="1">
        <v>79.0</v>
      </c>
      <c r="J19" s="1">
        <v>87.0</v>
      </c>
      <c r="K19" s="1">
        <v>83.0</v>
      </c>
      <c r="L19" s="1">
        <v>87.0</v>
      </c>
      <c r="M19" s="1">
        <v>89.0</v>
      </c>
      <c r="N19" s="1">
        <v>84.0</v>
      </c>
      <c r="O19" s="1">
        <v>87.0</v>
      </c>
      <c r="P19" s="1">
        <v>148.0</v>
      </c>
    </row>
    <row r="20">
      <c r="A20" s="1" t="s">
        <v>20</v>
      </c>
      <c r="B20" s="1">
        <v>38.0</v>
      </c>
      <c r="C20" s="1">
        <v>48.0</v>
      </c>
      <c r="D20" s="1">
        <v>52.0</v>
      </c>
      <c r="E20" s="1">
        <v>72.0</v>
      </c>
      <c r="F20" s="1">
        <v>73.0</v>
      </c>
      <c r="G20" s="1">
        <v>77.0</v>
      </c>
      <c r="H20" s="1">
        <v>80.0</v>
      </c>
      <c r="I20" s="1">
        <v>88.0</v>
      </c>
      <c r="J20" s="1">
        <v>80.0</v>
      </c>
      <c r="K20" s="1">
        <v>78.0</v>
      </c>
      <c r="L20" s="1">
        <v>84.0</v>
      </c>
      <c r="M20" s="1">
        <v>87.0</v>
      </c>
      <c r="N20" s="1">
        <v>84.0</v>
      </c>
      <c r="O20" s="1">
        <v>87.0</v>
      </c>
      <c r="P20" s="1">
        <v>87.0</v>
      </c>
    </row>
    <row r="21">
      <c r="A21" s="1" t="s">
        <v>21</v>
      </c>
      <c r="B21" s="1">
        <v>40.0</v>
      </c>
      <c r="C21" s="1">
        <v>46.0</v>
      </c>
      <c r="D21" s="1">
        <v>52.0</v>
      </c>
      <c r="E21" s="1">
        <v>77.0</v>
      </c>
      <c r="F21" s="1">
        <v>71.0</v>
      </c>
      <c r="G21" s="1">
        <v>74.0</v>
      </c>
      <c r="H21" s="1">
        <v>80.0</v>
      </c>
      <c r="I21" s="1">
        <v>86.0</v>
      </c>
      <c r="J21" s="1">
        <v>88.0</v>
      </c>
      <c r="K21" s="1">
        <v>75.0</v>
      </c>
      <c r="L21" s="1">
        <v>84.0</v>
      </c>
      <c r="M21" s="1">
        <v>82.0</v>
      </c>
      <c r="N21" s="1">
        <v>84.0</v>
      </c>
      <c r="O21" s="1">
        <v>83.0</v>
      </c>
      <c r="P21" s="1">
        <v>96.0</v>
      </c>
    </row>
    <row r="22">
      <c r="A22" s="1" t="s">
        <v>22</v>
      </c>
      <c r="B22" s="1">
        <v>40.0</v>
      </c>
      <c r="C22" s="1">
        <v>44.0</v>
      </c>
      <c r="D22" s="1">
        <v>52.0</v>
      </c>
      <c r="E22" s="1">
        <v>73.0</v>
      </c>
      <c r="F22" s="1">
        <v>76.0</v>
      </c>
      <c r="G22" s="1">
        <v>71.0</v>
      </c>
      <c r="H22" s="1">
        <v>76.0</v>
      </c>
      <c r="I22" s="1">
        <v>76.0</v>
      </c>
      <c r="J22" s="1">
        <v>90.0</v>
      </c>
      <c r="K22" s="1">
        <v>76.0</v>
      </c>
      <c r="L22" s="1">
        <v>77.0</v>
      </c>
      <c r="M22" s="1">
        <v>85.0</v>
      </c>
      <c r="N22" s="1">
        <v>86.0</v>
      </c>
      <c r="O22" s="1">
        <v>87.0</v>
      </c>
      <c r="P22" s="1">
        <v>95.0</v>
      </c>
    </row>
    <row r="23">
      <c r="A23" s="1" t="s">
        <v>23</v>
      </c>
      <c r="B23" s="1">
        <v>40.0</v>
      </c>
      <c r="C23" s="1">
        <v>44.0</v>
      </c>
      <c r="D23" s="1">
        <v>52.0</v>
      </c>
      <c r="E23" s="1">
        <v>72.0</v>
      </c>
      <c r="F23" s="1">
        <v>73.0</v>
      </c>
      <c r="G23" s="1">
        <v>70.0</v>
      </c>
      <c r="H23" s="1">
        <v>78.0</v>
      </c>
      <c r="I23" s="1">
        <v>76.0</v>
      </c>
      <c r="J23" s="1">
        <v>86.0</v>
      </c>
      <c r="K23" s="1">
        <v>76.0</v>
      </c>
      <c r="L23" s="1">
        <v>83.0</v>
      </c>
      <c r="M23" s="1">
        <v>83.0</v>
      </c>
      <c r="N23" s="1">
        <v>84.0</v>
      </c>
      <c r="O23" s="1">
        <v>149.0</v>
      </c>
      <c r="P23" s="1">
        <v>94.0</v>
      </c>
    </row>
    <row r="24">
      <c r="A24" s="1" t="s">
        <v>24</v>
      </c>
      <c r="B24" s="1">
        <v>38.0</v>
      </c>
      <c r="C24" s="1">
        <v>44.0</v>
      </c>
      <c r="D24" s="1">
        <v>51.0</v>
      </c>
      <c r="E24" s="1">
        <v>72.0</v>
      </c>
      <c r="F24" s="1">
        <v>71.0</v>
      </c>
      <c r="G24" s="1">
        <v>66.0</v>
      </c>
      <c r="H24" s="1">
        <v>73.0</v>
      </c>
      <c r="I24" s="1">
        <v>83.0</v>
      </c>
      <c r="J24" s="1">
        <v>87.0</v>
      </c>
      <c r="K24" s="1">
        <v>72.0</v>
      </c>
      <c r="L24" s="1">
        <v>80.0</v>
      </c>
      <c r="M24" s="1">
        <v>82.0</v>
      </c>
      <c r="N24" s="1">
        <v>89.0</v>
      </c>
      <c r="O24" s="1">
        <v>83.0</v>
      </c>
      <c r="P24" s="1">
        <v>95.0</v>
      </c>
    </row>
    <row r="25">
      <c r="A25" s="1" t="s">
        <v>25</v>
      </c>
      <c r="B25" s="1">
        <v>38.0</v>
      </c>
      <c r="C25" s="1">
        <v>44.0</v>
      </c>
      <c r="D25" s="1">
        <v>50.0</v>
      </c>
      <c r="E25" s="1">
        <v>72.0</v>
      </c>
      <c r="F25" s="1">
        <v>75.0</v>
      </c>
      <c r="G25" s="1">
        <v>67.0</v>
      </c>
      <c r="H25" s="1">
        <v>76.0</v>
      </c>
      <c r="I25" s="1">
        <v>84.0</v>
      </c>
      <c r="J25" s="1">
        <v>86.0</v>
      </c>
      <c r="K25" s="1">
        <v>76.0</v>
      </c>
      <c r="L25" s="1">
        <v>81.0</v>
      </c>
      <c r="M25" s="1">
        <v>84.0</v>
      </c>
      <c r="N25" s="1">
        <v>91.0</v>
      </c>
      <c r="O25" s="1">
        <v>83.0</v>
      </c>
      <c r="P25" s="1">
        <v>91.0</v>
      </c>
    </row>
    <row r="26">
      <c r="A26" s="1" t="s">
        <v>26</v>
      </c>
      <c r="B26" s="1">
        <v>38.0</v>
      </c>
      <c r="C26" s="1">
        <v>44.0</v>
      </c>
      <c r="D26" s="1">
        <v>53.0</v>
      </c>
      <c r="E26" s="1">
        <v>71.0</v>
      </c>
      <c r="F26" s="1">
        <v>72.0</v>
      </c>
      <c r="G26" s="1">
        <v>66.0</v>
      </c>
      <c r="H26" s="1">
        <v>77.0</v>
      </c>
      <c r="I26" s="1">
        <v>83.0</v>
      </c>
      <c r="J26" s="1">
        <v>87.0</v>
      </c>
      <c r="K26" s="1">
        <v>76.0</v>
      </c>
      <c r="L26" s="1">
        <v>83.0</v>
      </c>
      <c r="M26" s="1">
        <v>80.0</v>
      </c>
      <c r="N26" s="1">
        <v>86.0</v>
      </c>
      <c r="O26" s="1">
        <v>151.0</v>
      </c>
      <c r="P26" s="1">
        <v>90.0</v>
      </c>
    </row>
    <row r="27">
      <c r="A27" s="1" t="s">
        <v>27</v>
      </c>
      <c r="B27" s="1">
        <v>38.0</v>
      </c>
      <c r="C27" s="1">
        <v>47.0</v>
      </c>
      <c r="D27" s="1">
        <v>51.0</v>
      </c>
      <c r="E27" s="1">
        <v>72.0</v>
      </c>
      <c r="F27" s="1">
        <v>74.0</v>
      </c>
      <c r="G27" s="1">
        <v>67.0</v>
      </c>
      <c r="H27" s="1">
        <v>76.0</v>
      </c>
      <c r="I27" s="1">
        <v>63.0</v>
      </c>
      <c r="J27" s="1">
        <v>85.0</v>
      </c>
      <c r="K27" s="1">
        <v>57.0</v>
      </c>
      <c r="L27" s="1">
        <v>85.0</v>
      </c>
      <c r="M27" s="1">
        <v>82.0</v>
      </c>
      <c r="N27" s="1">
        <v>86.0</v>
      </c>
      <c r="O27" s="1">
        <v>154.0</v>
      </c>
      <c r="P27" s="1">
        <v>98.0</v>
      </c>
    </row>
    <row r="28">
      <c r="A28" s="1" t="s">
        <v>28</v>
      </c>
      <c r="B28" s="1">
        <v>39.0</v>
      </c>
      <c r="C28" s="1">
        <v>48.0</v>
      </c>
      <c r="D28" s="1">
        <v>50.0</v>
      </c>
      <c r="E28" s="1">
        <v>72.0</v>
      </c>
      <c r="F28" s="1">
        <v>76.0</v>
      </c>
      <c r="G28" s="1">
        <v>66.0</v>
      </c>
      <c r="H28" s="1">
        <v>83.0</v>
      </c>
      <c r="I28" s="1">
        <v>79.0</v>
      </c>
      <c r="J28" s="1">
        <v>82.0</v>
      </c>
      <c r="K28" s="1">
        <v>74.0</v>
      </c>
      <c r="L28" s="1">
        <v>84.0</v>
      </c>
      <c r="M28" s="1">
        <v>84.0</v>
      </c>
      <c r="N28" s="1">
        <v>87.0</v>
      </c>
      <c r="O28" s="1">
        <v>136.0</v>
      </c>
    </row>
    <row r="29">
      <c r="A29" s="1" t="s">
        <v>31</v>
      </c>
      <c r="B29">
        <f t="shared" ref="B29:P29" si="4">stdev(B19:B28)</f>
        <v>0.9486832981</v>
      </c>
      <c r="C29">
        <f t="shared" si="4"/>
        <v>2.024845673</v>
      </c>
      <c r="D29">
        <f t="shared" si="4"/>
        <v>0.9660917831</v>
      </c>
      <c r="E29">
        <f t="shared" si="4"/>
        <v>3.438345856</v>
      </c>
      <c r="F29">
        <f t="shared" si="4"/>
        <v>1.840893503</v>
      </c>
      <c r="G29">
        <f t="shared" si="4"/>
        <v>4.175324339</v>
      </c>
      <c r="H29">
        <f t="shared" si="4"/>
        <v>4.541169698</v>
      </c>
      <c r="I29">
        <f t="shared" si="4"/>
        <v>7.118832613</v>
      </c>
      <c r="J29">
        <f t="shared" si="4"/>
        <v>2.898275349</v>
      </c>
      <c r="K29">
        <f t="shared" si="4"/>
        <v>6.717307662</v>
      </c>
      <c r="L29">
        <f t="shared" si="4"/>
        <v>2.82055944</v>
      </c>
      <c r="M29">
        <f t="shared" si="4"/>
        <v>2.658320272</v>
      </c>
      <c r="N29">
        <f t="shared" si="4"/>
        <v>2.378141198</v>
      </c>
      <c r="O29">
        <f t="shared" si="4"/>
        <v>32.63944444</v>
      </c>
      <c r="P29">
        <f t="shared" si="4"/>
        <v>18.56071119</v>
      </c>
    </row>
    <row r="31">
      <c r="A31" s="2" t="s">
        <v>33</v>
      </c>
      <c r="B31" s="1" t="s">
        <v>4</v>
      </c>
      <c r="C31" s="1" t="s">
        <v>5</v>
      </c>
      <c r="D31" s="1" t="s">
        <v>6</v>
      </c>
      <c r="E31" s="1" t="s">
        <v>7</v>
      </c>
      <c r="F31" s="1" t="s">
        <v>8</v>
      </c>
      <c r="G31" s="1" t="s">
        <v>9</v>
      </c>
      <c r="H31" s="1" t="s">
        <v>10</v>
      </c>
      <c r="I31" s="1" t="s">
        <v>11</v>
      </c>
      <c r="J31" s="1" t="s">
        <v>12</v>
      </c>
      <c r="K31" s="1" t="s">
        <v>13</v>
      </c>
      <c r="L31" s="1" t="s">
        <v>14</v>
      </c>
      <c r="M31" s="1" t="s">
        <v>15</v>
      </c>
      <c r="N31" s="1" t="s">
        <v>16</v>
      </c>
      <c r="O31" s="1" t="s">
        <v>17</v>
      </c>
      <c r="P31" s="1" t="s">
        <v>34</v>
      </c>
      <c r="Q31" s="1" t="s">
        <v>35</v>
      </c>
      <c r="R31" s="1" t="s">
        <v>18</v>
      </c>
    </row>
    <row r="32">
      <c r="A32" s="1" t="s">
        <v>19</v>
      </c>
      <c r="B32" s="1">
        <v>-0.87</v>
      </c>
      <c r="C32" s="1">
        <v>-0.36</v>
      </c>
      <c r="D32" s="1">
        <v>1.56</v>
      </c>
      <c r="E32" s="1">
        <v>3.09</v>
      </c>
      <c r="F32" s="1">
        <v>5.77</v>
      </c>
      <c r="G32" s="1">
        <v>7.43</v>
      </c>
      <c r="H32" s="1">
        <v>8.53</v>
      </c>
      <c r="I32" s="1">
        <v>11.81</v>
      </c>
      <c r="J32" s="1">
        <v>13.81</v>
      </c>
      <c r="K32" s="1">
        <v>15.35</v>
      </c>
      <c r="L32" s="1">
        <v>16.65</v>
      </c>
      <c r="M32" s="1">
        <v>19.28</v>
      </c>
      <c r="N32" s="1">
        <v>21.16</v>
      </c>
      <c r="O32" s="1">
        <v>23.82</v>
      </c>
      <c r="P32" s="1">
        <v>25.37</v>
      </c>
      <c r="Q32" s="1">
        <v>26.78</v>
      </c>
      <c r="R32" s="1">
        <v>29.71</v>
      </c>
    </row>
    <row r="33">
      <c r="A33" s="1" t="s">
        <v>20</v>
      </c>
      <c r="B33" s="1">
        <v>-1.22</v>
      </c>
      <c r="C33" s="1">
        <v>-0.27</v>
      </c>
      <c r="D33" s="1">
        <v>1.93</v>
      </c>
      <c r="E33" s="1">
        <v>3.34</v>
      </c>
      <c r="F33" s="1">
        <v>5.37</v>
      </c>
      <c r="G33" s="1">
        <v>7.46</v>
      </c>
      <c r="H33" s="1">
        <v>8.53</v>
      </c>
      <c r="I33" s="1">
        <v>11.81</v>
      </c>
      <c r="J33" s="1">
        <v>13.87</v>
      </c>
      <c r="K33" s="1">
        <v>15.27</v>
      </c>
      <c r="L33" s="1">
        <v>16.74</v>
      </c>
      <c r="M33" s="1">
        <v>19.58</v>
      </c>
      <c r="N33" s="1">
        <v>21.35</v>
      </c>
      <c r="O33" s="1">
        <v>23.44</v>
      </c>
      <c r="P33" s="1">
        <v>25.79</v>
      </c>
      <c r="Q33" s="1">
        <v>28.54</v>
      </c>
      <c r="R33" s="1">
        <v>29.51</v>
      </c>
    </row>
    <row r="34">
      <c r="A34" s="1" t="s">
        <v>21</v>
      </c>
      <c r="B34" s="1">
        <v>-1.0</v>
      </c>
      <c r="C34" s="1">
        <v>-0.17</v>
      </c>
      <c r="D34" s="1">
        <v>1.61</v>
      </c>
      <c r="E34" s="1">
        <v>2.87</v>
      </c>
      <c r="F34" s="1">
        <v>5.9</v>
      </c>
      <c r="G34" s="1">
        <v>6.42</v>
      </c>
      <c r="H34" s="1">
        <v>9.12</v>
      </c>
      <c r="I34" s="1">
        <v>11.47</v>
      </c>
      <c r="J34" s="1">
        <v>13.32</v>
      </c>
      <c r="K34" s="1">
        <v>15.68</v>
      </c>
      <c r="L34" s="1">
        <v>17.27</v>
      </c>
      <c r="M34" s="1">
        <v>19.63</v>
      </c>
      <c r="N34" s="1">
        <v>21.66</v>
      </c>
      <c r="O34" s="1">
        <v>23.8</v>
      </c>
      <c r="P34" s="1">
        <v>26.05</v>
      </c>
      <c r="Q34" s="1">
        <v>28.81</v>
      </c>
      <c r="R34" s="1">
        <v>28.77</v>
      </c>
    </row>
    <row r="35">
      <c r="A35" s="1" t="s">
        <v>22</v>
      </c>
      <c r="B35" s="1">
        <v>-0.32</v>
      </c>
      <c r="C35" s="1">
        <v>-0.24</v>
      </c>
      <c r="D35" s="1">
        <v>1.72</v>
      </c>
      <c r="E35" s="1">
        <v>3.06</v>
      </c>
      <c r="F35" s="1">
        <v>5.5</v>
      </c>
      <c r="G35" s="1">
        <v>7.41</v>
      </c>
      <c r="H35" s="1">
        <v>9.23</v>
      </c>
      <c r="I35" s="1">
        <v>11.6</v>
      </c>
      <c r="J35" s="1">
        <v>13.52</v>
      </c>
      <c r="K35" s="1">
        <v>15.35</v>
      </c>
      <c r="L35" s="1">
        <v>17.35</v>
      </c>
      <c r="M35" s="1">
        <v>19.61</v>
      </c>
      <c r="N35" s="1">
        <v>21.41</v>
      </c>
      <c r="O35" s="1">
        <v>23.8</v>
      </c>
      <c r="P35" s="1">
        <v>26.84</v>
      </c>
      <c r="Q35" s="1">
        <v>28.8</v>
      </c>
      <c r="R35" s="1">
        <v>28.82</v>
      </c>
    </row>
    <row r="36">
      <c r="A36" s="1" t="s">
        <v>23</v>
      </c>
      <c r="B36" s="1">
        <v>-0.46</v>
      </c>
      <c r="C36" s="1">
        <v>-0.56</v>
      </c>
      <c r="D36" s="1">
        <v>1.68</v>
      </c>
      <c r="E36" s="1">
        <v>3.05</v>
      </c>
      <c r="F36" s="1">
        <v>5.26</v>
      </c>
      <c r="G36" s="1">
        <v>7.25</v>
      </c>
      <c r="H36" s="1">
        <v>8.9</v>
      </c>
      <c r="I36" s="1">
        <v>11.78</v>
      </c>
      <c r="J36" s="1">
        <v>13.81</v>
      </c>
      <c r="K36" s="1">
        <v>15.53</v>
      </c>
      <c r="L36" s="1">
        <v>17.58</v>
      </c>
      <c r="M36" s="1">
        <v>19.43</v>
      </c>
      <c r="N36" s="1">
        <v>21.46</v>
      </c>
      <c r="O36" s="1">
        <v>23.58</v>
      </c>
      <c r="P36" s="1">
        <v>26.29</v>
      </c>
      <c r="Q36" s="1">
        <v>27.81</v>
      </c>
      <c r="R36" s="1">
        <v>29.32</v>
      </c>
    </row>
    <row r="37">
      <c r="A37" s="1" t="s">
        <v>24</v>
      </c>
      <c r="B37" s="1">
        <v>-0.88</v>
      </c>
      <c r="C37" s="1">
        <v>-0.36</v>
      </c>
      <c r="D37" s="1">
        <v>1.57</v>
      </c>
      <c r="E37" s="1">
        <v>2.86</v>
      </c>
      <c r="F37" s="1">
        <v>5.37</v>
      </c>
      <c r="G37" s="1">
        <v>7.26</v>
      </c>
      <c r="H37" s="1">
        <v>9.35</v>
      </c>
      <c r="I37" s="1">
        <v>11.38</v>
      </c>
      <c r="J37" s="1">
        <v>13.95</v>
      </c>
      <c r="K37" s="1">
        <v>15.43</v>
      </c>
      <c r="L37" s="1">
        <v>17.67</v>
      </c>
      <c r="M37" s="1">
        <v>19.37</v>
      </c>
      <c r="N37" s="1">
        <v>21.34</v>
      </c>
      <c r="O37" s="1">
        <v>23.56</v>
      </c>
      <c r="P37" s="1">
        <v>26.41</v>
      </c>
      <c r="Q37" s="1">
        <v>27.89</v>
      </c>
      <c r="R37" s="1">
        <v>29.87</v>
      </c>
    </row>
    <row r="38">
      <c r="A38" s="1" t="s">
        <v>25</v>
      </c>
      <c r="B38" s="1">
        <v>-0.83</v>
      </c>
      <c r="C38" s="1">
        <v>-0.23</v>
      </c>
      <c r="D38" s="1">
        <v>1.66</v>
      </c>
      <c r="E38" s="1">
        <v>2.76</v>
      </c>
      <c r="F38" s="1">
        <v>5.9</v>
      </c>
      <c r="G38" s="1">
        <v>7.28</v>
      </c>
      <c r="H38" s="1">
        <v>9.46</v>
      </c>
      <c r="I38" s="1">
        <v>11.59</v>
      </c>
      <c r="J38" s="1">
        <v>13.98</v>
      </c>
      <c r="K38" s="1">
        <v>15.32</v>
      </c>
      <c r="L38" s="1">
        <v>17.61</v>
      </c>
      <c r="M38" s="1">
        <v>19.17</v>
      </c>
      <c r="N38" s="1">
        <v>21.98</v>
      </c>
      <c r="O38" s="1">
        <v>24.0</v>
      </c>
      <c r="P38" s="1">
        <v>24.49</v>
      </c>
      <c r="Q38" s="1">
        <v>27.41</v>
      </c>
      <c r="R38" s="1">
        <v>29.13</v>
      </c>
    </row>
    <row r="39">
      <c r="A39" s="1" t="s">
        <v>26</v>
      </c>
      <c r="B39" s="1">
        <v>-0.83</v>
      </c>
      <c r="C39" s="1">
        <v>-0.51</v>
      </c>
      <c r="D39" s="1">
        <v>1.28</v>
      </c>
      <c r="E39" s="1">
        <v>2.64</v>
      </c>
      <c r="F39" s="1">
        <v>4.46</v>
      </c>
      <c r="G39" s="1">
        <v>7.39</v>
      </c>
      <c r="H39" s="1">
        <v>9.23</v>
      </c>
      <c r="I39" s="1">
        <v>11.41</v>
      </c>
      <c r="J39" s="1">
        <v>13.92</v>
      </c>
      <c r="K39" s="1">
        <v>14.94</v>
      </c>
      <c r="L39" s="1">
        <v>17.6</v>
      </c>
      <c r="M39" s="1">
        <v>19.29</v>
      </c>
      <c r="N39" s="1">
        <v>21.73</v>
      </c>
      <c r="O39" s="1">
        <v>23.69</v>
      </c>
      <c r="P39" s="1">
        <v>24.73</v>
      </c>
      <c r="Q39" s="1">
        <v>27.79</v>
      </c>
      <c r="R39" s="1">
        <v>29.0</v>
      </c>
    </row>
    <row r="40">
      <c r="A40" s="1" t="s">
        <v>27</v>
      </c>
      <c r="B40" s="1">
        <v>-0.83</v>
      </c>
      <c r="C40" s="1">
        <v>-0.76</v>
      </c>
      <c r="D40" s="1">
        <v>2.07</v>
      </c>
      <c r="E40" s="1">
        <v>2.45</v>
      </c>
      <c r="F40" s="1">
        <v>4.73</v>
      </c>
      <c r="G40" s="1">
        <v>7.17</v>
      </c>
      <c r="H40" s="1">
        <v>9.35</v>
      </c>
      <c r="I40" s="1">
        <v>11.31</v>
      </c>
      <c r="J40" s="1">
        <v>13.84</v>
      </c>
      <c r="K40" s="1">
        <v>15.35</v>
      </c>
      <c r="L40" s="1">
        <v>18.75</v>
      </c>
      <c r="M40" s="1">
        <v>19.07</v>
      </c>
      <c r="N40" s="1">
        <v>21.65</v>
      </c>
      <c r="O40" s="1">
        <v>23.69</v>
      </c>
      <c r="P40" s="1">
        <v>25.64</v>
      </c>
      <c r="Q40" s="1">
        <v>27.73</v>
      </c>
      <c r="R40" s="1">
        <v>29.24</v>
      </c>
    </row>
    <row r="41">
      <c r="A41" s="1" t="s">
        <v>28</v>
      </c>
      <c r="B41" s="1">
        <v>-0.64</v>
      </c>
      <c r="C41" s="1">
        <v>-0.78</v>
      </c>
      <c r="D41" s="1">
        <v>1.72</v>
      </c>
      <c r="E41" s="1">
        <v>3.32</v>
      </c>
      <c r="F41" s="1">
        <v>5.14</v>
      </c>
      <c r="G41" s="1">
        <v>7.25</v>
      </c>
      <c r="H41" s="1">
        <v>9.11</v>
      </c>
      <c r="I41" s="1">
        <v>11.63</v>
      </c>
      <c r="J41" s="1">
        <v>13.8</v>
      </c>
      <c r="K41" s="1">
        <v>15.3</v>
      </c>
      <c r="L41" s="1">
        <v>17.27</v>
      </c>
      <c r="M41" s="1">
        <v>19.5</v>
      </c>
      <c r="N41" s="1">
        <v>22.05</v>
      </c>
      <c r="O41" s="1">
        <v>24.74</v>
      </c>
      <c r="P41" s="1">
        <v>25.56</v>
      </c>
      <c r="Q41" s="1">
        <v>28.01</v>
      </c>
      <c r="R41" s="1">
        <v>29.4</v>
      </c>
    </row>
    <row r="42">
      <c r="A42" s="1" t="s">
        <v>29</v>
      </c>
      <c r="B42">
        <f t="shared" ref="B42:R42" si="5">median(B32:B41)</f>
        <v>-0.83</v>
      </c>
      <c r="C42">
        <f t="shared" si="5"/>
        <v>-0.36</v>
      </c>
      <c r="D42">
        <f t="shared" si="5"/>
        <v>1.67</v>
      </c>
      <c r="E42">
        <f t="shared" si="5"/>
        <v>2.96</v>
      </c>
      <c r="F42">
        <f t="shared" si="5"/>
        <v>5.37</v>
      </c>
      <c r="G42">
        <f t="shared" si="5"/>
        <v>7.27</v>
      </c>
      <c r="H42">
        <f t="shared" si="5"/>
        <v>9.175</v>
      </c>
      <c r="I42">
        <f t="shared" si="5"/>
        <v>11.595</v>
      </c>
      <c r="J42">
        <f t="shared" si="5"/>
        <v>13.825</v>
      </c>
      <c r="K42">
        <f t="shared" si="5"/>
        <v>15.35</v>
      </c>
      <c r="L42">
        <f t="shared" si="5"/>
        <v>17.465</v>
      </c>
      <c r="M42">
        <f t="shared" si="5"/>
        <v>19.4</v>
      </c>
      <c r="N42">
        <f t="shared" si="5"/>
        <v>21.555</v>
      </c>
      <c r="O42">
        <f t="shared" si="5"/>
        <v>23.745</v>
      </c>
      <c r="P42">
        <f t="shared" si="5"/>
        <v>25.715</v>
      </c>
      <c r="Q42">
        <f t="shared" si="5"/>
        <v>27.85</v>
      </c>
      <c r="R42">
        <f t="shared" si="5"/>
        <v>29.28</v>
      </c>
    </row>
    <row r="43">
      <c r="A43" s="1" t="s">
        <v>30</v>
      </c>
      <c r="B43">
        <f t="shared" ref="B43:R43" si="6">B42-A61</f>
        <v>-0.83</v>
      </c>
      <c r="C43">
        <f t="shared" si="6"/>
        <v>-0.36</v>
      </c>
      <c r="D43">
        <f t="shared" si="6"/>
        <v>1.67</v>
      </c>
      <c r="E43">
        <f t="shared" si="6"/>
        <v>2.96</v>
      </c>
      <c r="F43">
        <f t="shared" si="6"/>
        <v>5.37</v>
      </c>
      <c r="G43">
        <f t="shared" si="6"/>
        <v>7.27</v>
      </c>
      <c r="H43">
        <f t="shared" si="6"/>
        <v>9.175</v>
      </c>
      <c r="I43">
        <f t="shared" si="6"/>
        <v>11.595</v>
      </c>
      <c r="J43">
        <f t="shared" si="6"/>
        <v>13.825</v>
      </c>
      <c r="K43">
        <f t="shared" si="6"/>
        <v>15.35</v>
      </c>
      <c r="L43">
        <f t="shared" si="6"/>
        <v>17.465</v>
      </c>
      <c r="M43">
        <f t="shared" si="6"/>
        <v>19.4</v>
      </c>
      <c r="N43">
        <f t="shared" si="6"/>
        <v>21.555</v>
      </c>
      <c r="O43">
        <f t="shared" si="6"/>
        <v>23.745</v>
      </c>
      <c r="P43">
        <f t="shared" si="6"/>
        <v>25.715</v>
      </c>
      <c r="Q43">
        <f t="shared" si="6"/>
        <v>27.85</v>
      </c>
      <c r="R43">
        <f t="shared" si="6"/>
        <v>29.28</v>
      </c>
    </row>
    <row r="44">
      <c r="A44" s="1" t="s">
        <v>31</v>
      </c>
      <c r="B44">
        <f t="shared" ref="B44:R44" si="7">stdev(B32:B41)</f>
        <v>0.2583193545</v>
      </c>
      <c r="C44">
        <f t="shared" si="7"/>
        <v>0.2194538676</v>
      </c>
      <c r="D44">
        <f t="shared" si="7"/>
        <v>0.2133333333</v>
      </c>
      <c r="E44">
        <f t="shared" si="7"/>
        <v>0.2842221353</v>
      </c>
      <c r="F44">
        <f t="shared" si="7"/>
        <v>0.475207557</v>
      </c>
      <c r="G44">
        <f t="shared" si="7"/>
        <v>0.3008801903</v>
      </c>
      <c r="H44">
        <f t="shared" si="7"/>
        <v>0.329155485</v>
      </c>
      <c r="I44">
        <f t="shared" si="7"/>
        <v>0.1833909001</v>
      </c>
      <c r="J44">
        <f t="shared" si="7"/>
        <v>0.2059018105</v>
      </c>
      <c r="K44">
        <f t="shared" si="7"/>
        <v>0.1901928845</v>
      </c>
      <c r="L44">
        <f t="shared" si="7"/>
        <v>0.5794911561</v>
      </c>
      <c r="M44">
        <f t="shared" si="7"/>
        <v>0.1911979777</v>
      </c>
      <c r="N44">
        <f t="shared" si="7"/>
        <v>0.2876900338</v>
      </c>
      <c r="O44">
        <f t="shared" si="7"/>
        <v>0.3624545949</v>
      </c>
      <c r="P44">
        <f t="shared" si="7"/>
        <v>0.7315592176</v>
      </c>
      <c r="Q44">
        <f t="shared" si="7"/>
        <v>0.6299038727</v>
      </c>
      <c r="R44">
        <f t="shared" si="7"/>
        <v>0.3614799825</v>
      </c>
    </row>
    <row r="46">
      <c r="A46" s="2" t="s">
        <v>36</v>
      </c>
      <c r="B46" s="1" t="s">
        <v>4</v>
      </c>
      <c r="C46" s="1" t="s">
        <v>5</v>
      </c>
      <c r="D46" s="1" t="s">
        <v>6</v>
      </c>
      <c r="E46" s="1" t="s">
        <v>7</v>
      </c>
      <c r="F46" s="1" t="s">
        <v>8</v>
      </c>
      <c r="G46" s="1" t="s">
        <v>9</v>
      </c>
      <c r="H46" s="1" t="s">
        <v>10</v>
      </c>
      <c r="I46" s="1" t="s">
        <v>11</v>
      </c>
      <c r="J46" s="1" t="s">
        <v>12</v>
      </c>
      <c r="K46" s="1" t="s">
        <v>13</v>
      </c>
      <c r="L46" s="1" t="s">
        <v>14</v>
      </c>
      <c r="M46" s="1" t="s">
        <v>15</v>
      </c>
      <c r="N46" s="1" t="s">
        <v>16</v>
      </c>
      <c r="O46" s="1" t="s">
        <v>17</v>
      </c>
      <c r="P46" s="1" t="s">
        <v>34</v>
      </c>
      <c r="Q46" s="1" t="s">
        <v>35</v>
      </c>
      <c r="R46" s="1" t="s">
        <v>18</v>
      </c>
    </row>
    <row r="47">
      <c r="A47" s="1" t="s">
        <v>19</v>
      </c>
      <c r="B47" s="1">
        <v>47.0</v>
      </c>
      <c r="C47" s="1">
        <v>58.0</v>
      </c>
      <c r="D47" s="1">
        <v>52.0</v>
      </c>
      <c r="E47" s="1">
        <v>60.0</v>
      </c>
      <c r="F47" s="1">
        <v>71.0</v>
      </c>
      <c r="G47" s="1">
        <v>78.0</v>
      </c>
      <c r="H47" s="1">
        <v>74.0</v>
      </c>
      <c r="I47" s="1">
        <v>81.0</v>
      </c>
      <c r="J47" s="1">
        <v>81.0</v>
      </c>
      <c r="K47" s="1">
        <v>81.0</v>
      </c>
      <c r="L47" s="1">
        <v>81.0</v>
      </c>
      <c r="M47" s="1">
        <v>70.0</v>
      </c>
      <c r="N47" s="1">
        <v>89.0</v>
      </c>
      <c r="O47" s="1">
        <v>86.0</v>
      </c>
      <c r="P47" s="1">
        <v>85.0</v>
      </c>
      <c r="Q47" s="1">
        <v>155.0</v>
      </c>
      <c r="R47" s="1">
        <v>177.0</v>
      </c>
    </row>
    <row r="48">
      <c r="A48" s="1" t="s">
        <v>20</v>
      </c>
      <c r="B48" s="1">
        <v>51.0</v>
      </c>
      <c r="C48" s="1">
        <v>61.0</v>
      </c>
      <c r="D48" s="1">
        <v>55.0</v>
      </c>
      <c r="E48" s="1">
        <v>57.0</v>
      </c>
      <c r="F48" s="1">
        <v>70.0</v>
      </c>
      <c r="G48" s="1">
        <v>79.0</v>
      </c>
      <c r="H48" s="1">
        <v>83.0</v>
      </c>
      <c r="I48" s="1">
        <v>86.0</v>
      </c>
      <c r="J48" s="1">
        <v>81.0</v>
      </c>
      <c r="K48" s="1">
        <v>81.0</v>
      </c>
      <c r="L48" s="1">
        <v>86.0</v>
      </c>
      <c r="M48" s="1">
        <v>78.0</v>
      </c>
      <c r="N48" s="1">
        <v>88.0</v>
      </c>
      <c r="O48" s="1">
        <v>83.0</v>
      </c>
      <c r="P48" s="1">
        <v>88.0</v>
      </c>
      <c r="Q48" s="1">
        <v>78.0</v>
      </c>
      <c r="R48" s="1">
        <v>82.0</v>
      </c>
    </row>
    <row r="49">
      <c r="A49" s="1" t="s">
        <v>21</v>
      </c>
      <c r="B49" s="1">
        <v>48.0</v>
      </c>
      <c r="C49" s="1">
        <v>61.0</v>
      </c>
      <c r="D49" s="1">
        <v>52.0</v>
      </c>
      <c r="E49" s="1">
        <v>58.0</v>
      </c>
      <c r="F49" s="1">
        <v>66.0</v>
      </c>
      <c r="G49" s="1">
        <v>73.0</v>
      </c>
      <c r="H49" s="1">
        <v>83.0</v>
      </c>
      <c r="I49" s="1">
        <v>84.0</v>
      </c>
      <c r="J49" s="1">
        <v>80.0</v>
      </c>
      <c r="K49" s="1">
        <v>80.0</v>
      </c>
      <c r="L49" s="1">
        <v>84.0</v>
      </c>
      <c r="M49" s="1">
        <v>76.0</v>
      </c>
      <c r="N49" s="1">
        <v>84.0</v>
      </c>
      <c r="O49" s="1">
        <v>97.0</v>
      </c>
      <c r="P49" s="1">
        <v>88.0</v>
      </c>
      <c r="Q49" s="1">
        <v>84.0</v>
      </c>
      <c r="R49" s="1">
        <v>164.0</v>
      </c>
    </row>
    <row r="50">
      <c r="A50" s="1" t="s">
        <v>22</v>
      </c>
      <c r="B50" s="1">
        <v>45.0</v>
      </c>
      <c r="C50" s="1">
        <v>68.0</v>
      </c>
      <c r="D50" s="1">
        <v>49.0</v>
      </c>
      <c r="E50" s="1">
        <v>57.0</v>
      </c>
      <c r="F50" s="1">
        <v>46.0</v>
      </c>
      <c r="G50" s="1">
        <v>70.0</v>
      </c>
      <c r="H50" s="1">
        <v>81.0</v>
      </c>
      <c r="I50" s="1">
        <v>88.0</v>
      </c>
      <c r="J50" s="1">
        <v>80.0</v>
      </c>
      <c r="K50" s="1">
        <v>81.0</v>
      </c>
      <c r="L50" s="1">
        <v>82.0</v>
      </c>
      <c r="M50" s="1">
        <v>79.0</v>
      </c>
      <c r="N50" s="1">
        <v>87.0</v>
      </c>
      <c r="O50" s="1">
        <v>78.0</v>
      </c>
      <c r="P50" s="1">
        <v>151.0</v>
      </c>
      <c r="Q50" s="1">
        <v>86.0</v>
      </c>
      <c r="R50" s="1">
        <v>87.0</v>
      </c>
    </row>
    <row r="51">
      <c r="A51" s="1" t="s">
        <v>23</v>
      </c>
      <c r="B51" s="1">
        <v>53.0</v>
      </c>
      <c r="C51" s="1">
        <v>69.0</v>
      </c>
      <c r="D51" s="1">
        <v>50.0</v>
      </c>
      <c r="E51" s="1">
        <v>71.0</v>
      </c>
      <c r="F51" s="1">
        <v>70.0</v>
      </c>
      <c r="G51" s="1">
        <v>69.0</v>
      </c>
      <c r="H51" s="1">
        <v>83.0</v>
      </c>
      <c r="I51" s="1">
        <v>84.0</v>
      </c>
      <c r="J51" s="1">
        <v>84.0</v>
      </c>
      <c r="K51" s="1">
        <v>78.0</v>
      </c>
      <c r="L51" s="1">
        <v>79.0</v>
      </c>
      <c r="M51" s="1">
        <v>83.0</v>
      </c>
      <c r="N51" s="1">
        <v>77.0</v>
      </c>
      <c r="O51" s="1">
        <v>78.0</v>
      </c>
      <c r="P51" s="1">
        <v>151.0</v>
      </c>
      <c r="Q51" s="1">
        <v>89.0</v>
      </c>
      <c r="R51" s="1">
        <v>95.0</v>
      </c>
    </row>
    <row r="52">
      <c r="A52" s="1" t="s">
        <v>24</v>
      </c>
      <c r="B52" s="1">
        <v>49.0</v>
      </c>
      <c r="C52" s="1">
        <v>70.0</v>
      </c>
      <c r="D52" s="1">
        <v>49.0</v>
      </c>
      <c r="E52" s="1">
        <v>70.0</v>
      </c>
      <c r="F52" s="1">
        <v>71.0</v>
      </c>
      <c r="G52" s="1">
        <v>71.0</v>
      </c>
      <c r="H52" s="1">
        <v>86.0</v>
      </c>
      <c r="I52" s="1">
        <v>81.0</v>
      </c>
      <c r="J52" s="1">
        <v>79.0</v>
      </c>
      <c r="K52" s="1">
        <v>78.0</v>
      </c>
      <c r="L52" s="1">
        <v>79.0</v>
      </c>
      <c r="M52" s="1">
        <v>85.0</v>
      </c>
      <c r="N52" s="1">
        <v>85.0</v>
      </c>
      <c r="O52" s="1">
        <v>82.0</v>
      </c>
      <c r="P52" s="1">
        <v>148.0</v>
      </c>
      <c r="Q52" s="1">
        <v>91.0</v>
      </c>
      <c r="R52" s="1">
        <v>164.0</v>
      </c>
    </row>
    <row r="53">
      <c r="A53" s="1" t="s">
        <v>25</v>
      </c>
      <c r="B53" s="1">
        <v>49.0</v>
      </c>
      <c r="C53" s="1">
        <v>61.0</v>
      </c>
      <c r="D53" s="1">
        <v>51.0</v>
      </c>
      <c r="E53" s="1">
        <v>78.0</v>
      </c>
      <c r="F53" s="1">
        <v>74.0</v>
      </c>
      <c r="G53" s="1">
        <v>75.0</v>
      </c>
      <c r="H53" s="1">
        <v>83.0</v>
      </c>
      <c r="I53" s="1">
        <v>87.0</v>
      </c>
      <c r="J53" s="1">
        <v>80.0</v>
      </c>
      <c r="K53" s="1">
        <v>79.0</v>
      </c>
      <c r="L53" s="1">
        <v>81.0</v>
      </c>
      <c r="M53" s="1">
        <v>93.0</v>
      </c>
      <c r="N53" s="1">
        <v>88.0</v>
      </c>
      <c r="O53" s="1">
        <v>82.0</v>
      </c>
      <c r="P53" s="1">
        <v>151.0</v>
      </c>
      <c r="Q53" s="1">
        <v>88.0</v>
      </c>
      <c r="R53" s="1">
        <v>86.0</v>
      </c>
    </row>
    <row r="54">
      <c r="A54" s="1" t="s">
        <v>26</v>
      </c>
      <c r="B54" s="1">
        <v>51.0</v>
      </c>
      <c r="C54" s="1">
        <v>60.0</v>
      </c>
      <c r="D54" s="1">
        <v>53.0</v>
      </c>
      <c r="E54" s="1">
        <v>66.0</v>
      </c>
      <c r="F54" s="1">
        <v>67.0</v>
      </c>
      <c r="G54" s="1">
        <v>78.0</v>
      </c>
      <c r="H54" s="1">
        <v>82.0</v>
      </c>
      <c r="I54" s="1">
        <v>90.0</v>
      </c>
      <c r="J54" s="1">
        <v>80.0</v>
      </c>
      <c r="K54" s="1">
        <v>78.0</v>
      </c>
      <c r="L54" s="1">
        <v>146.0</v>
      </c>
      <c r="M54" s="1">
        <v>89.0</v>
      </c>
      <c r="N54" s="1">
        <v>86.0</v>
      </c>
      <c r="O54" s="1">
        <v>84.0</v>
      </c>
      <c r="P54" s="1">
        <v>94.0</v>
      </c>
      <c r="Q54" s="1">
        <v>93.0</v>
      </c>
      <c r="R54" s="1">
        <v>146.0</v>
      </c>
    </row>
    <row r="55">
      <c r="A55" s="1" t="s">
        <v>27</v>
      </c>
      <c r="B55" s="1">
        <v>56.0</v>
      </c>
      <c r="C55" s="1">
        <v>56.0</v>
      </c>
      <c r="D55" s="1">
        <v>56.0</v>
      </c>
      <c r="E55" s="1">
        <v>60.0</v>
      </c>
      <c r="F55" s="1">
        <v>69.0</v>
      </c>
      <c r="G55" s="1">
        <v>74.0</v>
      </c>
      <c r="H55" s="1">
        <v>84.0</v>
      </c>
      <c r="I55" s="1">
        <v>86.0</v>
      </c>
      <c r="J55" s="1">
        <v>79.0</v>
      </c>
      <c r="K55" s="1">
        <v>84.0</v>
      </c>
      <c r="L55" s="1">
        <v>79.0</v>
      </c>
      <c r="M55" s="1">
        <v>89.0</v>
      </c>
      <c r="N55" s="1">
        <v>86.0</v>
      </c>
      <c r="O55" s="1">
        <v>81.0</v>
      </c>
      <c r="P55" s="1">
        <v>149.0</v>
      </c>
      <c r="Q55" s="1">
        <v>90.0</v>
      </c>
      <c r="R55" s="1">
        <v>84.0</v>
      </c>
    </row>
    <row r="56">
      <c r="A56" s="1" t="s">
        <v>28</v>
      </c>
      <c r="B56" s="1">
        <v>54.0</v>
      </c>
      <c r="C56" s="1">
        <v>67.0</v>
      </c>
      <c r="D56" s="1">
        <v>57.0</v>
      </c>
      <c r="E56" s="1">
        <v>52.0</v>
      </c>
      <c r="F56" s="1">
        <v>63.0</v>
      </c>
      <c r="G56" s="1">
        <v>71.0</v>
      </c>
      <c r="H56" s="1">
        <v>81.0</v>
      </c>
      <c r="I56" s="1">
        <v>87.0</v>
      </c>
      <c r="J56" s="1">
        <v>86.0</v>
      </c>
      <c r="K56" s="1">
        <v>84.0</v>
      </c>
      <c r="L56" s="1">
        <v>80.0</v>
      </c>
      <c r="M56" s="1">
        <v>91.0</v>
      </c>
      <c r="N56" s="1">
        <v>86.0</v>
      </c>
      <c r="O56" s="1">
        <v>84.0</v>
      </c>
      <c r="P56" s="1">
        <v>148.0</v>
      </c>
      <c r="Q56" s="1">
        <v>91.0</v>
      </c>
      <c r="R56" s="1">
        <v>84.0</v>
      </c>
    </row>
    <row r="57">
      <c r="A57" s="1" t="s">
        <v>31</v>
      </c>
      <c r="B57">
        <f t="shared" ref="B57:R57" si="8">stdev(B47:B56)</f>
        <v>3.368151488</v>
      </c>
      <c r="C57">
        <f t="shared" si="8"/>
        <v>4.954235001</v>
      </c>
      <c r="D57">
        <f t="shared" si="8"/>
        <v>2.836272985</v>
      </c>
      <c r="E57">
        <f t="shared" si="8"/>
        <v>8.047774019</v>
      </c>
      <c r="F57">
        <f t="shared" si="8"/>
        <v>7.888810641</v>
      </c>
      <c r="G57">
        <f t="shared" si="8"/>
        <v>3.614784456</v>
      </c>
      <c r="H57">
        <f t="shared" si="8"/>
        <v>3.16227766</v>
      </c>
      <c r="I57">
        <f t="shared" si="8"/>
        <v>2.913569784</v>
      </c>
      <c r="J57">
        <f t="shared" si="8"/>
        <v>2.260776661</v>
      </c>
      <c r="K57">
        <f t="shared" si="8"/>
        <v>2.270584849</v>
      </c>
      <c r="L57">
        <f t="shared" si="8"/>
        <v>20.61310263</v>
      </c>
      <c r="M57">
        <f t="shared" si="8"/>
        <v>7.439384682</v>
      </c>
      <c r="N57">
        <f t="shared" si="8"/>
        <v>3.373096171</v>
      </c>
      <c r="O57">
        <f t="shared" si="8"/>
        <v>5.380004131</v>
      </c>
      <c r="P57">
        <f t="shared" si="8"/>
        <v>31.55260158</v>
      </c>
      <c r="Q57">
        <f t="shared" si="8"/>
        <v>21.69101196</v>
      </c>
      <c r="R57">
        <f t="shared" si="8"/>
        <v>40.28633626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</cols>
  <sheetData>
    <row r="1">
      <c r="A1" s="1" t="s">
        <v>102</v>
      </c>
      <c r="B1" s="1" t="s">
        <v>103</v>
      </c>
    </row>
    <row r="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34</v>
      </c>
      <c r="Q3" s="1" t="s">
        <v>35</v>
      </c>
      <c r="R3" s="1" t="s">
        <v>18</v>
      </c>
    </row>
    <row r="4">
      <c r="A4" s="1" t="s">
        <v>19</v>
      </c>
      <c r="B4" s="1">
        <v>1.02</v>
      </c>
      <c r="C4" s="1">
        <v>1.96</v>
      </c>
      <c r="D4" s="1">
        <v>1.82</v>
      </c>
      <c r="E4" s="1">
        <v>4.35</v>
      </c>
      <c r="F4" s="1">
        <v>7.83</v>
      </c>
      <c r="G4" s="1">
        <v>6.94</v>
      </c>
      <c r="H4" s="1">
        <v>12.68</v>
      </c>
      <c r="I4" s="1">
        <v>13.84</v>
      </c>
      <c r="J4" s="1">
        <v>15.29</v>
      </c>
      <c r="K4" s="1">
        <v>17.69</v>
      </c>
      <c r="L4" s="1">
        <v>19.8</v>
      </c>
      <c r="M4" s="1">
        <v>21.2</v>
      </c>
      <c r="N4" s="1">
        <v>24.52</v>
      </c>
      <c r="O4" s="1">
        <v>25.66</v>
      </c>
      <c r="P4" s="1">
        <v>29.4</v>
      </c>
      <c r="Q4" s="1">
        <v>28.99</v>
      </c>
      <c r="R4" s="1">
        <v>32.6</v>
      </c>
    </row>
    <row r="5">
      <c r="A5" s="1" t="s">
        <v>20</v>
      </c>
      <c r="B5" s="1">
        <v>0.83</v>
      </c>
      <c r="C5" s="1">
        <v>1.37</v>
      </c>
      <c r="D5" s="1">
        <v>3.15</v>
      </c>
      <c r="E5" s="1">
        <v>4.92</v>
      </c>
      <c r="F5" s="1">
        <v>7.05</v>
      </c>
      <c r="G5" s="1">
        <v>9.69</v>
      </c>
      <c r="H5" s="1">
        <v>13.13</v>
      </c>
      <c r="I5" s="1">
        <v>14.05</v>
      </c>
      <c r="J5" s="1">
        <v>15.69</v>
      </c>
      <c r="K5" s="1">
        <v>17.38</v>
      </c>
      <c r="L5" s="1">
        <v>19.82</v>
      </c>
      <c r="M5" s="1">
        <v>21.61</v>
      </c>
      <c r="N5" s="1">
        <v>23.54</v>
      </c>
      <c r="O5" s="1">
        <v>25.83</v>
      </c>
      <c r="P5" s="1">
        <v>28.36</v>
      </c>
      <c r="Q5" s="1">
        <v>29.02</v>
      </c>
      <c r="R5" s="1">
        <v>31.26</v>
      </c>
    </row>
    <row r="6">
      <c r="A6" s="1" t="s">
        <v>21</v>
      </c>
      <c r="B6" s="1">
        <v>0.58</v>
      </c>
      <c r="C6" s="1">
        <v>1.48</v>
      </c>
      <c r="D6" s="1">
        <v>1.8</v>
      </c>
      <c r="E6" s="1">
        <v>4.44</v>
      </c>
      <c r="F6" s="1">
        <v>7.72</v>
      </c>
      <c r="G6" s="1">
        <v>10.7</v>
      </c>
      <c r="H6" s="1">
        <v>11.95</v>
      </c>
      <c r="I6" s="1">
        <v>12.35</v>
      </c>
      <c r="J6" s="1">
        <v>15.74</v>
      </c>
      <c r="K6" s="1">
        <v>17.97</v>
      </c>
      <c r="L6" s="1">
        <v>19.39</v>
      </c>
      <c r="M6" s="1">
        <v>21.98</v>
      </c>
      <c r="N6" s="1">
        <v>25.36</v>
      </c>
      <c r="O6" s="1">
        <v>25.81</v>
      </c>
      <c r="P6" s="1">
        <v>28.26</v>
      </c>
      <c r="Q6" s="1">
        <v>29.37</v>
      </c>
      <c r="R6" s="1">
        <v>31.04</v>
      </c>
    </row>
    <row r="7">
      <c r="A7" s="1" t="s">
        <v>22</v>
      </c>
      <c r="B7" s="1">
        <v>1.3</v>
      </c>
      <c r="C7" s="1">
        <v>1.68</v>
      </c>
      <c r="D7" s="1">
        <v>3.0</v>
      </c>
      <c r="E7" s="1">
        <v>4.04</v>
      </c>
      <c r="F7" s="1">
        <v>7.07</v>
      </c>
      <c r="G7" s="1">
        <v>9.34</v>
      </c>
      <c r="H7" s="1">
        <v>14.46</v>
      </c>
      <c r="I7" s="1">
        <v>13.9</v>
      </c>
      <c r="J7" s="1">
        <v>15.4</v>
      </c>
      <c r="K7" s="1">
        <v>17.33</v>
      </c>
      <c r="L7" s="1">
        <v>19.29</v>
      </c>
      <c r="M7" s="1">
        <v>21.9</v>
      </c>
      <c r="N7" s="1">
        <v>24.36</v>
      </c>
      <c r="O7" s="1">
        <v>26.61</v>
      </c>
      <c r="P7" s="1">
        <v>27.7</v>
      </c>
      <c r="Q7" s="1">
        <v>29.77</v>
      </c>
      <c r="R7" s="1">
        <v>31.04</v>
      </c>
    </row>
    <row r="8">
      <c r="A8" s="1" t="s">
        <v>23</v>
      </c>
      <c r="B8" s="1">
        <v>-0.15</v>
      </c>
      <c r="C8" s="1">
        <v>0.88</v>
      </c>
      <c r="D8" s="1">
        <v>3.07</v>
      </c>
      <c r="E8" s="1">
        <v>4.28</v>
      </c>
      <c r="F8" s="1">
        <v>6.86</v>
      </c>
      <c r="G8" s="1">
        <v>9.01</v>
      </c>
      <c r="H8" s="1">
        <v>13.27</v>
      </c>
      <c r="I8" s="1">
        <v>14.03</v>
      </c>
      <c r="J8" s="1">
        <v>15.84</v>
      </c>
      <c r="K8" s="1">
        <v>17.65</v>
      </c>
      <c r="L8" s="1">
        <v>19.61</v>
      </c>
      <c r="M8" s="1">
        <v>21.97</v>
      </c>
      <c r="N8" s="1">
        <v>25.23</v>
      </c>
      <c r="O8" s="1">
        <v>25.73</v>
      </c>
      <c r="P8" s="1">
        <v>29.04</v>
      </c>
      <c r="Q8" s="1">
        <v>29.75</v>
      </c>
      <c r="R8" s="1">
        <v>30.74</v>
      </c>
    </row>
    <row r="9">
      <c r="A9" s="1" t="s">
        <v>24</v>
      </c>
      <c r="B9" s="1">
        <v>0.36</v>
      </c>
      <c r="C9" s="1">
        <v>1.59</v>
      </c>
      <c r="D9" s="1">
        <v>2.42</v>
      </c>
      <c r="E9" s="1">
        <v>5.1</v>
      </c>
      <c r="F9" s="1">
        <v>5.75</v>
      </c>
      <c r="G9" s="1">
        <v>9.09</v>
      </c>
      <c r="H9" s="1">
        <v>15.35</v>
      </c>
      <c r="I9" s="1">
        <v>14.37</v>
      </c>
      <c r="J9" s="1">
        <v>15.3</v>
      </c>
      <c r="K9" s="1">
        <v>15.45</v>
      </c>
      <c r="L9" s="1">
        <v>19.87</v>
      </c>
      <c r="M9" s="1">
        <v>21.89</v>
      </c>
      <c r="N9" s="1">
        <v>24.66</v>
      </c>
      <c r="O9" s="1">
        <v>26.53</v>
      </c>
      <c r="P9" s="1">
        <v>27.59</v>
      </c>
      <c r="Q9" s="1">
        <v>28.93</v>
      </c>
      <c r="R9" s="1">
        <v>31.31</v>
      </c>
    </row>
    <row r="10">
      <c r="A10" s="1" t="s">
        <v>25</v>
      </c>
      <c r="B10" s="1">
        <v>0.92</v>
      </c>
      <c r="C10" s="1">
        <v>1.52</v>
      </c>
      <c r="D10" s="1">
        <v>4.06</v>
      </c>
      <c r="E10" s="1">
        <v>4.55</v>
      </c>
      <c r="F10" s="1">
        <v>6.82</v>
      </c>
      <c r="G10" s="1">
        <v>8.86</v>
      </c>
      <c r="H10" s="1">
        <v>12.52</v>
      </c>
      <c r="I10" s="1">
        <v>13.91</v>
      </c>
      <c r="J10" s="1">
        <v>16.14</v>
      </c>
      <c r="K10" s="1">
        <v>15.77</v>
      </c>
      <c r="L10" s="1">
        <v>19.51</v>
      </c>
      <c r="M10" s="1">
        <v>21.62</v>
      </c>
      <c r="N10" s="1">
        <v>25.0</v>
      </c>
      <c r="O10" s="1">
        <v>25.8</v>
      </c>
      <c r="P10" s="1">
        <v>27.67</v>
      </c>
      <c r="Q10" s="1">
        <v>29.31</v>
      </c>
      <c r="R10" s="1">
        <v>31.75</v>
      </c>
    </row>
    <row r="11">
      <c r="A11" s="1" t="s">
        <v>26</v>
      </c>
      <c r="B11" s="1">
        <v>0.87</v>
      </c>
      <c r="C11" s="1">
        <v>1.54</v>
      </c>
      <c r="D11" s="1">
        <v>2.63</v>
      </c>
      <c r="E11" s="1">
        <v>5.03</v>
      </c>
      <c r="F11" s="1">
        <v>6.3</v>
      </c>
      <c r="G11" s="1">
        <v>9.29</v>
      </c>
      <c r="H11" s="1">
        <v>11.59</v>
      </c>
      <c r="I11" s="1">
        <v>11.69</v>
      </c>
      <c r="J11" s="1">
        <v>16.41</v>
      </c>
      <c r="K11" s="1">
        <v>17.75</v>
      </c>
      <c r="L11" s="1">
        <v>19.49</v>
      </c>
      <c r="M11" s="1">
        <v>22.17</v>
      </c>
      <c r="N11" s="1">
        <v>25.18</v>
      </c>
      <c r="O11" s="1">
        <v>26.02</v>
      </c>
      <c r="P11" s="1">
        <v>29.35</v>
      </c>
      <c r="Q11" s="1">
        <v>29.21</v>
      </c>
      <c r="R11" s="1">
        <v>31.74</v>
      </c>
    </row>
    <row r="12">
      <c r="A12" s="1" t="s">
        <v>27</v>
      </c>
      <c r="B12" s="1">
        <v>0.27</v>
      </c>
      <c r="C12" s="1">
        <v>1.49</v>
      </c>
      <c r="D12" s="1">
        <v>3.59</v>
      </c>
      <c r="E12" s="1">
        <v>3.65</v>
      </c>
      <c r="F12" s="1">
        <v>6.82</v>
      </c>
      <c r="G12" s="1">
        <v>7.75</v>
      </c>
      <c r="H12" s="1">
        <v>12.99</v>
      </c>
      <c r="I12" s="1">
        <v>13.86</v>
      </c>
      <c r="J12" s="1">
        <v>15.95</v>
      </c>
      <c r="K12" s="1">
        <v>16.77</v>
      </c>
      <c r="L12" s="1">
        <v>19.99</v>
      </c>
      <c r="M12" s="1">
        <v>21.28</v>
      </c>
      <c r="N12" s="1">
        <v>24.3</v>
      </c>
      <c r="O12" s="1">
        <v>25.86</v>
      </c>
      <c r="P12" s="1">
        <v>29.66</v>
      </c>
      <c r="Q12" s="1">
        <v>30.24</v>
      </c>
      <c r="R12" s="1">
        <v>31.64</v>
      </c>
    </row>
    <row r="13">
      <c r="A13" s="1" t="s">
        <v>28</v>
      </c>
      <c r="B13" s="1">
        <v>0.67</v>
      </c>
      <c r="C13" s="1">
        <v>1.54</v>
      </c>
      <c r="D13" s="1">
        <v>2.6</v>
      </c>
      <c r="E13" s="1">
        <v>4.75</v>
      </c>
      <c r="F13" s="1">
        <v>6.56</v>
      </c>
      <c r="G13" s="1">
        <v>8.64</v>
      </c>
      <c r="H13" s="1">
        <v>13.15</v>
      </c>
      <c r="I13" s="1">
        <v>13.57</v>
      </c>
      <c r="J13" s="1">
        <v>15.88</v>
      </c>
      <c r="K13" s="1">
        <v>16.47</v>
      </c>
      <c r="L13" s="1">
        <v>19.94</v>
      </c>
      <c r="M13" s="1">
        <v>21.79</v>
      </c>
      <c r="N13" s="1">
        <v>24.91</v>
      </c>
      <c r="O13" s="1">
        <v>26.61</v>
      </c>
      <c r="P13" s="1">
        <v>28.53</v>
      </c>
      <c r="Q13" s="1">
        <v>28.75</v>
      </c>
      <c r="R13" s="1">
        <v>30.65</v>
      </c>
    </row>
    <row r="14">
      <c r="A14" s="1" t="s">
        <v>29</v>
      </c>
      <c r="B14">
        <f t="shared" ref="B14:R14" si="1">MEDIAN(B4:B13)</f>
        <v>0.75</v>
      </c>
      <c r="C14">
        <f t="shared" si="1"/>
        <v>1.53</v>
      </c>
      <c r="D14">
        <f t="shared" si="1"/>
        <v>2.815</v>
      </c>
      <c r="E14">
        <f t="shared" si="1"/>
        <v>4.495</v>
      </c>
      <c r="F14">
        <f t="shared" si="1"/>
        <v>6.84</v>
      </c>
      <c r="G14">
        <f t="shared" si="1"/>
        <v>9.05</v>
      </c>
      <c r="H14">
        <f t="shared" si="1"/>
        <v>13.06</v>
      </c>
      <c r="I14">
        <f t="shared" si="1"/>
        <v>13.88</v>
      </c>
      <c r="J14">
        <f t="shared" si="1"/>
        <v>15.79</v>
      </c>
      <c r="K14">
        <f t="shared" si="1"/>
        <v>17.355</v>
      </c>
      <c r="L14">
        <f t="shared" si="1"/>
        <v>19.705</v>
      </c>
      <c r="M14">
        <f t="shared" si="1"/>
        <v>21.84</v>
      </c>
      <c r="N14">
        <f t="shared" si="1"/>
        <v>24.785</v>
      </c>
      <c r="O14">
        <f t="shared" si="1"/>
        <v>25.845</v>
      </c>
      <c r="P14">
        <f t="shared" si="1"/>
        <v>28.445</v>
      </c>
      <c r="Q14">
        <f t="shared" si="1"/>
        <v>29.26</v>
      </c>
      <c r="R14">
        <f t="shared" si="1"/>
        <v>31.285</v>
      </c>
    </row>
    <row r="15">
      <c r="A15" s="1" t="s">
        <v>104</v>
      </c>
      <c r="B15">
        <f t="shared" ref="B15:R15" si="2">B14-A65</f>
        <v>0.75</v>
      </c>
      <c r="C15">
        <f t="shared" si="2"/>
        <v>1.53</v>
      </c>
      <c r="D15">
        <f t="shared" si="2"/>
        <v>2.815</v>
      </c>
      <c r="E15">
        <f t="shared" si="2"/>
        <v>4.495</v>
      </c>
      <c r="F15">
        <f t="shared" si="2"/>
        <v>6.84</v>
      </c>
      <c r="G15">
        <f t="shared" si="2"/>
        <v>9.05</v>
      </c>
      <c r="H15">
        <f t="shared" si="2"/>
        <v>13.06</v>
      </c>
      <c r="I15">
        <f t="shared" si="2"/>
        <v>13.88</v>
      </c>
      <c r="J15">
        <f t="shared" si="2"/>
        <v>15.79</v>
      </c>
      <c r="K15">
        <f t="shared" si="2"/>
        <v>17.355</v>
      </c>
      <c r="L15">
        <f t="shared" si="2"/>
        <v>19.705</v>
      </c>
      <c r="M15">
        <f t="shared" si="2"/>
        <v>21.84</v>
      </c>
      <c r="N15">
        <f t="shared" si="2"/>
        <v>24.785</v>
      </c>
      <c r="O15">
        <f t="shared" si="2"/>
        <v>25.845</v>
      </c>
      <c r="P15">
        <f t="shared" si="2"/>
        <v>28.445</v>
      </c>
      <c r="Q15">
        <f t="shared" si="2"/>
        <v>29.26</v>
      </c>
      <c r="R15">
        <f t="shared" si="2"/>
        <v>31.285</v>
      </c>
    </row>
    <row r="16">
      <c r="A16" s="1" t="s">
        <v>56</v>
      </c>
      <c r="B16">
        <f t="shared" ref="B16:R16" si="3">stdev(B4:B13)</f>
        <v>0.4195248635</v>
      </c>
      <c r="C16">
        <f t="shared" si="3"/>
        <v>0.2702365219</v>
      </c>
      <c r="D16">
        <f t="shared" si="3"/>
        <v>0.7163828896</v>
      </c>
      <c r="E16">
        <f t="shared" si="3"/>
        <v>0.458219986</v>
      </c>
      <c r="F16">
        <f t="shared" si="3"/>
        <v>0.6143071979</v>
      </c>
      <c r="G16">
        <f t="shared" si="3"/>
        <v>1.026411765</v>
      </c>
      <c r="H16">
        <f t="shared" si="3"/>
        <v>1.10910825</v>
      </c>
      <c r="I16">
        <f t="shared" si="3"/>
        <v>0.8488299136</v>
      </c>
      <c r="J16">
        <f t="shared" si="3"/>
        <v>0.3637825969</v>
      </c>
      <c r="K16">
        <f t="shared" si="3"/>
        <v>0.8755449097</v>
      </c>
      <c r="L16">
        <f t="shared" si="3"/>
        <v>0.2447424951</v>
      </c>
      <c r="M16">
        <f t="shared" si="3"/>
        <v>0.3127814288</v>
      </c>
      <c r="N16">
        <f t="shared" si="3"/>
        <v>0.5513458282</v>
      </c>
      <c r="O16">
        <f t="shared" si="3"/>
        <v>0.3825992972</v>
      </c>
      <c r="P16">
        <f t="shared" si="3"/>
        <v>0.7726893871</v>
      </c>
      <c r="Q16">
        <f t="shared" si="3"/>
        <v>0.4621736086</v>
      </c>
      <c r="R16">
        <f t="shared" si="3"/>
        <v>0.5788311978</v>
      </c>
    </row>
    <row r="19">
      <c r="A19" s="1" t="s">
        <v>32</v>
      </c>
      <c r="B19" s="1" t="s">
        <v>4</v>
      </c>
      <c r="C19" s="1" t="s">
        <v>5</v>
      </c>
      <c r="D19" s="1" t="s">
        <v>6</v>
      </c>
      <c r="E19" s="1" t="s">
        <v>7</v>
      </c>
      <c r="F19" s="1" t="s">
        <v>8</v>
      </c>
      <c r="G19" s="1" t="s">
        <v>9</v>
      </c>
      <c r="H19" s="1" t="s">
        <v>10</v>
      </c>
      <c r="I19" s="1" t="s">
        <v>11</v>
      </c>
      <c r="J19" s="1" t="s">
        <v>12</v>
      </c>
      <c r="K19" s="1" t="s">
        <v>13</v>
      </c>
      <c r="L19" s="1" t="s">
        <v>14</v>
      </c>
      <c r="M19" s="1" t="s">
        <v>15</v>
      </c>
      <c r="N19" s="1" t="s">
        <v>16</v>
      </c>
      <c r="O19" s="1" t="s">
        <v>17</v>
      </c>
      <c r="P19" s="1" t="s">
        <v>34</v>
      </c>
      <c r="Q19" s="1" t="s">
        <v>35</v>
      </c>
      <c r="R19" s="1" t="s">
        <v>18</v>
      </c>
    </row>
    <row r="20">
      <c r="A20" s="1" t="s">
        <v>19</v>
      </c>
      <c r="B20" s="1">
        <v>43.0</v>
      </c>
      <c r="C20" s="1">
        <v>48.0</v>
      </c>
      <c r="D20" s="1">
        <v>52.0</v>
      </c>
      <c r="E20" s="1">
        <v>66.0</v>
      </c>
      <c r="F20" s="1">
        <v>70.0</v>
      </c>
      <c r="G20" s="1">
        <v>78.0</v>
      </c>
      <c r="H20" s="1">
        <v>75.0</v>
      </c>
      <c r="I20" s="1">
        <v>74.0</v>
      </c>
      <c r="J20" s="1">
        <v>80.0</v>
      </c>
      <c r="K20" s="1">
        <v>70.0</v>
      </c>
      <c r="L20" s="1">
        <v>72.0</v>
      </c>
      <c r="M20" s="1">
        <v>79.0</v>
      </c>
      <c r="N20" s="1">
        <v>76.0</v>
      </c>
      <c r="O20" s="1">
        <v>75.0</v>
      </c>
      <c r="P20" s="1">
        <v>68.0</v>
      </c>
      <c r="Q20" s="1">
        <v>84.0</v>
      </c>
      <c r="R20" s="1">
        <v>74.0</v>
      </c>
    </row>
    <row r="21">
      <c r="A21" s="1" t="s">
        <v>20</v>
      </c>
      <c r="B21" s="1">
        <v>52.0</v>
      </c>
      <c r="C21" s="1">
        <v>46.0</v>
      </c>
      <c r="D21" s="1">
        <v>51.0</v>
      </c>
      <c r="E21" s="1">
        <v>55.0</v>
      </c>
      <c r="F21" s="1">
        <v>74.0</v>
      </c>
      <c r="G21" s="1">
        <v>78.0</v>
      </c>
      <c r="H21" s="1">
        <v>72.0</v>
      </c>
      <c r="I21" s="1">
        <v>71.0</v>
      </c>
      <c r="J21" s="1">
        <v>71.0</v>
      </c>
      <c r="K21" s="1">
        <v>71.0</v>
      </c>
      <c r="L21" s="1">
        <v>72.0</v>
      </c>
      <c r="M21" s="1">
        <v>76.0</v>
      </c>
      <c r="N21" s="1">
        <v>78.0</v>
      </c>
      <c r="O21" s="1">
        <v>74.0</v>
      </c>
      <c r="P21" s="1">
        <v>72.0</v>
      </c>
      <c r="Q21" s="1">
        <v>83.0</v>
      </c>
      <c r="R21" s="1">
        <v>73.0</v>
      </c>
    </row>
    <row r="22">
      <c r="A22" s="1" t="s">
        <v>21</v>
      </c>
      <c r="B22" s="1">
        <v>43.0</v>
      </c>
      <c r="C22" s="1">
        <v>45.0</v>
      </c>
      <c r="D22" s="1">
        <v>50.0</v>
      </c>
      <c r="E22" s="1">
        <v>54.0</v>
      </c>
      <c r="F22" s="1">
        <v>71.0</v>
      </c>
      <c r="G22" s="1">
        <v>73.0</v>
      </c>
      <c r="H22" s="1">
        <v>70.0</v>
      </c>
      <c r="I22" s="1">
        <v>73.0</v>
      </c>
      <c r="J22" s="1">
        <v>80.0</v>
      </c>
      <c r="K22" s="1">
        <v>69.0</v>
      </c>
      <c r="L22" s="1">
        <v>69.0</v>
      </c>
      <c r="M22" s="1">
        <v>77.0</v>
      </c>
      <c r="N22" s="1">
        <v>79.0</v>
      </c>
      <c r="O22" s="1">
        <v>75.0</v>
      </c>
      <c r="P22" s="1">
        <v>71.0</v>
      </c>
      <c r="Q22" s="1">
        <v>81.0</v>
      </c>
      <c r="R22" s="1">
        <v>72.0</v>
      </c>
    </row>
    <row r="23">
      <c r="A23" s="1" t="s">
        <v>22</v>
      </c>
      <c r="B23" s="1">
        <v>48.0</v>
      </c>
      <c r="C23" s="1">
        <v>47.0</v>
      </c>
      <c r="D23" s="1">
        <v>48.0</v>
      </c>
      <c r="E23" s="1">
        <v>56.0</v>
      </c>
      <c r="F23" s="1">
        <v>71.0</v>
      </c>
      <c r="G23" s="1">
        <v>65.0</v>
      </c>
      <c r="H23" s="1">
        <v>67.0</v>
      </c>
      <c r="I23" s="1">
        <v>68.0</v>
      </c>
      <c r="J23" s="1">
        <v>77.0</v>
      </c>
      <c r="K23" s="1">
        <v>71.0</v>
      </c>
      <c r="L23" s="1">
        <v>73.0</v>
      </c>
      <c r="M23" s="1">
        <v>78.0</v>
      </c>
      <c r="N23" s="1">
        <v>80.0</v>
      </c>
      <c r="O23" s="1">
        <v>74.0</v>
      </c>
      <c r="P23" s="1">
        <v>70.0</v>
      </c>
      <c r="Q23" s="1">
        <v>81.0</v>
      </c>
      <c r="R23" s="1">
        <v>75.0</v>
      </c>
    </row>
    <row r="24">
      <c r="A24" s="1" t="s">
        <v>23</v>
      </c>
      <c r="B24" s="1">
        <v>42.0</v>
      </c>
      <c r="C24" s="1">
        <v>45.0</v>
      </c>
      <c r="D24" s="1">
        <v>48.0</v>
      </c>
      <c r="E24" s="1">
        <v>54.0</v>
      </c>
      <c r="F24" s="1">
        <v>76.0</v>
      </c>
      <c r="G24" s="1">
        <v>71.0</v>
      </c>
      <c r="H24" s="1">
        <v>70.0</v>
      </c>
      <c r="I24" s="1">
        <v>70.0</v>
      </c>
      <c r="J24" s="1">
        <v>75.0</v>
      </c>
      <c r="K24" s="1">
        <v>146.0</v>
      </c>
      <c r="L24" s="1">
        <v>70.0</v>
      </c>
      <c r="M24" s="1">
        <v>78.0</v>
      </c>
      <c r="N24" s="1">
        <v>80.0</v>
      </c>
      <c r="O24" s="1">
        <v>74.0</v>
      </c>
      <c r="P24" s="1">
        <v>69.0</v>
      </c>
      <c r="Q24" s="1">
        <v>82.0</v>
      </c>
      <c r="R24" s="1">
        <v>75.0</v>
      </c>
    </row>
    <row r="25">
      <c r="A25" s="1" t="s">
        <v>24</v>
      </c>
      <c r="B25" s="1">
        <v>41.0</v>
      </c>
      <c r="C25" s="1">
        <v>45.0</v>
      </c>
      <c r="D25" s="1">
        <v>49.0</v>
      </c>
      <c r="E25" s="1">
        <v>54.0</v>
      </c>
      <c r="F25" s="1">
        <v>62.0</v>
      </c>
      <c r="G25" s="1">
        <v>71.0</v>
      </c>
      <c r="H25" s="1">
        <v>69.0</v>
      </c>
      <c r="I25" s="1">
        <v>73.0</v>
      </c>
      <c r="J25" s="1">
        <v>78.0</v>
      </c>
      <c r="K25" s="1">
        <v>72.0</v>
      </c>
      <c r="L25" s="1">
        <v>73.0</v>
      </c>
      <c r="M25" s="1">
        <v>79.0</v>
      </c>
      <c r="N25" s="1">
        <v>80.0</v>
      </c>
      <c r="O25" s="1">
        <v>74.0</v>
      </c>
      <c r="P25" s="1">
        <v>69.0</v>
      </c>
      <c r="Q25" s="1">
        <v>82.0</v>
      </c>
      <c r="R25" s="1">
        <v>72.0</v>
      </c>
    </row>
    <row r="26">
      <c r="A26" s="1" t="s">
        <v>25</v>
      </c>
      <c r="B26" s="1">
        <v>40.0</v>
      </c>
      <c r="C26" s="1">
        <v>45.0</v>
      </c>
      <c r="D26" s="1">
        <v>50.0</v>
      </c>
      <c r="E26" s="1">
        <v>54.0</v>
      </c>
      <c r="F26" s="1">
        <v>63.0</v>
      </c>
      <c r="G26" s="1">
        <v>70.0</v>
      </c>
      <c r="H26" s="1">
        <v>70.0</v>
      </c>
      <c r="I26" s="1">
        <v>74.0</v>
      </c>
      <c r="J26" s="1">
        <v>70.0</v>
      </c>
      <c r="K26" s="1">
        <v>72.0</v>
      </c>
      <c r="L26" s="1">
        <v>70.0</v>
      </c>
      <c r="M26" s="1">
        <v>76.0</v>
      </c>
      <c r="N26" s="1">
        <v>80.0</v>
      </c>
      <c r="O26" s="1">
        <v>73.0</v>
      </c>
      <c r="P26" s="1">
        <v>69.0</v>
      </c>
      <c r="Q26" s="1">
        <v>83.0</v>
      </c>
      <c r="R26" s="1">
        <v>71.0</v>
      </c>
    </row>
    <row r="27">
      <c r="A27" s="1" t="s">
        <v>26</v>
      </c>
      <c r="B27" s="1">
        <v>40.0</v>
      </c>
      <c r="C27" s="1">
        <v>46.0</v>
      </c>
      <c r="D27" s="1">
        <v>53.0</v>
      </c>
      <c r="E27" s="1">
        <v>58.0</v>
      </c>
      <c r="F27" s="1">
        <v>61.0</v>
      </c>
      <c r="G27" s="1">
        <v>67.0</v>
      </c>
      <c r="H27" s="1">
        <v>70.0</v>
      </c>
      <c r="I27" s="1">
        <v>75.0</v>
      </c>
      <c r="J27" s="1">
        <v>76.0</v>
      </c>
      <c r="K27" s="1">
        <v>68.0</v>
      </c>
      <c r="L27" s="1">
        <v>71.0</v>
      </c>
      <c r="M27" s="1">
        <v>75.0</v>
      </c>
      <c r="N27" s="1">
        <v>80.0</v>
      </c>
      <c r="O27" s="1">
        <v>72.0</v>
      </c>
      <c r="P27" s="1">
        <v>69.0</v>
      </c>
      <c r="Q27" s="1">
        <v>81.0</v>
      </c>
      <c r="R27" s="1">
        <v>71.0</v>
      </c>
    </row>
    <row r="28">
      <c r="A28" s="1" t="s">
        <v>27</v>
      </c>
      <c r="B28" s="1">
        <v>41.0</v>
      </c>
      <c r="C28" s="1">
        <v>49.0</v>
      </c>
      <c r="D28" s="1">
        <v>50.0</v>
      </c>
      <c r="E28" s="1">
        <v>54.0</v>
      </c>
      <c r="F28" s="1">
        <v>62.0</v>
      </c>
      <c r="G28" s="1">
        <v>72.0</v>
      </c>
      <c r="H28" s="1">
        <v>69.0</v>
      </c>
      <c r="I28" s="1">
        <v>75.0</v>
      </c>
      <c r="J28" s="1">
        <v>72.0</v>
      </c>
      <c r="K28" s="1">
        <v>73.0</v>
      </c>
      <c r="L28" s="1">
        <v>71.0</v>
      </c>
      <c r="M28" s="1">
        <v>77.0</v>
      </c>
      <c r="N28" s="1">
        <v>79.0</v>
      </c>
      <c r="O28" s="1">
        <v>78.0</v>
      </c>
      <c r="P28" s="1">
        <v>69.0</v>
      </c>
      <c r="Q28" s="1">
        <v>83.0</v>
      </c>
      <c r="R28" s="1">
        <v>72.0</v>
      </c>
    </row>
    <row r="29">
      <c r="A29" s="1" t="s">
        <v>28</v>
      </c>
      <c r="B29" s="1">
        <v>41.0</v>
      </c>
      <c r="C29" s="1">
        <v>45.0</v>
      </c>
      <c r="D29" s="1">
        <v>52.0</v>
      </c>
      <c r="E29" s="1">
        <v>54.0</v>
      </c>
      <c r="F29" s="1">
        <v>63.0</v>
      </c>
      <c r="G29" s="1">
        <v>71.0</v>
      </c>
      <c r="H29" s="1">
        <v>69.0</v>
      </c>
      <c r="I29" s="1">
        <v>74.0</v>
      </c>
      <c r="J29" s="1">
        <v>74.0</v>
      </c>
      <c r="K29" s="1">
        <v>73.0</v>
      </c>
      <c r="L29" s="1">
        <v>71.0</v>
      </c>
      <c r="M29" s="1">
        <v>77.0</v>
      </c>
      <c r="N29" s="1">
        <v>80.0</v>
      </c>
      <c r="O29" s="1">
        <v>74.0</v>
      </c>
      <c r="P29" s="1">
        <v>68.0</v>
      </c>
      <c r="Q29" s="1">
        <v>82.0</v>
      </c>
      <c r="R29" s="1">
        <v>75.0</v>
      </c>
    </row>
    <row r="30">
      <c r="A30" s="1" t="s">
        <v>29</v>
      </c>
      <c r="B30">
        <f t="shared" ref="B30:R30" si="4">MEDIAN(B20:B29)</f>
        <v>41.5</v>
      </c>
      <c r="C30">
        <f t="shared" si="4"/>
        <v>45.5</v>
      </c>
      <c r="D30">
        <f t="shared" si="4"/>
        <v>50</v>
      </c>
      <c r="E30">
        <f t="shared" si="4"/>
        <v>54</v>
      </c>
      <c r="F30">
        <f t="shared" si="4"/>
        <v>66.5</v>
      </c>
      <c r="G30">
        <f t="shared" si="4"/>
        <v>71</v>
      </c>
      <c r="H30">
        <f t="shared" si="4"/>
        <v>70</v>
      </c>
      <c r="I30">
        <f t="shared" si="4"/>
        <v>73.5</v>
      </c>
      <c r="J30">
        <f t="shared" si="4"/>
        <v>75.5</v>
      </c>
      <c r="K30">
        <f t="shared" si="4"/>
        <v>71.5</v>
      </c>
      <c r="L30">
        <f t="shared" si="4"/>
        <v>71</v>
      </c>
      <c r="M30">
        <f t="shared" si="4"/>
        <v>77</v>
      </c>
      <c r="N30">
        <f t="shared" si="4"/>
        <v>80</v>
      </c>
      <c r="O30">
        <f t="shared" si="4"/>
        <v>74</v>
      </c>
      <c r="P30">
        <f t="shared" si="4"/>
        <v>69</v>
      </c>
      <c r="Q30">
        <f t="shared" si="4"/>
        <v>82</v>
      </c>
      <c r="R30">
        <f t="shared" si="4"/>
        <v>72.5</v>
      </c>
    </row>
    <row r="31">
      <c r="A31" s="1" t="s">
        <v>56</v>
      </c>
      <c r="B31">
        <f t="shared" ref="B31:R31" si="5">stdev(B20:B29)</f>
        <v>3.900142448</v>
      </c>
      <c r="C31">
        <f t="shared" si="5"/>
        <v>1.449137675</v>
      </c>
      <c r="D31">
        <f t="shared" si="5"/>
        <v>1.702938637</v>
      </c>
      <c r="E31">
        <f t="shared" si="5"/>
        <v>3.784471195</v>
      </c>
      <c r="F31">
        <f t="shared" si="5"/>
        <v>5.657836257</v>
      </c>
      <c r="G31">
        <f t="shared" si="5"/>
        <v>4.115013163</v>
      </c>
      <c r="H31">
        <f t="shared" si="5"/>
        <v>2.131770261</v>
      </c>
      <c r="I31">
        <f t="shared" si="5"/>
        <v>2.311805451</v>
      </c>
      <c r="J31">
        <f t="shared" si="5"/>
        <v>3.560586718</v>
      </c>
      <c r="K31">
        <f t="shared" si="5"/>
        <v>23.77323425</v>
      </c>
      <c r="L31">
        <f t="shared" si="5"/>
        <v>1.316561177</v>
      </c>
      <c r="M31">
        <f t="shared" si="5"/>
        <v>1.316561177</v>
      </c>
      <c r="N31">
        <f t="shared" si="5"/>
        <v>1.316561177</v>
      </c>
      <c r="O31">
        <f t="shared" si="5"/>
        <v>1.567021236</v>
      </c>
      <c r="P31">
        <f t="shared" si="5"/>
        <v>1.264911064</v>
      </c>
      <c r="Q31">
        <f t="shared" si="5"/>
        <v>1.032795559</v>
      </c>
      <c r="R31">
        <f t="shared" si="5"/>
        <v>1.632993162</v>
      </c>
    </row>
    <row r="33">
      <c r="A33" s="1" t="s">
        <v>33</v>
      </c>
      <c r="B33" s="1" t="s">
        <v>4</v>
      </c>
      <c r="C33" s="1" t="s">
        <v>5</v>
      </c>
      <c r="D33" s="1" t="s">
        <v>6</v>
      </c>
      <c r="E33" s="1" t="s">
        <v>7</v>
      </c>
      <c r="F33" s="1" t="s">
        <v>8</v>
      </c>
      <c r="G33" s="1" t="s">
        <v>9</v>
      </c>
      <c r="H33" s="1" t="s">
        <v>10</v>
      </c>
      <c r="I33" s="1" t="s">
        <v>11</v>
      </c>
      <c r="J33" s="1" t="s">
        <v>12</v>
      </c>
      <c r="K33" s="1" t="s">
        <v>13</v>
      </c>
      <c r="L33" s="1" t="s">
        <v>14</v>
      </c>
      <c r="M33" s="1" t="s">
        <v>15</v>
      </c>
      <c r="N33" s="1" t="s">
        <v>16</v>
      </c>
      <c r="O33" s="1" t="s">
        <v>17</v>
      </c>
      <c r="P33" s="1" t="s">
        <v>34</v>
      </c>
      <c r="Q33" s="1" t="s">
        <v>35</v>
      </c>
      <c r="R33" s="1" t="s">
        <v>18</v>
      </c>
    </row>
    <row r="34">
      <c r="A34" s="1" t="s">
        <v>19</v>
      </c>
      <c r="B34" s="1">
        <v>-0.93</v>
      </c>
      <c r="C34" s="1">
        <v>0.09</v>
      </c>
      <c r="D34" s="1">
        <v>1.7</v>
      </c>
      <c r="E34" s="1">
        <v>3.32</v>
      </c>
      <c r="F34" s="1">
        <v>6.77</v>
      </c>
      <c r="G34" s="1">
        <v>8.43</v>
      </c>
      <c r="H34" s="1">
        <v>11.28</v>
      </c>
      <c r="I34" s="1">
        <v>12.6</v>
      </c>
      <c r="J34" s="1">
        <v>14.12</v>
      </c>
      <c r="K34" s="1">
        <v>16.7</v>
      </c>
      <c r="L34" s="1">
        <v>17.5</v>
      </c>
      <c r="M34" s="1">
        <v>20.99</v>
      </c>
      <c r="N34" s="1">
        <v>21.67</v>
      </c>
      <c r="O34" s="1">
        <v>24.18</v>
      </c>
      <c r="P34" s="1">
        <v>26.88</v>
      </c>
      <c r="Q34" s="1">
        <v>27.37</v>
      </c>
      <c r="R34" s="1">
        <v>30.47</v>
      </c>
    </row>
    <row r="35">
      <c r="A35" s="1" t="s">
        <v>20</v>
      </c>
      <c r="B35" s="1">
        <v>-0.57</v>
      </c>
      <c r="C35" s="1">
        <v>0.13</v>
      </c>
      <c r="D35" s="1">
        <v>1.68</v>
      </c>
      <c r="E35" s="1">
        <v>3.33</v>
      </c>
      <c r="F35" s="1">
        <v>6.68</v>
      </c>
      <c r="G35" s="1">
        <v>8.28</v>
      </c>
      <c r="H35" s="1">
        <v>11.53</v>
      </c>
      <c r="I35" s="1">
        <v>12.51</v>
      </c>
      <c r="J35" s="1">
        <v>14.26</v>
      </c>
      <c r="K35" s="1">
        <v>16.51</v>
      </c>
      <c r="L35" s="1">
        <v>17.62</v>
      </c>
      <c r="M35" s="1">
        <v>20.54</v>
      </c>
      <c r="N35" s="1">
        <v>21.66</v>
      </c>
      <c r="O35" s="1">
        <v>24.38</v>
      </c>
      <c r="P35" s="1">
        <v>26.6</v>
      </c>
      <c r="Q35" s="1">
        <v>27.75</v>
      </c>
      <c r="R35" s="1">
        <v>30.94</v>
      </c>
    </row>
    <row r="36">
      <c r="A36" s="1" t="s">
        <v>21</v>
      </c>
      <c r="B36" s="1">
        <v>-0.55</v>
      </c>
      <c r="C36" s="1">
        <v>0.07</v>
      </c>
      <c r="D36" s="1">
        <v>1.37</v>
      </c>
      <c r="E36" s="1">
        <v>3.37</v>
      </c>
      <c r="F36" s="1">
        <v>6.03</v>
      </c>
      <c r="G36" s="1">
        <v>8.3</v>
      </c>
      <c r="H36" s="1">
        <v>11.13</v>
      </c>
      <c r="I36" s="1">
        <v>12.55</v>
      </c>
      <c r="J36" s="1">
        <v>14.13</v>
      </c>
      <c r="K36" s="1">
        <v>16.56</v>
      </c>
      <c r="L36" s="1">
        <v>17.62</v>
      </c>
      <c r="M36" s="1">
        <v>19.88</v>
      </c>
      <c r="N36" s="1">
        <v>21.69</v>
      </c>
      <c r="O36" s="1">
        <v>24.21</v>
      </c>
      <c r="P36" s="1">
        <v>26.66</v>
      </c>
      <c r="Q36" s="1">
        <v>27.34</v>
      </c>
      <c r="R36" s="1">
        <v>30.23</v>
      </c>
    </row>
    <row r="37">
      <c r="A37" s="1" t="s">
        <v>22</v>
      </c>
      <c r="B37" s="1">
        <v>-0.68</v>
      </c>
      <c r="C37" s="1">
        <v>-0.17</v>
      </c>
      <c r="D37" s="1">
        <v>1.49</v>
      </c>
      <c r="E37" s="1">
        <v>3.46</v>
      </c>
      <c r="F37" s="1">
        <v>6.68</v>
      </c>
      <c r="G37" s="1">
        <v>8.56</v>
      </c>
      <c r="H37" s="1">
        <v>12.36</v>
      </c>
      <c r="I37" s="1">
        <v>12.45</v>
      </c>
      <c r="J37" s="1">
        <v>14.14</v>
      </c>
      <c r="K37" s="1">
        <v>16.52</v>
      </c>
      <c r="L37" s="1">
        <v>17.89</v>
      </c>
      <c r="M37" s="1">
        <v>20.43</v>
      </c>
      <c r="N37" s="1">
        <v>21.72</v>
      </c>
      <c r="O37" s="1">
        <v>23.57</v>
      </c>
      <c r="P37" s="1">
        <v>26.74</v>
      </c>
      <c r="Q37" s="1">
        <v>27.38</v>
      </c>
      <c r="R37" s="1">
        <v>30.2</v>
      </c>
    </row>
    <row r="38">
      <c r="A38" s="1" t="s">
        <v>23</v>
      </c>
      <c r="B38" s="1">
        <v>-0.57</v>
      </c>
      <c r="C38" s="1">
        <v>0.16</v>
      </c>
      <c r="D38" s="1">
        <v>1.37</v>
      </c>
      <c r="E38" s="1">
        <v>3.39</v>
      </c>
      <c r="F38" s="1">
        <v>6.71</v>
      </c>
      <c r="G38" s="1">
        <v>8.29</v>
      </c>
      <c r="H38" s="1">
        <v>11.51</v>
      </c>
      <c r="I38" s="1">
        <v>12.49</v>
      </c>
      <c r="J38" s="1">
        <v>14.24</v>
      </c>
      <c r="K38" s="1">
        <v>16.55</v>
      </c>
      <c r="L38" s="1">
        <v>17.55</v>
      </c>
      <c r="M38" s="1">
        <v>22.39</v>
      </c>
      <c r="N38" s="1">
        <v>21.78</v>
      </c>
      <c r="O38" s="1">
        <v>23.65</v>
      </c>
      <c r="P38" s="1">
        <v>26.7</v>
      </c>
      <c r="Q38" s="1">
        <v>27.23</v>
      </c>
      <c r="R38" s="1">
        <v>30.19</v>
      </c>
    </row>
    <row r="39">
      <c r="A39" s="1" t="s">
        <v>24</v>
      </c>
      <c r="B39" s="1">
        <v>-0.54</v>
      </c>
      <c r="C39" s="1">
        <v>-0.02</v>
      </c>
      <c r="D39" s="1">
        <v>1.11</v>
      </c>
      <c r="E39" s="1">
        <v>3.37</v>
      </c>
      <c r="F39" s="1">
        <v>6.79</v>
      </c>
      <c r="G39" s="1">
        <v>8.41</v>
      </c>
      <c r="H39" s="1">
        <v>11.7</v>
      </c>
      <c r="I39" s="1">
        <v>12.51</v>
      </c>
      <c r="J39" s="1">
        <v>14.12</v>
      </c>
      <c r="K39" s="1">
        <v>16.61</v>
      </c>
      <c r="L39" s="1">
        <v>18.53</v>
      </c>
      <c r="M39" s="1">
        <v>19.97</v>
      </c>
      <c r="N39" s="1">
        <v>21.72</v>
      </c>
      <c r="O39" s="1">
        <v>23.73</v>
      </c>
      <c r="P39" s="1">
        <v>26.73</v>
      </c>
      <c r="Q39" s="1">
        <v>27.53</v>
      </c>
      <c r="R39" s="1">
        <v>30.13</v>
      </c>
    </row>
    <row r="40">
      <c r="A40" s="1" t="s">
        <v>25</v>
      </c>
      <c r="B40" s="1">
        <v>-0.63</v>
      </c>
      <c r="C40" s="1">
        <v>-0.01</v>
      </c>
      <c r="D40" s="1">
        <v>1.26</v>
      </c>
      <c r="E40" s="1">
        <v>3.45</v>
      </c>
      <c r="F40" s="1">
        <v>6.67</v>
      </c>
      <c r="G40" s="1">
        <v>8.29</v>
      </c>
      <c r="H40" s="1">
        <v>11.72</v>
      </c>
      <c r="I40" s="1">
        <v>12.4</v>
      </c>
      <c r="J40" s="1">
        <v>14.07</v>
      </c>
      <c r="K40" s="1">
        <v>16.49</v>
      </c>
      <c r="L40" s="1">
        <v>18.0</v>
      </c>
      <c r="M40" s="1">
        <v>20.74</v>
      </c>
      <c r="N40" s="1">
        <v>21.84</v>
      </c>
      <c r="O40" s="1">
        <v>23.33</v>
      </c>
      <c r="P40" s="1">
        <v>26.32</v>
      </c>
      <c r="Q40" s="1">
        <v>27.11</v>
      </c>
      <c r="R40" s="1">
        <v>30.15</v>
      </c>
    </row>
    <row r="41">
      <c r="A41" s="1" t="s">
        <v>26</v>
      </c>
      <c r="B41" s="1">
        <v>-0.54</v>
      </c>
      <c r="C41" s="1">
        <v>-0.08</v>
      </c>
      <c r="D41" s="1">
        <v>1.39</v>
      </c>
      <c r="E41" s="1">
        <v>3.37</v>
      </c>
      <c r="F41" s="1">
        <v>6.6</v>
      </c>
      <c r="G41" s="1">
        <v>8.28</v>
      </c>
      <c r="H41" s="1">
        <v>11.81</v>
      </c>
      <c r="I41" s="1">
        <v>12.42</v>
      </c>
      <c r="J41" s="1">
        <v>14.39</v>
      </c>
      <c r="K41" s="1">
        <v>16.49</v>
      </c>
      <c r="L41" s="1">
        <v>18.11</v>
      </c>
      <c r="M41" s="1">
        <v>20.2</v>
      </c>
      <c r="N41" s="1">
        <v>21.69</v>
      </c>
      <c r="O41" s="1">
        <v>23.93</v>
      </c>
      <c r="P41" s="1">
        <v>26.75</v>
      </c>
      <c r="Q41" s="1">
        <v>27.13</v>
      </c>
      <c r="R41" s="1">
        <v>30.59</v>
      </c>
    </row>
    <row r="42">
      <c r="A42" s="1" t="s">
        <v>27</v>
      </c>
      <c r="B42" s="1">
        <v>-0.69</v>
      </c>
      <c r="C42" s="1">
        <v>-0.04</v>
      </c>
      <c r="D42" s="1">
        <v>1.68</v>
      </c>
      <c r="E42" s="1">
        <v>3.4</v>
      </c>
      <c r="F42" s="1">
        <v>5.28</v>
      </c>
      <c r="G42" s="1">
        <v>8.37</v>
      </c>
      <c r="H42" s="1">
        <v>11.92</v>
      </c>
      <c r="I42" s="1">
        <v>12.54</v>
      </c>
      <c r="J42" s="1">
        <v>14.26</v>
      </c>
      <c r="K42" s="1">
        <v>16.52</v>
      </c>
      <c r="L42" s="1">
        <v>17.81</v>
      </c>
      <c r="M42" s="1">
        <v>20.19</v>
      </c>
      <c r="N42" s="1">
        <v>21.72</v>
      </c>
      <c r="O42" s="1">
        <v>23.9</v>
      </c>
      <c r="P42" s="1">
        <v>26.91</v>
      </c>
      <c r="Q42" s="1">
        <v>27.52</v>
      </c>
      <c r="R42" s="1">
        <v>30.01</v>
      </c>
    </row>
    <row r="43">
      <c r="A43" s="1" t="s">
        <v>28</v>
      </c>
      <c r="B43" s="1">
        <v>-0.7</v>
      </c>
      <c r="C43" s="1">
        <v>0.16</v>
      </c>
      <c r="D43" s="1">
        <v>1.5</v>
      </c>
      <c r="E43" s="1">
        <v>3.28</v>
      </c>
      <c r="F43" s="1">
        <v>6.5</v>
      </c>
      <c r="G43" s="1">
        <v>8.36</v>
      </c>
      <c r="H43" s="1">
        <v>11.89</v>
      </c>
      <c r="I43" s="1">
        <v>12.6</v>
      </c>
      <c r="J43" s="1">
        <v>14.35</v>
      </c>
      <c r="K43" s="1">
        <v>16.52</v>
      </c>
      <c r="L43" s="1">
        <v>17.62</v>
      </c>
      <c r="M43" s="1">
        <v>19.84</v>
      </c>
      <c r="N43" s="1">
        <v>21.81</v>
      </c>
      <c r="O43" s="1">
        <v>24.03</v>
      </c>
      <c r="P43" s="1">
        <v>26.88</v>
      </c>
      <c r="Q43" s="1">
        <v>27.97</v>
      </c>
      <c r="R43" s="1">
        <v>30.24</v>
      </c>
    </row>
    <row r="44">
      <c r="A44" s="1" t="s">
        <v>29</v>
      </c>
      <c r="B44">
        <f t="shared" ref="B44:R44" si="6">MEDIAN(B34:B43)</f>
        <v>-0.6</v>
      </c>
      <c r="C44">
        <f t="shared" si="6"/>
        <v>0.03</v>
      </c>
      <c r="D44">
        <f t="shared" si="6"/>
        <v>1.44</v>
      </c>
      <c r="E44">
        <f t="shared" si="6"/>
        <v>3.37</v>
      </c>
      <c r="F44">
        <f t="shared" si="6"/>
        <v>6.675</v>
      </c>
      <c r="G44">
        <f t="shared" si="6"/>
        <v>8.33</v>
      </c>
      <c r="H44">
        <f t="shared" si="6"/>
        <v>11.71</v>
      </c>
      <c r="I44">
        <f t="shared" si="6"/>
        <v>12.51</v>
      </c>
      <c r="J44">
        <f t="shared" si="6"/>
        <v>14.19</v>
      </c>
      <c r="K44">
        <f t="shared" si="6"/>
        <v>16.52</v>
      </c>
      <c r="L44">
        <f t="shared" si="6"/>
        <v>17.715</v>
      </c>
      <c r="M44">
        <f t="shared" si="6"/>
        <v>20.315</v>
      </c>
      <c r="N44">
        <f t="shared" si="6"/>
        <v>21.72</v>
      </c>
      <c r="O44">
        <f t="shared" si="6"/>
        <v>23.915</v>
      </c>
      <c r="P44">
        <f t="shared" si="6"/>
        <v>26.735</v>
      </c>
      <c r="Q44">
        <f t="shared" si="6"/>
        <v>27.375</v>
      </c>
      <c r="R44">
        <f t="shared" si="6"/>
        <v>30.215</v>
      </c>
    </row>
    <row r="45">
      <c r="A45" s="1" t="s">
        <v>105</v>
      </c>
      <c r="B45">
        <f t="shared" ref="B45:R45" si="7">B44-A65</f>
        <v>-0.6</v>
      </c>
      <c r="C45">
        <f t="shared" si="7"/>
        <v>0.03</v>
      </c>
      <c r="D45">
        <f t="shared" si="7"/>
        <v>1.44</v>
      </c>
      <c r="E45">
        <f t="shared" si="7"/>
        <v>3.37</v>
      </c>
      <c r="F45">
        <f t="shared" si="7"/>
        <v>6.675</v>
      </c>
      <c r="G45">
        <f t="shared" si="7"/>
        <v>8.33</v>
      </c>
      <c r="H45">
        <f t="shared" si="7"/>
        <v>11.71</v>
      </c>
      <c r="I45">
        <f t="shared" si="7"/>
        <v>12.51</v>
      </c>
      <c r="J45">
        <f t="shared" si="7"/>
        <v>14.19</v>
      </c>
      <c r="K45">
        <f t="shared" si="7"/>
        <v>16.52</v>
      </c>
      <c r="L45">
        <f t="shared" si="7"/>
        <v>17.715</v>
      </c>
      <c r="M45">
        <f t="shared" si="7"/>
        <v>20.315</v>
      </c>
      <c r="N45">
        <f t="shared" si="7"/>
        <v>21.72</v>
      </c>
      <c r="O45">
        <f t="shared" si="7"/>
        <v>23.915</v>
      </c>
      <c r="P45">
        <f t="shared" si="7"/>
        <v>26.735</v>
      </c>
      <c r="Q45">
        <f t="shared" si="7"/>
        <v>27.375</v>
      </c>
      <c r="R45">
        <f t="shared" si="7"/>
        <v>30.215</v>
      </c>
    </row>
    <row r="46">
      <c r="A46" s="1" t="s">
        <v>56</v>
      </c>
      <c r="B46">
        <f t="shared" ref="B46:R46" si="8">stdev(B34:B43)</f>
        <v>0.1200925569</v>
      </c>
      <c r="C46">
        <f t="shared" si="8"/>
        <v>0.1105993771</v>
      </c>
      <c r="D46">
        <f t="shared" si="8"/>
        <v>0.1944365078</v>
      </c>
      <c r="E46">
        <f t="shared" si="8"/>
        <v>0.05561774297</v>
      </c>
      <c r="F46">
        <f t="shared" si="8"/>
        <v>0.4720746175</v>
      </c>
      <c r="G46">
        <f t="shared" si="8"/>
        <v>0.09043720965</v>
      </c>
      <c r="H46">
        <f t="shared" si="8"/>
        <v>0.3490701935</v>
      </c>
      <c r="I46">
        <f t="shared" si="8"/>
        <v>0.06896859189</v>
      </c>
      <c r="J46">
        <f t="shared" si="8"/>
        <v>0.1079917692</v>
      </c>
      <c r="K46">
        <f t="shared" si="8"/>
        <v>0.06464432604</v>
      </c>
      <c r="L46">
        <f t="shared" si="8"/>
        <v>0.3198350269</v>
      </c>
      <c r="M46">
        <f t="shared" si="8"/>
        <v>0.7572178609</v>
      </c>
      <c r="N46">
        <f t="shared" si="8"/>
        <v>0.06055300708</v>
      </c>
      <c r="O46">
        <f t="shared" si="8"/>
        <v>0.3243951637</v>
      </c>
      <c r="P46">
        <f t="shared" si="8"/>
        <v>0.1722433679</v>
      </c>
      <c r="Q46">
        <f t="shared" si="8"/>
        <v>0.2705159679</v>
      </c>
      <c r="R46">
        <f t="shared" si="8"/>
        <v>0.2761742606</v>
      </c>
    </row>
    <row r="48">
      <c r="A48" s="1" t="s">
        <v>36</v>
      </c>
      <c r="B48" s="1" t="s">
        <v>4</v>
      </c>
      <c r="C48" s="1" t="s">
        <v>5</v>
      </c>
      <c r="D48" s="1" t="s">
        <v>6</v>
      </c>
      <c r="E48" s="1" t="s">
        <v>7</v>
      </c>
      <c r="F48" s="1" t="s">
        <v>8</v>
      </c>
      <c r="G48" s="1" t="s">
        <v>9</v>
      </c>
      <c r="H48" s="1" t="s">
        <v>10</v>
      </c>
      <c r="I48" s="1" t="s">
        <v>11</v>
      </c>
      <c r="J48" s="1" t="s">
        <v>12</v>
      </c>
      <c r="K48" s="1" t="s">
        <v>13</v>
      </c>
      <c r="L48" s="1" t="s">
        <v>14</v>
      </c>
      <c r="M48" s="1" t="s">
        <v>15</v>
      </c>
      <c r="N48" s="1" t="s">
        <v>16</v>
      </c>
      <c r="O48" s="1" t="s">
        <v>17</v>
      </c>
      <c r="P48" s="1" t="s">
        <v>34</v>
      </c>
      <c r="Q48" s="1" t="s">
        <v>35</v>
      </c>
      <c r="R48" s="1" t="s">
        <v>18</v>
      </c>
    </row>
    <row r="49">
      <c r="A49" s="1" t="s">
        <v>19</v>
      </c>
      <c r="B49" s="1">
        <v>39.0</v>
      </c>
      <c r="C49" s="1">
        <v>49.0</v>
      </c>
      <c r="D49" s="1">
        <v>49.0</v>
      </c>
      <c r="E49" s="1">
        <v>51.0</v>
      </c>
      <c r="F49" s="1">
        <v>67.0</v>
      </c>
      <c r="G49" s="1">
        <v>71.0</v>
      </c>
      <c r="H49" s="1">
        <v>75.0</v>
      </c>
      <c r="I49" s="1">
        <v>57.0</v>
      </c>
      <c r="J49" s="1">
        <v>70.0</v>
      </c>
      <c r="K49" s="1">
        <v>70.0</v>
      </c>
      <c r="L49" s="1">
        <v>71.0</v>
      </c>
      <c r="M49" s="1">
        <v>71.0</v>
      </c>
      <c r="N49" s="1">
        <v>77.0</v>
      </c>
      <c r="O49" s="1">
        <v>73.0</v>
      </c>
      <c r="P49" s="1">
        <v>71.0</v>
      </c>
      <c r="Q49" s="1">
        <v>84.0</v>
      </c>
      <c r="R49" s="1">
        <v>81.0</v>
      </c>
    </row>
    <row r="50">
      <c r="A50" s="1" t="s">
        <v>20</v>
      </c>
      <c r="B50" s="1">
        <v>38.0</v>
      </c>
      <c r="C50" s="1">
        <v>49.0</v>
      </c>
      <c r="D50" s="1">
        <v>46.0</v>
      </c>
      <c r="E50" s="1">
        <v>50.0</v>
      </c>
      <c r="F50" s="1">
        <v>69.0</v>
      </c>
      <c r="G50" s="1">
        <v>73.0</v>
      </c>
      <c r="H50" s="1">
        <v>75.0</v>
      </c>
      <c r="I50" s="1">
        <v>59.0</v>
      </c>
      <c r="J50" s="1">
        <v>70.0</v>
      </c>
      <c r="K50" s="1">
        <v>68.0</v>
      </c>
      <c r="L50" s="1">
        <v>71.0</v>
      </c>
      <c r="M50" s="1">
        <v>72.0</v>
      </c>
      <c r="N50" s="1">
        <v>80.0</v>
      </c>
      <c r="O50" s="1">
        <v>75.0</v>
      </c>
      <c r="P50" s="1">
        <v>73.0</v>
      </c>
      <c r="Q50" s="1">
        <v>87.0</v>
      </c>
      <c r="R50" s="1">
        <v>83.0</v>
      </c>
    </row>
    <row r="51">
      <c r="A51" s="1" t="s">
        <v>21</v>
      </c>
      <c r="B51" s="1">
        <v>39.0</v>
      </c>
      <c r="C51" s="1">
        <v>50.0</v>
      </c>
      <c r="D51" s="1">
        <v>46.0</v>
      </c>
      <c r="E51" s="1">
        <v>49.0</v>
      </c>
      <c r="F51" s="1">
        <v>67.0</v>
      </c>
      <c r="G51" s="1">
        <v>73.0</v>
      </c>
      <c r="H51" s="1">
        <v>79.0</v>
      </c>
      <c r="I51" s="1">
        <v>58.0</v>
      </c>
      <c r="J51" s="1">
        <v>70.0</v>
      </c>
      <c r="K51" s="1">
        <v>67.0</v>
      </c>
      <c r="L51" s="1">
        <v>70.0</v>
      </c>
      <c r="M51" s="1">
        <v>72.0</v>
      </c>
      <c r="N51" s="1">
        <v>77.0</v>
      </c>
      <c r="O51" s="1">
        <v>72.0</v>
      </c>
      <c r="P51" s="1">
        <v>72.0</v>
      </c>
      <c r="Q51" s="1">
        <v>88.0</v>
      </c>
      <c r="R51" s="1">
        <v>88.0</v>
      </c>
    </row>
    <row r="52">
      <c r="A52" s="1" t="s">
        <v>22</v>
      </c>
      <c r="B52" s="1">
        <v>39.0</v>
      </c>
      <c r="C52" s="1">
        <v>48.0</v>
      </c>
      <c r="D52" s="1">
        <v>47.0</v>
      </c>
      <c r="E52" s="1">
        <v>49.0</v>
      </c>
      <c r="F52" s="1">
        <v>68.0</v>
      </c>
      <c r="G52" s="1">
        <v>74.0</v>
      </c>
      <c r="H52" s="1">
        <v>69.0</v>
      </c>
      <c r="I52" s="1">
        <v>57.0</v>
      </c>
      <c r="J52" s="1">
        <v>70.0</v>
      </c>
      <c r="K52" s="1">
        <v>68.0</v>
      </c>
      <c r="L52" s="1">
        <v>71.0</v>
      </c>
      <c r="M52" s="1">
        <v>74.0</v>
      </c>
      <c r="N52" s="1">
        <v>76.0</v>
      </c>
      <c r="O52" s="1">
        <v>74.0</v>
      </c>
      <c r="P52" s="1">
        <v>72.0</v>
      </c>
      <c r="Q52" s="1">
        <v>84.0</v>
      </c>
      <c r="R52" s="1">
        <v>89.0</v>
      </c>
    </row>
    <row r="53">
      <c r="A53" s="1" t="s">
        <v>23</v>
      </c>
      <c r="B53" s="1">
        <v>39.0</v>
      </c>
      <c r="C53" s="1">
        <v>46.0</v>
      </c>
      <c r="D53" s="1">
        <v>47.0</v>
      </c>
      <c r="E53" s="1">
        <v>50.0</v>
      </c>
      <c r="F53" s="1">
        <v>66.0</v>
      </c>
      <c r="G53" s="1">
        <v>72.0</v>
      </c>
      <c r="H53" s="1">
        <v>70.0</v>
      </c>
      <c r="I53" s="1">
        <v>61.0</v>
      </c>
      <c r="J53" s="1">
        <v>69.0</v>
      </c>
      <c r="K53" s="1">
        <v>68.0</v>
      </c>
      <c r="L53" s="1">
        <v>70.0</v>
      </c>
      <c r="M53" s="1">
        <v>69.0</v>
      </c>
      <c r="N53" s="1">
        <v>76.0</v>
      </c>
      <c r="O53" s="1">
        <v>74.0</v>
      </c>
      <c r="P53" s="1">
        <v>71.0</v>
      </c>
      <c r="Q53" s="1">
        <v>84.0</v>
      </c>
      <c r="R53" s="1">
        <v>89.0</v>
      </c>
    </row>
    <row r="54">
      <c r="A54" s="1" t="s">
        <v>24</v>
      </c>
      <c r="B54" s="1">
        <v>38.0</v>
      </c>
      <c r="C54" s="1">
        <v>47.0</v>
      </c>
      <c r="D54" s="1">
        <v>47.0</v>
      </c>
      <c r="E54" s="1">
        <v>50.0</v>
      </c>
      <c r="F54" s="1">
        <v>66.0</v>
      </c>
      <c r="G54" s="1">
        <v>73.0</v>
      </c>
      <c r="H54" s="1">
        <v>71.0</v>
      </c>
      <c r="I54" s="1">
        <v>69.0</v>
      </c>
      <c r="J54" s="1">
        <v>69.0</v>
      </c>
      <c r="K54" s="1">
        <v>69.0</v>
      </c>
      <c r="L54" s="1">
        <v>71.0</v>
      </c>
      <c r="M54" s="1">
        <v>70.0</v>
      </c>
      <c r="N54" s="1">
        <v>77.0</v>
      </c>
      <c r="O54" s="1">
        <v>74.0</v>
      </c>
      <c r="P54" s="1">
        <v>71.0</v>
      </c>
      <c r="Q54" s="1">
        <v>82.0</v>
      </c>
      <c r="R54" s="1">
        <v>84.0</v>
      </c>
    </row>
    <row r="55">
      <c r="A55" s="1" t="s">
        <v>25</v>
      </c>
      <c r="B55" s="1">
        <v>38.0</v>
      </c>
      <c r="C55" s="1">
        <v>46.0</v>
      </c>
      <c r="D55" s="1">
        <v>47.0</v>
      </c>
      <c r="E55" s="1">
        <v>50.0</v>
      </c>
      <c r="F55" s="1">
        <v>67.0</v>
      </c>
      <c r="G55" s="1">
        <v>72.0</v>
      </c>
      <c r="H55" s="1">
        <v>70.0</v>
      </c>
      <c r="I55" s="1">
        <v>61.0</v>
      </c>
      <c r="J55" s="1">
        <v>67.0</v>
      </c>
      <c r="K55" s="1">
        <v>67.0</v>
      </c>
      <c r="L55" s="1">
        <v>71.0</v>
      </c>
      <c r="M55" s="1">
        <v>74.0</v>
      </c>
      <c r="N55" s="1">
        <v>77.0</v>
      </c>
      <c r="O55" s="1">
        <v>74.0</v>
      </c>
      <c r="P55" s="1">
        <v>71.0</v>
      </c>
      <c r="Q55" s="1">
        <v>86.0</v>
      </c>
      <c r="R55" s="1">
        <v>82.0</v>
      </c>
    </row>
    <row r="56">
      <c r="A56" s="1" t="s">
        <v>26</v>
      </c>
      <c r="B56" s="1">
        <v>38.0</v>
      </c>
      <c r="C56" s="1">
        <v>46.0</v>
      </c>
      <c r="D56" s="1">
        <v>47.0</v>
      </c>
      <c r="E56" s="1">
        <v>51.0</v>
      </c>
      <c r="F56" s="1">
        <v>68.0</v>
      </c>
      <c r="G56" s="1">
        <v>72.0</v>
      </c>
      <c r="H56" s="1">
        <v>70.0</v>
      </c>
      <c r="I56" s="1">
        <v>59.0</v>
      </c>
      <c r="J56" s="1">
        <v>70.0</v>
      </c>
      <c r="K56" s="1">
        <v>68.0</v>
      </c>
      <c r="L56" s="1">
        <v>72.0</v>
      </c>
      <c r="M56" s="1">
        <v>74.0</v>
      </c>
      <c r="N56" s="1">
        <v>77.0</v>
      </c>
      <c r="O56" s="1">
        <v>73.0</v>
      </c>
      <c r="P56" s="1">
        <v>70.0</v>
      </c>
      <c r="Q56" s="1">
        <v>77.0</v>
      </c>
      <c r="R56" s="1">
        <v>82.0</v>
      </c>
    </row>
    <row r="57">
      <c r="A57" s="1" t="s">
        <v>27</v>
      </c>
      <c r="B57" s="1">
        <v>69.0</v>
      </c>
      <c r="C57" s="1">
        <v>49.0</v>
      </c>
      <c r="D57" s="1">
        <v>47.0</v>
      </c>
      <c r="E57" s="1">
        <v>51.0</v>
      </c>
      <c r="F57" s="1">
        <v>70.0</v>
      </c>
      <c r="G57" s="1">
        <v>69.0</v>
      </c>
      <c r="H57" s="1">
        <v>70.0</v>
      </c>
      <c r="I57" s="1">
        <v>61.0</v>
      </c>
      <c r="J57" s="1">
        <v>70.0</v>
      </c>
      <c r="K57" s="1">
        <v>66.0</v>
      </c>
      <c r="L57" s="1">
        <v>69.0</v>
      </c>
      <c r="M57" s="1">
        <v>72.0</v>
      </c>
      <c r="N57" s="1">
        <v>77.0</v>
      </c>
      <c r="O57" s="1">
        <v>76.0</v>
      </c>
      <c r="P57" s="1">
        <v>72.0</v>
      </c>
      <c r="Q57" s="1">
        <v>76.0</v>
      </c>
      <c r="R57" s="1">
        <v>84.0</v>
      </c>
    </row>
    <row r="58">
      <c r="A58" s="1" t="s">
        <v>28</v>
      </c>
      <c r="B58" s="1">
        <v>37.0</v>
      </c>
      <c r="C58" s="1">
        <v>46.0</v>
      </c>
      <c r="D58" s="1">
        <v>51.0</v>
      </c>
      <c r="E58" s="1">
        <v>50.0</v>
      </c>
      <c r="F58" s="1">
        <v>71.0</v>
      </c>
      <c r="G58" s="1">
        <v>71.0</v>
      </c>
      <c r="H58" s="1">
        <v>71.0</v>
      </c>
      <c r="I58" s="1">
        <v>57.0</v>
      </c>
      <c r="J58" s="1">
        <v>70.0</v>
      </c>
      <c r="K58" s="1">
        <v>67.0</v>
      </c>
      <c r="L58" s="1">
        <v>71.0</v>
      </c>
      <c r="M58" s="1">
        <v>79.0</v>
      </c>
      <c r="N58" s="1">
        <v>76.0</v>
      </c>
      <c r="O58" s="1">
        <v>76.0</v>
      </c>
      <c r="P58" s="1">
        <v>72.0</v>
      </c>
      <c r="Q58" s="1">
        <v>88.0</v>
      </c>
      <c r="R58" s="1">
        <v>84.0</v>
      </c>
    </row>
    <row r="59">
      <c r="A59" s="1" t="s">
        <v>29</v>
      </c>
      <c r="B59">
        <f t="shared" ref="B59:R59" si="9">MEDIAN(B49:B58)</f>
        <v>38.5</v>
      </c>
      <c r="C59">
        <f t="shared" si="9"/>
        <v>47.5</v>
      </c>
      <c r="D59">
        <f t="shared" si="9"/>
        <v>47</v>
      </c>
      <c r="E59">
        <f t="shared" si="9"/>
        <v>50</v>
      </c>
      <c r="F59">
        <f t="shared" si="9"/>
        <v>67.5</v>
      </c>
      <c r="G59">
        <f t="shared" si="9"/>
        <v>72</v>
      </c>
      <c r="H59">
        <f t="shared" si="9"/>
        <v>70.5</v>
      </c>
      <c r="I59">
        <f t="shared" si="9"/>
        <v>59</v>
      </c>
      <c r="J59">
        <f t="shared" si="9"/>
        <v>70</v>
      </c>
      <c r="K59">
        <f t="shared" si="9"/>
        <v>68</v>
      </c>
      <c r="L59">
        <f t="shared" si="9"/>
        <v>71</v>
      </c>
      <c r="M59">
        <f t="shared" si="9"/>
        <v>72</v>
      </c>
      <c r="N59">
        <f t="shared" si="9"/>
        <v>77</v>
      </c>
      <c r="O59">
        <f t="shared" si="9"/>
        <v>74</v>
      </c>
      <c r="P59">
        <f t="shared" si="9"/>
        <v>71.5</v>
      </c>
      <c r="Q59">
        <f t="shared" si="9"/>
        <v>84</v>
      </c>
      <c r="R59">
        <f t="shared" si="9"/>
        <v>84</v>
      </c>
    </row>
    <row r="60">
      <c r="A60" s="1" t="s">
        <v>56</v>
      </c>
      <c r="B60">
        <f t="shared" ref="B60:R60" si="10">stdev(B49:AO58)</f>
        <v>12.77715504</v>
      </c>
      <c r="C60">
        <f t="shared" si="10"/>
        <v>11.23446517</v>
      </c>
      <c r="D60">
        <f t="shared" si="10"/>
        <v>10.23075156</v>
      </c>
      <c r="E60">
        <f t="shared" si="10"/>
        <v>8.648093256</v>
      </c>
      <c r="F60">
        <f t="shared" si="10"/>
        <v>6.650760691</v>
      </c>
      <c r="G60">
        <f t="shared" si="10"/>
        <v>6.764775301</v>
      </c>
      <c r="H60">
        <f t="shared" si="10"/>
        <v>7.050183513</v>
      </c>
      <c r="I60">
        <f t="shared" si="10"/>
        <v>7.325091788</v>
      </c>
      <c r="J60">
        <f t="shared" si="10"/>
        <v>6.040489683</v>
      </c>
      <c r="K60">
        <f t="shared" si="10"/>
        <v>6.105610618</v>
      </c>
      <c r="L60">
        <f t="shared" si="10"/>
        <v>5.772355049</v>
      </c>
      <c r="M60">
        <f t="shared" si="10"/>
        <v>5.712386185</v>
      </c>
      <c r="N60">
        <f t="shared" si="10"/>
        <v>5.726273141</v>
      </c>
      <c r="O60">
        <f t="shared" si="10"/>
        <v>6.360736935</v>
      </c>
      <c r="P60">
        <f t="shared" si="10"/>
        <v>6.722838071</v>
      </c>
      <c r="Q60">
        <f t="shared" si="10"/>
        <v>3.596782188</v>
      </c>
      <c r="R60">
        <f t="shared" si="10"/>
        <v>2.988868236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</cols>
  <sheetData>
    <row r="1">
      <c r="A1" s="1" t="s">
        <v>37</v>
      </c>
      <c r="B1" s="1" t="s">
        <v>38</v>
      </c>
    </row>
    <row r="3">
      <c r="A3" s="1" t="s">
        <v>3</v>
      </c>
      <c r="B3" s="1" t="s">
        <v>39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34</v>
      </c>
    </row>
    <row r="4">
      <c r="A4" s="1" t="s">
        <v>19</v>
      </c>
      <c r="B4" s="1">
        <v>0.33</v>
      </c>
      <c r="C4" s="1">
        <v>1.01</v>
      </c>
      <c r="D4" s="1">
        <v>2.88</v>
      </c>
      <c r="E4" s="1">
        <v>6.15</v>
      </c>
      <c r="F4" s="1">
        <v>9.52</v>
      </c>
      <c r="G4" s="1">
        <v>8.43</v>
      </c>
      <c r="H4" s="1">
        <v>10.08</v>
      </c>
      <c r="I4" s="1">
        <v>12.15</v>
      </c>
      <c r="J4" s="1">
        <v>15.5</v>
      </c>
      <c r="K4" s="1">
        <v>18.01</v>
      </c>
      <c r="L4" s="1">
        <v>20.34</v>
      </c>
      <c r="M4" s="1">
        <v>21.41</v>
      </c>
      <c r="N4" s="1">
        <v>23.72</v>
      </c>
      <c r="O4" s="1">
        <v>25.39</v>
      </c>
      <c r="P4" s="1">
        <v>28.46</v>
      </c>
    </row>
    <row r="5">
      <c r="A5" s="1" t="s">
        <v>20</v>
      </c>
      <c r="B5" s="1">
        <v>0.33</v>
      </c>
      <c r="C5" s="1">
        <v>0.76</v>
      </c>
      <c r="D5" s="1">
        <v>2.2</v>
      </c>
      <c r="E5" s="1">
        <v>5.72</v>
      </c>
      <c r="F5" s="1">
        <v>6.5</v>
      </c>
      <c r="G5" s="1">
        <v>8.86</v>
      </c>
      <c r="H5" s="1">
        <v>11.54</v>
      </c>
      <c r="I5" s="1">
        <v>13.43</v>
      </c>
      <c r="J5" s="1">
        <v>15.54</v>
      </c>
      <c r="K5" s="1">
        <v>16.77</v>
      </c>
      <c r="L5" s="1">
        <v>18.68</v>
      </c>
      <c r="M5" s="1">
        <v>21.32</v>
      </c>
      <c r="N5" s="1">
        <v>23.03</v>
      </c>
      <c r="O5" s="1">
        <v>25.45</v>
      </c>
      <c r="P5" s="1">
        <v>28.31</v>
      </c>
    </row>
    <row r="6">
      <c r="A6" s="1" t="s">
        <v>21</v>
      </c>
      <c r="B6" s="1">
        <v>0.25</v>
      </c>
      <c r="C6" s="1">
        <v>1.27</v>
      </c>
      <c r="D6" s="1">
        <v>2.42</v>
      </c>
      <c r="E6" s="1">
        <v>5.53</v>
      </c>
      <c r="F6" s="1">
        <v>8.56</v>
      </c>
      <c r="G6" s="1">
        <v>8.04</v>
      </c>
      <c r="H6" s="1">
        <v>12.34</v>
      </c>
      <c r="I6" s="1">
        <v>12.86</v>
      </c>
      <c r="J6" s="1">
        <v>14.63</v>
      </c>
      <c r="K6" s="1">
        <v>15.96</v>
      </c>
      <c r="L6" s="1">
        <v>21.36</v>
      </c>
      <c r="M6" s="1">
        <v>20.48</v>
      </c>
      <c r="N6" s="1">
        <v>23.44</v>
      </c>
      <c r="O6" s="1">
        <v>26.27</v>
      </c>
      <c r="P6" s="1">
        <v>29.44</v>
      </c>
    </row>
    <row r="7">
      <c r="A7" s="1" t="s">
        <v>22</v>
      </c>
      <c r="B7" s="1">
        <v>0.46</v>
      </c>
      <c r="C7" s="1">
        <v>1.04</v>
      </c>
      <c r="D7" s="1">
        <v>3.22</v>
      </c>
      <c r="E7" s="1">
        <v>5.82</v>
      </c>
      <c r="F7" s="1">
        <v>7.49</v>
      </c>
      <c r="G7" s="1">
        <v>8.32</v>
      </c>
      <c r="H7" s="1">
        <v>10.6</v>
      </c>
      <c r="I7" s="1">
        <v>13.6</v>
      </c>
      <c r="J7" s="1">
        <v>16.16</v>
      </c>
      <c r="K7" s="1">
        <v>16.6</v>
      </c>
      <c r="L7" s="1">
        <v>19.98</v>
      </c>
      <c r="M7" s="1">
        <v>21.82</v>
      </c>
      <c r="N7" s="1">
        <v>23.15</v>
      </c>
      <c r="O7" s="1">
        <v>24.17</v>
      </c>
      <c r="P7" s="1">
        <v>28.33</v>
      </c>
    </row>
    <row r="8">
      <c r="A8" s="1" t="s">
        <v>23</v>
      </c>
      <c r="B8" s="1">
        <v>0.57</v>
      </c>
      <c r="C8" s="1">
        <v>1.02</v>
      </c>
      <c r="D8" s="1">
        <v>2.32</v>
      </c>
      <c r="E8" s="1">
        <v>5.66</v>
      </c>
      <c r="F8" s="1">
        <v>7.58</v>
      </c>
      <c r="G8" s="1">
        <v>6.91</v>
      </c>
      <c r="H8" s="1">
        <v>11.48</v>
      </c>
      <c r="I8" s="1">
        <v>12.33</v>
      </c>
      <c r="J8" s="1">
        <v>16.9</v>
      </c>
      <c r="K8" s="1">
        <v>14.08</v>
      </c>
      <c r="L8" s="1">
        <v>19.64</v>
      </c>
      <c r="M8" s="1">
        <v>22.67</v>
      </c>
      <c r="N8" s="1">
        <v>23.34</v>
      </c>
      <c r="O8" s="1">
        <v>25.71</v>
      </c>
    </row>
    <row r="9">
      <c r="A9" s="1" t="s">
        <v>24</v>
      </c>
      <c r="B9" s="1">
        <v>0.59</v>
      </c>
      <c r="C9" s="1">
        <v>0.46</v>
      </c>
      <c r="D9" s="1">
        <v>3.22</v>
      </c>
      <c r="E9" s="1">
        <v>4.66</v>
      </c>
      <c r="F9" s="1">
        <v>7.16</v>
      </c>
      <c r="G9" s="1">
        <v>8.37</v>
      </c>
      <c r="H9" s="1">
        <v>10.84</v>
      </c>
      <c r="I9" s="1">
        <v>13.83</v>
      </c>
      <c r="J9" s="1">
        <v>14.98</v>
      </c>
      <c r="K9" s="1">
        <v>16.75</v>
      </c>
      <c r="L9" s="1">
        <v>20.69</v>
      </c>
      <c r="M9" s="1">
        <v>28.1</v>
      </c>
      <c r="N9" s="1">
        <v>20.64</v>
      </c>
      <c r="O9" s="1">
        <v>26.1</v>
      </c>
    </row>
    <row r="10">
      <c r="A10" s="1" t="s">
        <v>25</v>
      </c>
      <c r="B10" s="1">
        <v>0.44</v>
      </c>
      <c r="C10" s="1">
        <v>1.05</v>
      </c>
      <c r="D10" s="1">
        <v>2.55</v>
      </c>
      <c r="E10" s="1">
        <v>5.78</v>
      </c>
      <c r="F10" s="1">
        <v>6.93</v>
      </c>
      <c r="G10" s="1">
        <v>8.11</v>
      </c>
      <c r="H10" s="1">
        <v>10.17</v>
      </c>
      <c r="I10" s="1">
        <v>12.82</v>
      </c>
      <c r="J10" s="1">
        <v>13.3</v>
      </c>
      <c r="K10" s="1">
        <v>17.45</v>
      </c>
      <c r="L10" s="1">
        <v>19.34</v>
      </c>
      <c r="M10" s="1">
        <v>21.99</v>
      </c>
      <c r="N10" s="1">
        <v>22.06</v>
      </c>
      <c r="O10" s="1">
        <v>25.99</v>
      </c>
    </row>
    <row r="11">
      <c r="A11" s="1" t="s">
        <v>26</v>
      </c>
      <c r="B11" s="1">
        <v>-0.02</v>
      </c>
      <c r="C11" s="1">
        <v>1.37</v>
      </c>
      <c r="D11" s="1">
        <v>2.93</v>
      </c>
      <c r="E11" s="1">
        <v>6.09</v>
      </c>
      <c r="F11" s="1">
        <v>7.9</v>
      </c>
      <c r="G11" s="1">
        <v>9.28</v>
      </c>
      <c r="H11" s="1">
        <v>11.43</v>
      </c>
      <c r="I11" s="1">
        <v>13.45</v>
      </c>
      <c r="J11" s="1">
        <v>17.43</v>
      </c>
      <c r="K11" s="1">
        <v>18.33</v>
      </c>
      <c r="L11" s="1">
        <v>21.16</v>
      </c>
      <c r="M11" s="1">
        <v>21.27</v>
      </c>
      <c r="N11" s="1">
        <v>23.37</v>
      </c>
      <c r="O11" s="1">
        <v>25.1</v>
      </c>
    </row>
    <row r="12">
      <c r="A12" s="1" t="s">
        <v>27</v>
      </c>
      <c r="B12" s="1">
        <v>0.23</v>
      </c>
      <c r="C12" s="1">
        <v>1.56</v>
      </c>
      <c r="D12" s="1">
        <v>2.44</v>
      </c>
      <c r="E12" s="1">
        <v>5.89</v>
      </c>
      <c r="F12" s="1">
        <v>6.74</v>
      </c>
      <c r="G12" s="1">
        <v>7.85</v>
      </c>
      <c r="H12" s="1">
        <v>11.21</v>
      </c>
      <c r="I12" s="1">
        <v>13.15</v>
      </c>
      <c r="J12" s="1">
        <v>16.69</v>
      </c>
      <c r="K12" s="1">
        <v>17.54</v>
      </c>
      <c r="L12" s="1">
        <v>21.41</v>
      </c>
      <c r="M12" s="1">
        <v>20.74</v>
      </c>
      <c r="N12" s="1">
        <v>23.08</v>
      </c>
      <c r="O12" s="1">
        <v>26.21</v>
      </c>
    </row>
    <row r="13">
      <c r="A13" s="1" t="s">
        <v>28</v>
      </c>
      <c r="B13" s="1">
        <v>0.24</v>
      </c>
      <c r="C13" s="1">
        <v>0.78</v>
      </c>
      <c r="D13" s="1">
        <v>2.92</v>
      </c>
      <c r="E13" s="1">
        <v>4.99</v>
      </c>
      <c r="F13" s="1">
        <v>7.9</v>
      </c>
      <c r="G13" s="1">
        <v>8.75</v>
      </c>
      <c r="H13" s="1">
        <v>12.66</v>
      </c>
      <c r="I13" s="1">
        <v>14.12</v>
      </c>
      <c r="J13" s="1">
        <v>22.3</v>
      </c>
      <c r="K13" s="1">
        <v>18.22</v>
      </c>
      <c r="L13" s="1">
        <v>19.78</v>
      </c>
      <c r="M13" s="1">
        <v>20.27</v>
      </c>
      <c r="N13" s="1">
        <v>22.29</v>
      </c>
      <c r="O13" s="1">
        <v>24.18</v>
      </c>
    </row>
    <row r="14">
      <c r="A14" s="1" t="s">
        <v>29</v>
      </c>
      <c r="B14">
        <f t="shared" ref="B14:P14" si="1">MEDIAN(B4:B13)</f>
        <v>0.33</v>
      </c>
      <c r="C14">
        <f t="shared" si="1"/>
        <v>1.03</v>
      </c>
      <c r="D14">
        <f t="shared" si="1"/>
        <v>2.715</v>
      </c>
      <c r="E14">
        <f t="shared" si="1"/>
        <v>5.75</v>
      </c>
      <c r="F14">
        <f t="shared" si="1"/>
        <v>7.535</v>
      </c>
      <c r="G14">
        <f t="shared" si="1"/>
        <v>8.345</v>
      </c>
      <c r="H14">
        <f t="shared" si="1"/>
        <v>11.32</v>
      </c>
      <c r="I14">
        <f t="shared" si="1"/>
        <v>13.29</v>
      </c>
      <c r="J14">
        <f t="shared" si="1"/>
        <v>15.85</v>
      </c>
      <c r="K14">
        <f t="shared" si="1"/>
        <v>17.11</v>
      </c>
      <c r="L14">
        <f t="shared" si="1"/>
        <v>20.16</v>
      </c>
      <c r="M14">
        <f t="shared" si="1"/>
        <v>21.365</v>
      </c>
      <c r="N14">
        <f t="shared" si="1"/>
        <v>23.115</v>
      </c>
      <c r="O14">
        <f t="shared" si="1"/>
        <v>25.58</v>
      </c>
      <c r="P14">
        <f t="shared" si="1"/>
        <v>28.395</v>
      </c>
    </row>
    <row r="15">
      <c r="A15" s="1" t="s">
        <v>40</v>
      </c>
      <c r="B15">
        <f t="shared" ref="B15:P15" si="2">B14-A58</f>
        <v>0.33</v>
      </c>
      <c r="C15">
        <f t="shared" si="2"/>
        <v>1.03</v>
      </c>
      <c r="D15">
        <f t="shared" si="2"/>
        <v>2.715</v>
      </c>
      <c r="E15">
        <f t="shared" si="2"/>
        <v>5.75</v>
      </c>
      <c r="F15">
        <f t="shared" si="2"/>
        <v>7.535</v>
      </c>
      <c r="G15">
        <f t="shared" si="2"/>
        <v>8.345</v>
      </c>
      <c r="H15">
        <f t="shared" si="2"/>
        <v>11.32</v>
      </c>
      <c r="I15">
        <f t="shared" si="2"/>
        <v>13.29</v>
      </c>
      <c r="J15">
        <f t="shared" si="2"/>
        <v>15.85</v>
      </c>
      <c r="K15">
        <f t="shared" si="2"/>
        <v>17.11</v>
      </c>
      <c r="L15">
        <f t="shared" si="2"/>
        <v>20.16</v>
      </c>
      <c r="M15">
        <f t="shared" si="2"/>
        <v>21.365</v>
      </c>
      <c r="N15">
        <f t="shared" si="2"/>
        <v>23.115</v>
      </c>
      <c r="O15">
        <f t="shared" si="2"/>
        <v>25.58</v>
      </c>
      <c r="P15">
        <f t="shared" si="2"/>
        <v>28.395</v>
      </c>
    </row>
    <row r="16">
      <c r="A16" s="1" t="s">
        <v>31</v>
      </c>
    </row>
    <row r="18">
      <c r="A18" s="1" t="s">
        <v>32</v>
      </c>
      <c r="B18" s="1" t="s">
        <v>39</v>
      </c>
      <c r="C18" s="1" t="s">
        <v>5</v>
      </c>
      <c r="D18" s="1" t="s">
        <v>6</v>
      </c>
      <c r="E18" s="1" t="s">
        <v>7</v>
      </c>
      <c r="F18" s="1" t="s">
        <v>8</v>
      </c>
      <c r="G18" s="1" t="s">
        <v>9</v>
      </c>
      <c r="H18" s="1" t="s">
        <v>10</v>
      </c>
      <c r="I18" s="1" t="s">
        <v>11</v>
      </c>
      <c r="J18" s="1" t="s">
        <v>12</v>
      </c>
      <c r="K18" s="1" t="s">
        <v>13</v>
      </c>
      <c r="L18" s="1" t="s">
        <v>14</v>
      </c>
      <c r="M18" s="1" t="s">
        <v>15</v>
      </c>
      <c r="N18" s="1" t="s">
        <v>16</v>
      </c>
      <c r="O18" s="1" t="s">
        <v>17</v>
      </c>
      <c r="P18" s="1" t="s">
        <v>34</v>
      </c>
    </row>
    <row r="19">
      <c r="A19" s="1" t="s">
        <v>19</v>
      </c>
      <c r="B19" s="1">
        <v>36.0</v>
      </c>
      <c r="C19" s="1">
        <v>44.0</v>
      </c>
      <c r="D19" s="1">
        <v>60.0</v>
      </c>
      <c r="E19" s="1">
        <v>63.0</v>
      </c>
      <c r="F19" s="1">
        <v>63.0</v>
      </c>
      <c r="G19" s="1">
        <v>69.0</v>
      </c>
      <c r="H19" s="1">
        <v>75.0</v>
      </c>
      <c r="I19" s="1">
        <v>84.0</v>
      </c>
      <c r="J19" s="1">
        <v>78.0</v>
      </c>
      <c r="K19" s="1">
        <v>82.0</v>
      </c>
      <c r="L19" s="1">
        <v>89.0</v>
      </c>
      <c r="M19" s="1">
        <v>154.0</v>
      </c>
      <c r="N19" s="1">
        <v>84.0</v>
      </c>
      <c r="O19" s="1">
        <v>87.0</v>
      </c>
      <c r="P19" s="1">
        <v>153.0</v>
      </c>
    </row>
    <row r="20">
      <c r="A20" s="1" t="s">
        <v>20</v>
      </c>
      <c r="B20" s="1">
        <v>35.0</v>
      </c>
      <c r="C20" s="1">
        <v>43.0</v>
      </c>
      <c r="D20" s="1">
        <v>63.0</v>
      </c>
      <c r="E20" s="1">
        <v>64.0</v>
      </c>
      <c r="F20" s="1">
        <v>62.0</v>
      </c>
      <c r="G20" s="1">
        <v>73.0</v>
      </c>
      <c r="H20" s="1">
        <v>71.0</v>
      </c>
      <c r="I20" s="1">
        <v>84.0</v>
      </c>
      <c r="J20" s="1">
        <v>80.0</v>
      </c>
      <c r="K20" s="1">
        <v>80.0</v>
      </c>
      <c r="L20" s="1">
        <v>90.0</v>
      </c>
      <c r="M20" s="1">
        <v>150.0</v>
      </c>
      <c r="N20" s="1">
        <v>146.0</v>
      </c>
      <c r="O20" s="1">
        <v>146.0</v>
      </c>
      <c r="P20" s="1">
        <v>147.0</v>
      </c>
    </row>
    <row r="21">
      <c r="A21" s="1" t="s">
        <v>21</v>
      </c>
      <c r="B21" s="1">
        <v>36.0</v>
      </c>
      <c r="C21" s="1">
        <v>43.0</v>
      </c>
      <c r="D21" s="1">
        <v>54.0</v>
      </c>
      <c r="E21" s="1">
        <v>63.0</v>
      </c>
      <c r="F21" s="1">
        <v>59.0</v>
      </c>
      <c r="G21" s="1">
        <v>76.0</v>
      </c>
      <c r="H21" s="1">
        <v>67.0</v>
      </c>
      <c r="I21" s="1">
        <v>89.0</v>
      </c>
      <c r="J21" s="1">
        <v>81.0</v>
      </c>
      <c r="K21" s="1">
        <v>80.0</v>
      </c>
      <c r="L21" s="1">
        <v>91.0</v>
      </c>
      <c r="M21" s="1">
        <v>153.0</v>
      </c>
      <c r="N21" s="1">
        <v>88.0</v>
      </c>
      <c r="O21" s="1">
        <v>87.0</v>
      </c>
      <c r="P21" s="1">
        <v>152.0</v>
      </c>
    </row>
    <row r="22">
      <c r="A22" s="1" t="s">
        <v>22</v>
      </c>
      <c r="B22" s="1">
        <v>35.0</v>
      </c>
      <c r="C22" s="1">
        <v>43.0</v>
      </c>
      <c r="D22" s="1">
        <v>53.0</v>
      </c>
      <c r="E22" s="1">
        <v>64.0</v>
      </c>
      <c r="F22" s="1">
        <v>59.0</v>
      </c>
      <c r="G22" s="1">
        <v>75.0</v>
      </c>
      <c r="H22" s="1">
        <v>68.0</v>
      </c>
      <c r="I22" s="1">
        <v>82.0</v>
      </c>
      <c r="J22" s="1">
        <v>77.0</v>
      </c>
      <c r="K22" s="1">
        <v>82.0</v>
      </c>
      <c r="L22" s="1">
        <v>149.0</v>
      </c>
      <c r="M22" s="1">
        <v>144.0</v>
      </c>
      <c r="N22" s="1">
        <v>146.0</v>
      </c>
      <c r="O22" s="1">
        <v>86.0</v>
      </c>
      <c r="P22" s="1">
        <v>89.0</v>
      </c>
    </row>
    <row r="23">
      <c r="A23" s="1" t="s">
        <v>23</v>
      </c>
      <c r="B23" s="1">
        <v>35.0</v>
      </c>
      <c r="C23" s="1">
        <v>44.0</v>
      </c>
      <c r="D23" s="1">
        <v>58.0</v>
      </c>
      <c r="E23" s="1">
        <v>64.0</v>
      </c>
      <c r="F23" s="1">
        <v>59.0</v>
      </c>
      <c r="G23" s="1">
        <v>75.0</v>
      </c>
      <c r="H23" s="1">
        <v>72.0</v>
      </c>
      <c r="I23" s="1">
        <v>84.0</v>
      </c>
      <c r="J23" s="1">
        <v>79.0</v>
      </c>
      <c r="K23" s="1">
        <v>83.0</v>
      </c>
      <c r="L23" s="1">
        <v>151.0</v>
      </c>
      <c r="M23" s="1">
        <v>153.0</v>
      </c>
      <c r="N23" s="1">
        <v>89.0</v>
      </c>
      <c r="O23" s="1">
        <v>86.0</v>
      </c>
    </row>
    <row r="24">
      <c r="A24" s="1" t="s">
        <v>24</v>
      </c>
      <c r="B24" s="1">
        <v>34.0</v>
      </c>
      <c r="C24" s="1">
        <v>43.0</v>
      </c>
      <c r="D24" s="1">
        <v>54.0</v>
      </c>
      <c r="E24" s="1">
        <v>68.0</v>
      </c>
      <c r="F24" s="1">
        <v>62.0</v>
      </c>
      <c r="G24" s="1">
        <v>77.0</v>
      </c>
      <c r="H24" s="1">
        <v>79.0</v>
      </c>
      <c r="I24" s="1">
        <v>85.0</v>
      </c>
      <c r="J24" s="1">
        <v>79.0</v>
      </c>
      <c r="K24" s="1">
        <v>82.0</v>
      </c>
      <c r="L24" s="1">
        <v>152.0</v>
      </c>
      <c r="M24" s="1">
        <v>149.0</v>
      </c>
      <c r="N24" s="1">
        <v>91.0</v>
      </c>
      <c r="O24" s="1">
        <v>146.0</v>
      </c>
    </row>
    <row r="25">
      <c r="A25" s="1" t="s">
        <v>25</v>
      </c>
      <c r="B25" s="1">
        <v>34.0</v>
      </c>
      <c r="C25" s="1">
        <v>45.0</v>
      </c>
      <c r="D25" s="1">
        <v>56.0</v>
      </c>
      <c r="E25" s="1">
        <v>67.0</v>
      </c>
      <c r="F25" s="1">
        <v>60.0</v>
      </c>
      <c r="G25" s="1">
        <v>76.0</v>
      </c>
      <c r="H25" s="1">
        <v>77.0</v>
      </c>
      <c r="I25" s="1">
        <v>83.0</v>
      </c>
      <c r="J25" s="1">
        <v>78.0</v>
      </c>
      <c r="K25" s="1">
        <v>81.0</v>
      </c>
      <c r="L25" s="1">
        <v>137.0</v>
      </c>
      <c r="M25" s="1">
        <v>151.0</v>
      </c>
      <c r="N25" s="1">
        <v>90.0</v>
      </c>
      <c r="O25" s="1">
        <v>89.0</v>
      </c>
    </row>
    <row r="26">
      <c r="A26" s="1" t="s">
        <v>26</v>
      </c>
      <c r="B26" s="1">
        <v>35.0</v>
      </c>
      <c r="C26" s="1">
        <v>44.0</v>
      </c>
      <c r="D26" s="1">
        <v>59.0</v>
      </c>
      <c r="E26" s="1">
        <v>66.0</v>
      </c>
      <c r="F26" s="1">
        <v>59.0</v>
      </c>
      <c r="G26" s="1">
        <v>75.0</v>
      </c>
      <c r="H26" s="1">
        <v>74.0</v>
      </c>
      <c r="I26" s="1">
        <v>81.0</v>
      </c>
      <c r="J26" s="1">
        <v>80.0</v>
      </c>
      <c r="K26" s="1">
        <v>81.0</v>
      </c>
      <c r="L26" s="1">
        <v>153.0</v>
      </c>
      <c r="M26" s="1">
        <v>150.0</v>
      </c>
      <c r="N26" s="1">
        <v>148.0</v>
      </c>
      <c r="O26" s="1">
        <v>88.0</v>
      </c>
    </row>
    <row r="27">
      <c r="A27" s="1" t="s">
        <v>27</v>
      </c>
      <c r="B27" s="1">
        <v>36.0</v>
      </c>
      <c r="C27" s="1">
        <v>43.0</v>
      </c>
      <c r="D27" s="1">
        <v>58.0</v>
      </c>
      <c r="E27" s="1">
        <v>64.0</v>
      </c>
      <c r="F27" s="1">
        <v>61.0</v>
      </c>
      <c r="G27" s="1">
        <v>77.0</v>
      </c>
      <c r="H27" s="1">
        <v>66.0</v>
      </c>
      <c r="I27" s="1">
        <v>82.0</v>
      </c>
      <c r="J27" s="1">
        <v>84.0</v>
      </c>
      <c r="K27" s="1">
        <v>80.0</v>
      </c>
      <c r="L27" s="1">
        <v>164.0</v>
      </c>
      <c r="M27" s="1">
        <v>151.0</v>
      </c>
      <c r="N27" s="1">
        <v>151.0</v>
      </c>
      <c r="O27" s="1">
        <v>89.0</v>
      </c>
    </row>
    <row r="28">
      <c r="A28" s="1" t="s">
        <v>28</v>
      </c>
      <c r="B28" s="1">
        <v>35.0</v>
      </c>
      <c r="C28" s="1">
        <v>44.0</v>
      </c>
      <c r="D28" s="1">
        <v>59.0</v>
      </c>
      <c r="E28" s="1">
        <v>63.0</v>
      </c>
      <c r="F28" s="1">
        <v>60.0</v>
      </c>
      <c r="G28" s="1">
        <v>75.0</v>
      </c>
      <c r="H28" s="1">
        <v>71.0</v>
      </c>
      <c r="I28" s="1">
        <v>87.0</v>
      </c>
      <c r="J28" s="1">
        <v>83.0</v>
      </c>
      <c r="K28" s="1">
        <v>80.0</v>
      </c>
      <c r="L28" s="1">
        <v>86.0</v>
      </c>
      <c r="M28" s="1">
        <v>148.0</v>
      </c>
      <c r="N28" s="1">
        <v>93.0</v>
      </c>
      <c r="O28" s="1">
        <v>146.0</v>
      </c>
    </row>
    <row r="30">
      <c r="A30" s="1" t="s">
        <v>33</v>
      </c>
      <c r="B30" s="1" t="s">
        <v>39</v>
      </c>
      <c r="C30" s="1" t="s">
        <v>5</v>
      </c>
      <c r="D30" s="1" t="s">
        <v>6</v>
      </c>
      <c r="E30" s="1" t="s">
        <v>7</v>
      </c>
      <c r="F30" s="1" t="s">
        <v>8</v>
      </c>
      <c r="G30" s="1" t="s">
        <v>9</v>
      </c>
      <c r="H30" s="1" t="s">
        <v>10</v>
      </c>
      <c r="I30" s="1" t="s">
        <v>11</v>
      </c>
      <c r="J30" s="1" t="s">
        <v>12</v>
      </c>
      <c r="K30" s="1" t="s">
        <v>13</v>
      </c>
      <c r="L30" s="1" t="s">
        <v>14</v>
      </c>
      <c r="M30" s="1" t="s">
        <v>15</v>
      </c>
      <c r="N30" s="1" t="s">
        <v>16</v>
      </c>
      <c r="O30" s="1" t="s">
        <v>17</v>
      </c>
      <c r="P30" s="1" t="s">
        <v>34</v>
      </c>
    </row>
    <row r="31">
      <c r="A31" s="1" t="s">
        <v>19</v>
      </c>
      <c r="B31" s="1">
        <v>-0.45</v>
      </c>
      <c r="C31" s="1">
        <v>0.86</v>
      </c>
      <c r="D31" s="1">
        <v>0.94</v>
      </c>
      <c r="E31" s="1">
        <v>3.33</v>
      </c>
      <c r="F31" s="1">
        <v>7.19</v>
      </c>
      <c r="G31" s="1">
        <v>8.87</v>
      </c>
      <c r="H31" s="1">
        <v>9.85</v>
      </c>
      <c r="I31" s="1">
        <v>13.4</v>
      </c>
      <c r="J31" s="1">
        <v>14.63</v>
      </c>
      <c r="K31" s="1">
        <v>15.63</v>
      </c>
      <c r="L31" s="1">
        <v>17.91</v>
      </c>
      <c r="M31" s="1">
        <v>20.2</v>
      </c>
      <c r="N31" s="1">
        <v>21.77</v>
      </c>
      <c r="O31" s="1">
        <v>23.93</v>
      </c>
      <c r="P31" s="1">
        <v>28.68</v>
      </c>
    </row>
    <row r="32">
      <c r="A32" s="1" t="s">
        <v>20</v>
      </c>
      <c r="B32" s="1">
        <v>-0.57</v>
      </c>
      <c r="C32" s="1">
        <v>-0.15</v>
      </c>
      <c r="D32" s="1">
        <v>0.56</v>
      </c>
      <c r="E32" s="1">
        <v>3.12</v>
      </c>
      <c r="F32" s="1">
        <v>7.16</v>
      </c>
      <c r="G32" s="1">
        <v>9.38</v>
      </c>
      <c r="H32" s="1">
        <v>10.27</v>
      </c>
      <c r="I32" s="1">
        <v>13.32</v>
      </c>
      <c r="J32" s="1">
        <v>14.89</v>
      </c>
      <c r="K32" s="1">
        <v>15.74</v>
      </c>
      <c r="L32" s="1">
        <v>17.91</v>
      </c>
      <c r="M32" s="1">
        <v>21.92</v>
      </c>
      <c r="N32" s="1">
        <v>21.81</v>
      </c>
      <c r="O32" s="1">
        <v>23.7</v>
      </c>
      <c r="P32" s="1">
        <v>25.92</v>
      </c>
    </row>
    <row r="33">
      <c r="A33" s="1" t="s">
        <v>21</v>
      </c>
      <c r="B33" s="1">
        <v>-0.68</v>
      </c>
      <c r="C33" s="1">
        <v>0.42</v>
      </c>
      <c r="D33" s="1">
        <v>1.86</v>
      </c>
      <c r="E33" s="1">
        <v>3.33</v>
      </c>
      <c r="F33" s="1">
        <v>7.15</v>
      </c>
      <c r="G33" s="1">
        <v>9.53</v>
      </c>
      <c r="H33" s="1">
        <v>9.8</v>
      </c>
      <c r="I33" s="1">
        <v>13.32</v>
      </c>
      <c r="J33" s="1">
        <v>14.65</v>
      </c>
      <c r="K33" s="1">
        <v>15.87</v>
      </c>
      <c r="L33" s="1">
        <v>17.8</v>
      </c>
      <c r="M33" s="1">
        <v>20.37</v>
      </c>
      <c r="N33" s="1">
        <v>21.66</v>
      </c>
      <c r="O33" s="1">
        <v>23.81</v>
      </c>
      <c r="P33" s="1">
        <v>26.65</v>
      </c>
    </row>
    <row r="34">
      <c r="A34" s="1" t="s">
        <v>22</v>
      </c>
      <c r="B34" s="1">
        <v>-0.48</v>
      </c>
      <c r="C34" s="1">
        <v>0.79</v>
      </c>
      <c r="D34" s="1">
        <v>0.94</v>
      </c>
      <c r="E34" s="1">
        <v>4.64</v>
      </c>
      <c r="F34" s="1">
        <v>7.04</v>
      </c>
      <c r="G34" s="1">
        <v>9.46</v>
      </c>
      <c r="H34" s="1">
        <v>10.41</v>
      </c>
      <c r="I34" s="1">
        <v>13.28</v>
      </c>
      <c r="J34" s="1">
        <v>14.53</v>
      </c>
      <c r="K34" s="1">
        <v>15.86</v>
      </c>
      <c r="L34" s="1">
        <v>17.53</v>
      </c>
      <c r="M34" s="1">
        <v>21.64</v>
      </c>
      <c r="N34" s="1">
        <v>21.81</v>
      </c>
      <c r="O34" s="1">
        <v>23.47</v>
      </c>
      <c r="P34" s="1">
        <v>26.05</v>
      </c>
    </row>
    <row r="35">
      <c r="A35" s="1" t="s">
        <v>23</v>
      </c>
      <c r="B35" s="1">
        <v>-0.71</v>
      </c>
      <c r="C35" s="1">
        <v>0.69</v>
      </c>
      <c r="D35" s="1">
        <v>1.41</v>
      </c>
      <c r="E35" s="1">
        <v>5.01</v>
      </c>
      <c r="F35" s="1">
        <v>6.84</v>
      </c>
      <c r="G35" s="1">
        <v>9.22</v>
      </c>
      <c r="H35" s="1">
        <v>11.11</v>
      </c>
      <c r="I35" s="1">
        <v>13.13</v>
      </c>
      <c r="J35" s="1">
        <v>14.53</v>
      </c>
      <c r="K35" s="1">
        <v>15.9</v>
      </c>
      <c r="L35" s="1">
        <v>17.56</v>
      </c>
      <c r="M35" s="1">
        <v>21.73</v>
      </c>
      <c r="N35" s="1">
        <v>21.46</v>
      </c>
      <c r="O35" s="1">
        <v>23.56</v>
      </c>
      <c r="P35" s="1">
        <v>26.32</v>
      </c>
    </row>
    <row r="36">
      <c r="A36" s="1" t="s">
        <v>24</v>
      </c>
      <c r="B36" s="1">
        <v>-0.66</v>
      </c>
      <c r="C36" s="1">
        <v>0.74</v>
      </c>
      <c r="D36" s="1">
        <v>1.92</v>
      </c>
      <c r="E36" s="1">
        <v>4.08</v>
      </c>
      <c r="F36" s="1">
        <v>7.04</v>
      </c>
      <c r="G36" s="1">
        <v>9.13</v>
      </c>
      <c r="H36" s="1">
        <v>11.06</v>
      </c>
      <c r="I36" s="1">
        <v>13.24</v>
      </c>
      <c r="J36" s="1">
        <v>14.58</v>
      </c>
      <c r="K36" s="1">
        <v>16.02</v>
      </c>
      <c r="L36" s="1">
        <v>17.57</v>
      </c>
      <c r="M36" s="1">
        <v>21.3</v>
      </c>
      <c r="N36" s="1">
        <v>21.51</v>
      </c>
      <c r="O36" s="1">
        <v>23.46</v>
      </c>
      <c r="P36" s="1">
        <v>26.57</v>
      </c>
    </row>
    <row r="37">
      <c r="A37" s="1" t="s">
        <v>25</v>
      </c>
      <c r="B37" s="1">
        <v>-0.49</v>
      </c>
      <c r="C37" s="1">
        <v>0.42</v>
      </c>
      <c r="D37" s="1">
        <v>1.33</v>
      </c>
      <c r="E37" s="1">
        <v>3.91</v>
      </c>
      <c r="F37" s="1">
        <v>7.13</v>
      </c>
      <c r="G37" s="1">
        <v>8.95</v>
      </c>
      <c r="H37" s="1">
        <v>10.77</v>
      </c>
      <c r="I37" s="1">
        <v>13.32</v>
      </c>
      <c r="J37" s="1">
        <v>14.57</v>
      </c>
      <c r="K37" s="1">
        <v>15.89</v>
      </c>
      <c r="L37" s="1">
        <v>17.73</v>
      </c>
      <c r="M37" s="1">
        <v>17.16</v>
      </c>
      <c r="N37" s="1">
        <v>21.63</v>
      </c>
      <c r="O37" s="1">
        <v>23.67</v>
      </c>
      <c r="P37" s="1">
        <v>26.7</v>
      </c>
    </row>
    <row r="38">
      <c r="A38" s="1" t="s">
        <v>26</v>
      </c>
      <c r="B38" s="1">
        <v>-0.87</v>
      </c>
      <c r="C38" s="1">
        <v>0.89</v>
      </c>
      <c r="D38" s="1">
        <v>1.33</v>
      </c>
      <c r="E38" s="1">
        <v>3.75</v>
      </c>
      <c r="F38" s="1">
        <v>7.07</v>
      </c>
      <c r="G38" s="1">
        <v>9.07</v>
      </c>
      <c r="H38" s="1">
        <v>10.74</v>
      </c>
      <c r="I38" s="1">
        <v>13.05</v>
      </c>
      <c r="J38" s="1">
        <v>14.6</v>
      </c>
      <c r="K38" s="1">
        <v>15.97</v>
      </c>
      <c r="L38" s="1">
        <v>17.59</v>
      </c>
      <c r="M38" s="1">
        <v>20.45</v>
      </c>
      <c r="N38" s="1">
        <v>21.69</v>
      </c>
      <c r="O38" s="1">
        <v>23.66</v>
      </c>
      <c r="P38" s="1">
        <v>27.38</v>
      </c>
    </row>
    <row r="39">
      <c r="A39" s="1" t="s">
        <v>27</v>
      </c>
      <c r="B39" s="1">
        <v>-0.66</v>
      </c>
      <c r="C39" s="1">
        <v>0.06</v>
      </c>
      <c r="D39" s="1">
        <v>1.8</v>
      </c>
      <c r="E39" s="1">
        <v>4.11</v>
      </c>
      <c r="F39" s="1">
        <v>7.02</v>
      </c>
      <c r="G39" s="1">
        <v>9.07</v>
      </c>
      <c r="H39" s="1">
        <v>10.57</v>
      </c>
      <c r="I39" s="1">
        <v>13.16</v>
      </c>
      <c r="J39" s="1">
        <v>14.45</v>
      </c>
      <c r="K39" s="1">
        <v>15.98</v>
      </c>
      <c r="L39" s="1">
        <v>17.66</v>
      </c>
      <c r="M39" s="1">
        <v>21.09</v>
      </c>
      <c r="N39" s="1">
        <v>21.81</v>
      </c>
      <c r="O39" s="1">
        <v>23.66</v>
      </c>
      <c r="P39" s="1">
        <v>27.07</v>
      </c>
    </row>
    <row r="40">
      <c r="A40" s="1" t="s">
        <v>28</v>
      </c>
      <c r="B40" s="1">
        <v>-0.87</v>
      </c>
      <c r="C40" s="1">
        <v>0.63</v>
      </c>
      <c r="D40" s="1">
        <v>1.83</v>
      </c>
      <c r="E40" s="1">
        <v>3.64</v>
      </c>
      <c r="F40" s="1">
        <v>6.87</v>
      </c>
      <c r="G40" s="1">
        <v>9.03</v>
      </c>
      <c r="H40" s="1">
        <v>11.77</v>
      </c>
      <c r="I40" s="1">
        <v>12.85</v>
      </c>
      <c r="J40" s="1">
        <v>14.05</v>
      </c>
      <c r="K40" s="1">
        <v>15.74</v>
      </c>
      <c r="L40" s="1">
        <v>17.83</v>
      </c>
      <c r="M40" s="1">
        <v>21.41</v>
      </c>
      <c r="N40" s="1">
        <v>21.9</v>
      </c>
      <c r="O40" s="1">
        <v>26.66</v>
      </c>
      <c r="P40" s="1">
        <v>26.14</v>
      </c>
    </row>
    <row r="41">
      <c r="A41" s="1" t="s">
        <v>29</v>
      </c>
      <c r="B41">
        <f t="shared" ref="B41:P41" si="3">MEDIAN(B31:B40)</f>
        <v>-0.66</v>
      </c>
      <c r="C41">
        <f t="shared" si="3"/>
        <v>0.66</v>
      </c>
      <c r="D41">
        <f t="shared" si="3"/>
        <v>1.37</v>
      </c>
      <c r="E41">
        <f t="shared" si="3"/>
        <v>3.83</v>
      </c>
      <c r="F41">
        <f t="shared" si="3"/>
        <v>7.055</v>
      </c>
      <c r="G41">
        <f t="shared" si="3"/>
        <v>9.1</v>
      </c>
      <c r="H41">
        <f t="shared" si="3"/>
        <v>10.655</v>
      </c>
      <c r="I41">
        <f t="shared" si="3"/>
        <v>13.26</v>
      </c>
      <c r="J41">
        <f t="shared" si="3"/>
        <v>14.575</v>
      </c>
      <c r="K41">
        <f t="shared" si="3"/>
        <v>15.88</v>
      </c>
      <c r="L41">
        <f t="shared" si="3"/>
        <v>17.695</v>
      </c>
      <c r="M41">
        <f t="shared" si="3"/>
        <v>21.195</v>
      </c>
      <c r="N41">
        <f t="shared" si="3"/>
        <v>21.73</v>
      </c>
      <c r="O41">
        <f t="shared" si="3"/>
        <v>23.665</v>
      </c>
      <c r="P41">
        <f t="shared" si="3"/>
        <v>26.61</v>
      </c>
    </row>
    <row r="42">
      <c r="A42" s="1" t="s">
        <v>40</v>
      </c>
      <c r="B42">
        <f t="shared" ref="B42:P42" si="4">B41-A58</f>
        <v>-0.66</v>
      </c>
      <c r="C42">
        <f t="shared" si="4"/>
        <v>0.66</v>
      </c>
      <c r="D42">
        <f t="shared" si="4"/>
        <v>1.37</v>
      </c>
      <c r="E42">
        <f t="shared" si="4"/>
        <v>3.83</v>
      </c>
      <c r="F42">
        <f t="shared" si="4"/>
        <v>7.055</v>
      </c>
      <c r="G42">
        <f t="shared" si="4"/>
        <v>9.1</v>
      </c>
      <c r="H42">
        <f t="shared" si="4"/>
        <v>10.655</v>
      </c>
      <c r="I42">
        <f t="shared" si="4"/>
        <v>13.26</v>
      </c>
      <c r="J42">
        <f t="shared" si="4"/>
        <v>14.575</v>
      </c>
      <c r="K42">
        <f t="shared" si="4"/>
        <v>15.88</v>
      </c>
      <c r="L42">
        <f t="shared" si="4"/>
        <v>17.695</v>
      </c>
      <c r="M42">
        <f t="shared" si="4"/>
        <v>21.195</v>
      </c>
      <c r="N42">
        <f t="shared" si="4"/>
        <v>21.73</v>
      </c>
      <c r="O42">
        <f t="shared" si="4"/>
        <v>23.665</v>
      </c>
      <c r="P42">
        <f t="shared" si="4"/>
        <v>26.61</v>
      </c>
    </row>
    <row r="44">
      <c r="A44" s="1" t="s">
        <v>36</v>
      </c>
      <c r="B44" s="1" t="s">
        <v>39</v>
      </c>
      <c r="C44" s="1" t="s">
        <v>5</v>
      </c>
      <c r="D44" s="1" t="s">
        <v>6</v>
      </c>
      <c r="E44" s="1" t="s">
        <v>7</v>
      </c>
      <c r="F44" s="1" t="s">
        <v>8</v>
      </c>
      <c r="G44" s="1" t="s">
        <v>9</v>
      </c>
      <c r="H44" s="1" t="s">
        <v>10</v>
      </c>
      <c r="I44" s="1" t="s">
        <v>11</v>
      </c>
      <c r="J44" s="1" t="s">
        <v>12</v>
      </c>
      <c r="K44" s="1" t="s">
        <v>13</v>
      </c>
      <c r="L44" s="1" t="s">
        <v>14</v>
      </c>
      <c r="M44" s="1" t="s">
        <v>15</v>
      </c>
      <c r="N44" s="1" t="s">
        <v>16</v>
      </c>
      <c r="O44" s="1" t="s">
        <v>17</v>
      </c>
      <c r="P44" s="1" t="s">
        <v>34</v>
      </c>
    </row>
    <row r="45">
      <c r="A45" s="1" t="s">
        <v>19</v>
      </c>
      <c r="B45" s="1">
        <v>46.0</v>
      </c>
      <c r="C45" s="1">
        <v>45.0</v>
      </c>
      <c r="D45" s="1">
        <v>46.0</v>
      </c>
      <c r="E45" s="1">
        <v>83.0</v>
      </c>
      <c r="F45" s="1">
        <v>58.0</v>
      </c>
      <c r="G45" s="1">
        <v>64.0</v>
      </c>
      <c r="H45" s="1">
        <v>67.0</v>
      </c>
      <c r="I45" s="1">
        <v>83.0</v>
      </c>
      <c r="J45" s="1">
        <v>82.0</v>
      </c>
      <c r="K45" s="1">
        <v>85.0</v>
      </c>
      <c r="L45" s="1">
        <v>152.0</v>
      </c>
      <c r="M45" s="1">
        <v>85.0</v>
      </c>
      <c r="N45" s="1">
        <v>83.0</v>
      </c>
      <c r="O45" s="1">
        <v>151.0</v>
      </c>
      <c r="P45" s="1">
        <v>152.0</v>
      </c>
    </row>
    <row r="46">
      <c r="A46" s="1" t="s">
        <v>20</v>
      </c>
      <c r="B46" s="1">
        <v>46.0</v>
      </c>
      <c r="C46" s="1">
        <v>46.0</v>
      </c>
      <c r="D46" s="1">
        <v>49.0</v>
      </c>
      <c r="E46" s="1">
        <v>69.0</v>
      </c>
      <c r="F46" s="1">
        <v>58.0</v>
      </c>
      <c r="G46" s="1">
        <v>63.0</v>
      </c>
      <c r="H46" s="1">
        <v>69.0</v>
      </c>
      <c r="I46" s="1">
        <v>83.0</v>
      </c>
      <c r="J46" s="1">
        <v>81.0</v>
      </c>
      <c r="K46" s="1">
        <v>86.0</v>
      </c>
      <c r="L46" s="1">
        <v>84.0</v>
      </c>
      <c r="M46" s="1">
        <v>152.0</v>
      </c>
      <c r="N46" s="1">
        <v>82.0</v>
      </c>
      <c r="O46" s="1">
        <v>145.0</v>
      </c>
      <c r="P46" s="1">
        <v>90.0</v>
      </c>
    </row>
    <row r="47">
      <c r="A47" s="1" t="s">
        <v>21</v>
      </c>
      <c r="B47" s="1">
        <v>46.0</v>
      </c>
      <c r="C47" s="1">
        <v>45.0</v>
      </c>
      <c r="D47" s="1">
        <v>48.0</v>
      </c>
      <c r="E47" s="1">
        <v>65.0</v>
      </c>
      <c r="F47" s="1">
        <v>57.0</v>
      </c>
      <c r="G47" s="1">
        <v>64.0</v>
      </c>
      <c r="H47" s="1">
        <v>71.0</v>
      </c>
      <c r="I47" s="1">
        <v>145.0</v>
      </c>
      <c r="J47" s="1">
        <v>82.0</v>
      </c>
      <c r="K47" s="1">
        <v>86.0</v>
      </c>
      <c r="L47" s="1">
        <v>84.0</v>
      </c>
      <c r="M47" s="1">
        <v>85.0</v>
      </c>
      <c r="N47" s="1">
        <v>82.0</v>
      </c>
      <c r="O47" s="1">
        <v>144.0</v>
      </c>
      <c r="P47" s="1">
        <v>148.0</v>
      </c>
    </row>
    <row r="48">
      <c r="A48" s="1" t="s">
        <v>22</v>
      </c>
      <c r="B48" s="1">
        <v>46.0</v>
      </c>
      <c r="C48" s="1">
        <v>45.0</v>
      </c>
      <c r="D48" s="1">
        <v>52.0</v>
      </c>
      <c r="E48" s="1">
        <v>65.0</v>
      </c>
      <c r="F48" s="1">
        <v>58.0</v>
      </c>
      <c r="G48" s="1">
        <v>64.0</v>
      </c>
      <c r="H48" s="1">
        <v>70.0</v>
      </c>
      <c r="I48" s="1">
        <v>151.0</v>
      </c>
      <c r="J48" s="1">
        <v>82.0</v>
      </c>
      <c r="K48" s="1">
        <v>86.0</v>
      </c>
      <c r="L48" s="1">
        <v>85.0</v>
      </c>
      <c r="M48" s="1">
        <v>151.0</v>
      </c>
      <c r="N48" s="1">
        <v>83.0</v>
      </c>
      <c r="O48" s="1">
        <v>153.0</v>
      </c>
      <c r="P48" s="1">
        <v>146.0</v>
      </c>
    </row>
    <row r="49">
      <c r="A49" s="1" t="s">
        <v>23</v>
      </c>
      <c r="B49" s="1">
        <v>47.0</v>
      </c>
      <c r="C49" s="1">
        <v>46.0</v>
      </c>
      <c r="D49" s="1">
        <v>50.0</v>
      </c>
      <c r="E49" s="1">
        <v>69.0</v>
      </c>
      <c r="F49" s="1">
        <v>58.0</v>
      </c>
      <c r="G49" s="1">
        <v>63.0</v>
      </c>
      <c r="H49" s="1">
        <v>70.0</v>
      </c>
      <c r="I49" s="1">
        <v>87.0</v>
      </c>
      <c r="J49" s="1">
        <v>83.0</v>
      </c>
      <c r="K49" s="1">
        <v>85.0</v>
      </c>
      <c r="L49" s="1">
        <v>83.0</v>
      </c>
      <c r="M49" s="1">
        <v>87.0</v>
      </c>
      <c r="N49" s="1">
        <v>84.0</v>
      </c>
      <c r="O49" s="1">
        <v>152.0</v>
      </c>
      <c r="P49" s="1">
        <v>148.0</v>
      </c>
    </row>
    <row r="50">
      <c r="A50" s="1" t="s">
        <v>24</v>
      </c>
      <c r="B50" s="1">
        <v>45.0</v>
      </c>
      <c r="C50" s="1">
        <v>45.0</v>
      </c>
      <c r="D50" s="1">
        <v>49.0</v>
      </c>
      <c r="E50" s="1">
        <v>64.0</v>
      </c>
      <c r="F50" s="1">
        <v>58.0</v>
      </c>
      <c r="G50" s="1">
        <v>62.0</v>
      </c>
      <c r="H50" s="1">
        <v>71.0</v>
      </c>
      <c r="I50" s="1">
        <v>87.0</v>
      </c>
      <c r="J50" s="1">
        <v>82.0</v>
      </c>
      <c r="K50" s="1">
        <v>85.0</v>
      </c>
      <c r="L50" s="1">
        <v>85.0</v>
      </c>
      <c r="M50" s="1">
        <v>146.0</v>
      </c>
      <c r="N50" s="1">
        <v>85.0</v>
      </c>
      <c r="O50" s="1">
        <v>152.0</v>
      </c>
      <c r="P50" s="1">
        <v>78.0</v>
      </c>
    </row>
    <row r="51">
      <c r="A51" s="1" t="s">
        <v>25</v>
      </c>
      <c r="B51" s="1">
        <v>50.0</v>
      </c>
      <c r="C51" s="1">
        <v>46.0</v>
      </c>
      <c r="D51" s="1">
        <v>50.0</v>
      </c>
      <c r="E51" s="1">
        <v>65.0</v>
      </c>
      <c r="F51" s="1">
        <v>58.0</v>
      </c>
      <c r="G51" s="1">
        <v>60.0</v>
      </c>
      <c r="H51" s="1">
        <v>71.0</v>
      </c>
      <c r="I51" s="1">
        <v>89.0</v>
      </c>
      <c r="J51" s="1">
        <v>81.0</v>
      </c>
      <c r="K51" s="1">
        <v>87.0</v>
      </c>
      <c r="L51" s="1">
        <v>84.0</v>
      </c>
      <c r="M51" s="1">
        <v>85.0</v>
      </c>
      <c r="N51" s="1">
        <v>83.0</v>
      </c>
      <c r="O51" s="1">
        <v>153.0</v>
      </c>
      <c r="P51" s="1">
        <v>145.0</v>
      </c>
    </row>
    <row r="52">
      <c r="A52" s="1" t="s">
        <v>26</v>
      </c>
      <c r="B52" s="1">
        <v>46.0</v>
      </c>
      <c r="C52" s="1">
        <v>46.0</v>
      </c>
      <c r="D52" s="1">
        <v>51.0</v>
      </c>
      <c r="E52" s="1">
        <v>60.0</v>
      </c>
      <c r="F52" s="1">
        <v>59.0</v>
      </c>
      <c r="G52" s="1">
        <v>62.0</v>
      </c>
      <c r="H52" s="1">
        <v>76.0</v>
      </c>
      <c r="I52" s="1">
        <v>83.0</v>
      </c>
      <c r="J52" s="1">
        <v>83.0</v>
      </c>
      <c r="K52" s="1">
        <v>87.0</v>
      </c>
      <c r="L52" s="1">
        <v>149.0</v>
      </c>
      <c r="M52" s="1">
        <v>146.0</v>
      </c>
      <c r="N52" s="1">
        <v>86.0</v>
      </c>
      <c r="O52" s="1">
        <v>150.0</v>
      </c>
      <c r="P52" s="1">
        <v>91.0</v>
      </c>
    </row>
    <row r="53">
      <c r="A53" s="1" t="s">
        <v>27</v>
      </c>
      <c r="B53" s="1">
        <v>45.0</v>
      </c>
      <c r="C53" s="1">
        <v>49.0</v>
      </c>
      <c r="D53" s="1">
        <v>50.0</v>
      </c>
      <c r="E53" s="1">
        <v>60.0</v>
      </c>
      <c r="F53" s="1">
        <v>59.0</v>
      </c>
      <c r="G53" s="1">
        <v>62.0</v>
      </c>
      <c r="H53" s="1">
        <v>71.0</v>
      </c>
      <c r="I53" s="1">
        <v>90.0</v>
      </c>
      <c r="J53" s="1">
        <v>87.0</v>
      </c>
      <c r="K53" s="1">
        <v>87.0</v>
      </c>
      <c r="L53" s="1">
        <v>85.0</v>
      </c>
      <c r="M53" s="1">
        <v>146.0</v>
      </c>
      <c r="N53" s="1">
        <v>83.0</v>
      </c>
      <c r="O53" s="1">
        <v>152.0</v>
      </c>
      <c r="P53" s="1">
        <v>78.0</v>
      </c>
    </row>
    <row r="54">
      <c r="A54" s="1" t="s">
        <v>28</v>
      </c>
      <c r="B54" s="1">
        <v>47.0</v>
      </c>
      <c r="C54" s="1">
        <v>45.0</v>
      </c>
      <c r="D54" s="1">
        <v>49.0</v>
      </c>
      <c r="E54" s="1">
        <v>63.0</v>
      </c>
      <c r="F54" s="1">
        <v>60.0</v>
      </c>
      <c r="G54" s="1">
        <v>63.0</v>
      </c>
      <c r="H54" s="1">
        <v>69.0</v>
      </c>
      <c r="I54" s="1">
        <v>79.0</v>
      </c>
      <c r="J54" s="1">
        <v>89.0</v>
      </c>
      <c r="K54" s="1">
        <v>86.0</v>
      </c>
      <c r="L54" s="1">
        <v>146.0</v>
      </c>
      <c r="M54" s="1">
        <v>87.0</v>
      </c>
      <c r="N54" s="1">
        <v>82.0</v>
      </c>
      <c r="O54" s="1">
        <v>153.0</v>
      </c>
      <c r="P54" s="1">
        <v>151.0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5" max="5" width="25.86"/>
    <col customWidth="1" min="9" max="9" width="25.86"/>
    <col customWidth="1" min="13" max="13" width="25.71"/>
    <col customWidth="1" min="17" max="17" width="25.86"/>
    <col customWidth="1" min="21" max="21" width="26.29"/>
  </cols>
  <sheetData>
    <row r="1">
      <c r="A1" s="1" t="s">
        <v>41</v>
      </c>
    </row>
    <row r="2">
      <c r="C2" s="1" t="s">
        <v>42</v>
      </c>
      <c r="G2" s="1" t="s">
        <v>43</v>
      </c>
      <c r="K2" s="1" t="s">
        <v>44</v>
      </c>
      <c r="O2" s="1" t="s">
        <v>45</v>
      </c>
      <c r="S2" s="1" t="s">
        <v>46</v>
      </c>
      <c r="W2" s="1" t="s">
        <v>47</v>
      </c>
    </row>
    <row r="3">
      <c r="A3" s="1" t="s">
        <v>3</v>
      </c>
      <c r="B3" s="1" t="s">
        <v>48</v>
      </c>
      <c r="C3" s="1" t="s">
        <v>10</v>
      </c>
      <c r="D3" s="1" t="s">
        <v>49</v>
      </c>
      <c r="E3" s="1"/>
      <c r="F3" s="1" t="s">
        <v>48</v>
      </c>
      <c r="G3" s="1" t="s">
        <v>10</v>
      </c>
      <c r="H3" s="1" t="s">
        <v>49</v>
      </c>
      <c r="I3" s="1"/>
      <c r="J3" s="1" t="s">
        <v>48</v>
      </c>
      <c r="K3" s="1" t="s">
        <v>10</v>
      </c>
      <c r="L3" s="1" t="s">
        <v>49</v>
      </c>
      <c r="M3" s="1"/>
      <c r="N3" s="1" t="s">
        <v>48</v>
      </c>
      <c r="O3" s="1" t="s">
        <v>10</v>
      </c>
      <c r="P3" s="1" t="s">
        <v>49</v>
      </c>
      <c r="Q3" s="1"/>
      <c r="R3" s="1" t="s">
        <v>48</v>
      </c>
      <c r="S3" s="1" t="s">
        <v>10</v>
      </c>
      <c r="T3" s="1" t="s">
        <v>49</v>
      </c>
      <c r="U3" s="1"/>
      <c r="V3" s="1" t="s">
        <v>48</v>
      </c>
      <c r="W3" s="1" t="s">
        <v>10</v>
      </c>
      <c r="X3" s="1" t="s">
        <v>49</v>
      </c>
    </row>
    <row r="4">
      <c r="A4" s="1" t="s">
        <v>19</v>
      </c>
      <c r="B4" s="1">
        <v>4.39</v>
      </c>
      <c r="C4" s="1">
        <v>13.8</v>
      </c>
      <c r="D4" s="1">
        <v>17.62</v>
      </c>
      <c r="E4" s="1"/>
      <c r="F4" s="1">
        <v>4.43</v>
      </c>
      <c r="G4" s="1">
        <v>12.38</v>
      </c>
      <c r="H4" s="1">
        <v>20.28</v>
      </c>
      <c r="I4" s="1"/>
      <c r="J4" s="1">
        <v>4.81</v>
      </c>
      <c r="K4" s="1">
        <v>9.49</v>
      </c>
      <c r="L4" s="1">
        <v>13.83</v>
      </c>
      <c r="M4" s="1"/>
      <c r="N4" s="1">
        <v>2.67</v>
      </c>
      <c r="O4" s="1">
        <v>10.61</v>
      </c>
      <c r="P4" s="1">
        <v>18.2</v>
      </c>
      <c r="Q4" s="1"/>
      <c r="R4" s="1">
        <v>5.67</v>
      </c>
      <c r="S4" s="1">
        <v>10.76</v>
      </c>
      <c r="T4" s="1">
        <v>16.68</v>
      </c>
      <c r="U4" s="1"/>
      <c r="V4" s="1">
        <v>4.52</v>
      </c>
      <c r="W4" s="1">
        <v>10.05</v>
      </c>
      <c r="X4" s="1">
        <v>19.51</v>
      </c>
    </row>
    <row r="5">
      <c r="A5" s="1" t="s">
        <v>20</v>
      </c>
      <c r="B5" s="1">
        <v>4.44</v>
      </c>
      <c r="C5" s="1">
        <v>12.88</v>
      </c>
      <c r="D5" s="1">
        <v>22.75</v>
      </c>
      <c r="E5" s="1"/>
      <c r="F5" s="1">
        <v>6.92</v>
      </c>
      <c r="G5" s="1">
        <v>14.37</v>
      </c>
      <c r="H5" s="1">
        <v>11.07</v>
      </c>
      <c r="I5" s="1"/>
      <c r="J5" s="1">
        <v>4.08</v>
      </c>
      <c r="K5" s="1">
        <v>9.98</v>
      </c>
      <c r="L5" s="1">
        <v>13.81</v>
      </c>
      <c r="M5" s="1"/>
      <c r="N5" s="1">
        <v>4.19</v>
      </c>
      <c r="O5" s="1">
        <v>10.09</v>
      </c>
      <c r="P5" s="1">
        <v>19.04</v>
      </c>
      <c r="Q5" s="1"/>
      <c r="R5" s="1">
        <v>5.41</v>
      </c>
      <c r="S5" s="1">
        <v>11.48</v>
      </c>
      <c r="T5" s="1">
        <v>15.86</v>
      </c>
      <c r="U5" s="1"/>
      <c r="V5" s="1">
        <v>5.74</v>
      </c>
      <c r="W5" s="1">
        <v>12.29</v>
      </c>
      <c r="X5" s="1">
        <v>24.94</v>
      </c>
    </row>
    <row r="6">
      <c r="A6" s="1" t="s">
        <v>21</v>
      </c>
      <c r="B6" s="1">
        <v>4.25</v>
      </c>
      <c r="C6" s="1">
        <v>14.91</v>
      </c>
      <c r="D6" s="1">
        <v>17.2</v>
      </c>
      <c r="E6" s="1"/>
      <c r="F6" s="1">
        <v>5.16</v>
      </c>
      <c r="G6" s="1">
        <v>12.36</v>
      </c>
      <c r="H6" s="1">
        <v>16.84</v>
      </c>
      <c r="I6" s="1"/>
      <c r="J6" s="1">
        <v>4.4</v>
      </c>
      <c r="K6" s="1">
        <v>9.39</v>
      </c>
      <c r="L6" s="1">
        <v>16.62</v>
      </c>
      <c r="M6" s="1"/>
      <c r="N6" s="1">
        <v>4.91</v>
      </c>
      <c r="O6" s="1">
        <v>7.64</v>
      </c>
      <c r="P6" s="1">
        <v>15.96</v>
      </c>
      <c r="Q6" s="1"/>
      <c r="R6" s="1">
        <v>5.69</v>
      </c>
      <c r="S6" s="1">
        <v>12.09</v>
      </c>
      <c r="T6" s="1">
        <v>16.54</v>
      </c>
      <c r="U6" s="1"/>
      <c r="V6" s="1">
        <v>4.31</v>
      </c>
      <c r="W6" s="1">
        <v>10.6</v>
      </c>
      <c r="X6" s="1">
        <v>18.29</v>
      </c>
    </row>
    <row r="7">
      <c r="A7" s="1" t="s">
        <v>22</v>
      </c>
      <c r="B7" s="1">
        <v>5.51</v>
      </c>
      <c r="C7" s="1">
        <v>12.39</v>
      </c>
      <c r="D7" s="1">
        <v>19.32</v>
      </c>
      <c r="E7" s="1"/>
      <c r="F7" s="1">
        <v>4.13</v>
      </c>
      <c r="G7" s="1">
        <v>10.52</v>
      </c>
      <c r="H7" s="1">
        <v>17.71</v>
      </c>
      <c r="I7" s="1"/>
      <c r="J7" s="1">
        <v>3.7</v>
      </c>
      <c r="K7" s="1">
        <v>11.39</v>
      </c>
      <c r="L7" s="1">
        <v>15.65</v>
      </c>
      <c r="M7" s="1"/>
      <c r="N7" s="1">
        <v>4.25</v>
      </c>
      <c r="O7" s="1">
        <v>8.18</v>
      </c>
      <c r="P7" s="1">
        <v>16.12</v>
      </c>
      <c r="Q7" s="1"/>
      <c r="R7" s="1">
        <v>5.41</v>
      </c>
      <c r="S7" s="1">
        <v>14.4</v>
      </c>
      <c r="T7" s="1">
        <v>11.3</v>
      </c>
      <c r="U7" s="1"/>
      <c r="V7" s="1">
        <v>5.25</v>
      </c>
      <c r="W7" s="1">
        <v>10.72</v>
      </c>
      <c r="X7" s="1">
        <v>18.94</v>
      </c>
    </row>
    <row r="8">
      <c r="A8" s="1" t="s">
        <v>23</v>
      </c>
      <c r="B8" s="1">
        <v>4.61</v>
      </c>
      <c r="C8" s="1">
        <v>12.85</v>
      </c>
      <c r="D8" s="1">
        <v>20.68</v>
      </c>
      <c r="E8" s="1"/>
      <c r="F8" s="1">
        <v>5.03</v>
      </c>
      <c r="G8" s="1">
        <v>9.13</v>
      </c>
      <c r="H8" s="1">
        <v>16.86</v>
      </c>
      <c r="I8" s="1"/>
      <c r="J8" s="1">
        <v>4.7</v>
      </c>
      <c r="K8" s="1">
        <v>9.36</v>
      </c>
      <c r="L8" s="1">
        <v>15.66</v>
      </c>
      <c r="M8" s="1"/>
      <c r="N8" s="1">
        <v>3.85</v>
      </c>
      <c r="O8" s="1">
        <v>10.28</v>
      </c>
      <c r="P8" s="1">
        <v>20.85</v>
      </c>
      <c r="Q8" s="1"/>
      <c r="R8" s="1">
        <v>4.98</v>
      </c>
      <c r="S8" s="1">
        <v>14.34</v>
      </c>
      <c r="T8" s="1">
        <v>16.17</v>
      </c>
      <c r="U8" s="1"/>
      <c r="V8" s="1">
        <v>5.14</v>
      </c>
      <c r="W8" s="1">
        <v>9.79</v>
      </c>
      <c r="X8" s="1">
        <v>18.71</v>
      </c>
    </row>
    <row r="9">
      <c r="A9" s="1" t="s">
        <v>24</v>
      </c>
      <c r="B9" s="1">
        <v>4.99</v>
      </c>
      <c r="C9" s="1">
        <v>9.86</v>
      </c>
      <c r="D9" s="1">
        <v>17.81</v>
      </c>
      <c r="E9" s="1"/>
      <c r="F9" s="1">
        <v>4.53</v>
      </c>
      <c r="G9" s="1">
        <v>11.76</v>
      </c>
      <c r="H9" s="1">
        <v>16.82</v>
      </c>
      <c r="I9" s="1"/>
      <c r="J9" s="1">
        <v>3.85</v>
      </c>
      <c r="K9" s="1">
        <v>10.33</v>
      </c>
      <c r="L9" s="1">
        <v>16.29</v>
      </c>
      <c r="M9" s="1"/>
      <c r="N9" s="1">
        <v>3.76</v>
      </c>
      <c r="O9" s="1">
        <v>10.28</v>
      </c>
      <c r="P9" s="1">
        <v>20.82</v>
      </c>
      <c r="Q9" s="1"/>
      <c r="R9" s="1">
        <v>5.44</v>
      </c>
      <c r="S9" s="1">
        <v>11.05</v>
      </c>
      <c r="T9" s="1">
        <v>13.51</v>
      </c>
      <c r="U9" s="1"/>
      <c r="V9" s="1">
        <v>5.95</v>
      </c>
      <c r="W9" s="1">
        <v>9.91</v>
      </c>
      <c r="X9" s="1">
        <v>19.76</v>
      </c>
    </row>
    <row r="10">
      <c r="A10" s="1" t="s">
        <v>25</v>
      </c>
      <c r="B10" s="1">
        <v>5.21</v>
      </c>
      <c r="C10" s="1">
        <v>12.16</v>
      </c>
      <c r="D10" s="1">
        <v>16.92</v>
      </c>
      <c r="E10" s="1"/>
      <c r="F10" s="1">
        <v>4.82</v>
      </c>
      <c r="G10" s="1">
        <v>9.64</v>
      </c>
      <c r="H10" s="1">
        <v>16.39</v>
      </c>
      <c r="I10" s="1"/>
      <c r="J10" s="1">
        <v>4.76</v>
      </c>
      <c r="K10" s="1">
        <v>9.35</v>
      </c>
      <c r="L10" s="1">
        <v>14.96</v>
      </c>
      <c r="M10" s="1"/>
      <c r="N10" s="1">
        <v>4.53</v>
      </c>
      <c r="O10" s="1">
        <v>10.23</v>
      </c>
      <c r="P10" s="1">
        <v>16.4</v>
      </c>
      <c r="Q10" s="1"/>
      <c r="R10" s="1">
        <v>5.47</v>
      </c>
      <c r="S10" s="1">
        <v>12.95</v>
      </c>
      <c r="T10" s="1">
        <v>15.18</v>
      </c>
      <c r="U10" s="1"/>
      <c r="V10" s="1">
        <v>6.61</v>
      </c>
      <c r="W10" s="1">
        <v>10.18</v>
      </c>
      <c r="X10" s="1">
        <v>19.51</v>
      </c>
    </row>
    <row r="11">
      <c r="A11" s="1" t="s">
        <v>26</v>
      </c>
      <c r="B11" s="1">
        <v>3.91</v>
      </c>
      <c r="C11" s="1">
        <v>11.84</v>
      </c>
      <c r="D11" s="1">
        <v>19.41</v>
      </c>
      <c r="E11" s="1"/>
      <c r="F11" s="1">
        <v>4.72</v>
      </c>
      <c r="G11" s="1">
        <v>10.77</v>
      </c>
      <c r="H11" s="1">
        <v>15.1</v>
      </c>
      <c r="I11" s="1"/>
      <c r="J11" s="1">
        <v>4.43</v>
      </c>
      <c r="K11" s="1">
        <v>8.31</v>
      </c>
      <c r="L11" s="1">
        <v>17.04</v>
      </c>
      <c r="M11" s="1"/>
      <c r="N11" s="1">
        <v>4.97</v>
      </c>
      <c r="O11" s="1">
        <v>7.33</v>
      </c>
      <c r="P11" s="1">
        <v>17.96</v>
      </c>
      <c r="Q11" s="1"/>
      <c r="R11" s="1">
        <v>4.9</v>
      </c>
      <c r="S11" s="1">
        <v>11.86</v>
      </c>
      <c r="T11" s="1">
        <v>16.4</v>
      </c>
      <c r="U11" s="1"/>
      <c r="V11" s="1">
        <v>6.25</v>
      </c>
      <c r="W11" s="1">
        <v>10.88</v>
      </c>
      <c r="X11" s="1">
        <v>17.59</v>
      </c>
    </row>
    <row r="12">
      <c r="A12" s="1" t="s">
        <v>27</v>
      </c>
      <c r="B12" s="1">
        <v>4.3</v>
      </c>
      <c r="C12" s="1">
        <v>11.93</v>
      </c>
      <c r="D12" s="1">
        <v>19.82</v>
      </c>
      <c r="E12" s="1"/>
      <c r="F12" s="1">
        <v>4.5</v>
      </c>
      <c r="G12" s="1">
        <v>10.77</v>
      </c>
      <c r="H12" s="1">
        <v>15.05</v>
      </c>
      <c r="I12" s="1"/>
      <c r="J12" s="1">
        <v>4.21</v>
      </c>
      <c r="K12" s="1">
        <v>9.1</v>
      </c>
      <c r="L12" s="1">
        <v>15.73</v>
      </c>
      <c r="M12" s="1"/>
      <c r="N12" s="1">
        <v>2.9</v>
      </c>
      <c r="O12" s="1">
        <v>10.13</v>
      </c>
      <c r="P12" s="1">
        <v>14.37</v>
      </c>
      <c r="Q12" s="1"/>
      <c r="R12" s="1">
        <v>5.21</v>
      </c>
      <c r="S12" s="1">
        <v>13.02</v>
      </c>
      <c r="T12" s="1">
        <v>16.33</v>
      </c>
      <c r="U12" s="1"/>
      <c r="V12" s="1">
        <v>6.14</v>
      </c>
      <c r="W12" s="1">
        <v>11.39</v>
      </c>
      <c r="X12" s="1">
        <v>17.79</v>
      </c>
    </row>
    <row r="13">
      <c r="A13" s="1" t="s">
        <v>28</v>
      </c>
      <c r="B13" s="1">
        <v>4.11</v>
      </c>
      <c r="C13" s="1">
        <v>11.81</v>
      </c>
      <c r="D13" s="1">
        <v>17.8</v>
      </c>
      <c r="E13" s="1"/>
      <c r="F13" s="1">
        <v>4.83</v>
      </c>
      <c r="G13" s="1">
        <v>11.13</v>
      </c>
      <c r="H13" s="1">
        <v>15.74</v>
      </c>
      <c r="I13" s="1"/>
      <c r="J13" s="1">
        <v>5.5</v>
      </c>
      <c r="K13" s="1">
        <v>9.93</v>
      </c>
      <c r="L13" s="1">
        <v>14.94</v>
      </c>
      <c r="M13" s="1"/>
      <c r="N13" s="1">
        <v>4.91</v>
      </c>
      <c r="O13" s="1">
        <v>9.93</v>
      </c>
      <c r="P13" s="1">
        <v>16.86</v>
      </c>
      <c r="Q13" s="1"/>
      <c r="R13" s="1">
        <v>4.91</v>
      </c>
      <c r="S13" s="1">
        <v>12.09</v>
      </c>
      <c r="T13" s="1">
        <v>4.94</v>
      </c>
      <c r="U13" s="1"/>
      <c r="V13" s="1">
        <v>6.24</v>
      </c>
      <c r="W13" s="1">
        <v>10.77</v>
      </c>
      <c r="X13" s="1">
        <v>20.34</v>
      </c>
    </row>
    <row r="14">
      <c r="A14" s="1" t="s">
        <v>29</v>
      </c>
      <c r="B14">
        <f t="shared" ref="B14:D14" si="1">MEDIAN(B4:B13)</f>
        <v>4.415</v>
      </c>
      <c r="C14">
        <f t="shared" si="1"/>
        <v>12.275</v>
      </c>
      <c r="D14">
        <f t="shared" si="1"/>
        <v>18.565</v>
      </c>
      <c r="F14">
        <f t="shared" ref="F14:H14" si="2">MEDIAN(F4:F13)</f>
        <v>4.77</v>
      </c>
      <c r="G14">
        <f t="shared" si="2"/>
        <v>10.95</v>
      </c>
      <c r="H14">
        <f t="shared" si="2"/>
        <v>16.605</v>
      </c>
      <c r="J14">
        <f t="shared" ref="J14:L14" si="3">MEDIAN(J4:J13)</f>
        <v>4.415</v>
      </c>
      <c r="K14">
        <f t="shared" si="3"/>
        <v>9.44</v>
      </c>
      <c r="L14">
        <f t="shared" si="3"/>
        <v>15.655</v>
      </c>
      <c r="N14">
        <f t="shared" ref="N14:P14" si="4">MEDIAN(N4:N13)</f>
        <v>4.22</v>
      </c>
      <c r="O14">
        <f t="shared" si="4"/>
        <v>10.11</v>
      </c>
      <c r="P14">
        <f t="shared" si="4"/>
        <v>17.41</v>
      </c>
      <c r="R14">
        <f t="shared" ref="R14:T14" si="5">MEDIAN(R4:R13)</f>
        <v>5.41</v>
      </c>
      <c r="S14">
        <f t="shared" si="5"/>
        <v>12.09</v>
      </c>
      <c r="T14">
        <f t="shared" si="5"/>
        <v>16.015</v>
      </c>
      <c r="V14">
        <f t="shared" ref="V14:X14" si="6">MEDIAN(V4:V13)</f>
        <v>5.845</v>
      </c>
      <c r="W14">
        <f t="shared" si="6"/>
        <v>10.66</v>
      </c>
      <c r="X14">
        <f t="shared" si="6"/>
        <v>19.225</v>
      </c>
    </row>
    <row r="15">
      <c r="A15" s="1" t="s">
        <v>50</v>
      </c>
      <c r="B15">
        <f t="shared" ref="B15:D15" si="7">B14-A62</f>
        <v>4.415</v>
      </c>
      <c r="C15">
        <f t="shared" si="7"/>
        <v>12.275</v>
      </c>
      <c r="D15">
        <f t="shared" si="7"/>
        <v>18.565</v>
      </c>
      <c r="E15" s="1" t="s">
        <v>51</v>
      </c>
      <c r="F15">
        <f t="shared" ref="F15:H15" si="8">F14-A62</f>
        <v>4.77</v>
      </c>
      <c r="G15">
        <f t="shared" si="8"/>
        <v>10.95</v>
      </c>
      <c r="H15">
        <f t="shared" si="8"/>
        <v>16.605</v>
      </c>
      <c r="I15" s="1" t="s">
        <v>52</v>
      </c>
      <c r="J15">
        <f t="shared" ref="J15:L15" si="9">J14-A62</f>
        <v>4.415</v>
      </c>
      <c r="K15">
        <f t="shared" si="9"/>
        <v>9.44</v>
      </c>
      <c r="L15">
        <f t="shared" si="9"/>
        <v>15.655</v>
      </c>
      <c r="M15" s="1" t="s">
        <v>53</v>
      </c>
      <c r="N15">
        <f t="shared" ref="N15:P15" si="10">N14-A62</f>
        <v>4.22</v>
      </c>
      <c r="O15">
        <f t="shared" si="10"/>
        <v>10.11</v>
      </c>
      <c r="P15">
        <f t="shared" si="10"/>
        <v>17.41</v>
      </c>
      <c r="Q15" s="1" t="s">
        <v>54</v>
      </c>
      <c r="R15">
        <f t="shared" ref="R15:T15" si="11">R14-A62</f>
        <v>5.41</v>
      </c>
      <c r="S15">
        <f t="shared" si="11"/>
        <v>12.09</v>
      </c>
      <c r="T15">
        <f t="shared" si="11"/>
        <v>16.015</v>
      </c>
      <c r="U15" s="1" t="s">
        <v>55</v>
      </c>
      <c r="V15">
        <f t="shared" ref="V15:X15" si="12">V14-A62</f>
        <v>5.845</v>
      </c>
      <c r="W15">
        <f t="shared" si="12"/>
        <v>10.66</v>
      </c>
      <c r="X15">
        <f t="shared" si="12"/>
        <v>19.225</v>
      </c>
    </row>
    <row r="16">
      <c r="A16" s="1" t="s">
        <v>56</v>
      </c>
      <c r="B16">
        <f t="shared" ref="B16:D16" si="13">stdev(B4:B13)</f>
        <v>0.5102243515</v>
      </c>
      <c r="C16">
        <f t="shared" si="13"/>
        <v>1.336097551</v>
      </c>
      <c r="D16">
        <f t="shared" si="13"/>
        <v>1.829080218</v>
      </c>
      <c r="F16">
        <f t="shared" ref="F16:H16" si="14">stdev(F4:F13)</f>
        <v>0.7687515131</v>
      </c>
      <c r="G16">
        <f t="shared" si="14"/>
        <v>1.512437694</v>
      </c>
      <c r="H16">
        <f t="shared" si="14"/>
        <v>2.33930759</v>
      </c>
      <c r="J16">
        <f t="shared" ref="J16:L16" si="15">stdev(J4:J13)</f>
        <v>0.5281245644</v>
      </c>
      <c r="K16">
        <f t="shared" si="15"/>
        <v>0.8192822062</v>
      </c>
      <c r="L16">
        <f t="shared" si="15"/>
        <v>1.084189918</v>
      </c>
      <c r="N16">
        <f t="shared" ref="N16:P16" si="16">stdev(N4:N13)</f>
        <v>0.812898791</v>
      </c>
      <c r="O16">
        <f t="shared" si="16"/>
        <v>1.238888391</v>
      </c>
      <c r="P16">
        <f t="shared" si="16"/>
        <v>2.128143688</v>
      </c>
      <c r="R16">
        <f t="shared" ref="R16:T16" si="17">stdev(R4:R13)</f>
        <v>0.2950499016</v>
      </c>
      <c r="S16">
        <f t="shared" si="17"/>
        <v>1.260186935</v>
      </c>
      <c r="T16">
        <f t="shared" si="17"/>
        <v>3.699109352</v>
      </c>
      <c r="V16">
        <f t="shared" ref="V16:X16" si="18">stdev(V4:V13)</f>
        <v>0.7780495557</v>
      </c>
      <c r="W16">
        <f t="shared" si="18"/>
        <v>0.7586069104</v>
      </c>
      <c r="X16">
        <f t="shared" si="18"/>
        <v>2.090363073</v>
      </c>
    </row>
    <row r="18">
      <c r="C18" s="1" t="s">
        <v>42</v>
      </c>
      <c r="G18" s="1" t="s">
        <v>43</v>
      </c>
      <c r="K18" s="1" t="s">
        <v>44</v>
      </c>
      <c r="O18" s="1" t="s">
        <v>45</v>
      </c>
      <c r="S18" s="1" t="s">
        <v>46</v>
      </c>
      <c r="W18" s="1" t="s">
        <v>47</v>
      </c>
    </row>
    <row r="19">
      <c r="A19" s="1" t="s">
        <v>32</v>
      </c>
      <c r="B19" s="1" t="s">
        <v>48</v>
      </c>
      <c r="C19" s="1" t="s">
        <v>10</v>
      </c>
      <c r="D19" s="1" t="s">
        <v>49</v>
      </c>
      <c r="E19" s="1"/>
      <c r="F19" s="1" t="s">
        <v>48</v>
      </c>
      <c r="G19" s="1" t="s">
        <v>10</v>
      </c>
      <c r="H19" s="1" t="s">
        <v>49</v>
      </c>
      <c r="I19" s="1"/>
      <c r="J19" s="1" t="s">
        <v>48</v>
      </c>
      <c r="K19" s="1" t="s">
        <v>10</v>
      </c>
      <c r="L19" s="1" t="s">
        <v>49</v>
      </c>
      <c r="M19" s="1"/>
      <c r="N19" s="1" t="s">
        <v>48</v>
      </c>
      <c r="O19" s="1" t="s">
        <v>10</v>
      </c>
      <c r="P19" s="1" t="s">
        <v>49</v>
      </c>
      <c r="Q19" s="1"/>
      <c r="R19" s="1" t="s">
        <v>48</v>
      </c>
      <c r="S19" s="1" t="s">
        <v>10</v>
      </c>
      <c r="T19" s="1" t="s">
        <v>49</v>
      </c>
      <c r="U19" s="1"/>
      <c r="V19" s="1" t="s">
        <v>48</v>
      </c>
      <c r="W19" s="1" t="s">
        <v>10</v>
      </c>
      <c r="X19" s="1" t="s">
        <v>49</v>
      </c>
    </row>
    <row r="20">
      <c r="A20" s="1" t="s">
        <v>19</v>
      </c>
      <c r="B20" s="1">
        <v>69.0</v>
      </c>
      <c r="C20" s="1">
        <v>75.0</v>
      </c>
      <c r="D20" s="1">
        <v>147.0</v>
      </c>
      <c r="E20" s="1"/>
      <c r="F20" s="1">
        <v>67.0</v>
      </c>
      <c r="G20" s="1">
        <v>80.0</v>
      </c>
      <c r="H20" s="1">
        <v>149.0</v>
      </c>
      <c r="I20" s="1"/>
      <c r="J20" s="1">
        <v>69.0</v>
      </c>
      <c r="K20" s="1">
        <v>92.0</v>
      </c>
      <c r="L20" s="1">
        <v>74.0</v>
      </c>
      <c r="M20" s="1"/>
      <c r="N20" s="1">
        <v>73.0</v>
      </c>
      <c r="O20" s="1">
        <v>75.0</v>
      </c>
      <c r="P20" s="1">
        <v>85.0</v>
      </c>
      <c r="Q20" s="1"/>
      <c r="R20" s="1">
        <v>58.0</v>
      </c>
      <c r="S20" s="1">
        <v>78.0</v>
      </c>
      <c r="T20" s="1">
        <v>79.0</v>
      </c>
      <c r="U20" s="1"/>
      <c r="V20" s="1">
        <v>68.0</v>
      </c>
      <c r="W20" s="1">
        <v>82.0</v>
      </c>
      <c r="X20" s="1">
        <v>148.0</v>
      </c>
    </row>
    <row r="21">
      <c r="A21" s="1" t="s">
        <v>20</v>
      </c>
      <c r="B21" s="1">
        <v>73.0</v>
      </c>
      <c r="C21" s="1">
        <v>75.0</v>
      </c>
      <c r="D21" s="1">
        <v>86.0</v>
      </c>
      <c r="E21" s="1"/>
      <c r="F21" s="1">
        <v>67.0</v>
      </c>
      <c r="G21" s="1">
        <v>85.0</v>
      </c>
      <c r="H21" s="1">
        <v>93.0</v>
      </c>
      <c r="I21" s="1"/>
      <c r="J21" s="1">
        <v>66.0</v>
      </c>
      <c r="K21" s="1">
        <v>76.0</v>
      </c>
      <c r="L21" s="1">
        <v>82.0</v>
      </c>
      <c r="M21" s="1"/>
      <c r="N21" s="1">
        <v>74.0</v>
      </c>
      <c r="O21" s="1">
        <v>78.0</v>
      </c>
      <c r="P21" s="1">
        <v>86.0</v>
      </c>
      <c r="Q21" s="1"/>
      <c r="R21" s="1">
        <v>60.0</v>
      </c>
      <c r="S21" s="1">
        <v>91.0</v>
      </c>
      <c r="T21" s="1">
        <v>88.0</v>
      </c>
      <c r="U21" s="1"/>
      <c r="V21" s="1">
        <v>71.0</v>
      </c>
      <c r="W21" s="1">
        <v>83.0</v>
      </c>
      <c r="X21" s="1">
        <v>154.0</v>
      </c>
    </row>
    <row r="22">
      <c r="A22" s="1" t="s">
        <v>21</v>
      </c>
      <c r="B22" s="1">
        <v>76.0</v>
      </c>
      <c r="C22" s="1">
        <v>74.0</v>
      </c>
      <c r="D22" s="1">
        <v>89.0</v>
      </c>
      <c r="E22" s="1"/>
      <c r="F22" s="1">
        <v>71.0</v>
      </c>
      <c r="G22" s="1">
        <v>84.0</v>
      </c>
      <c r="H22" s="1">
        <v>85.0</v>
      </c>
      <c r="I22" s="1"/>
      <c r="J22" s="1">
        <v>70.0</v>
      </c>
      <c r="K22" s="1">
        <v>79.0</v>
      </c>
      <c r="L22" s="1">
        <v>83.0</v>
      </c>
      <c r="M22" s="1"/>
      <c r="N22" s="1">
        <v>75.0</v>
      </c>
      <c r="O22" s="1">
        <v>79.0</v>
      </c>
      <c r="P22" s="1">
        <v>88.0</v>
      </c>
      <c r="Q22" s="1"/>
      <c r="R22" s="1">
        <v>60.0</v>
      </c>
      <c r="S22" s="1">
        <v>86.0</v>
      </c>
      <c r="T22" s="1">
        <v>151.0</v>
      </c>
      <c r="U22" s="1"/>
      <c r="V22" s="1">
        <v>71.0</v>
      </c>
      <c r="W22" s="1">
        <v>85.0</v>
      </c>
      <c r="X22" s="1">
        <v>85.0</v>
      </c>
    </row>
    <row r="23">
      <c r="A23" s="1" t="s">
        <v>22</v>
      </c>
      <c r="B23" s="1">
        <v>76.0</v>
      </c>
      <c r="C23" s="1">
        <v>71.0</v>
      </c>
      <c r="D23" s="1">
        <v>89.0</v>
      </c>
      <c r="E23" s="1"/>
      <c r="F23" s="1">
        <v>71.0</v>
      </c>
      <c r="G23" s="1">
        <v>82.0</v>
      </c>
      <c r="H23" s="1">
        <v>86.0</v>
      </c>
      <c r="I23" s="1"/>
      <c r="J23" s="1">
        <v>72.0</v>
      </c>
      <c r="K23" s="1">
        <v>88.0</v>
      </c>
      <c r="L23" s="1">
        <v>82.0</v>
      </c>
      <c r="M23" s="1"/>
      <c r="N23" s="1">
        <v>74.0</v>
      </c>
      <c r="O23" s="1">
        <v>79.0</v>
      </c>
      <c r="P23" s="1">
        <v>85.0</v>
      </c>
      <c r="Q23" s="1"/>
      <c r="R23" s="1">
        <v>60.0</v>
      </c>
      <c r="S23" s="1">
        <v>91.0</v>
      </c>
      <c r="T23" s="1">
        <v>86.0</v>
      </c>
      <c r="U23" s="1"/>
      <c r="V23" s="1">
        <v>70.0</v>
      </c>
      <c r="W23" s="1">
        <v>84.0</v>
      </c>
      <c r="X23" s="1">
        <v>145.0</v>
      </c>
    </row>
    <row r="24">
      <c r="A24" s="1" t="s">
        <v>23</v>
      </c>
      <c r="B24" s="1">
        <v>67.0</v>
      </c>
      <c r="C24" s="1">
        <v>72.0</v>
      </c>
      <c r="D24" s="1">
        <v>89.0</v>
      </c>
      <c r="E24" s="1"/>
      <c r="F24" s="1">
        <v>67.0</v>
      </c>
      <c r="G24" s="1">
        <v>84.0</v>
      </c>
      <c r="H24" s="1">
        <v>87.0</v>
      </c>
      <c r="I24" s="1"/>
      <c r="J24" s="1">
        <v>77.0</v>
      </c>
      <c r="K24" s="1">
        <v>90.0</v>
      </c>
      <c r="L24" s="1">
        <v>81.0</v>
      </c>
      <c r="M24" s="1"/>
      <c r="N24" s="1">
        <v>71.0</v>
      </c>
      <c r="O24" s="1">
        <v>82.0</v>
      </c>
      <c r="P24" s="1">
        <v>84.0</v>
      </c>
      <c r="Q24" s="1"/>
      <c r="R24" s="1">
        <v>60.0</v>
      </c>
      <c r="S24" s="1">
        <v>89.0</v>
      </c>
      <c r="T24" s="1">
        <v>147.0</v>
      </c>
      <c r="U24" s="1"/>
      <c r="V24" s="1">
        <v>68.0</v>
      </c>
      <c r="W24" s="1">
        <v>81.0</v>
      </c>
      <c r="X24" s="1">
        <v>154.0</v>
      </c>
    </row>
    <row r="25">
      <c r="A25" s="1" t="s">
        <v>24</v>
      </c>
      <c r="B25" s="1">
        <v>76.0</v>
      </c>
      <c r="C25" s="1">
        <v>71.0</v>
      </c>
      <c r="D25" s="1">
        <v>90.0</v>
      </c>
      <c r="E25" s="1"/>
      <c r="F25" s="1">
        <v>68.0</v>
      </c>
      <c r="G25" s="1">
        <v>78.0</v>
      </c>
      <c r="H25" s="1">
        <v>85.0</v>
      </c>
      <c r="I25" s="1"/>
      <c r="J25" s="1">
        <v>76.0</v>
      </c>
      <c r="K25" s="1">
        <v>95.0</v>
      </c>
      <c r="L25" s="1">
        <v>80.0</v>
      </c>
      <c r="M25" s="1"/>
      <c r="N25" s="1">
        <v>76.0</v>
      </c>
      <c r="O25" s="1">
        <v>80.0</v>
      </c>
      <c r="P25" s="1">
        <v>186.0</v>
      </c>
      <c r="Q25" s="1"/>
      <c r="R25" s="1">
        <v>60.0</v>
      </c>
      <c r="S25" s="1">
        <v>88.0</v>
      </c>
      <c r="T25" s="1">
        <v>86.0</v>
      </c>
      <c r="U25" s="1"/>
      <c r="V25" s="1">
        <v>69.0</v>
      </c>
      <c r="W25" s="1">
        <v>82.0</v>
      </c>
      <c r="X25" s="1">
        <v>94.0</v>
      </c>
    </row>
    <row r="26">
      <c r="A26" s="1" t="s">
        <v>25</v>
      </c>
      <c r="B26" s="1">
        <v>64.0</v>
      </c>
      <c r="C26" s="1">
        <v>70.0</v>
      </c>
      <c r="D26" s="1">
        <v>88.0</v>
      </c>
      <c r="E26" s="1"/>
      <c r="F26" s="1">
        <v>67.0</v>
      </c>
      <c r="G26" s="1">
        <v>80.0</v>
      </c>
      <c r="H26" s="1">
        <v>84.0</v>
      </c>
      <c r="I26" s="1"/>
      <c r="J26" s="1">
        <v>69.0</v>
      </c>
      <c r="K26" s="1">
        <v>85.0</v>
      </c>
      <c r="L26" s="1">
        <v>80.0</v>
      </c>
      <c r="M26" s="1"/>
      <c r="N26" s="1">
        <v>70.0</v>
      </c>
      <c r="O26" s="1">
        <v>74.0</v>
      </c>
      <c r="P26" s="1">
        <v>87.0</v>
      </c>
      <c r="Q26" s="1"/>
      <c r="R26" s="1">
        <v>60.0</v>
      </c>
      <c r="S26" s="1">
        <v>86.0</v>
      </c>
      <c r="T26" s="1">
        <v>84.0</v>
      </c>
      <c r="U26" s="1"/>
      <c r="V26" s="1">
        <v>72.0</v>
      </c>
      <c r="W26" s="1">
        <v>81.0</v>
      </c>
      <c r="X26" s="1">
        <v>86.0</v>
      </c>
    </row>
    <row r="27">
      <c r="A27" s="1" t="s">
        <v>26</v>
      </c>
      <c r="B27" s="1">
        <v>67.0</v>
      </c>
      <c r="C27" s="1">
        <v>71.0</v>
      </c>
      <c r="D27" s="1">
        <v>86.0</v>
      </c>
      <c r="E27" s="1"/>
      <c r="F27" s="1">
        <v>67.0</v>
      </c>
      <c r="G27" s="1">
        <v>88.0</v>
      </c>
      <c r="H27" s="1">
        <v>85.0</v>
      </c>
      <c r="I27" s="1"/>
      <c r="J27" s="1">
        <v>76.0</v>
      </c>
      <c r="K27" s="1">
        <v>92.0</v>
      </c>
      <c r="L27" s="1">
        <v>85.0</v>
      </c>
      <c r="M27" s="1"/>
      <c r="N27" s="1">
        <v>69.0</v>
      </c>
      <c r="O27" s="1">
        <v>76.0</v>
      </c>
      <c r="P27" s="1">
        <v>90.0</v>
      </c>
      <c r="Q27" s="1"/>
      <c r="R27" s="1">
        <v>61.0</v>
      </c>
      <c r="S27" s="1">
        <v>81.0</v>
      </c>
      <c r="T27" s="1">
        <v>146.0</v>
      </c>
      <c r="U27" s="1"/>
      <c r="V27" s="1">
        <v>69.0</v>
      </c>
      <c r="W27" s="1">
        <v>77.0</v>
      </c>
      <c r="X27" s="1">
        <v>87.0</v>
      </c>
    </row>
    <row r="28">
      <c r="A28" s="1" t="s">
        <v>27</v>
      </c>
      <c r="B28" s="1">
        <v>67.0</v>
      </c>
      <c r="C28" s="1">
        <v>70.0</v>
      </c>
      <c r="D28" s="1">
        <v>87.0</v>
      </c>
      <c r="E28" s="1"/>
      <c r="F28" s="1">
        <v>76.0</v>
      </c>
      <c r="G28" s="1">
        <v>78.0</v>
      </c>
      <c r="H28" s="1">
        <v>84.0</v>
      </c>
      <c r="I28" s="1"/>
      <c r="J28" s="1">
        <v>75.0</v>
      </c>
      <c r="K28" s="1">
        <v>82.0</v>
      </c>
      <c r="L28" s="1">
        <v>78.0</v>
      </c>
      <c r="M28" s="1"/>
      <c r="N28" s="1">
        <v>76.0</v>
      </c>
      <c r="O28" s="1">
        <v>76.0</v>
      </c>
      <c r="P28" s="1">
        <v>76.0</v>
      </c>
      <c r="Q28" s="1"/>
      <c r="R28" s="1">
        <v>62.0</v>
      </c>
      <c r="S28" s="1">
        <v>87.0</v>
      </c>
      <c r="T28" s="1">
        <v>80.0</v>
      </c>
      <c r="U28" s="1"/>
      <c r="V28" s="1">
        <v>67.0</v>
      </c>
      <c r="W28" s="1">
        <v>79.0</v>
      </c>
      <c r="X28" s="1">
        <v>87.0</v>
      </c>
    </row>
    <row r="29">
      <c r="A29" s="1" t="s">
        <v>28</v>
      </c>
      <c r="B29" s="1">
        <v>69.0</v>
      </c>
      <c r="C29" s="1">
        <v>71.0</v>
      </c>
      <c r="D29" s="1">
        <v>90.0</v>
      </c>
      <c r="E29" s="1"/>
      <c r="F29" s="1">
        <v>65.0</v>
      </c>
      <c r="G29" s="1">
        <v>83.0</v>
      </c>
      <c r="H29" s="1">
        <v>85.0</v>
      </c>
      <c r="I29" s="1"/>
      <c r="J29" s="1">
        <v>68.0</v>
      </c>
      <c r="K29" s="1">
        <v>88.0</v>
      </c>
      <c r="L29" s="1">
        <v>81.0</v>
      </c>
      <c r="M29" s="1"/>
      <c r="N29" s="1">
        <v>68.0</v>
      </c>
      <c r="O29" s="1">
        <v>88.0</v>
      </c>
      <c r="P29" s="1">
        <v>81.0</v>
      </c>
      <c r="Q29" s="1"/>
      <c r="R29" s="1">
        <v>62.0</v>
      </c>
      <c r="S29" s="1">
        <v>88.0</v>
      </c>
      <c r="T29" s="1">
        <v>86.0</v>
      </c>
      <c r="U29" s="1"/>
      <c r="V29" s="1">
        <v>71.0</v>
      </c>
      <c r="W29" s="1">
        <v>78.0</v>
      </c>
      <c r="X29" s="1">
        <v>94.0</v>
      </c>
    </row>
    <row r="30">
      <c r="A30" s="1" t="s">
        <v>56</v>
      </c>
      <c r="B30">
        <f t="shared" ref="B30:D30" si="19">stdev(B20:B29)</f>
        <v>4.477102237</v>
      </c>
      <c r="C30">
        <f t="shared" si="19"/>
        <v>1.943650632</v>
      </c>
      <c r="D30">
        <f t="shared" si="19"/>
        <v>18.64552374</v>
      </c>
      <c r="F30">
        <f t="shared" ref="F30:H30" si="20">stdev(F20:F29)</f>
        <v>3.204163958</v>
      </c>
      <c r="G30">
        <f t="shared" si="20"/>
        <v>3.224903099</v>
      </c>
      <c r="H30">
        <f t="shared" si="20"/>
        <v>20.09449897</v>
      </c>
      <c r="J30">
        <f t="shared" ref="J30:L30" si="21">stdev(J20:J29)</f>
        <v>3.938414797</v>
      </c>
      <c r="K30">
        <f t="shared" si="21"/>
        <v>6.12916525</v>
      </c>
      <c r="L30">
        <f t="shared" si="21"/>
        <v>2.988868236</v>
      </c>
      <c r="N30">
        <f t="shared" ref="N30:P30" si="22">stdev(N20:N29)</f>
        <v>2.913569784</v>
      </c>
      <c r="O30">
        <f t="shared" si="22"/>
        <v>4.083843506</v>
      </c>
      <c r="P30">
        <f t="shared" si="22"/>
        <v>32.27933636</v>
      </c>
      <c r="R30">
        <f t="shared" ref="R30:T30" si="23">stdev(R20:R29)</f>
        <v>1.159501809</v>
      </c>
      <c r="S30">
        <f t="shared" si="23"/>
        <v>4.143267632</v>
      </c>
      <c r="T30">
        <f t="shared" si="23"/>
        <v>30.99480243</v>
      </c>
      <c r="V30">
        <f t="shared" ref="V30:X30" si="24">stdev(V20:V29)</f>
        <v>1.646545205</v>
      </c>
      <c r="W30">
        <f t="shared" si="24"/>
        <v>2.573367875</v>
      </c>
      <c r="X30">
        <f t="shared" si="24"/>
        <v>31.96595411</v>
      </c>
    </row>
    <row r="32">
      <c r="C32" s="1" t="s">
        <v>42</v>
      </c>
      <c r="G32" s="1" t="s">
        <v>43</v>
      </c>
      <c r="K32" s="1" t="s">
        <v>44</v>
      </c>
      <c r="O32" s="1" t="s">
        <v>45</v>
      </c>
      <c r="S32" s="1" t="s">
        <v>46</v>
      </c>
      <c r="W32" s="1" t="s">
        <v>47</v>
      </c>
    </row>
    <row r="33">
      <c r="A33" s="1" t="s">
        <v>33</v>
      </c>
      <c r="B33" s="1" t="s">
        <v>48</v>
      </c>
      <c r="C33" s="1" t="s">
        <v>10</v>
      </c>
      <c r="D33" s="1" t="s">
        <v>49</v>
      </c>
      <c r="E33" s="1"/>
      <c r="F33" s="1" t="s">
        <v>48</v>
      </c>
      <c r="G33" s="1" t="s">
        <v>10</v>
      </c>
      <c r="H33" s="1" t="s">
        <v>49</v>
      </c>
      <c r="I33" s="1"/>
      <c r="J33" s="1" t="s">
        <v>48</v>
      </c>
      <c r="K33" s="1" t="s">
        <v>10</v>
      </c>
      <c r="L33" s="1" t="s">
        <v>49</v>
      </c>
      <c r="M33" s="1"/>
      <c r="N33" s="1" t="s">
        <v>48</v>
      </c>
      <c r="O33" s="1" t="s">
        <v>10</v>
      </c>
      <c r="P33" s="1" t="s">
        <v>49</v>
      </c>
      <c r="Q33" s="1"/>
      <c r="R33" s="1" t="s">
        <v>48</v>
      </c>
      <c r="S33" s="1" t="s">
        <v>10</v>
      </c>
      <c r="T33" s="1" t="s">
        <v>49</v>
      </c>
      <c r="U33" s="1"/>
      <c r="V33" s="1" t="s">
        <v>48</v>
      </c>
      <c r="W33" s="1" t="s">
        <v>10</v>
      </c>
      <c r="X33" s="1" t="s">
        <v>49</v>
      </c>
    </row>
    <row r="34">
      <c r="A34" s="1" t="s">
        <v>19</v>
      </c>
      <c r="B34" s="1">
        <v>4.31</v>
      </c>
      <c r="C34" s="1">
        <v>10.28</v>
      </c>
      <c r="D34" s="1">
        <v>14.92</v>
      </c>
      <c r="E34" s="1"/>
      <c r="F34" s="1">
        <v>5.04</v>
      </c>
      <c r="G34" s="1">
        <v>11.73</v>
      </c>
      <c r="H34" s="1">
        <v>17.27</v>
      </c>
      <c r="I34" s="1"/>
      <c r="J34" s="1">
        <v>4.34</v>
      </c>
      <c r="K34" s="1">
        <v>9.55</v>
      </c>
      <c r="L34" s="1">
        <v>14.77</v>
      </c>
      <c r="M34" s="1"/>
      <c r="N34" s="1">
        <v>4.22</v>
      </c>
      <c r="O34" s="1">
        <v>9.58</v>
      </c>
      <c r="P34" s="1">
        <v>14.53</v>
      </c>
      <c r="Q34" s="1"/>
      <c r="R34" s="1">
        <v>3.94</v>
      </c>
      <c r="S34" s="1">
        <v>8.91</v>
      </c>
      <c r="T34" s="1">
        <v>14.18</v>
      </c>
      <c r="U34" s="1"/>
      <c r="V34" s="1">
        <v>3.83</v>
      </c>
      <c r="W34" s="1">
        <v>9.41</v>
      </c>
      <c r="X34" s="1">
        <v>14.89</v>
      </c>
    </row>
    <row r="35">
      <c r="A35" s="1" t="s">
        <v>20</v>
      </c>
      <c r="B35" s="1">
        <v>5.13</v>
      </c>
      <c r="C35" s="1">
        <v>9.52</v>
      </c>
      <c r="D35" s="1">
        <v>15.07</v>
      </c>
      <c r="E35" s="1"/>
      <c r="F35" s="1">
        <v>4.85</v>
      </c>
      <c r="G35" s="1">
        <v>11.02</v>
      </c>
      <c r="H35" s="1">
        <v>17.78</v>
      </c>
      <c r="I35" s="1"/>
      <c r="J35" s="1">
        <v>3.92</v>
      </c>
      <c r="K35" s="1">
        <v>9.27</v>
      </c>
      <c r="L35" s="1">
        <v>13.92</v>
      </c>
      <c r="M35" s="1"/>
      <c r="N35" s="1">
        <v>4.28</v>
      </c>
      <c r="O35" s="1">
        <v>9.78</v>
      </c>
      <c r="P35" s="1">
        <v>14.9</v>
      </c>
      <c r="Q35" s="1"/>
      <c r="R35" s="1">
        <v>3.75</v>
      </c>
      <c r="S35" s="1">
        <v>9.45</v>
      </c>
      <c r="T35" s="1">
        <v>13.94</v>
      </c>
      <c r="U35" s="1"/>
      <c r="V35" s="1">
        <v>4.03</v>
      </c>
      <c r="W35" s="1">
        <v>9.49</v>
      </c>
      <c r="X35" s="1">
        <v>13.89</v>
      </c>
    </row>
    <row r="36">
      <c r="A36" s="1" t="s">
        <v>21</v>
      </c>
      <c r="B36" s="1">
        <v>4.06</v>
      </c>
      <c r="C36" s="1">
        <v>9.73</v>
      </c>
      <c r="D36" s="1">
        <v>14.71</v>
      </c>
      <c r="E36" s="1"/>
      <c r="F36" s="1">
        <v>5.01</v>
      </c>
      <c r="G36" s="1">
        <v>10.64</v>
      </c>
      <c r="H36" s="1">
        <v>16.31</v>
      </c>
      <c r="I36" s="1"/>
      <c r="J36" s="1">
        <v>4.62</v>
      </c>
      <c r="K36" s="1">
        <v>9.38</v>
      </c>
      <c r="L36" s="1">
        <v>14.62</v>
      </c>
      <c r="M36" s="1"/>
      <c r="N36" s="1">
        <v>4.36</v>
      </c>
      <c r="O36" s="1">
        <v>10.26</v>
      </c>
      <c r="P36" s="1">
        <v>15.12</v>
      </c>
      <c r="Q36" s="1"/>
      <c r="R36" s="1">
        <v>3.76</v>
      </c>
      <c r="S36" s="1">
        <v>9.19</v>
      </c>
      <c r="T36" s="1">
        <v>14.15</v>
      </c>
      <c r="U36" s="1"/>
      <c r="V36" s="1">
        <v>4.1</v>
      </c>
      <c r="W36" s="1">
        <v>9.49</v>
      </c>
      <c r="X36" s="1">
        <v>13.91</v>
      </c>
    </row>
    <row r="37">
      <c r="A37" s="1" t="s">
        <v>22</v>
      </c>
      <c r="B37" s="1">
        <v>4.52</v>
      </c>
      <c r="C37" s="1">
        <v>10.1</v>
      </c>
      <c r="D37" s="1">
        <v>14.8</v>
      </c>
      <c r="E37" s="1"/>
      <c r="F37" s="1">
        <v>5.01</v>
      </c>
      <c r="G37" s="1">
        <v>11.73</v>
      </c>
      <c r="H37" s="1">
        <v>15.44</v>
      </c>
      <c r="I37" s="1"/>
      <c r="J37" s="1">
        <v>3.68</v>
      </c>
      <c r="K37" s="1">
        <v>9.19</v>
      </c>
      <c r="L37" s="1">
        <v>14.71</v>
      </c>
      <c r="M37" s="1"/>
      <c r="N37" s="1">
        <v>4.06</v>
      </c>
      <c r="O37" s="1">
        <v>9.97</v>
      </c>
      <c r="P37" s="1">
        <v>14.9</v>
      </c>
      <c r="Q37" s="1"/>
      <c r="R37" s="1">
        <v>4.06</v>
      </c>
      <c r="S37" s="1">
        <v>8.99</v>
      </c>
      <c r="T37" s="1">
        <v>15.51</v>
      </c>
      <c r="U37" s="1"/>
      <c r="V37" s="1">
        <v>4.11</v>
      </c>
      <c r="W37" s="1">
        <v>9.2</v>
      </c>
      <c r="X37" s="1">
        <v>14.8</v>
      </c>
    </row>
    <row r="38">
      <c r="A38" s="1" t="s">
        <v>23</v>
      </c>
      <c r="B38" s="1">
        <v>4.63</v>
      </c>
      <c r="C38" s="1">
        <v>10.24</v>
      </c>
      <c r="D38" s="1">
        <v>14.88</v>
      </c>
      <c r="E38" s="1"/>
      <c r="F38" s="1">
        <v>4.96</v>
      </c>
      <c r="G38" s="1">
        <v>10.32</v>
      </c>
      <c r="H38" s="1">
        <v>16.8</v>
      </c>
      <c r="I38" s="1"/>
      <c r="J38" s="1">
        <v>3.69</v>
      </c>
      <c r="K38" s="1">
        <v>9.16</v>
      </c>
      <c r="L38" s="1">
        <v>14.62</v>
      </c>
      <c r="M38" s="1"/>
      <c r="N38" s="1">
        <v>4.17</v>
      </c>
      <c r="O38" s="1">
        <v>9.86</v>
      </c>
      <c r="P38" s="1">
        <v>15.05</v>
      </c>
      <c r="Q38" s="1"/>
      <c r="R38" s="1">
        <v>4.1</v>
      </c>
      <c r="S38" s="1">
        <v>9.22</v>
      </c>
      <c r="T38" s="1">
        <v>14.36</v>
      </c>
      <c r="U38" s="1"/>
      <c r="V38" s="1">
        <v>4.02</v>
      </c>
      <c r="W38" s="1">
        <v>9.4</v>
      </c>
      <c r="X38" s="1">
        <v>15.46</v>
      </c>
    </row>
    <row r="39">
      <c r="A39" s="1" t="s">
        <v>24</v>
      </c>
      <c r="B39" s="1">
        <v>4.59</v>
      </c>
      <c r="C39" s="1">
        <v>9.77</v>
      </c>
      <c r="D39" s="1">
        <v>14.88</v>
      </c>
      <c r="E39" s="1"/>
      <c r="F39" s="1">
        <v>4.9</v>
      </c>
      <c r="G39" s="1">
        <v>13.06</v>
      </c>
      <c r="H39" s="1">
        <v>15.43</v>
      </c>
      <c r="I39" s="1"/>
      <c r="J39" s="1">
        <v>3.81</v>
      </c>
      <c r="K39" s="1">
        <v>9.5</v>
      </c>
      <c r="L39" s="1">
        <v>14.11</v>
      </c>
      <c r="M39" s="1"/>
      <c r="N39" s="1">
        <v>4.23</v>
      </c>
      <c r="O39" s="1">
        <v>9.69</v>
      </c>
      <c r="P39" s="1">
        <v>14.58</v>
      </c>
      <c r="Q39" s="1"/>
      <c r="R39" s="1">
        <v>3.38</v>
      </c>
      <c r="S39" s="1">
        <v>8.99</v>
      </c>
      <c r="T39" s="1">
        <v>14.38</v>
      </c>
      <c r="U39" s="1"/>
      <c r="V39" s="1">
        <v>4.83</v>
      </c>
      <c r="W39" s="1">
        <v>9.45</v>
      </c>
      <c r="X39" s="1">
        <v>14.91</v>
      </c>
    </row>
    <row r="40">
      <c r="A40" s="1" t="s">
        <v>25</v>
      </c>
      <c r="B40" s="1">
        <v>4.69</v>
      </c>
      <c r="C40" s="1">
        <v>10.2</v>
      </c>
      <c r="D40" s="1">
        <v>14.83</v>
      </c>
      <c r="E40" s="1"/>
      <c r="F40" s="1">
        <v>4.72</v>
      </c>
      <c r="G40" s="1">
        <v>11.1</v>
      </c>
      <c r="H40" s="1">
        <v>14.64</v>
      </c>
      <c r="I40" s="1"/>
      <c r="J40" s="1">
        <v>3.63</v>
      </c>
      <c r="K40" s="1">
        <v>9.17</v>
      </c>
      <c r="L40" s="1">
        <v>14.27</v>
      </c>
      <c r="M40" s="1"/>
      <c r="N40" s="1">
        <v>4.29</v>
      </c>
      <c r="O40" s="1">
        <v>9.15</v>
      </c>
      <c r="P40" s="1">
        <v>14.76</v>
      </c>
      <c r="Q40" s="1"/>
      <c r="R40" s="1">
        <v>4.12</v>
      </c>
      <c r="S40" s="1">
        <v>8.18</v>
      </c>
      <c r="T40" s="1">
        <v>14.29</v>
      </c>
      <c r="U40" s="1"/>
      <c r="V40" s="1">
        <v>3.81</v>
      </c>
      <c r="W40" s="1">
        <v>9.46</v>
      </c>
      <c r="X40" s="1">
        <v>14.88</v>
      </c>
    </row>
    <row r="41">
      <c r="A41" s="1" t="s">
        <v>26</v>
      </c>
      <c r="B41" s="1">
        <v>4.49</v>
      </c>
      <c r="C41" s="1">
        <v>9.61</v>
      </c>
      <c r="D41" s="1">
        <v>14.33</v>
      </c>
      <c r="E41" s="1"/>
      <c r="F41" s="1">
        <v>5.01</v>
      </c>
      <c r="G41" s="1">
        <v>10.56</v>
      </c>
      <c r="H41" s="1">
        <v>14.61</v>
      </c>
      <c r="I41" s="1"/>
      <c r="J41" s="1">
        <v>3.89</v>
      </c>
      <c r="K41" s="1">
        <v>9.66</v>
      </c>
      <c r="L41" s="1">
        <v>14.21</v>
      </c>
      <c r="M41" s="1"/>
      <c r="N41" s="1">
        <v>3.14</v>
      </c>
      <c r="O41" s="1">
        <v>9.92</v>
      </c>
      <c r="P41" s="1">
        <v>14.67</v>
      </c>
      <c r="Q41" s="1"/>
      <c r="R41" s="1">
        <v>4.02</v>
      </c>
      <c r="S41" s="1">
        <v>8.99</v>
      </c>
      <c r="T41" s="1">
        <v>14.0</v>
      </c>
      <c r="U41" s="1"/>
      <c r="V41" s="1">
        <v>3.87</v>
      </c>
      <c r="W41" s="1">
        <v>9.2</v>
      </c>
      <c r="X41" s="1">
        <v>14.81</v>
      </c>
    </row>
    <row r="42">
      <c r="A42" s="1" t="s">
        <v>27</v>
      </c>
      <c r="B42" s="1">
        <v>5.07</v>
      </c>
      <c r="C42" s="1">
        <v>10.15</v>
      </c>
      <c r="D42" s="1">
        <v>14.89</v>
      </c>
      <c r="E42" s="1"/>
      <c r="F42" s="1">
        <v>4.75</v>
      </c>
      <c r="G42" s="1">
        <v>10.57</v>
      </c>
      <c r="H42" s="1">
        <v>15.23</v>
      </c>
      <c r="I42" s="1"/>
      <c r="J42" s="1">
        <v>3.93</v>
      </c>
      <c r="K42" s="1">
        <v>8.59</v>
      </c>
      <c r="L42" s="1">
        <v>14.29</v>
      </c>
      <c r="M42" s="1"/>
      <c r="N42" s="1">
        <v>4.61</v>
      </c>
      <c r="O42" s="1">
        <v>10.0</v>
      </c>
      <c r="P42" s="1">
        <v>14.43</v>
      </c>
      <c r="Q42" s="1"/>
      <c r="R42" s="1">
        <v>3.74</v>
      </c>
      <c r="S42" s="1">
        <v>8.83</v>
      </c>
      <c r="T42" s="1">
        <v>13.36</v>
      </c>
      <c r="U42" s="1"/>
      <c r="V42" s="1">
        <v>4.1</v>
      </c>
      <c r="W42" s="1">
        <v>8.85</v>
      </c>
      <c r="X42" s="1">
        <v>15.05</v>
      </c>
    </row>
    <row r="43">
      <c r="A43" s="1" t="s">
        <v>28</v>
      </c>
      <c r="B43" s="1">
        <v>5.35</v>
      </c>
      <c r="C43" s="1">
        <v>9.57</v>
      </c>
      <c r="D43" s="1">
        <v>14.89</v>
      </c>
      <c r="E43" s="1"/>
      <c r="F43" s="1">
        <v>4.94</v>
      </c>
      <c r="G43" s="1">
        <v>10.62</v>
      </c>
      <c r="H43" s="1">
        <v>15.59</v>
      </c>
      <c r="I43" s="1"/>
      <c r="J43" s="1">
        <v>3.78</v>
      </c>
      <c r="K43" s="1">
        <v>9.52</v>
      </c>
      <c r="L43" s="1">
        <v>14.36</v>
      </c>
      <c r="M43" s="1"/>
      <c r="N43" s="1">
        <v>4.1</v>
      </c>
      <c r="O43" s="1">
        <v>9.8</v>
      </c>
      <c r="P43" s="1">
        <v>14.49</v>
      </c>
      <c r="Q43" s="1"/>
      <c r="R43" s="1">
        <v>3.88</v>
      </c>
      <c r="S43" s="1">
        <v>9.41</v>
      </c>
      <c r="T43" s="1">
        <v>13.71</v>
      </c>
      <c r="U43" s="1"/>
      <c r="V43" s="1">
        <v>3.96</v>
      </c>
      <c r="W43" s="1">
        <v>9.03</v>
      </c>
      <c r="X43" s="1">
        <v>14.84</v>
      </c>
    </row>
    <row r="44">
      <c r="A44" s="1" t="s">
        <v>29</v>
      </c>
      <c r="B44">
        <f t="shared" ref="B44:D44" si="25">MEDIAN(B34:B43)</f>
        <v>4.61</v>
      </c>
      <c r="C44">
        <f t="shared" si="25"/>
        <v>9.935</v>
      </c>
      <c r="D44">
        <f t="shared" si="25"/>
        <v>14.88</v>
      </c>
      <c r="F44">
        <f t="shared" ref="F44:H44" si="26">MEDIAN(F34:F43)</f>
        <v>4.95</v>
      </c>
      <c r="G44">
        <f t="shared" si="26"/>
        <v>10.83</v>
      </c>
      <c r="H44">
        <f t="shared" si="26"/>
        <v>15.515</v>
      </c>
      <c r="J44">
        <f t="shared" ref="J44:L44" si="27">MEDIAN(J34:J43)</f>
        <v>3.85</v>
      </c>
      <c r="K44">
        <f t="shared" si="27"/>
        <v>9.325</v>
      </c>
      <c r="L44">
        <f t="shared" si="27"/>
        <v>14.325</v>
      </c>
      <c r="N44">
        <f t="shared" ref="N44:P44" si="28">MEDIAN(N34:N43)</f>
        <v>4.225</v>
      </c>
      <c r="O44">
        <f t="shared" si="28"/>
        <v>9.83</v>
      </c>
      <c r="P44">
        <f t="shared" si="28"/>
        <v>14.715</v>
      </c>
      <c r="R44">
        <f t="shared" ref="R44:T44" si="29">MEDIAN(R34:R43)</f>
        <v>3.91</v>
      </c>
      <c r="S44">
        <f t="shared" si="29"/>
        <v>8.99</v>
      </c>
      <c r="T44">
        <f t="shared" si="29"/>
        <v>14.165</v>
      </c>
      <c r="V44">
        <f t="shared" ref="V44:X44" si="30">MEDIAN(V34:V43)</f>
        <v>4.025</v>
      </c>
      <c r="W44">
        <f t="shared" si="30"/>
        <v>9.405</v>
      </c>
      <c r="X44">
        <f t="shared" si="30"/>
        <v>14.86</v>
      </c>
    </row>
    <row r="45">
      <c r="A45" s="1" t="s">
        <v>50</v>
      </c>
      <c r="B45">
        <f t="shared" ref="B45:D45" si="31">B44-A62</f>
        <v>4.61</v>
      </c>
      <c r="C45">
        <f t="shared" si="31"/>
        <v>9.935</v>
      </c>
      <c r="D45">
        <f t="shared" si="31"/>
        <v>14.88</v>
      </c>
      <c r="E45" s="1" t="s">
        <v>51</v>
      </c>
      <c r="F45">
        <f t="shared" ref="F45:H45" si="32">F44-A62</f>
        <v>4.95</v>
      </c>
      <c r="G45">
        <f t="shared" si="32"/>
        <v>10.83</v>
      </c>
      <c r="H45">
        <f t="shared" si="32"/>
        <v>15.515</v>
      </c>
      <c r="I45" s="1" t="s">
        <v>52</v>
      </c>
      <c r="J45">
        <f t="shared" ref="J45:L45" si="33">J44-A62</f>
        <v>3.85</v>
      </c>
      <c r="K45">
        <f t="shared" si="33"/>
        <v>9.325</v>
      </c>
      <c r="L45">
        <f t="shared" si="33"/>
        <v>14.325</v>
      </c>
      <c r="M45" s="1" t="s">
        <v>53</v>
      </c>
      <c r="N45">
        <f t="shared" ref="N45:P45" si="34">N44-A62</f>
        <v>4.225</v>
      </c>
      <c r="O45">
        <f t="shared" si="34"/>
        <v>9.83</v>
      </c>
      <c r="P45">
        <f t="shared" si="34"/>
        <v>14.715</v>
      </c>
      <c r="Q45" s="1" t="s">
        <v>54</v>
      </c>
      <c r="R45">
        <f t="shared" ref="R45:T45" si="35">R44-A62</f>
        <v>3.91</v>
      </c>
      <c r="S45">
        <f t="shared" si="35"/>
        <v>8.99</v>
      </c>
      <c r="T45">
        <f t="shared" si="35"/>
        <v>14.165</v>
      </c>
      <c r="U45" s="1" t="s">
        <v>55</v>
      </c>
      <c r="V45">
        <f t="shared" ref="V45:X45" si="36">V44-A62</f>
        <v>4.025</v>
      </c>
      <c r="W45">
        <f t="shared" si="36"/>
        <v>9.405</v>
      </c>
      <c r="X45">
        <f t="shared" si="36"/>
        <v>14.86</v>
      </c>
    </row>
    <row r="46">
      <c r="A46" s="1" t="s">
        <v>56</v>
      </c>
      <c r="B46">
        <f t="shared" ref="B46:D46" si="37">stdev(B34:B43)</f>
        <v>0.3939881555</v>
      </c>
      <c r="C46">
        <f t="shared" si="37"/>
        <v>0.3041947476</v>
      </c>
      <c r="D46">
        <f t="shared" si="37"/>
        <v>0.1949928774</v>
      </c>
      <c r="F46">
        <f t="shared" ref="F46:H46" si="38">stdev(F34:F43)</f>
        <v>0.1129847581</v>
      </c>
      <c r="G46">
        <f t="shared" si="38"/>
        <v>0.8334966507</v>
      </c>
      <c r="H46">
        <f t="shared" si="38"/>
        <v>1.086155299</v>
      </c>
      <c r="J46">
        <f t="shared" ref="J46:L46" si="39">stdev(J34:J43)</f>
        <v>0.3149761896</v>
      </c>
      <c r="K46">
        <f t="shared" si="39"/>
        <v>0.305594139</v>
      </c>
      <c r="L46">
        <f t="shared" si="39"/>
        <v>0.280784615</v>
      </c>
      <c r="N46">
        <f t="shared" ref="N46:P46" si="40">stdev(N34:N43)</f>
        <v>0.3850598799</v>
      </c>
      <c r="O46">
        <f t="shared" si="40"/>
        <v>0.2947484803</v>
      </c>
      <c r="P46">
        <f t="shared" si="40"/>
        <v>0.2415712455</v>
      </c>
      <c r="R46">
        <f t="shared" ref="R46:T46" si="41">stdev(R34:R43)</f>
        <v>0.226629899</v>
      </c>
      <c r="S46">
        <f t="shared" si="41"/>
        <v>0.3593574513</v>
      </c>
      <c r="T46">
        <f t="shared" si="41"/>
        <v>0.5614425864</v>
      </c>
      <c r="V46">
        <f t="shared" ref="V46:X46" si="42">stdev(V34:V43)</f>
        <v>0.2910211905</v>
      </c>
      <c r="W46">
        <f t="shared" si="42"/>
        <v>0.22054478</v>
      </c>
      <c r="X46">
        <f t="shared" si="42"/>
        <v>0.4847954895</v>
      </c>
    </row>
    <row r="48">
      <c r="C48" s="1" t="s">
        <v>42</v>
      </c>
      <c r="G48" s="1" t="s">
        <v>43</v>
      </c>
      <c r="K48" s="1" t="s">
        <v>44</v>
      </c>
      <c r="O48" s="1" t="s">
        <v>45</v>
      </c>
      <c r="S48" s="1" t="s">
        <v>46</v>
      </c>
      <c r="W48" s="1" t="s">
        <v>47</v>
      </c>
    </row>
    <row r="49">
      <c r="A49" s="1" t="s">
        <v>36</v>
      </c>
      <c r="B49" s="1" t="s">
        <v>48</v>
      </c>
      <c r="C49" s="1" t="s">
        <v>10</v>
      </c>
      <c r="D49" s="1" t="s">
        <v>49</v>
      </c>
      <c r="E49" s="1"/>
      <c r="F49" s="1" t="s">
        <v>48</v>
      </c>
      <c r="G49" s="1" t="s">
        <v>10</v>
      </c>
      <c r="H49" s="1" t="s">
        <v>49</v>
      </c>
      <c r="I49" s="1"/>
      <c r="J49" s="1" t="s">
        <v>48</v>
      </c>
      <c r="K49" s="1" t="s">
        <v>10</v>
      </c>
      <c r="L49" s="1" t="s">
        <v>49</v>
      </c>
      <c r="M49" s="1"/>
      <c r="N49" s="1" t="s">
        <v>48</v>
      </c>
      <c r="O49" s="1" t="s">
        <v>10</v>
      </c>
      <c r="P49" s="1" t="s">
        <v>49</v>
      </c>
      <c r="Q49" s="1"/>
      <c r="R49" s="1" t="s">
        <v>48</v>
      </c>
      <c r="S49" s="1" t="s">
        <v>10</v>
      </c>
      <c r="T49" s="1" t="s">
        <v>49</v>
      </c>
      <c r="U49" s="1"/>
      <c r="V49" s="1" t="s">
        <v>48</v>
      </c>
      <c r="W49" s="1" t="s">
        <v>10</v>
      </c>
      <c r="X49" s="1" t="s">
        <v>49</v>
      </c>
    </row>
    <row r="50">
      <c r="A50" s="1" t="s">
        <v>19</v>
      </c>
      <c r="B50" s="1">
        <v>77.0</v>
      </c>
      <c r="C50" s="1">
        <v>79.0</v>
      </c>
      <c r="D50" s="1">
        <v>87.0</v>
      </c>
      <c r="E50" s="1"/>
      <c r="F50" s="1">
        <v>74.0</v>
      </c>
      <c r="G50" s="1">
        <v>79.0</v>
      </c>
      <c r="H50" s="1">
        <v>84.0</v>
      </c>
      <c r="I50" s="1"/>
      <c r="J50" s="1">
        <v>87.0</v>
      </c>
      <c r="K50" s="1">
        <v>80.0</v>
      </c>
      <c r="L50" s="1">
        <v>151.0</v>
      </c>
      <c r="M50" s="1"/>
      <c r="N50" s="1">
        <v>67.0</v>
      </c>
      <c r="O50" s="1">
        <v>146.0</v>
      </c>
      <c r="P50" s="1">
        <v>146.0</v>
      </c>
      <c r="Q50" s="1"/>
      <c r="R50" s="1">
        <v>79.0</v>
      </c>
      <c r="S50" s="1">
        <v>86.0</v>
      </c>
      <c r="T50" s="1">
        <v>90.0</v>
      </c>
      <c r="U50" s="1"/>
      <c r="V50" s="1">
        <v>65.0</v>
      </c>
      <c r="W50" s="1">
        <v>87.0</v>
      </c>
      <c r="X50" s="1">
        <v>153.0</v>
      </c>
    </row>
    <row r="51">
      <c r="A51" s="1" t="s">
        <v>20</v>
      </c>
      <c r="B51" s="1">
        <v>72.0</v>
      </c>
      <c r="C51" s="1">
        <v>78.0</v>
      </c>
      <c r="D51" s="1">
        <v>149.0</v>
      </c>
      <c r="E51" s="1"/>
      <c r="F51" s="1">
        <v>73.0</v>
      </c>
      <c r="G51" s="1">
        <v>79.0</v>
      </c>
      <c r="H51" s="1">
        <v>89.0</v>
      </c>
      <c r="I51" s="1"/>
      <c r="J51" s="1">
        <v>68.0</v>
      </c>
      <c r="K51" s="1">
        <v>85.0</v>
      </c>
      <c r="L51" s="1">
        <v>154.0</v>
      </c>
      <c r="M51" s="1"/>
      <c r="N51" s="1">
        <v>62.0</v>
      </c>
      <c r="O51" s="1">
        <v>146.0</v>
      </c>
      <c r="P51" s="1">
        <v>81.0</v>
      </c>
      <c r="Q51" s="1"/>
      <c r="R51" s="1">
        <v>76.0</v>
      </c>
      <c r="S51" s="1">
        <v>73.0</v>
      </c>
      <c r="T51" s="1">
        <v>92.0</v>
      </c>
      <c r="U51" s="1"/>
      <c r="V51" s="1">
        <v>65.0</v>
      </c>
      <c r="W51" s="1">
        <v>85.0</v>
      </c>
      <c r="X51" s="1">
        <v>96.0</v>
      </c>
    </row>
    <row r="52">
      <c r="A52" s="1" t="s">
        <v>21</v>
      </c>
      <c r="B52" s="1">
        <v>74.0</v>
      </c>
      <c r="C52" s="1">
        <v>80.0</v>
      </c>
      <c r="D52" s="1">
        <v>152.0</v>
      </c>
      <c r="E52" s="1"/>
      <c r="F52" s="1">
        <v>73.0</v>
      </c>
      <c r="G52" s="1">
        <v>68.0</v>
      </c>
      <c r="H52" s="1">
        <v>149.0</v>
      </c>
      <c r="I52" s="1"/>
      <c r="J52" s="1">
        <v>67.0</v>
      </c>
      <c r="K52" s="1">
        <v>80.0</v>
      </c>
      <c r="L52" s="1">
        <v>152.0</v>
      </c>
      <c r="M52" s="1"/>
      <c r="N52" s="1">
        <v>63.0</v>
      </c>
      <c r="O52" s="1">
        <v>77.0</v>
      </c>
      <c r="P52" s="1">
        <v>81.0</v>
      </c>
      <c r="Q52" s="1"/>
      <c r="R52" s="1">
        <v>61.0</v>
      </c>
      <c r="S52" s="1">
        <v>75.0</v>
      </c>
      <c r="T52" s="1">
        <v>89.0</v>
      </c>
      <c r="U52" s="1"/>
      <c r="V52" s="1">
        <v>66.0</v>
      </c>
      <c r="W52" s="1">
        <v>78.0</v>
      </c>
      <c r="X52" s="1">
        <v>96.0</v>
      </c>
    </row>
    <row r="53">
      <c r="A53" s="1" t="s">
        <v>22</v>
      </c>
      <c r="B53" s="1">
        <v>71.0</v>
      </c>
      <c r="C53" s="1">
        <v>82.0</v>
      </c>
      <c r="D53" s="1">
        <v>146.0</v>
      </c>
      <c r="E53" s="1"/>
      <c r="F53" s="1">
        <v>76.0</v>
      </c>
      <c r="G53" s="1">
        <v>78.0</v>
      </c>
      <c r="H53" s="1">
        <v>93.0</v>
      </c>
      <c r="I53" s="1"/>
      <c r="J53" s="1">
        <v>76.0</v>
      </c>
      <c r="K53" s="1">
        <v>82.0</v>
      </c>
      <c r="L53" s="1">
        <v>151.0</v>
      </c>
      <c r="M53" s="1"/>
      <c r="N53" s="1">
        <v>64.0</v>
      </c>
      <c r="O53" s="1">
        <v>146.0</v>
      </c>
      <c r="P53" s="1">
        <v>79.0</v>
      </c>
      <c r="Q53" s="1"/>
      <c r="R53" s="1">
        <v>63.0</v>
      </c>
      <c r="S53" s="1">
        <v>75.0</v>
      </c>
      <c r="T53" s="1">
        <v>92.0</v>
      </c>
      <c r="U53" s="1"/>
      <c r="V53" s="1">
        <v>66.0</v>
      </c>
      <c r="W53" s="1">
        <v>81.0</v>
      </c>
      <c r="X53" s="1">
        <v>89.0</v>
      </c>
    </row>
    <row r="54">
      <c r="A54" s="1" t="s">
        <v>23</v>
      </c>
      <c r="B54" s="1">
        <v>73.0</v>
      </c>
      <c r="C54" s="1">
        <v>146.0</v>
      </c>
      <c r="D54" s="1">
        <v>151.0</v>
      </c>
      <c r="E54" s="1"/>
      <c r="F54" s="1">
        <v>75.0</v>
      </c>
      <c r="G54" s="1">
        <v>81.0</v>
      </c>
      <c r="H54" s="1">
        <v>146.0</v>
      </c>
      <c r="I54" s="1"/>
      <c r="J54" s="1">
        <v>67.0</v>
      </c>
      <c r="K54" s="1">
        <v>85.0</v>
      </c>
      <c r="L54" s="1">
        <v>82.0</v>
      </c>
      <c r="M54" s="1"/>
      <c r="N54" s="1">
        <v>64.0</v>
      </c>
      <c r="O54" s="1">
        <v>79.0</v>
      </c>
      <c r="P54" s="1">
        <v>80.0</v>
      </c>
      <c r="Q54" s="1"/>
      <c r="R54" s="1">
        <v>62.0</v>
      </c>
      <c r="S54" s="1">
        <v>75.0</v>
      </c>
      <c r="T54" s="1">
        <v>96.0</v>
      </c>
      <c r="U54" s="1"/>
      <c r="V54" s="1">
        <v>66.0</v>
      </c>
      <c r="W54" s="1">
        <v>77.0</v>
      </c>
      <c r="X54" s="1">
        <v>89.0</v>
      </c>
    </row>
    <row r="55">
      <c r="A55" s="1" t="s">
        <v>24</v>
      </c>
      <c r="B55" s="1">
        <v>70.0</v>
      </c>
      <c r="C55" s="1">
        <v>87.0</v>
      </c>
      <c r="D55" s="1">
        <v>153.0</v>
      </c>
      <c r="E55" s="1"/>
      <c r="F55" s="1">
        <v>77.0</v>
      </c>
      <c r="G55" s="1">
        <v>79.0</v>
      </c>
      <c r="H55" s="1">
        <v>86.0</v>
      </c>
      <c r="I55" s="1"/>
      <c r="J55" s="1">
        <v>67.0</v>
      </c>
      <c r="K55" s="1">
        <v>80.0</v>
      </c>
      <c r="L55" s="1">
        <v>151.0</v>
      </c>
      <c r="M55" s="1"/>
      <c r="N55" s="1">
        <v>65.0</v>
      </c>
      <c r="O55" s="1">
        <v>78.0</v>
      </c>
      <c r="P55" s="1">
        <v>81.0</v>
      </c>
      <c r="Q55" s="1"/>
      <c r="R55" s="1">
        <v>62.0</v>
      </c>
      <c r="S55" s="1">
        <v>73.0</v>
      </c>
      <c r="T55" s="1">
        <v>94.0</v>
      </c>
      <c r="U55" s="1"/>
      <c r="V55" s="1">
        <v>61.0</v>
      </c>
      <c r="W55" s="1">
        <v>78.0</v>
      </c>
      <c r="X55" s="1">
        <v>86.0</v>
      </c>
    </row>
    <row r="56">
      <c r="A56" s="1" t="s">
        <v>25</v>
      </c>
      <c r="B56" s="1">
        <v>73.0</v>
      </c>
      <c r="C56" s="1">
        <v>83.0</v>
      </c>
      <c r="D56" s="1">
        <v>149.0</v>
      </c>
      <c r="E56" s="1"/>
      <c r="F56" s="1">
        <v>76.0</v>
      </c>
      <c r="G56" s="1">
        <v>76.0</v>
      </c>
      <c r="H56" s="1">
        <v>88.0</v>
      </c>
      <c r="I56" s="1"/>
      <c r="J56" s="1">
        <v>67.0</v>
      </c>
      <c r="K56" s="1">
        <v>84.0</v>
      </c>
      <c r="L56" s="1">
        <v>146.0</v>
      </c>
      <c r="M56" s="1"/>
      <c r="N56" s="1">
        <v>67.0</v>
      </c>
      <c r="O56" s="1">
        <v>76.0</v>
      </c>
      <c r="P56" s="1">
        <v>82.0</v>
      </c>
      <c r="Q56" s="1"/>
      <c r="R56" s="1">
        <v>62.0</v>
      </c>
      <c r="S56" s="1">
        <v>73.0</v>
      </c>
      <c r="T56" s="1">
        <v>90.0</v>
      </c>
      <c r="U56" s="1"/>
      <c r="V56" s="1">
        <v>65.0</v>
      </c>
      <c r="W56" s="1">
        <v>77.0</v>
      </c>
      <c r="X56" s="1">
        <v>81.0</v>
      </c>
    </row>
    <row r="57">
      <c r="A57" s="1" t="s">
        <v>26</v>
      </c>
      <c r="B57" s="1">
        <v>69.0</v>
      </c>
      <c r="C57" s="1">
        <v>84.0</v>
      </c>
      <c r="D57" s="1">
        <v>151.0</v>
      </c>
      <c r="E57" s="1"/>
      <c r="F57" s="1">
        <v>78.0</v>
      </c>
      <c r="G57" s="1">
        <v>74.0</v>
      </c>
      <c r="H57" s="1">
        <v>146.0</v>
      </c>
      <c r="I57" s="1"/>
      <c r="J57" s="1">
        <v>67.0</v>
      </c>
      <c r="K57" s="1">
        <v>151.0</v>
      </c>
      <c r="L57" s="1">
        <v>149.0</v>
      </c>
      <c r="M57" s="1"/>
      <c r="N57" s="1">
        <v>67.0</v>
      </c>
      <c r="O57" s="1">
        <v>78.0</v>
      </c>
      <c r="P57" s="1">
        <v>81.0</v>
      </c>
      <c r="Q57" s="1"/>
      <c r="R57" s="1">
        <v>63.0</v>
      </c>
      <c r="S57" s="1">
        <v>74.0</v>
      </c>
      <c r="T57" s="1">
        <v>89.0</v>
      </c>
      <c r="U57" s="1"/>
      <c r="V57" s="1">
        <v>64.0</v>
      </c>
      <c r="W57" s="1">
        <v>80.0</v>
      </c>
      <c r="X57" s="1">
        <v>85.0</v>
      </c>
    </row>
    <row r="58">
      <c r="A58" s="1" t="s">
        <v>27</v>
      </c>
      <c r="B58" s="1">
        <v>72.0</v>
      </c>
      <c r="C58" s="1">
        <v>80.0</v>
      </c>
      <c r="D58" s="1">
        <v>84.0</v>
      </c>
      <c r="E58" s="1"/>
      <c r="F58" s="1">
        <v>75.0</v>
      </c>
      <c r="G58" s="1">
        <v>74.0</v>
      </c>
      <c r="H58" s="1">
        <v>146.0</v>
      </c>
      <c r="I58" s="1"/>
      <c r="J58" s="1">
        <v>74.0</v>
      </c>
      <c r="K58" s="1">
        <v>150.0</v>
      </c>
      <c r="L58" s="1">
        <v>149.0</v>
      </c>
      <c r="M58" s="1"/>
      <c r="N58" s="1">
        <v>66.0</v>
      </c>
      <c r="O58" s="1">
        <v>79.0</v>
      </c>
      <c r="P58" s="1">
        <v>82.0</v>
      </c>
      <c r="Q58" s="1"/>
      <c r="R58" s="1">
        <v>62.0</v>
      </c>
      <c r="S58" s="1">
        <v>74.0</v>
      </c>
      <c r="T58" s="1">
        <v>88.0</v>
      </c>
      <c r="U58" s="1"/>
      <c r="V58" s="1">
        <v>62.0</v>
      </c>
      <c r="W58" s="1">
        <v>86.0</v>
      </c>
      <c r="X58" s="1">
        <v>83.0</v>
      </c>
    </row>
    <row r="59">
      <c r="A59" s="1" t="s">
        <v>28</v>
      </c>
      <c r="B59" s="1">
        <v>70.0</v>
      </c>
      <c r="C59" s="1">
        <v>86.0</v>
      </c>
      <c r="D59" s="1">
        <v>149.0</v>
      </c>
      <c r="E59" s="1"/>
      <c r="F59" s="1">
        <v>75.0</v>
      </c>
      <c r="G59" s="1">
        <v>73.0</v>
      </c>
      <c r="H59" s="1">
        <v>84.0</v>
      </c>
      <c r="I59" s="1"/>
      <c r="J59" s="1">
        <v>78.0</v>
      </c>
      <c r="K59" s="1">
        <v>84.0</v>
      </c>
      <c r="L59" s="1">
        <v>135.0</v>
      </c>
      <c r="M59" s="1"/>
      <c r="N59" s="1">
        <v>68.0</v>
      </c>
      <c r="O59" s="1">
        <v>75.0</v>
      </c>
      <c r="P59" s="1">
        <v>82.0</v>
      </c>
      <c r="Q59" s="1"/>
      <c r="R59" s="1">
        <v>64.0</v>
      </c>
      <c r="S59" s="1">
        <v>73.0</v>
      </c>
      <c r="T59" s="1">
        <v>89.0</v>
      </c>
      <c r="U59" s="1"/>
      <c r="V59" s="1">
        <v>67.0</v>
      </c>
      <c r="W59" s="1">
        <v>84.0</v>
      </c>
      <c r="X59" s="1">
        <v>81.0</v>
      </c>
    </row>
    <row r="60">
      <c r="A60" s="1" t="s">
        <v>56</v>
      </c>
      <c r="B60">
        <f t="shared" ref="B60:D60" si="43">stdev(B52:B59)</f>
        <v>1.772810521</v>
      </c>
      <c r="C60">
        <f t="shared" si="43"/>
        <v>22.36706763</v>
      </c>
      <c r="D60">
        <f t="shared" si="43"/>
        <v>23.4851777</v>
      </c>
      <c r="F60">
        <f t="shared" ref="F60:H60" si="44">stdev(F52:F59)</f>
        <v>1.505940617</v>
      </c>
      <c r="G60">
        <f t="shared" si="44"/>
        <v>4.068608046</v>
      </c>
      <c r="H60">
        <f t="shared" si="44"/>
        <v>31.65325531</v>
      </c>
      <c r="J60">
        <f t="shared" ref="J60:L60" si="45">stdev(J52:J59)</f>
        <v>4.779046528</v>
      </c>
      <c r="K60">
        <f t="shared" si="45"/>
        <v>31.53229637</v>
      </c>
      <c r="L60">
        <f t="shared" si="45"/>
        <v>23.81438641</v>
      </c>
      <c r="N60">
        <f t="shared" ref="N60:P60" si="46">stdev(N52:N59)</f>
        <v>1.772810521</v>
      </c>
      <c r="O60">
        <f t="shared" si="46"/>
        <v>24.28403356</v>
      </c>
      <c r="P60">
        <f t="shared" si="46"/>
        <v>1.069044968</v>
      </c>
      <c r="R60">
        <f t="shared" ref="R60:T60" si="47">stdev(R52:R59)</f>
        <v>0.9161253813</v>
      </c>
      <c r="S60">
        <f t="shared" si="47"/>
        <v>0.9258200998</v>
      </c>
      <c r="T60">
        <f t="shared" si="47"/>
        <v>2.850438563</v>
      </c>
      <c r="V60">
        <f t="shared" ref="V60:X60" si="48">stdev(V52:V59)</f>
        <v>2.133909892</v>
      </c>
      <c r="W60">
        <f t="shared" si="48"/>
        <v>3.356762896</v>
      </c>
      <c r="X60">
        <f t="shared" si="48"/>
        <v>5.035587638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</cols>
  <sheetData>
    <row r="1">
      <c r="A1" s="1" t="s">
        <v>57</v>
      </c>
    </row>
    <row r="3">
      <c r="A3" s="1" t="s">
        <v>3</v>
      </c>
      <c r="B3" s="1" t="s">
        <v>58</v>
      </c>
      <c r="C3" s="1" t="s">
        <v>8</v>
      </c>
      <c r="D3" s="1" t="s">
        <v>59</v>
      </c>
      <c r="E3" s="1" t="s">
        <v>11</v>
      </c>
    </row>
    <row r="4">
      <c r="A4" s="1" t="s">
        <v>19</v>
      </c>
      <c r="B4" s="1">
        <v>3.27</v>
      </c>
      <c r="C4" s="1">
        <v>6.03</v>
      </c>
      <c r="D4" s="1">
        <v>9.86</v>
      </c>
      <c r="E4" s="1">
        <v>12.8</v>
      </c>
    </row>
    <row r="5">
      <c r="A5" s="1" t="s">
        <v>20</v>
      </c>
      <c r="B5" s="1">
        <v>2.86</v>
      </c>
      <c r="C5" s="1">
        <v>6.63</v>
      </c>
      <c r="D5" s="1">
        <v>9.09</v>
      </c>
      <c r="E5" s="1">
        <v>13.27</v>
      </c>
    </row>
    <row r="6">
      <c r="A6" s="1" t="s">
        <v>21</v>
      </c>
      <c r="B6" s="1">
        <v>4.09</v>
      </c>
      <c r="C6" s="1">
        <v>7.2</v>
      </c>
      <c r="D6" s="1">
        <v>10.26</v>
      </c>
      <c r="E6" s="1">
        <v>13.4</v>
      </c>
    </row>
    <row r="7">
      <c r="A7" s="1" t="s">
        <v>22</v>
      </c>
      <c r="B7" s="1">
        <v>3.92</v>
      </c>
      <c r="C7" s="1">
        <v>6.06</v>
      </c>
      <c r="D7" s="1">
        <v>9.49</v>
      </c>
      <c r="E7" s="1">
        <v>14.51</v>
      </c>
    </row>
    <row r="8">
      <c r="A8" s="1" t="s">
        <v>23</v>
      </c>
      <c r="B8" s="1">
        <v>3.94</v>
      </c>
      <c r="C8" s="1">
        <v>7.44</v>
      </c>
      <c r="D8" s="1">
        <v>9.72</v>
      </c>
      <c r="E8" s="1">
        <v>12.38</v>
      </c>
    </row>
    <row r="9">
      <c r="A9" s="1" t="s">
        <v>24</v>
      </c>
      <c r="B9" s="1">
        <v>3.6</v>
      </c>
      <c r="C9" s="1">
        <v>7.48</v>
      </c>
      <c r="D9" s="1">
        <v>10.21</v>
      </c>
      <c r="E9" s="1">
        <v>14.42</v>
      </c>
    </row>
    <row r="10">
      <c r="A10" s="1" t="s">
        <v>25</v>
      </c>
      <c r="B10" s="1">
        <v>4.32</v>
      </c>
      <c r="C10" s="1">
        <v>7.08</v>
      </c>
      <c r="D10" s="1">
        <v>9.66</v>
      </c>
      <c r="E10" s="1">
        <v>13.83</v>
      </c>
    </row>
    <row r="11">
      <c r="A11" s="1" t="s">
        <v>26</v>
      </c>
      <c r="B11" s="1">
        <v>4.5</v>
      </c>
      <c r="C11" s="1">
        <v>6.47</v>
      </c>
      <c r="D11" s="1">
        <v>10.44</v>
      </c>
      <c r="E11" s="1">
        <v>10.2</v>
      </c>
    </row>
    <row r="12">
      <c r="A12" s="1" t="s">
        <v>27</v>
      </c>
      <c r="B12" s="1">
        <v>5.04</v>
      </c>
      <c r="C12" s="1">
        <v>7.47</v>
      </c>
      <c r="D12" s="1">
        <v>10.33</v>
      </c>
      <c r="E12" s="1">
        <v>10.55</v>
      </c>
    </row>
    <row r="13">
      <c r="A13" s="1" t="s">
        <v>28</v>
      </c>
      <c r="B13" s="1">
        <v>4.67</v>
      </c>
      <c r="C13" s="1">
        <v>6.03</v>
      </c>
      <c r="D13" s="1">
        <v>10.82</v>
      </c>
      <c r="E13" s="1">
        <v>14.71</v>
      </c>
    </row>
    <row r="14">
      <c r="A14" s="1" t="s">
        <v>29</v>
      </c>
      <c r="B14">
        <f t="shared" ref="B14:E14" si="1">MEDIAN(B4:B13)</f>
        <v>4.015</v>
      </c>
      <c r="C14">
        <f t="shared" si="1"/>
        <v>6.855</v>
      </c>
      <c r="D14">
        <f t="shared" si="1"/>
        <v>10.035</v>
      </c>
      <c r="E14">
        <f t="shared" si="1"/>
        <v>13.335</v>
      </c>
    </row>
    <row r="15">
      <c r="A15" s="1" t="s">
        <v>60</v>
      </c>
      <c r="B15">
        <f t="shared" ref="B15:E15" si="2">B14-A60</f>
        <v>4.015</v>
      </c>
      <c r="C15">
        <f t="shared" si="2"/>
        <v>6.855</v>
      </c>
      <c r="D15">
        <f t="shared" si="2"/>
        <v>10.035</v>
      </c>
      <c r="E15">
        <f t="shared" si="2"/>
        <v>13.335</v>
      </c>
    </row>
    <row r="16">
      <c r="A16" s="1" t="s">
        <v>56</v>
      </c>
      <c r="B16">
        <f t="shared" ref="B16:E16" si="3">stdev(B4:B13)</f>
        <v>0.6573591949</v>
      </c>
      <c r="C16">
        <f t="shared" si="3"/>
        <v>0.6172780753</v>
      </c>
      <c r="D16">
        <f t="shared" si="3"/>
        <v>0.5149929881</v>
      </c>
      <c r="E16">
        <f t="shared" si="3"/>
        <v>1.577931487</v>
      </c>
    </row>
    <row r="18">
      <c r="A18" s="1" t="s">
        <v>32</v>
      </c>
      <c r="B18" s="1" t="s">
        <v>58</v>
      </c>
      <c r="C18" s="1" t="s">
        <v>8</v>
      </c>
      <c r="D18" s="1" t="s">
        <v>59</v>
      </c>
      <c r="E18" s="1" t="s">
        <v>11</v>
      </c>
    </row>
    <row r="19">
      <c r="A19" s="1" t="s">
        <v>19</v>
      </c>
      <c r="B19" s="1">
        <v>51.0</v>
      </c>
      <c r="C19" s="1">
        <v>71.0</v>
      </c>
      <c r="D19" s="1">
        <v>72.0</v>
      </c>
      <c r="E19" s="1">
        <v>78.0</v>
      </c>
    </row>
    <row r="20">
      <c r="A20" s="1" t="s">
        <v>20</v>
      </c>
      <c r="B20" s="1">
        <v>51.0</v>
      </c>
      <c r="C20" s="1">
        <v>69.0</v>
      </c>
      <c r="D20" s="1">
        <v>71.0</v>
      </c>
      <c r="E20" s="1">
        <v>76.0</v>
      </c>
    </row>
    <row r="21">
      <c r="A21" s="1" t="s">
        <v>21</v>
      </c>
      <c r="B21" s="1">
        <v>52.0</v>
      </c>
      <c r="C21" s="1">
        <v>70.0</v>
      </c>
      <c r="D21" s="1">
        <v>70.0</v>
      </c>
      <c r="E21" s="1">
        <v>86.0</v>
      </c>
    </row>
    <row r="22">
      <c r="A22" s="1" t="s">
        <v>22</v>
      </c>
      <c r="B22" s="1">
        <v>52.0</v>
      </c>
      <c r="C22" s="1">
        <v>69.0</v>
      </c>
      <c r="D22" s="1">
        <v>71.0</v>
      </c>
      <c r="E22" s="1">
        <v>86.0</v>
      </c>
    </row>
    <row r="23">
      <c r="A23" s="1" t="s">
        <v>23</v>
      </c>
      <c r="B23" s="1">
        <v>52.0</v>
      </c>
      <c r="C23" s="1">
        <v>69.0</v>
      </c>
      <c r="D23" s="1">
        <v>70.0</v>
      </c>
      <c r="E23" s="1">
        <v>83.0</v>
      </c>
    </row>
    <row r="24">
      <c r="A24" s="1" t="s">
        <v>24</v>
      </c>
      <c r="B24" s="1">
        <v>52.0</v>
      </c>
      <c r="C24" s="1">
        <v>69.0</v>
      </c>
      <c r="D24" s="1">
        <v>70.0</v>
      </c>
      <c r="E24" s="1">
        <v>90.0</v>
      </c>
    </row>
    <row r="25">
      <c r="A25" s="1" t="s">
        <v>25</v>
      </c>
      <c r="B25" s="1">
        <v>61.0</v>
      </c>
      <c r="C25" s="1">
        <v>71.0</v>
      </c>
      <c r="D25" s="1">
        <v>70.0</v>
      </c>
      <c r="E25" s="1">
        <v>85.0</v>
      </c>
    </row>
    <row r="26">
      <c r="A26" s="1" t="s">
        <v>26</v>
      </c>
      <c r="B26" s="1">
        <v>61.0</v>
      </c>
      <c r="C26" s="1">
        <v>70.0</v>
      </c>
      <c r="D26" s="1">
        <v>72.0</v>
      </c>
      <c r="E26" s="1">
        <v>96.0</v>
      </c>
    </row>
    <row r="27">
      <c r="A27" s="1" t="s">
        <v>27</v>
      </c>
      <c r="B27" s="1">
        <v>56.0</v>
      </c>
      <c r="C27" s="1">
        <v>70.0</v>
      </c>
      <c r="D27" s="1">
        <v>71.0</v>
      </c>
      <c r="E27" s="1">
        <v>87.0</v>
      </c>
    </row>
    <row r="28">
      <c r="A28" s="1" t="s">
        <v>28</v>
      </c>
      <c r="B28" s="1">
        <v>55.0</v>
      </c>
      <c r="C28" s="1">
        <v>71.0</v>
      </c>
      <c r="D28" s="1">
        <v>71.0</v>
      </c>
      <c r="E28" s="1">
        <v>88.0</v>
      </c>
    </row>
    <row r="29">
      <c r="A29" s="1" t="s">
        <v>56</v>
      </c>
      <c r="B29">
        <f t="shared" ref="B29:E29" si="4">stdev(B19:B28)</f>
        <v>3.888730155</v>
      </c>
      <c r="C29">
        <f t="shared" si="4"/>
        <v>0.8755950358</v>
      </c>
      <c r="D29">
        <f t="shared" si="4"/>
        <v>0.7888106377</v>
      </c>
      <c r="E29">
        <f t="shared" si="4"/>
        <v>5.700877125</v>
      </c>
    </row>
    <row r="31">
      <c r="A31" s="1" t="s">
        <v>33</v>
      </c>
      <c r="B31" s="1" t="s">
        <v>58</v>
      </c>
      <c r="C31" s="1" t="s">
        <v>8</v>
      </c>
      <c r="D31" s="1" t="s">
        <v>59</v>
      </c>
      <c r="E31" s="1" t="s">
        <v>11</v>
      </c>
    </row>
    <row r="32">
      <c r="A32" s="1" t="s">
        <v>19</v>
      </c>
      <c r="B32" s="1">
        <v>1.85</v>
      </c>
      <c r="C32" s="1">
        <v>5.21</v>
      </c>
      <c r="D32" s="1">
        <v>8.17</v>
      </c>
      <c r="E32" s="1">
        <v>12.51</v>
      </c>
    </row>
    <row r="33">
      <c r="A33" s="1" t="s">
        <v>20</v>
      </c>
      <c r="B33" s="1">
        <v>2.27</v>
      </c>
      <c r="C33" s="1">
        <v>5.36</v>
      </c>
      <c r="D33" s="1">
        <v>8.11</v>
      </c>
      <c r="E33" s="1">
        <v>13.2</v>
      </c>
    </row>
    <row r="34">
      <c r="A34" s="1" t="s">
        <v>21</v>
      </c>
      <c r="B34" s="1">
        <v>2.52</v>
      </c>
      <c r="C34" s="1">
        <v>5.51</v>
      </c>
      <c r="D34" s="1">
        <v>8.03</v>
      </c>
      <c r="E34" s="1">
        <v>11.6</v>
      </c>
    </row>
    <row r="35">
      <c r="A35" s="1" t="s">
        <v>22</v>
      </c>
      <c r="B35" s="1">
        <v>2.35</v>
      </c>
      <c r="C35" s="1">
        <v>5.3</v>
      </c>
      <c r="D35" s="1">
        <v>8.1</v>
      </c>
      <c r="E35" s="1">
        <v>13.12</v>
      </c>
    </row>
    <row r="36">
      <c r="A36" s="1" t="s">
        <v>23</v>
      </c>
      <c r="B36" s="1">
        <v>2.31</v>
      </c>
      <c r="C36" s="1">
        <v>5.48</v>
      </c>
      <c r="D36" s="1">
        <v>7.88</v>
      </c>
      <c r="E36" s="1">
        <v>11.92</v>
      </c>
    </row>
    <row r="37">
      <c r="A37" s="1" t="s">
        <v>24</v>
      </c>
      <c r="B37" s="1">
        <v>1.82</v>
      </c>
      <c r="C37" s="1">
        <v>5.6</v>
      </c>
      <c r="D37" s="1">
        <v>7.97</v>
      </c>
      <c r="E37" s="1">
        <v>11.38</v>
      </c>
    </row>
    <row r="38">
      <c r="A38" s="1" t="s">
        <v>25</v>
      </c>
      <c r="B38" s="1">
        <v>1.61</v>
      </c>
      <c r="C38" s="1">
        <v>5.76</v>
      </c>
      <c r="D38" s="1">
        <v>7.75</v>
      </c>
      <c r="E38" s="1">
        <v>12.22</v>
      </c>
    </row>
    <row r="39">
      <c r="A39" s="1" t="s">
        <v>26</v>
      </c>
      <c r="B39" s="1">
        <v>1.64</v>
      </c>
      <c r="C39" s="1">
        <v>6.23</v>
      </c>
      <c r="D39" s="1">
        <v>7.89</v>
      </c>
      <c r="E39" s="1">
        <v>12.47</v>
      </c>
    </row>
    <row r="40">
      <c r="A40" s="1" t="s">
        <v>27</v>
      </c>
      <c r="B40" s="1">
        <v>1.61</v>
      </c>
      <c r="C40" s="1">
        <v>6.0</v>
      </c>
      <c r="D40" s="1">
        <v>7.86</v>
      </c>
      <c r="E40" s="1">
        <v>12.58</v>
      </c>
    </row>
    <row r="41">
      <c r="A41" s="1" t="s">
        <v>28</v>
      </c>
      <c r="B41" s="1">
        <v>1.6</v>
      </c>
      <c r="C41" s="1">
        <v>5.71</v>
      </c>
      <c r="D41" s="1">
        <v>7.77</v>
      </c>
      <c r="E41" s="1">
        <v>12.83</v>
      </c>
    </row>
    <row r="42">
      <c r="A42" s="1" t="s">
        <v>29</v>
      </c>
      <c r="B42">
        <f t="shared" ref="B42:E42" si="5">MEDIAN(B32:B41)</f>
        <v>1.835</v>
      </c>
      <c r="C42">
        <f t="shared" si="5"/>
        <v>5.555</v>
      </c>
      <c r="D42">
        <f t="shared" si="5"/>
        <v>7.93</v>
      </c>
      <c r="E42">
        <f t="shared" si="5"/>
        <v>12.49</v>
      </c>
    </row>
    <row r="43">
      <c r="A43" s="1" t="s">
        <v>61</v>
      </c>
      <c r="B43">
        <f t="shared" ref="B43:E43" si="6">B42-A60</f>
        <v>1.835</v>
      </c>
      <c r="C43">
        <f t="shared" si="6"/>
        <v>5.555</v>
      </c>
      <c r="D43">
        <f t="shared" si="6"/>
        <v>7.93</v>
      </c>
      <c r="E43">
        <f t="shared" si="6"/>
        <v>12.49</v>
      </c>
    </row>
    <row r="44">
      <c r="A44" s="1" t="s">
        <v>56</v>
      </c>
      <c r="B44">
        <f t="shared" ref="B44:E44" si="7">stdev(B32:B41)</f>
        <v>0.3640756942</v>
      </c>
      <c r="C44">
        <f t="shared" si="7"/>
        <v>0.3187196609</v>
      </c>
      <c r="D44">
        <f t="shared" si="7"/>
        <v>0.146139203</v>
      </c>
      <c r="E44">
        <f t="shared" si="7"/>
        <v>0.6085511026</v>
      </c>
    </row>
    <row r="46">
      <c r="A46" s="1" t="s">
        <v>36</v>
      </c>
      <c r="B46" s="1" t="s">
        <v>58</v>
      </c>
      <c r="C46" s="1" t="s">
        <v>8</v>
      </c>
      <c r="D46" s="1" t="s">
        <v>59</v>
      </c>
      <c r="E46" s="1" t="s">
        <v>11</v>
      </c>
    </row>
    <row r="47">
      <c r="A47" s="1" t="s">
        <v>19</v>
      </c>
      <c r="B47" s="1">
        <v>56.0</v>
      </c>
      <c r="C47" s="1">
        <v>69.0</v>
      </c>
      <c r="D47" s="1">
        <v>72.0</v>
      </c>
      <c r="E47" s="1">
        <v>88.0</v>
      </c>
    </row>
    <row r="48">
      <c r="A48" s="1" t="s">
        <v>20</v>
      </c>
      <c r="B48" s="1">
        <v>50.0</v>
      </c>
      <c r="C48" s="1">
        <v>67.0</v>
      </c>
      <c r="D48" s="1">
        <v>72.0</v>
      </c>
      <c r="E48" s="1">
        <v>92.0</v>
      </c>
    </row>
    <row r="49">
      <c r="A49" s="1" t="s">
        <v>21</v>
      </c>
      <c r="B49" s="1">
        <v>49.0</v>
      </c>
      <c r="C49" s="1">
        <v>69.0</v>
      </c>
      <c r="D49" s="1">
        <v>71.0</v>
      </c>
      <c r="E49" s="1">
        <v>90.0</v>
      </c>
    </row>
    <row r="50">
      <c r="A50" s="1" t="s">
        <v>22</v>
      </c>
      <c r="B50" s="1">
        <v>48.0</v>
      </c>
      <c r="C50" s="1">
        <v>61.0</v>
      </c>
      <c r="D50" s="1">
        <v>71.0</v>
      </c>
      <c r="E50" s="1">
        <v>88.0</v>
      </c>
    </row>
    <row r="51">
      <c r="A51" s="1" t="s">
        <v>23</v>
      </c>
      <c r="B51" s="1">
        <v>53.0</v>
      </c>
      <c r="C51" s="1">
        <v>67.0</v>
      </c>
      <c r="D51" s="1">
        <v>75.0</v>
      </c>
      <c r="E51" s="1">
        <v>90.0</v>
      </c>
    </row>
    <row r="52">
      <c r="A52" s="1" t="s">
        <v>24</v>
      </c>
      <c r="B52" s="1">
        <v>52.0</v>
      </c>
      <c r="C52" s="1">
        <v>75.0</v>
      </c>
      <c r="D52" s="1">
        <v>71.0</v>
      </c>
      <c r="E52" s="1">
        <v>93.0</v>
      </c>
    </row>
    <row r="53">
      <c r="A53" s="1" t="s">
        <v>25</v>
      </c>
      <c r="B53" s="1">
        <v>52.0</v>
      </c>
      <c r="C53" s="1">
        <v>71.0</v>
      </c>
      <c r="D53" s="1">
        <v>73.0</v>
      </c>
      <c r="E53" s="1">
        <v>150.0</v>
      </c>
    </row>
    <row r="54">
      <c r="A54" s="1" t="s">
        <v>26</v>
      </c>
      <c r="B54" s="1">
        <v>52.0</v>
      </c>
      <c r="C54" s="1">
        <v>72.0</v>
      </c>
      <c r="D54" s="1">
        <v>72.0</v>
      </c>
      <c r="E54" s="1">
        <v>149.0</v>
      </c>
    </row>
    <row r="55">
      <c r="A55" s="1" t="s">
        <v>27</v>
      </c>
      <c r="B55" s="1">
        <v>52.0</v>
      </c>
      <c r="C55" s="1">
        <v>71.0</v>
      </c>
      <c r="D55" s="1">
        <v>73.0</v>
      </c>
      <c r="E55" s="1">
        <v>89.0</v>
      </c>
    </row>
    <row r="56">
      <c r="A56" s="1" t="s">
        <v>28</v>
      </c>
      <c r="B56" s="1">
        <v>53.0</v>
      </c>
      <c r="C56" s="1">
        <v>72.0</v>
      </c>
      <c r="D56" s="1">
        <v>73.0</v>
      </c>
      <c r="E56" s="1">
        <v>91.0</v>
      </c>
    </row>
    <row r="57">
      <c r="A57" s="1" t="s">
        <v>56</v>
      </c>
      <c r="B57">
        <f t="shared" ref="B57:E57" si="8">stdev(B47:B56)</f>
        <v>2.263232693</v>
      </c>
      <c r="C57">
        <f t="shared" si="8"/>
        <v>3.83550663</v>
      </c>
      <c r="D57">
        <f t="shared" si="8"/>
        <v>1.251665557</v>
      </c>
      <c r="E57">
        <f t="shared" si="8"/>
        <v>25.08651696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28.0"/>
    <col customWidth="1" min="3" max="3" width="13.0"/>
    <col customWidth="1" min="4" max="4" width="28.0"/>
  </cols>
  <sheetData>
    <row r="1">
      <c r="A1" s="1" t="s">
        <v>62</v>
      </c>
      <c r="B1" s="1" t="s">
        <v>63</v>
      </c>
      <c r="C1" s="1"/>
      <c r="D1" s="1" t="s">
        <v>64</v>
      </c>
    </row>
    <row r="3">
      <c r="A3" s="1" t="s">
        <v>65</v>
      </c>
      <c r="B3" s="1" t="s">
        <v>66</v>
      </c>
      <c r="C3" s="1" t="s">
        <v>67</v>
      </c>
      <c r="D3" s="1" t="s">
        <v>66</v>
      </c>
      <c r="E3" s="1" t="s">
        <v>67</v>
      </c>
    </row>
    <row r="4">
      <c r="A4" s="1" t="s">
        <v>19</v>
      </c>
      <c r="B4" s="1">
        <v>4.09</v>
      </c>
      <c r="C4" s="1">
        <v>80.0</v>
      </c>
      <c r="D4" s="1">
        <v>10.94</v>
      </c>
      <c r="E4" s="1">
        <v>90.0</v>
      </c>
    </row>
    <row r="5">
      <c r="A5" s="1" t="s">
        <v>20</v>
      </c>
      <c r="B5" s="1">
        <v>5.03</v>
      </c>
      <c r="C5" s="1">
        <v>82.0</v>
      </c>
      <c r="D5" s="1">
        <v>10.97</v>
      </c>
      <c r="E5" s="1">
        <v>87.0</v>
      </c>
    </row>
    <row r="6">
      <c r="A6" s="1" t="s">
        <v>21</v>
      </c>
      <c r="B6" s="1">
        <v>3.51</v>
      </c>
      <c r="C6" s="1">
        <v>82.0</v>
      </c>
      <c r="D6" s="1">
        <v>9.87</v>
      </c>
      <c r="E6" s="1">
        <v>88.0</v>
      </c>
    </row>
    <row r="7">
      <c r="A7" s="1" t="s">
        <v>22</v>
      </c>
      <c r="B7" s="1">
        <v>5.31</v>
      </c>
      <c r="C7" s="1">
        <v>81.0</v>
      </c>
      <c r="D7" s="1">
        <v>10.04</v>
      </c>
      <c r="E7" s="1">
        <v>88.0</v>
      </c>
    </row>
    <row r="8">
      <c r="A8" s="1" t="s">
        <v>23</v>
      </c>
      <c r="B8" s="1">
        <v>5.26</v>
      </c>
      <c r="C8" s="1">
        <v>81.0</v>
      </c>
      <c r="D8" s="1">
        <v>9.64</v>
      </c>
      <c r="E8" s="1">
        <v>87.0</v>
      </c>
    </row>
    <row r="9">
      <c r="A9" s="1" t="s">
        <v>24</v>
      </c>
      <c r="B9" s="1">
        <v>3.72</v>
      </c>
      <c r="C9" s="1">
        <v>80.0</v>
      </c>
      <c r="D9" s="1">
        <v>10.6</v>
      </c>
      <c r="E9" s="1">
        <v>90.0</v>
      </c>
    </row>
    <row r="10">
      <c r="A10" s="1" t="s">
        <v>25</v>
      </c>
      <c r="B10" s="1">
        <v>5.28</v>
      </c>
      <c r="C10" s="1">
        <v>81.0</v>
      </c>
      <c r="D10" s="1">
        <v>10.16</v>
      </c>
      <c r="E10" s="1">
        <v>87.0</v>
      </c>
    </row>
    <row r="11">
      <c r="A11" s="1" t="s">
        <v>26</v>
      </c>
      <c r="B11" s="1">
        <v>5.62</v>
      </c>
      <c r="C11" s="1">
        <v>81.0</v>
      </c>
      <c r="D11" s="1">
        <v>11.58</v>
      </c>
      <c r="E11" s="1">
        <v>87.0</v>
      </c>
    </row>
    <row r="12">
      <c r="A12" s="1" t="s">
        <v>27</v>
      </c>
      <c r="B12" s="1">
        <v>2.92</v>
      </c>
      <c r="C12" s="1">
        <v>81.0</v>
      </c>
      <c r="D12" s="1">
        <v>9.09</v>
      </c>
      <c r="E12" s="1">
        <v>86.0</v>
      </c>
    </row>
    <row r="13">
      <c r="A13" s="1" t="s">
        <v>28</v>
      </c>
      <c r="B13" s="1">
        <v>4.45</v>
      </c>
      <c r="C13" s="1">
        <v>79.0</v>
      </c>
      <c r="D13" s="1">
        <v>10.47</v>
      </c>
      <c r="E13" s="1">
        <v>88.0</v>
      </c>
    </row>
    <row r="14">
      <c r="A14" s="1" t="s">
        <v>29</v>
      </c>
      <c r="B14" s="1">
        <f>MEDIAN(B4:B13)</f>
        <v>4.74</v>
      </c>
      <c r="C14" s="1"/>
      <c r="D14" s="1">
        <f>MEDIAN(D4:D13)</f>
        <v>10.315</v>
      </c>
      <c r="E14" s="1"/>
    </row>
    <row r="15">
      <c r="A15" s="1" t="s">
        <v>30</v>
      </c>
      <c r="B15" s="1">
        <f>B14-3.3</f>
        <v>1.44</v>
      </c>
      <c r="C15" s="1"/>
      <c r="D15" s="1">
        <f>D14-6.25</f>
        <v>4.065</v>
      </c>
      <c r="E15" s="1"/>
    </row>
    <row r="16">
      <c r="A16" s="1" t="s">
        <v>56</v>
      </c>
      <c r="B16">
        <f t="shared" ref="B16:E16" si="1">stdev(B4:B13)</f>
        <v>0.9207056473</v>
      </c>
      <c r="C16">
        <f t="shared" si="1"/>
        <v>0.9189365835</v>
      </c>
      <c r="D16">
        <f t="shared" si="1"/>
        <v>0.7283649879</v>
      </c>
      <c r="E16">
        <f t="shared" si="1"/>
        <v>1.316561177</v>
      </c>
    </row>
    <row r="18">
      <c r="A18" s="1" t="s">
        <v>68</v>
      </c>
      <c r="B18" s="1" t="s">
        <v>66</v>
      </c>
      <c r="C18" s="1" t="s">
        <v>67</v>
      </c>
      <c r="D18" s="1" t="s">
        <v>66</v>
      </c>
      <c r="E18" s="1" t="s">
        <v>67</v>
      </c>
    </row>
    <row r="19">
      <c r="A19" s="1" t="s">
        <v>19</v>
      </c>
      <c r="B19" s="1">
        <v>2.78</v>
      </c>
      <c r="C19" s="1">
        <v>77.0</v>
      </c>
      <c r="D19" s="1">
        <v>6.29</v>
      </c>
      <c r="E19" s="1">
        <v>92.0</v>
      </c>
    </row>
    <row r="20">
      <c r="A20" s="1" t="s">
        <v>20</v>
      </c>
      <c r="B20" s="1">
        <v>2.62</v>
      </c>
      <c r="C20" s="1">
        <v>79.0</v>
      </c>
      <c r="D20" s="1">
        <v>6.54</v>
      </c>
      <c r="E20" s="1">
        <v>92.0</v>
      </c>
    </row>
    <row r="21">
      <c r="A21" s="1" t="s">
        <v>21</v>
      </c>
      <c r="B21" s="1">
        <v>2.86</v>
      </c>
      <c r="C21" s="1">
        <v>80.0</v>
      </c>
      <c r="D21" s="1">
        <v>6.52</v>
      </c>
      <c r="E21" s="1">
        <v>93.0</v>
      </c>
    </row>
    <row r="22">
      <c r="A22" s="1" t="s">
        <v>22</v>
      </c>
      <c r="B22" s="1">
        <v>2.76</v>
      </c>
      <c r="C22" s="1">
        <v>77.0</v>
      </c>
      <c r="D22" s="1">
        <v>6.45</v>
      </c>
      <c r="E22" s="1">
        <v>93.0</v>
      </c>
    </row>
    <row r="23">
      <c r="A23" s="1" t="s">
        <v>23</v>
      </c>
      <c r="B23" s="1">
        <v>2.89</v>
      </c>
      <c r="C23" s="1">
        <v>79.0</v>
      </c>
      <c r="D23" s="1">
        <v>6.37</v>
      </c>
      <c r="E23" s="1">
        <v>91.0</v>
      </c>
    </row>
    <row r="24">
      <c r="A24" s="1" t="s">
        <v>24</v>
      </c>
      <c r="B24" s="1">
        <v>2.89</v>
      </c>
      <c r="C24" s="1">
        <v>78.0</v>
      </c>
      <c r="D24" s="1">
        <v>6.22</v>
      </c>
      <c r="E24" s="1">
        <v>92.0</v>
      </c>
    </row>
    <row r="25">
      <c r="A25" s="1" t="s">
        <v>25</v>
      </c>
      <c r="B25" s="1">
        <v>2.93</v>
      </c>
      <c r="C25" s="1">
        <v>77.0</v>
      </c>
      <c r="D25" s="1">
        <v>6.53</v>
      </c>
      <c r="E25" s="1">
        <v>92.0</v>
      </c>
    </row>
    <row r="26">
      <c r="A26" s="1" t="s">
        <v>26</v>
      </c>
      <c r="B26" s="1">
        <v>3.01</v>
      </c>
      <c r="C26" s="1">
        <v>79.0</v>
      </c>
      <c r="D26" s="1">
        <v>6.41</v>
      </c>
      <c r="E26" s="1">
        <v>92.0</v>
      </c>
    </row>
    <row r="27">
      <c r="A27" s="1" t="s">
        <v>27</v>
      </c>
      <c r="B27" s="1">
        <v>2.86</v>
      </c>
      <c r="C27" s="1">
        <v>78.0</v>
      </c>
      <c r="D27" s="1">
        <v>6.73</v>
      </c>
      <c r="E27" s="1">
        <v>90.0</v>
      </c>
    </row>
    <row r="28">
      <c r="A28" s="1" t="s">
        <v>28</v>
      </c>
      <c r="B28" s="1">
        <v>2.89</v>
      </c>
      <c r="C28" s="1">
        <v>74.0</v>
      </c>
      <c r="D28" s="1">
        <v>6.88</v>
      </c>
      <c r="E28" s="1">
        <v>91.0</v>
      </c>
    </row>
    <row r="29">
      <c r="A29" s="1" t="s">
        <v>29</v>
      </c>
      <c r="B29">
        <f>MEDIAN(B19:B28)</f>
        <v>2.875</v>
      </c>
      <c r="D29">
        <f>MEDIAN(D19:D28)</f>
        <v>6.485</v>
      </c>
    </row>
    <row r="30">
      <c r="A30" s="1" t="s">
        <v>30</v>
      </c>
      <c r="B30">
        <f>B29-3.3</f>
        <v>-0.425</v>
      </c>
      <c r="D30">
        <f>D29-6.25</f>
        <v>0.235</v>
      </c>
    </row>
    <row r="31">
      <c r="A31" s="1" t="s">
        <v>56</v>
      </c>
      <c r="B31">
        <f t="shared" ref="B31:E31" si="2">stdev(B19:B28)</f>
        <v>0.1069215704</v>
      </c>
      <c r="C31">
        <f t="shared" si="2"/>
        <v>1.686548085</v>
      </c>
      <c r="D31">
        <f t="shared" si="2"/>
        <v>0.1971575794</v>
      </c>
      <c r="E31">
        <f t="shared" si="2"/>
        <v>0.9189365835</v>
      </c>
    </row>
    <row r="33">
      <c r="A33" s="1" t="s">
        <v>69</v>
      </c>
      <c r="B33" s="1" t="s">
        <v>63</v>
      </c>
      <c r="C33" s="1" t="s">
        <v>56</v>
      </c>
      <c r="D33" s="1" t="s">
        <v>64</v>
      </c>
      <c r="E33" s="1" t="s">
        <v>56</v>
      </c>
    </row>
    <row r="34">
      <c r="A34" s="1" t="s">
        <v>65</v>
      </c>
      <c r="B34" s="3">
        <v>1.44</v>
      </c>
      <c r="C34" s="3">
        <v>0.92</v>
      </c>
      <c r="D34" s="3">
        <v>4.065</v>
      </c>
      <c r="E34" s="1">
        <v>0.1</v>
      </c>
    </row>
    <row r="35">
      <c r="A35" s="1" t="s">
        <v>68</v>
      </c>
      <c r="B35" s="3">
        <v>-0.425</v>
      </c>
      <c r="C35" s="3">
        <v>0.72</v>
      </c>
      <c r="D35" s="3">
        <v>0.235</v>
      </c>
      <c r="E35" s="1">
        <v>0.19</v>
      </c>
    </row>
    <row r="36">
      <c r="B36" s="4"/>
      <c r="C36" s="4"/>
    </row>
    <row r="37">
      <c r="B37" s="4"/>
      <c r="C37" s="4"/>
    </row>
    <row r="38">
      <c r="B38" s="4"/>
      <c r="C38" s="4"/>
    </row>
    <row r="39">
      <c r="B39" s="4"/>
      <c r="C39" s="4"/>
    </row>
    <row r="40">
      <c r="B40" s="4"/>
      <c r="C40" s="4"/>
    </row>
    <row r="41">
      <c r="B41" s="4"/>
      <c r="C41" s="4"/>
    </row>
    <row r="42">
      <c r="B42" s="4"/>
      <c r="C42" s="4"/>
    </row>
    <row r="43">
      <c r="B43" s="4"/>
      <c r="C43" s="4"/>
    </row>
    <row r="44">
      <c r="B44" s="4"/>
      <c r="C44" s="4"/>
    </row>
    <row r="45">
      <c r="B45" s="4"/>
      <c r="C45" s="4"/>
    </row>
    <row r="46">
      <c r="B46" s="4"/>
      <c r="C46" s="4"/>
    </row>
    <row r="47">
      <c r="B47" s="4"/>
      <c r="C47" s="4"/>
    </row>
    <row r="48">
      <c r="B48" s="4"/>
      <c r="C48" s="4"/>
    </row>
    <row r="49">
      <c r="B49" s="4"/>
      <c r="C49" s="4"/>
    </row>
    <row r="50">
      <c r="B50" s="4"/>
      <c r="C50" s="4"/>
    </row>
    <row r="51">
      <c r="B51" s="4"/>
      <c r="C51" s="4"/>
    </row>
    <row r="52">
      <c r="B52" s="4"/>
      <c r="C52" s="4"/>
    </row>
    <row r="53">
      <c r="B53" s="4"/>
      <c r="C53" s="4"/>
    </row>
    <row r="54">
      <c r="B54" s="4"/>
      <c r="C54" s="4"/>
    </row>
    <row r="55">
      <c r="B55" s="4"/>
      <c r="C55" s="4"/>
    </row>
    <row r="56">
      <c r="B56" s="4"/>
      <c r="C56" s="4"/>
    </row>
    <row r="57">
      <c r="B57" s="4"/>
      <c r="C57" s="4"/>
    </row>
    <row r="58">
      <c r="B58" s="4"/>
      <c r="C58" s="4"/>
    </row>
    <row r="59">
      <c r="B59" s="4"/>
      <c r="C59" s="4"/>
    </row>
    <row r="60">
      <c r="B60" s="4"/>
      <c r="C60" s="4"/>
    </row>
    <row r="61">
      <c r="B61" s="4"/>
      <c r="C61" s="4"/>
    </row>
    <row r="62">
      <c r="B62" s="4"/>
      <c r="C62" s="4"/>
    </row>
    <row r="63">
      <c r="B63" s="4"/>
      <c r="C63" s="4"/>
    </row>
    <row r="64">
      <c r="B64" s="4"/>
      <c r="C64" s="4"/>
    </row>
    <row r="65">
      <c r="B65" s="4"/>
      <c r="C65" s="4"/>
    </row>
    <row r="66">
      <c r="B66" s="4"/>
      <c r="C66" s="4"/>
    </row>
    <row r="67">
      <c r="B67" s="4"/>
      <c r="C67" s="4"/>
    </row>
    <row r="68">
      <c r="B68" s="4"/>
      <c r="C68" s="4"/>
    </row>
    <row r="69">
      <c r="B69" s="4"/>
      <c r="C69" s="4"/>
    </row>
    <row r="70">
      <c r="B70" s="4"/>
      <c r="C70" s="4"/>
    </row>
    <row r="71">
      <c r="B71" s="4"/>
      <c r="C71" s="4"/>
    </row>
    <row r="72">
      <c r="B72" s="4"/>
      <c r="C72" s="4"/>
    </row>
    <row r="73">
      <c r="B73" s="4"/>
      <c r="C73" s="4"/>
    </row>
    <row r="74">
      <c r="B74" s="4"/>
      <c r="C74" s="4"/>
    </row>
    <row r="75">
      <c r="B75" s="4"/>
      <c r="C75" s="4"/>
    </row>
    <row r="76">
      <c r="B76" s="4"/>
      <c r="C76" s="4"/>
    </row>
    <row r="77">
      <c r="B77" s="4"/>
      <c r="C77" s="4"/>
    </row>
    <row r="78">
      <c r="B78" s="4"/>
      <c r="C78" s="4"/>
    </row>
    <row r="79">
      <c r="B79" s="4"/>
      <c r="C79" s="4"/>
    </row>
    <row r="80">
      <c r="B80" s="4"/>
      <c r="C80" s="4"/>
    </row>
    <row r="81">
      <c r="B81" s="4"/>
      <c r="C81" s="4"/>
    </row>
    <row r="82">
      <c r="B82" s="4"/>
      <c r="C82" s="4"/>
    </row>
    <row r="83">
      <c r="B83" s="4"/>
      <c r="C83" s="4"/>
    </row>
    <row r="84">
      <c r="B84" s="4"/>
      <c r="C84" s="4"/>
    </row>
    <row r="85">
      <c r="B85" s="4"/>
      <c r="C85" s="4"/>
    </row>
    <row r="86">
      <c r="B86" s="4"/>
      <c r="C86" s="4"/>
    </row>
    <row r="87">
      <c r="B87" s="4"/>
      <c r="C87" s="4"/>
    </row>
    <row r="88">
      <c r="B88" s="4"/>
      <c r="C88" s="4"/>
    </row>
    <row r="89">
      <c r="B89" s="4"/>
      <c r="C89" s="4"/>
    </row>
    <row r="90">
      <c r="B90" s="4"/>
      <c r="C90" s="4"/>
    </row>
    <row r="91">
      <c r="B91" s="4"/>
      <c r="C91" s="4"/>
    </row>
    <row r="92">
      <c r="B92" s="4"/>
      <c r="C92" s="4"/>
    </row>
    <row r="93">
      <c r="B93" s="4"/>
      <c r="C93" s="4"/>
    </row>
    <row r="94">
      <c r="B94" s="4"/>
      <c r="C94" s="4"/>
    </row>
    <row r="95">
      <c r="B95" s="4"/>
      <c r="C95" s="4"/>
    </row>
    <row r="96">
      <c r="B96" s="4"/>
      <c r="C96" s="4"/>
    </row>
    <row r="97">
      <c r="B97" s="4"/>
      <c r="C97" s="4"/>
    </row>
    <row r="98">
      <c r="B98" s="4"/>
      <c r="C98" s="4"/>
    </row>
    <row r="99">
      <c r="B99" s="4"/>
      <c r="C99" s="4"/>
    </row>
    <row r="100">
      <c r="B100" s="4"/>
      <c r="C100" s="4"/>
    </row>
    <row r="101">
      <c r="B101" s="4"/>
      <c r="C101" s="4"/>
    </row>
    <row r="102">
      <c r="B102" s="4"/>
      <c r="C102" s="4"/>
    </row>
    <row r="103">
      <c r="B103" s="4"/>
      <c r="C103" s="4"/>
    </row>
    <row r="104">
      <c r="B104" s="4"/>
      <c r="C104" s="4"/>
    </row>
    <row r="105">
      <c r="B105" s="4"/>
      <c r="C105" s="4"/>
    </row>
    <row r="106">
      <c r="B106" s="4"/>
      <c r="C106" s="4"/>
    </row>
    <row r="107">
      <c r="B107" s="4"/>
      <c r="C107" s="4"/>
    </row>
    <row r="108">
      <c r="B108" s="4"/>
      <c r="C108" s="4"/>
    </row>
    <row r="109">
      <c r="B109" s="4"/>
      <c r="C109" s="4"/>
    </row>
    <row r="110">
      <c r="B110" s="4"/>
      <c r="C110" s="4"/>
    </row>
    <row r="111">
      <c r="B111" s="4"/>
      <c r="C111" s="4"/>
    </row>
    <row r="112">
      <c r="B112" s="4"/>
      <c r="C112" s="4"/>
    </row>
    <row r="113">
      <c r="B113" s="4"/>
      <c r="C113" s="4"/>
    </row>
    <row r="114">
      <c r="B114" s="4"/>
      <c r="C114" s="4"/>
    </row>
    <row r="115">
      <c r="B115" s="4"/>
      <c r="C115" s="4"/>
    </row>
    <row r="116">
      <c r="B116" s="4"/>
      <c r="C116" s="4"/>
    </row>
    <row r="117">
      <c r="B117" s="4"/>
      <c r="C117" s="4"/>
    </row>
    <row r="118">
      <c r="B118" s="4"/>
      <c r="C118" s="4"/>
    </row>
    <row r="119">
      <c r="B119" s="4"/>
      <c r="C119" s="4"/>
    </row>
    <row r="120">
      <c r="B120" s="4"/>
      <c r="C120" s="4"/>
    </row>
    <row r="121">
      <c r="B121" s="4"/>
      <c r="C121" s="4"/>
    </row>
    <row r="122">
      <c r="B122" s="4"/>
      <c r="C122" s="4"/>
    </row>
    <row r="123">
      <c r="B123" s="4"/>
      <c r="C123" s="4"/>
    </row>
    <row r="124">
      <c r="B124" s="4"/>
      <c r="C124" s="4"/>
    </row>
    <row r="125">
      <c r="B125" s="4"/>
      <c r="C125" s="4"/>
    </row>
    <row r="126">
      <c r="B126" s="4"/>
      <c r="C126" s="4"/>
    </row>
    <row r="127">
      <c r="B127" s="4"/>
      <c r="C127" s="4"/>
    </row>
    <row r="128">
      <c r="B128" s="4"/>
      <c r="C128" s="4"/>
    </row>
    <row r="129">
      <c r="B129" s="4"/>
      <c r="C129" s="4"/>
    </row>
    <row r="130">
      <c r="B130" s="4"/>
      <c r="C130" s="4"/>
    </row>
    <row r="131">
      <c r="B131" s="4"/>
      <c r="C131" s="4"/>
    </row>
    <row r="132">
      <c r="B132" s="4"/>
      <c r="C132" s="4"/>
    </row>
    <row r="133">
      <c r="B133" s="4"/>
      <c r="C133" s="4"/>
    </row>
    <row r="134">
      <c r="B134" s="4"/>
      <c r="C134" s="4"/>
    </row>
    <row r="135">
      <c r="B135" s="4"/>
      <c r="C135" s="4"/>
    </row>
    <row r="136">
      <c r="B136" s="4"/>
      <c r="C136" s="4"/>
    </row>
    <row r="137">
      <c r="B137" s="4"/>
      <c r="C137" s="4"/>
    </row>
    <row r="138">
      <c r="B138" s="4"/>
      <c r="C138" s="4"/>
    </row>
    <row r="139">
      <c r="B139" s="4"/>
      <c r="C139" s="4"/>
    </row>
    <row r="140">
      <c r="B140" s="4"/>
      <c r="C140" s="4"/>
    </row>
    <row r="141">
      <c r="B141" s="4"/>
      <c r="C141" s="4"/>
    </row>
    <row r="142">
      <c r="B142" s="4"/>
      <c r="C142" s="4"/>
    </row>
    <row r="143">
      <c r="B143" s="4"/>
      <c r="C143" s="4"/>
    </row>
    <row r="144">
      <c r="B144" s="4"/>
      <c r="C144" s="4"/>
    </row>
    <row r="145">
      <c r="B145" s="4"/>
      <c r="C145" s="4"/>
    </row>
    <row r="146">
      <c r="B146" s="4"/>
      <c r="C146" s="4"/>
    </row>
    <row r="147">
      <c r="B147" s="4"/>
      <c r="C147" s="4"/>
    </row>
    <row r="148">
      <c r="B148" s="4"/>
      <c r="C148" s="4"/>
    </row>
    <row r="149">
      <c r="B149" s="4"/>
      <c r="C149" s="4"/>
    </row>
    <row r="150">
      <c r="B150" s="4"/>
      <c r="C150" s="4"/>
    </row>
    <row r="151">
      <c r="B151" s="4"/>
      <c r="C151" s="4"/>
    </row>
    <row r="152">
      <c r="B152" s="4"/>
      <c r="C152" s="4"/>
    </row>
    <row r="153">
      <c r="B153" s="4"/>
      <c r="C153" s="4"/>
    </row>
    <row r="154">
      <c r="B154" s="4"/>
      <c r="C154" s="4"/>
    </row>
    <row r="155">
      <c r="B155" s="4"/>
      <c r="C155" s="4"/>
    </row>
    <row r="156">
      <c r="B156" s="4"/>
      <c r="C156" s="4"/>
    </row>
    <row r="157">
      <c r="B157" s="4"/>
      <c r="C157" s="4"/>
    </row>
    <row r="158">
      <c r="B158" s="4"/>
      <c r="C158" s="4"/>
    </row>
    <row r="159">
      <c r="B159" s="4"/>
      <c r="C159" s="4"/>
    </row>
    <row r="160">
      <c r="B160" s="4"/>
      <c r="C160" s="4"/>
    </row>
    <row r="161">
      <c r="B161" s="4"/>
      <c r="C161" s="4"/>
    </row>
    <row r="162">
      <c r="B162" s="4"/>
      <c r="C162" s="4"/>
    </row>
    <row r="163">
      <c r="B163" s="4"/>
      <c r="C163" s="4"/>
    </row>
    <row r="164">
      <c r="B164" s="4"/>
      <c r="C164" s="4"/>
    </row>
    <row r="165">
      <c r="B165" s="4"/>
      <c r="C165" s="4"/>
    </row>
    <row r="166">
      <c r="B166" s="4"/>
      <c r="C166" s="4"/>
    </row>
    <row r="167">
      <c r="B167" s="4"/>
      <c r="C167" s="4"/>
    </row>
    <row r="168">
      <c r="B168" s="4"/>
      <c r="C168" s="4"/>
    </row>
    <row r="169">
      <c r="B169" s="4"/>
      <c r="C169" s="4"/>
    </row>
    <row r="170">
      <c r="B170" s="4"/>
      <c r="C170" s="4"/>
    </row>
    <row r="171">
      <c r="B171" s="4"/>
      <c r="C171" s="4"/>
    </row>
    <row r="172">
      <c r="B172" s="4"/>
      <c r="C172" s="4"/>
    </row>
    <row r="173">
      <c r="B173" s="4"/>
      <c r="C173" s="4"/>
    </row>
    <row r="174">
      <c r="B174" s="4"/>
      <c r="C174" s="4"/>
    </row>
    <row r="175">
      <c r="B175" s="4"/>
      <c r="C175" s="4"/>
    </row>
    <row r="176">
      <c r="B176" s="4"/>
      <c r="C176" s="4"/>
    </row>
    <row r="177">
      <c r="B177" s="4"/>
      <c r="C177" s="4"/>
    </row>
    <row r="178">
      <c r="B178" s="4"/>
      <c r="C178" s="4"/>
    </row>
    <row r="179">
      <c r="B179" s="4"/>
      <c r="C179" s="4"/>
    </row>
    <row r="180">
      <c r="B180" s="4"/>
      <c r="C180" s="4"/>
    </row>
    <row r="181">
      <c r="B181" s="4"/>
      <c r="C181" s="4"/>
    </row>
    <row r="182">
      <c r="B182" s="4"/>
      <c r="C182" s="4"/>
    </row>
    <row r="183">
      <c r="B183" s="4"/>
      <c r="C183" s="4"/>
    </row>
    <row r="184">
      <c r="B184" s="4"/>
      <c r="C184" s="4"/>
    </row>
    <row r="185">
      <c r="B185" s="4"/>
      <c r="C185" s="4"/>
    </row>
    <row r="186">
      <c r="B186" s="4"/>
      <c r="C186" s="4"/>
    </row>
    <row r="187">
      <c r="B187" s="4"/>
      <c r="C187" s="4"/>
    </row>
    <row r="188">
      <c r="B188" s="4"/>
      <c r="C188" s="4"/>
    </row>
    <row r="189">
      <c r="B189" s="4"/>
      <c r="C189" s="4"/>
    </row>
    <row r="190">
      <c r="B190" s="4"/>
      <c r="C190" s="4"/>
    </row>
    <row r="191">
      <c r="B191" s="4"/>
      <c r="C191" s="4"/>
    </row>
    <row r="192">
      <c r="B192" s="4"/>
      <c r="C192" s="4"/>
    </row>
    <row r="193">
      <c r="B193" s="4"/>
      <c r="C193" s="4"/>
    </row>
    <row r="194">
      <c r="B194" s="4"/>
      <c r="C194" s="4"/>
    </row>
    <row r="195">
      <c r="B195" s="4"/>
      <c r="C195" s="4"/>
    </row>
    <row r="196">
      <c r="B196" s="4"/>
      <c r="C196" s="4"/>
    </row>
    <row r="197">
      <c r="B197" s="4"/>
      <c r="C197" s="4"/>
    </row>
    <row r="198">
      <c r="B198" s="4"/>
      <c r="C198" s="4"/>
    </row>
    <row r="199">
      <c r="B199" s="4"/>
      <c r="C199" s="4"/>
    </row>
    <row r="200">
      <c r="B200" s="4"/>
      <c r="C200" s="4"/>
    </row>
    <row r="201">
      <c r="B201" s="4"/>
      <c r="C201" s="4"/>
    </row>
    <row r="202">
      <c r="B202" s="4"/>
      <c r="C202" s="4"/>
    </row>
    <row r="203">
      <c r="B203" s="4"/>
      <c r="C203" s="4"/>
    </row>
    <row r="204">
      <c r="B204" s="4"/>
      <c r="C204" s="4"/>
    </row>
    <row r="205">
      <c r="B205" s="4"/>
      <c r="C205" s="4"/>
    </row>
    <row r="206">
      <c r="B206" s="4"/>
      <c r="C206" s="4"/>
    </row>
    <row r="207">
      <c r="B207" s="4"/>
      <c r="C207" s="4"/>
    </row>
    <row r="208">
      <c r="B208" s="4"/>
      <c r="C208" s="4"/>
    </row>
    <row r="209">
      <c r="B209" s="4"/>
      <c r="C209" s="4"/>
    </row>
    <row r="210">
      <c r="B210" s="4"/>
      <c r="C210" s="4"/>
    </row>
    <row r="211">
      <c r="B211" s="4"/>
      <c r="C211" s="4"/>
    </row>
    <row r="212">
      <c r="B212" s="4"/>
      <c r="C212" s="4"/>
    </row>
    <row r="213">
      <c r="B213" s="4"/>
      <c r="C213" s="4"/>
    </row>
    <row r="214">
      <c r="B214" s="4"/>
      <c r="C214" s="4"/>
    </row>
    <row r="215">
      <c r="B215" s="4"/>
      <c r="C215" s="4"/>
    </row>
    <row r="216">
      <c r="B216" s="4"/>
      <c r="C216" s="4"/>
    </row>
    <row r="217">
      <c r="B217" s="4"/>
      <c r="C217" s="4"/>
    </row>
    <row r="218">
      <c r="B218" s="4"/>
      <c r="C218" s="4"/>
    </row>
    <row r="219">
      <c r="B219" s="4"/>
      <c r="C219" s="4"/>
    </row>
    <row r="220">
      <c r="B220" s="4"/>
      <c r="C220" s="4"/>
    </row>
    <row r="221">
      <c r="B221" s="4"/>
      <c r="C221" s="4"/>
    </row>
    <row r="222">
      <c r="B222" s="4"/>
      <c r="C222" s="4"/>
    </row>
    <row r="223">
      <c r="B223" s="4"/>
      <c r="C223" s="4"/>
    </row>
    <row r="224">
      <c r="B224" s="4"/>
      <c r="C224" s="4"/>
    </row>
    <row r="225">
      <c r="B225" s="4"/>
      <c r="C225" s="4"/>
    </row>
    <row r="226">
      <c r="B226" s="4"/>
      <c r="C226" s="4"/>
    </row>
    <row r="227">
      <c r="B227" s="4"/>
      <c r="C227" s="4"/>
    </row>
    <row r="228">
      <c r="B228" s="4"/>
      <c r="C228" s="4"/>
    </row>
    <row r="229">
      <c r="B229" s="4"/>
      <c r="C229" s="4"/>
    </row>
    <row r="230">
      <c r="B230" s="4"/>
      <c r="C230" s="4"/>
    </row>
    <row r="231">
      <c r="B231" s="4"/>
      <c r="C231" s="4"/>
    </row>
    <row r="232">
      <c r="B232" s="4"/>
      <c r="C232" s="4"/>
    </row>
    <row r="233">
      <c r="B233" s="4"/>
      <c r="C233" s="4"/>
    </row>
    <row r="234">
      <c r="B234" s="4"/>
      <c r="C234" s="4"/>
    </row>
    <row r="235">
      <c r="B235" s="4"/>
      <c r="C235" s="4"/>
    </row>
    <row r="236">
      <c r="B236" s="4"/>
      <c r="C236" s="4"/>
    </row>
    <row r="237">
      <c r="B237" s="4"/>
      <c r="C237" s="4"/>
    </row>
    <row r="238">
      <c r="B238" s="4"/>
      <c r="C238" s="4"/>
    </row>
    <row r="239">
      <c r="B239" s="4"/>
      <c r="C239" s="4"/>
    </row>
    <row r="240">
      <c r="B240" s="4"/>
      <c r="C240" s="4"/>
    </row>
    <row r="241">
      <c r="B241" s="4"/>
      <c r="C241" s="4"/>
    </row>
    <row r="242">
      <c r="B242" s="4"/>
      <c r="C242" s="4"/>
    </row>
    <row r="243">
      <c r="B243" s="4"/>
      <c r="C243" s="4"/>
    </row>
    <row r="244">
      <c r="B244" s="4"/>
      <c r="C244" s="4"/>
    </row>
    <row r="245">
      <c r="B245" s="4"/>
      <c r="C245" s="4"/>
    </row>
    <row r="246">
      <c r="B246" s="4"/>
      <c r="C246" s="4"/>
    </row>
    <row r="247">
      <c r="B247" s="4"/>
      <c r="C247" s="4"/>
    </row>
    <row r="248">
      <c r="B248" s="4"/>
      <c r="C248" s="4"/>
    </row>
    <row r="249">
      <c r="B249" s="4"/>
      <c r="C249" s="4"/>
    </row>
    <row r="250">
      <c r="B250" s="4"/>
      <c r="C250" s="4"/>
    </row>
    <row r="251">
      <c r="B251" s="4"/>
      <c r="C251" s="4"/>
    </row>
    <row r="252">
      <c r="B252" s="4"/>
      <c r="C252" s="4"/>
    </row>
    <row r="253">
      <c r="B253" s="4"/>
      <c r="C253" s="4"/>
    </row>
    <row r="254">
      <c r="B254" s="4"/>
      <c r="C254" s="4"/>
    </row>
    <row r="255">
      <c r="B255" s="4"/>
      <c r="C255" s="4"/>
    </row>
    <row r="256">
      <c r="B256" s="4"/>
      <c r="C256" s="4"/>
    </row>
    <row r="257">
      <c r="B257" s="4"/>
      <c r="C257" s="4"/>
    </row>
    <row r="258">
      <c r="B258" s="4"/>
      <c r="C258" s="4"/>
    </row>
    <row r="259">
      <c r="B259" s="4"/>
      <c r="C259" s="4"/>
    </row>
    <row r="260">
      <c r="B260" s="4"/>
      <c r="C260" s="4"/>
    </row>
    <row r="261">
      <c r="B261" s="4"/>
      <c r="C261" s="4"/>
    </row>
    <row r="262">
      <c r="B262" s="4"/>
      <c r="C262" s="4"/>
    </row>
    <row r="263">
      <c r="B263" s="4"/>
      <c r="C263" s="4"/>
    </row>
    <row r="264">
      <c r="B264" s="4"/>
      <c r="C264" s="4"/>
    </row>
    <row r="265">
      <c r="B265" s="4"/>
      <c r="C265" s="4"/>
    </row>
    <row r="266">
      <c r="B266" s="4"/>
      <c r="C266" s="4"/>
    </row>
    <row r="267">
      <c r="B267" s="4"/>
      <c r="C267" s="4"/>
    </row>
    <row r="268">
      <c r="B268" s="4"/>
      <c r="C268" s="4"/>
    </row>
    <row r="269">
      <c r="B269" s="4"/>
      <c r="C269" s="4"/>
    </row>
    <row r="270">
      <c r="B270" s="4"/>
      <c r="C270" s="4"/>
    </row>
    <row r="271">
      <c r="B271" s="4"/>
      <c r="C271" s="4"/>
    </row>
    <row r="272">
      <c r="B272" s="4"/>
      <c r="C272" s="4"/>
    </row>
    <row r="273">
      <c r="B273" s="4"/>
      <c r="C273" s="4"/>
    </row>
    <row r="274">
      <c r="B274" s="4"/>
      <c r="C274" s="4"/>
    </row>
    <row r="275">
      <c r="B275" s="4"/>
      <c r="C275" s="4"/>
    </row>
    <row r="276">
      <c r="B276" s="4"/>
      <c r="C276" s="4"/>
    </row>
    <row r="277">
      <c r="B277" s="4"/>
      <c r="C277" s="4"/>
    </row>
    <row r="278">
      <c r="B278" s="4"/>
      <c r="C278" s="4"/>
    </row>
    <row r="279">
      <c r="B279" s="4"/>
      <c r="C279" s="4"/>
    </row>
    <row r="280">
      <c r="B280" s="4"/>
      <c r="C280" s="4"/>
    </row>
    <row r="281">
      <c r="B281" s="4"/>
      <c r="C281" s="4"/>
    </row>
    <row r="282">
      <c r="B282" s="4"/>
      <c r="C282" s="4"/>
    </row>
    <row r="283">
      <c r="B283" s="4"/>
      <c r="C283" s="4"/>
    </row>
    <row r="284">
      <c r="B284" s="4"/>
      <c r="C284" s="4"/>
    </row>
    <row r="285">
      <c r="B285" s="4"/>
      <c r="C285" s="4"/>
    </row>
    <row r="286">
      <c r="B286" s="4"/>
      <c r="C286" s="4"/>
    </row>
    <row r="287">
      <c r="B287" s="4"/>
      <c r="C287" s="4"/>
    </row>
    <row r="288">
      <c r="B288" s="4"/>
      <c r="C288" s="4"/>
    </row>
    <row r="289">
      <c r="B289" s="4"/>
      <c r="C289" s="4"/>
    </row>
    <row r="290">
      <c r="B290" s="4"/>
      <c r="C290" s="4"/>
    </row>
    <row r="291">
      <c r="B291" s="4"/>
      <c r="C291" s="4"/>
    </row>
    <row r="292">
      <c r="B292" s="4"/>
      <c r="C292" s="4"/>
    </row>
    <row r="293">
      <c r="B293" s="4"/>
      <c r="C293" s="4"/>
    </row>
    <row r="294">
      <c r="B294" s="4"/>
      <c r="C294" s="4"/>
    </row>
    <row r="295">
      <c r="B295" s="4"/>
      <c r="C295" s="4"/>
    </row>
    <row r="296">
      <c r="B296" s="4"/>
      <c r="C296" s="4"/>
    </row>
    <row r="297">
      <c r="B297" s="4"/>
      <c r="C297" s="4"/>
    </row>
    <row r="298">
      <c r="B298" s="4"/>
      <c r="C298" s="4"/>
    </row>
    <row r="299">
      <c r="B299" s="4"/>
      <c r="C299" s="4"/>
    </row>
    <row r="300">
      <c r="B300" s="4"/>
      <c r="C300" s="4"/>
    </row>
    <row r="301">
      <c r="B301" s="4"/>
      <c r="C301" s="4"/>
    </row>
    <row r="302">
      <c r="B302" s="4"/>
      <c r="C302" s="4"/>
    </row>
    <row r="303">
      <c r="B303" s="4"/>
      <c r="C303" s="4"/>
    </row>
    <row r="304">
      <c r="B304" s="4"/>
      <c r="C304" s="4"/>
    </row>
    <row r="305">
      <c r="B305" s="4"/>
      <c r="C305" s="4"/>
    </row>
    <row r="306">
      <c r="B306" s="4"/>
      <c r="C306" s="4"/>
    </row>
    <row r="307">
      <c r="B307" s="4"/>
      <c r="C307" s="4"/>
    </row>
    <row r="308">
      <c r="B308" s="4"/>
      <c r="C308" s="4"/>
    </row>
    <row r="309">
      <c r="B309" s="4"/>
      <c r="C309" s="4"/>
    </row>
    <row r="310">
      <c r="B310" s="4"/>
      <c r="C310" s="4"/>
    </row>
    <row r="311">
      <c r="B311" s="4"/>
      <c r="C311" s="4"/>
    </row>
    <row r="312">
      <c r="B312" s="4"/>
      <c r="C312" s="4"/>
    </row>
    <row r="313">
      <c r="B313" s="4"/>
      <c r="C313" s="4"/>
    </row>
    <row r="314">
      <c r="B314" s="4"/>
      <c r="C314" s="4"/>
    </row>
    <row r="315">
      <c r="B315" s="4"/>
      <c r="C315" s="4"/>
    </row>
    <row r="316">
      <c r="B316" s="4"/>
      <c r="C316" s="4"/>
    </row>
    <row r="317">
      <c r="B317" s="4"/>
      <c r="C317" s="4"/>
    </row>
    <row r="318">
      <c r="B318" s="4"/>
      <c r="C318" s="4"/>
    </row>
    <row r="319">
      <c r="B319" s="4"/>
      <c r="C319" s="4"/>
    </row>
    <row r="320">
      <c r="B320" s="4"/>
      <c r="C320" s="4"/>
    </row>
    <row r="321">
      <c r="B321" s="4"/>
      <c r="C321" s="4"/>
    </row>
    <row r="322">
      <c r="B322" s="4"/>
      <c r="C322" s="4"/>
    </row>
    <row r="323">
      <c r="B323" s="4"/>
      <c r="C323" s="4"/>
    </row>
    <row r="324">
      <c r="B324" s="4"/>
      <c r="C324" s="4"/>
    </row>
    <row r="325">
      <c r="B325" s="4"/>
      <c r="C325" s="4"/>
    </row>
    <row r="326">
      <c r="B326" s="4"/>
      <c r="C326" s="4"/>
    </row>
    <row r="327">
      <c r="B327" s="4"/>
      <c r="C327" s="4"/>
    </row>
    <row r="328">
      <c r="B328" s="4"/>
      <c r="C328" s="4"/>
    </row>
    <row r="329">
      <c r="B329" s="4"/>
      <c r="C329" s="4"/>
    </row>
    <row r="330">
      <c r="B330" s="4"/>
      <c r="C330" s="4"/>
    </row>
    <row r="331">
      <c r="B331" s="4"/>
      <c r="C331" s="4"/>
    </row>
    <row r="332">
      <c r="B332" s="4"/>
      <c r="C332" s="4"/>
    </row>
    <row r="333">
      <c r="B333" s="4"/>
      <c r="C333" s="4"/>
    </row>
    <row r="334">
      <c r="B334" s="4"/>
      <c r="C334" s="4"/>
    </row>
    <row r="335">
      <c r="B335" s="4"/>
      <c r="C335" s="4"/>
    </row>
    <row r="336">
      <c r="B336" s="4"/>
      <c r="C336" s="4"/>
    </row>
    <row r="337">
      <c r="B337" s="4"/>
      <c r="C337" s="4"/>
    </row>
    <row r="338">
      <c r="B338" s="4"/>
      <c r="C338" s="4"/>
    </row>
    <row r="339">
      <c r="B339" s="4"/>
      <c r="C339" s="4"/>
    </row>
    <row r="340">
      <c r="B340" s="4"/>
      <c r="C340" s="4"/>
    </row>
    <row r="341">
      <c r="B341" s="4"/>
      <c r="C341" s="4"/>
    </row>
    <row r="342">
      <c r="B342" s="4"/>
      <c r="C342" s="4"/>
    </row>
    <row r="343">
      <c r="B343" s="4"/>
      <c r="C343" s="4"/>
    </row>
    <row r="344">
      <c r="B344" s="4"/>
      <c r="C344" s="4"/>
    </row>
    <row r="345">
      <c r="B345" s="4"/>
      <c r="C345" s="4"/>
    </row>
    <row r="346">
      <c r="B346" s="4"/>
      <c r="C346" s="4"/>
    </row>
    <row r="347">
      <c r="B347" s="4"/>
      <c r="C347" s="4"/>
    </row>
    <row r="348">
      <c r="B348" s="4"/>
      <c r="C348" s="4"/>
    </row>
    <row r="349">
      <c r="B349" s="4"/>
      <c r="C349" s="4"/>
    </row>
    <row r="350">
      <c r="B350" s="4"/>
      <c r="C350" s="4"/>
    </row>
    <row r="351">
      <c r="B351" s="4"/>
      <c r="C351" s="4"/>
    </row>
    <row r="352">
      <c r="B352" s="4"/>
      <c r="C352" s="4"/>
    </row>
    <row r="353">
      <c r="B353" s="4"/>
      <c r="C353" s="4"/>
    </row>
    <row r="354">
      <c r="B354" s="4"/>
      <c r="C354" s="4"/>
    </row>
    <row r="355">
      <c r="B355" s="4"/>
      <c r="C355" s="4"/>
    </row>
    <row r="356">
      <c r="B356" s="4"/>
      <c r="C356" s="4"/>
    </row>
    <row r="357">
      <c r="B357" s="4"/>
      <c r="C357" s="4"/>
    </row>
    <row r="358">
      <c r="B358" s="4"/>
      <c r="C358" s="4"/>
    </row>
    <row r="359">
      <c r="B359" s="4"/>
      <c r="C359" s="4"/>
    </row>
    <row r="360">
      <c r="B360" s="4"/>
      <c r="C360" s="4"/>
    </row>
    <row r="361">
      <c r="B361" s="4"/>
      <c r="C361" s="4"/>
    </row>
    <row r="362">
      <c r="B362" s="4"/>
      <c r="C362" s="4"/>
    </row>
    <row r="363">
      <c r="B363" s="4"/>
      <c r="C363" s="4"/>
    </row>
    <row r="364">
      <c r="B364" s="4"/>
      <c r="C364" s="4"/>
    </row>
    <row r="365">
      <c r="B365" s="4"/>
      <c r="C365" s="4"/>
    </row>
    <row r="366">
      <c r="B366" s="4"/>
      <c r="C366" s="4"/>
    </row>
    <row r="367">
      <c r="B367" s="4"/>
      <c r="C367" s="4"/>
    </row>
    <row r="368">
      <c r="B368" s="4"/>
      <c r="C368" s="4"/>
    </row>
    <row r="369">
      <c r="B369" s="4"/>
      <c r="C369" s="4"/>
    </row>
    <row r="370">
      <c r="B370" s="4"/>
      <c r="C370" s="4"/>
    </row>
    <row r="371">
      <c r="B371" s="4"/>
      <c r="C371" s="4"/>
    </row>
    <row r="372">
      <c r="B372" s="4"/>
      <c r="C372" s="4"/>
    </row>
    <row r="373">
      <c r="B373" s="4"/>
      <c r="C373" s="4"/>
    </row>
    <row r="374">
      <c r="B374" s="4"/>
      <c r="C374" s="4"/>
    </row>
    <row r="375">
      <c r="B375" s="4"/>
      <c r="C375" s="4"/>
    </row>
    <row r="376">
      <c r="B376" s="4"/>
      <c r="C376" s="4"/>
    </row>
    <row r="377">
      <c r="B377" s="4"/>
      <c r="C377" s="4"/>
    </row>
    <row r="378">
      <c r="B378" s="4"/>
      <c r="C378" s="4"/>
    </row>
    <row r="379">
      <c r="B379" s="4"/>
      <c r="C379" s="4"/>
    </row>
    <row r="380">
      <c r="B380" s="4"/>
      <c r="C380" s="4"/>
    </row>
    <row r="381">
      <c r="B381" s="4"/>
      <c r="C381" s="4"/>
    </row>
    <row r="382">
      <c r="B382" s="4"/>
      <c r="C382" s="4"/>
    </row>
    <row r="383">
      <c r="B383" s="4"/>
      <c r="C383" s="4"/>
    </row>
    <row r="384">
      <c r="B384" s="4"/>
      <c r="C384" s="4"/>
    </row>
    <row r="385">
      <c r="B385" s="4"/>
      <c r="C385" s="4"/>
    </row>
    <row r="386">
      <c r="B386" s="4"/>
      <c r="C386" s="4"/>
    </row>
    <row r="387">
      <c r="B387" s="4"/>
      <c r="C387" s="4"/>
    </row>
    <row r="388">
      <c r="B388" s="4"/>
      <c r="C388" s="4"/>
    </row>
    <row r="389">
      <c r="B389" s="4"/>
      <c r="C389" s="4"/>
    </row>
    <row r="390">
      <c r="B390" s="4"/>
      <c r="C390" s="4"/>
    </row>
    <row r="391">
      <c r="B391" s="4"/>
      <c r="C391" s="4"/>
    </row>
    <row r="392">
      <c r="B392" s="4"/>
      <c r="C392" s="4"/>
    </row>
    <row r="393">
      <c r="B393" s="4"/>
      <c r="C393" s="4"/>
    </row>
    <row r="394">
      <c r="B394" s="4"/>
      <c r="C394" s="4"/>
    </row>
    <row r="395">
      <c r="B395" s="4"/>
      <c r="C395" s="4"/>
    </row>
    <row r="396">
      <c r="B396" s="4"/>
      <c r="C396" s="4"/>
    </row>
    <row r="397">
      <c r="B397" s="4"/>
      <c r="C397" s="4"/>
    </row>
    <row r="398">
      <c r="B398" s="4"/>
      <c r="C398" s="4"/>
    </row>
    <row r="399">
      <c r="B399" s="4"/>
      <c r="C399" s="4"/>
    </row>
    <row r="400">
      <c r="B400" s="4"/>
      <c r="C400" s="4"/>
    </row>
    <row r="401">
      <c r="B401" s="4"/>
      <c r="C401" s="4"/>
    </row>
    <row r="402">
      <c r="B402" s="4"/>
      <c r="C402" s="4"/>
    </row>
    <row r="403">
      <c r="B403" s="4"/>
      <c r="C403" s="4"/>
    </row>
    <row r="404">
      <c r="B404" s="4"/>
      <c r="C404" s="4"/>
    </row>
    <row r="405">
      <c r="B405" s="4"/>
      <c r="C405" s="4"/>
    </row>
    <row r="406">
      <c r="B406" s="4"/>
      <c r="C406" s="4"/>
    </row>
    <row r="407">
      <c r="B407" s="4"/>
      <c r="C407" s="4"/>
    </row>
    <row r="408">
      <c r="B408" s="4"/>
      <c r="C408" s="4"/>
    </row>
    <row r="409">
      <c r="B409" s="4"/>
      <c r="C409" s="4"/>
    </row>
    <row r="410">
      <c r="B410" s="4"/>
      <c r="C410" s="4"/>
    </row>
    <row r="411">
      <c r="B411" s="4"/>
      <c r="C411" s="4"/>
    </row>
    <row r="412">
      <c r="B412" s="4"/>
      <c r="C412" s="4"/>
    </row>
    <row r="413">
      <c r="B413" s="4"/>
      <c r="C413" s="4"/>
    </row>
    <row r="414">
      <c r="B414" s="4"/>
      <c r="C414" s="4"/>
    </row>
    <row r="415">
      <c r="B415" s="4"/>
      <c r="C415" s="4"/>
    </row>
    <row r="416">
      <c r="B416" s="4"/>
      <c r="C416" s="4"/>
    </row>
    <row r="417">
      <c r="B417" s="4"/>
      <c r="C417" s="4"/>
    </row>
    <row r="418">
      <c r="B418" s="4"/>
      <c r="C418" s="4"/>
    </row>
    <row r="419">
      <c r="B419" s="4"/>
      <c r="C419" s="4"/>
    </row>
    <row r="420">
      <c r="B420" s="4"/>
      <c r="C420" s="4"/>
    </row>
    <row r="421">
      <c r="B421" s="4"/>
      <c r="C421" s="4"/>
    </row>
    <row r="422">
      <c r="B422" s="4"/>
      <c r="C422" s="4"/>
    </row>
    <row r="423">
      <c r="B423" s="4"/>
      <c r="C423" s="4"/>
    </row>
    <row r="424">
      <c r="B424" s="4"/>
      <c r="C424" s="4"/>
    </row>
    <row r="425">
      <c r="B425" s="4"/>
      <c r="C425" s="4"/>
    </row>
    <row r="426">
      <c r="B426" s="4"/>
      <c r="C426" s="4"/>
    </row>
    <row r="427">
      <c r="B427" s="4"/>
      <c r="C427" s="4"/>
    </row>
    <row r="428">
      <c r="B428" s="4"/>
      <c r="C428" s="4"/>
    </row>
    <row r="429">
      <c r="B429" s="4"/>
      <c r="C429" s="4"/>
    </row>
    <row r="430">
      <c r="B430" s="4"/>
      <c r="C430" s="4"/>
    </row>
    <row r="431">
      <c r="B431" s="4"/>
      <c r="C431" s="4"/>
    </row>
    <row r="432">
      <c r="B432" s="4"/>
      <c r="C432" s="4"/>
    </row>
    <row r="433">
      <c r="B433" s="4"/>
      <c r="C433" s="4"/>
    </row>
    <row r="434">
      <c r="B434" s="4"/>
      <c r="C434" s="4"/>
    </row>
    <row r="435">
      <c r="B435" s="4"/>
      <c r="C435" s="4"/>
    </row>
    <row r="436">
      <c r="B436" s="4"/>
      <c r="C436" s="4"/>
    </row>
    <row r="437">
      <c r="B437" s="4"/>
      <c r="C437" s="4"/>
    </row>
    <row r="438">
      <c r="B438" s="4"/>
      <c r="C438" s="4"/>
    </row>
    <row r="439">
      <c r="B439" s="4"/>
      <c r="C439" s="4"/>
    </row>
    <row r="440">
      <c r="B440" s="4"/>
      <c r="C440" s="4"/>
    </row>
    <row r="441">
      <c r="B441" s="4"/>
      <c r="C441" s="4"/>
    </row>
    <row r="442">
      <c r="B442" s="4"/>
      <c r="C442" s="4"/>
    </row>
    <row r="443">
      <c r="B443" s="4"/>
      <c r="C443" s="4"/>
    </row>
    <row r="444">
      <c r="B444" s="4"/>
      <c r="C444" s="4"/>
    </row>
    <row r="445">
      <c r="B445" s="4"/>
      <c r="C445" s="4"/>
    </row>
    <row r="446">
      <c r="B446" s="4"/>
      <c r="C446" s="4"/>
    </row>
    <row r="447">
      <c r="B447" s="4"/>
      <c r="C447" s="4"/>
    </row>
    <row r="448">
      <c r="B448" s="4"/>
      <c r="C448" s="4"/>
    </row>
    <row r="449">
      <c r="B449" s="4"/>
      <c r="C449" s="4"/>
    </row>
    <row r="450">
      <c r="B450" s="4"/>
      <c r="C450" s="4"/>
    </row>
    <row r="451">
      <c r="B451" s="4"/>
      <c r="C451" s="4"/>
    </row>
    <row r="452">
      <c r="B452" s="4"/>
      <c r="C452" s="4"/>
    </row>
    <row r="453">
      <c r="B453" s="4"/>
      <c r="C453" s="4"/>
    </row>
    <row r="454">
      <c r="B454" s="4"/>
      <c r="C454" s="4"/>
    </row>
    <row r="455">
      <c r="B455" s="4"/>
      <c r="C455" s="4"/>
    </row>
    <row r="456">
      <c r="B456" s="4"/>
      <c r="C456" s="4"/>
    </row>
    <row r="457">
      <c r="B457" s="4"/>
      <c r="C457" s="4"/>
    </row>
    <row r="458">
      <c r="B458" s="4"/>
      <c r="C458" s="4"/>
    </row>
    <row r="459">
      <c r="B459" s="4"/>
      <c r="C459" s="4"/>
    </row>
    <row r="460">
      <c r="B460" s="4"/>
      <c r="C460" s="4"/>
    </row>
    <row r="461">
      <c r="B461" s="4"/>
      <c r="C461" s="4"/>
    </row>
    <row r="462">
      <c r="B462" s="4"/>
      <c r="C462" s="4"/>
    </row>
    <row r="463">
      <c r="B463" s="4"/>
      <c r="C463" s="4"/>
    </row>
    <row r="464">
      <c r="B464" s="4"/>
      <c r="C464" s="4"/>
    </row>
    <row r="465">
      <c r="B465" s="4"/>
      <c r="C465" s="4"/>
    </row>
    <row r="466">
      <c r="B466" s="4"/>
      <c r="C466" s="4"/>
    </row>
    <row r="467">
      <c r="B467" s="4"/>
      <c r="C467" s="4"/>
    </row>
    <row r="468">
      <c r="B468" s="4"/>
      <c r="C468" s="4"/>
    </row>
    <row r="469">
      <c r="B469" s="4"/>
      <c r="C469" s="4"/>
    </row>
    <row r="470">
      <c r="B470" s="4"/>
      <c r="C470" s="4"/>
    </row>
    <row r="471">
      <c r="B471" s="4"/>
      <c r="C471" s="4"/>
    </row>
    <row r="472">
      <c r="B472" s="4"/>
      <c r="C472" s="4"/>
    </row>
    <row r="473">
      <c r="B473" s="4"/>
      <c r="C473" s="4"/>
    </row>
    <row r="474">
      <c r="B474" s="4"/>
      <c r="C474" s="4"/>
    </row>
    <row r="475">
      <c r="B475" s="4"/>
      <c r="C475" s="4"/>
    </row>
    <row r="476">
      <c r="B476" s="4"/>
      <c r="C476" s="4"/>
    </row>
    <row r="477">
      <c r="B477" s="4"/>
      <c r="C477" s="4"/>
    </row>
    <row r="478">
      <c r="B478" s="4"/>
      <c r="C478" s="4"/>
    </row>
    <row r="479">
      <c r="B479" s="4"/>
      <c r="C479" s="4"/>
    </row>
    <row r="480">
      <c r="B480" s="4"/>
      <c r="C480" s="4"/>
    </row>
    <row r="481">
      <c r="B481" s="4"/>
      <c r="C481" s="4"/>
    </row>
    <row r="482">
      <c r="B482" s="4"/>
      <c r="C482" s="4"/>
    </row>
    <row r="483">
      <c r="B483" s="4"/>
      <c r="C483" s="4"/>
    </row>
    <row r="484">
      <c r="B484" s="4"/>
      <c r="C484" s="4"/>
    </row>
    <row r="485">
      <c r="B485" s="4"/>
      <c r="C485" s="4"/>
    </row>
    <row r="486">
      <c r="B486" s="4"/>
      <c r="C486" s="4"/>
    </row>
    <row r="487">
      <c r="B487" s="4"/>
      <c r="C487" s="4"/>
    </row>
    <row r="488">
      <c r="B488" s="4"/>
      <c r="C488" s="4"/>
    </row>
    <row r="489">
      <c r="B489" s="4"/>
      <c r="C489" s="4"/>
    </row>
    <row r="490">
      <c r="B490" s="4"/>
      <c r="C490" s="4"/>
    </row>
    <row r="491">
      <c r="B491" s="4"/>
      <c r="C491" s="4"/>
    </row>
    <row r="492">
      <c r="B492" s="4"/>
      <c r="C492" s="4"/>
    </row>
    <row r="493">
      <c r="B493" s="4"/>
      <c r="C493" s="4"/>
    </row>
    <row r="494">
      <c r="B494" s="4"/>
      <c r="C494" s="4"/>
    </row>
    <row r="495">
      <c r="B495" s="4"/>
      <c r="C495" s="4"/>
    </row>
    <row r="496">
      <c r="B496" s="4"/>
      <c r="C496" s="4"/>
    </row>
    <row r="497">
      <c r="B497" s="4"/>
      <c r="C497" s="4"/>
    </row>
    <row r="498">
      <c r="B498" s="4"/>
      <c r="C498" s="4"/>
    </row>
    <row r="499">
      <c r="B499" s="4"/>
      <c r="C499" s="4"/>
    </row>
    <row r="500">
      <c r="B500" s="4"/>
      <c r="C500" s="4"/>
    </row>
    <row r="501">
      <c r="B501" s="4"/>
      <c r="C501" s="4"/>
    </row>
    <row r="502">
      <c r="B502" s="4"/>
      <c r="C502" s="4"/>
    </row>
    <row r="503">
      <c r="B503" s="4"/>
      <c r="C503" s="4"/>
    </row>
    <row r="504">
      <c r="B504" s="4"/>
      <c r="C504" s="4"/>
    </row>
    <row r="505">
      <c r="B505" s="4"/>
      <c r="C505" s="4"/>
    </row>
    <row r="506">
      <c r="B506" s="4"/>
      <c r="C506" s="4"/>
    </row>
    <row r="507">
      <c r="B507" s="4"/>
      <c r="C507" s="4"/>
    </row>
    <row r="508">
      <c r="B508" s="4"/>
      <c r="C508" s="4"/>
    </row>
    <row r="509">
      <c r="B509" s="4"/>
      <c r="C509" s="4"/>
    </row>
    <row r="510">
      <c r="B510" s="4"/>
      <c r="C510" s="4"/>
    </row>
    <row r="511">
      <c r="B511" s="4"/>
      <c r="C511" s="4"/>
    </row>
    <row r="512">
      <c r="B512" s="4"/>
      <c r="C512" s="4"/>
    </row>
    <row r="513">
      <c r="B513" s="4"/>
      <c r="C513" s="4"/>
    </row>
    <row r="514">
      <c r="B514" s="4"/>
      <c r="C514" s="4"/>
    </row>
    <row r="515">
      <c r="B515" s="4"/>
      <c r="C515" s="4"/>
    </row>
    <row r="516">
      <c r="B516" s="4"/>
      <c r="C516" s="4"/>
    </row>
    <row r="517">
      <c r="B517" s="4"/>
      <c r="C517" s="4"/>
    </row>
    <row r="518">
      <c r="B518" s="4"/>
      <c r="C518" s="4"/>
    </row>
    <row r="519">
      <c r="B519" s="4"/>
      <c r="C519" s="4"/>
    </row>
    <row r="520">
      <c r="B520" s="4"/>
      <c r="C520" s="4"/>
    </row>
    <row r="521">
      <c r="B521" s="4"/>
      <c r="C521" s="4"/>
    </row>
    <row r="522">
      <c r="B522" s="4"/>
      <c r="C522" s="4"/>
    </row>
    <row r="523">
      <c r="B523" s="4"/>
      <c r="C523" s="4"/>
    </row>
    <row r="524">
      <c r="B524" s="4"/>
      <c r="C524" s="4"/>
    </row>
    <row r="525">
      <c r="B525" s="4"/>
      <c r="C525" s="4"/>
    </row>
    <row r="526">
      <c r="B526" s="4"/>
      <c r="C526" s="4"/>
    </row>
    <row r="527">
      <c r="B527" s="4"/>
      <c r="C527" s="4"/>
    </row>
    <row r="528">
      <c r="B528" s="4"/>
      <c r="C528" s="4"/>
    </row>
    <row r="529">
      <c r="B529" s="4"/>
      <c r="C529" s="4"/>
    </row>
    <row r="530">
      <c r="B530" s="4"/>
      <c r="C530" s="4"/>
    </row>
    <row r="531">
      <c r="B531" s="4"/>
      <c r="C531" s="4"/>
    </row>
    <row r="532">
      <c r="B532" s="4"/>
      <c r="C532" s="4"/>
    </row>
    <row r="533">
      <c r="B533" s="4"/>
      <c r="C533" s="4"/>
    </row>
    <row r="534">
      <c r="B534" s="4"/>
      <c r="C534" s="4"/>
    </row>
    <row r="535">
      <c r="B535" s="4"/>
      <c r="C535" s="4"/>
    </row>
    <row r="536">
      <c r="B536" s="4"/>
      <c r="C536" s="4"/>
    </row>
    <row r="537">
      <c r="B537" s="4"/>
      <c r="C537" s="4"/>
    </row>
    <row r="538">
      <c r="B538" s="4"/>
      <c r="C538" s="4"/>
    </row>
    <row r="539">
      <c r="B539" s="4"/>
      <c r="C539" s="4"/>
    </row>
    <row r="540">
      <c r="B540" s="4"/>
      <c r="C540" s="4"/>
    </row>
    <row r="541">
      <c r="B541" s="4"/>
      <c r="C541" s="4"/>
    </row>
    <row r="542">
      <c r="B542" s="4"/>
      <c r="C542" s="4"/>
    </row>
    <row r="543">
      <c r="B543" s="4"/>
      <c r="C543" s="4"/>
    </row>
    <row r="544">
      <c r="B544" s="4"/>
      <c r="C544" s="4"/>
    </row>
    <row r="545">
      <c r="B545" s="4"/>
      <c r="C545" s="4"/>
    </row>
    <row r="546">
      <c r="B546" s="4"/>
      <c r="C546" s="4"/>
    </row>
    <row r="547">
      <c r="B547" s="4"/>
      <c r="C547" s="4"/>
    </row>
    <row r="548">
      <c r="B548" s="4"/>
      <c r="C548" s="4"/>
    </row>
    <row r="549">
      <c r="B549" s="4"/>
      <c r="C549" s="4"/>
    </row>
    <row r="550">
      <c r="B550" s="4"/>
      <c r="C550" s="4"/>
    </row>
    <row r="551">
      <c r="B551" s="4"/>
      <c r="C551" s="4"/>
    </row>
    <row r="552">
      <c r="B552" s="4"/>
      <c r="C552" s="4"/>
    </row>
    <row r="553">
      <c r="B553" s="4"/>
      <c r="C553" s="4"/>
    </row>
    <row r="554">
      <c r="B554" s="4"/>
      <c r="C554" s="4"/>
    </row>
    <row r="555">
      <c r="B555" s="4"/>
      <c r="C555" s="4"/>
    </row>
    <row r="556">
      <c r="B556" s="4"/>
      <c r="C556" s="4"/>
    </row>
    <row r="557">
      <c r="B557" s="4"/>
      <c r="C557" s="4"/>
    </row>
    <row r="558">
      <c r="B558" s="4"/>
      <c r="C558" s="4"/>
    </row>
    <row r="559">
      <c r="B559" s="4"/>
      <c r="C559" s="4"/>
    </row>
    <row r="560">
      <c r="B560" s="4"/>
      <c r="C560" s="4"/>
    </row>
    <row r="561">
      <c r="B561" s="4"/>
      <c r="C561" s="4"/>
    </row>
    <row r="562">
      <c r="B562" s="4"/>
      <c r="C562" s="4"/>
    </row>
    <row r="563">
      <c r="B563" s="4"/>
      <c r="C563" s="4"/>
    </row>
    <row r="564">
      <c r="B564" s="4"/>
      <c r="C564" s="4"/>
    </row>
    <row r="565">
      <c r="B565" s="4"/>
      <c r="C565" s="4"/>
    </row>
    <row r="566">
      <c r="B566" s="4"/>
      <c r="C566" s="4"/>
    </row>
    <row r="567">
      <c r="B567" s="4"/>
      <c r="C567" s="4"/>
    </row>
    <row r="568">
      <c r="B568" s="4"/>
      <c r="C568" s="4"/>
    </row>
    <row r="569">
      <c r="B569" s="4"/>
      <c r="C569" s="4"/>
    </row>
    <row r="570">
      <c r="B570" s="4"/>
      <c r="C570" s="4"/>
    </row>
    <row r="571">
      <c r="B571" s="4"/>
      <c r="C571" s="4"/>
    </row>
    <row r="572">
      <c r="B572" s="4"/>
      <c r="C572" s="4"/>
    </row>
    <row r="573">
      <c r="B573" s="4"/>
      <c r="C573" s="4"/>
    </row>
    <row r="574">
      <c r="B574" s="4"/>
      <c r="C574" s="4"/>
    </row>
    <row r="575">
      <c r="B575" s="4"/>
      <c r="C575" s="4"/>
    </row>
    <row r="576">
      <c r="B576" s="4"/>
      <c r="C576" s="4"/>
    </row>
    <row r="577">
      <c r="B577" s="4"/>
      <c r="C577" s="4"/>
    </row>
    <row r="578">
      <c r="B578" s="4"/>
      <c r="C578" s="4"/>
    </row>
    <row r="579">
      <c r="B579" s="4"/>
      <c r="C579" s="4"/>
    </row>
    <row r="580">
      <c r="B580" s="4"/>
      <c r="C580" s="4"/>
    </row>
    <row r="581">
      <c r="B581" s="4"/>
      <c r="C581" s="4"/>
    </row>
    <row r="582">
      <c r="B582" s="4"/>
      <c r="C582" s="4"/>
    </row>
    <row r="583">
      <c r="B583" s="4"/>
      <c r="C583" s="4"/>
    </row>
    <row r="584">
      <c r="B584" s="4"/>
      <c r="C584" s="4"/>
    </row>
    <row r="585">
      <c r="B585" s="4"/>
      <c r="C585" s="4"/>
    </row>
    <row r="586">
      <c r="B586" s="4"/>
      <c r="C586" s="4"/>
    </row>
    <row r="587">
      <c r="B587" s="4"/>
      <c r="C587" s="4"/>
    </row>
    <row r="588">
      <c r="B588" s="4"/>
      <c r="C588" s="4"/>
    </row>
    <row r="589">
      <c r="B589" s="4"/>
      <c r="C589" s="4"/>
    </row>
    <row r="590">
      <c r="B590" s="4"/>
      <c r="C590" s="4"/>
    </row>
    <row r="591">
      <c r="B591" s="4"/>
      <c r="C591" s="4"/>
    </row>
    <row r="592">
      <c r="B592" s="4"/>
      <c r="C592" s="4"/>
    </row>
    <row r="593">
      <c r="B593" s="4"/>
      <c r="C593" s="4"/>
    </row>
    <row r="594">
      <c r="B594" s="4"/>
      <c r="C594" s="4"/>
    </row>
    <row r="595">
      <c r="B595" s="4"/>
      <c r="C595" s="4"/>
    </row>
    <row r="596">
      <c r="B596" s="4"/>
      <c r="C596" s="4"/>
    </row>
    <row r="597">
      <c r="B597" s="4"/>
      <c r="C597" s="4"/>
    </row>
    <row r="598">
      <c r="B598" s="4"/>
      <c r="C598" s="4"/>
    </row>
    <row r="599">
      <c r="B599" s="4"/>
      <c r="C599" s="4"/>
    </row>
    <row r="600">
      <c r="B600" s="4"/>
      <c r="C600" s="4"/>
    </row>
    <row r="601">
      <c r="B601" s="4"/>
      <c r="C601" s="4"/>
    </row>
    <row r="602">
      <c r="B602" s="4"/>
      <c r="C602" s="4"/>
    </row>
    <row r="603">
      <c r="B603" s="4"/>
      <c r="C603" s="4"/>
    </row>
    <row r="604">
      <c r="B604" s="4"/>
      <c r="C604" s="4"/>
    </row>
    <row r="605">
      <c r="B605" s="4"/>
      <c r="C605" s="4"/>
    </row>
    <row r="606">
      <c r="B606" s="4"/>
      <c r="C606" s="4"/>
    </row>
    <row r="607">
      <c r="B607" s="4"/>
      <c r="C607" s="4"/>
    </row>
    <row r="608">
      <c r="B608" s="4"/>
      <c r="C608" s="4"/>
    </row>
    <row r="609">
      <c r="B609" s="4"/>
      <c r="C609" s="4"/>
    </row>
    <row r="610">
      <c r="B610" s="4"/>
      <c r="C610" s="4"/>
    </row>
    <row r="611">
      <c r="B611" s="4"/>
      <c r="C611" s="4"/>
    </row>
    <row r="612">
      <c r="B612" s="4"/>
      <c r="C612" s="4"/>
    </row>
    <row r="613">
      <c r="B613" s="4"/>
      <c r="C613" s="4"/>
    </row>
    <row r="614">
      <c r="B614" s="4"/>
      <c r="C614" s="4"/>
    </row>
    <row r="615">
      <c r="B615" s="4"/>
      <c r="C615" s="4"/>
    </row>
    <row r="616">
      <c r="B616" s="4"/>
      <c r="C616" s="4"/>
    </row>
    <row r="617">
      <c r="B617" s="4"/>
      <c r="C617" s="4"/>
    </row>
    <row r="618">
      <c r="B618" s="4"/>
      <c r="C618" s="4"/>
    </row>
    <row r="619">
      <c r="B619" s="4"/>
      <c r="C619" s="4"/>
    </row>
    <row r="620">
      <c r="B620" s="4"/>
      <c r="C620" s="4"/>
    </row>
    <row r="621">
      <c r="B621" s="4"/>
      <c r="C621" s="4"/>
    </row>
    <row r="622">
      <c r="B622" s="4"/>
      <c r="C622" s="4"/>
    </row>
    <row r="623">
      <c r="B623" s="4"/>
      <c r="C623" s="4"/>
    </row>
    <row r="624">
      <c r="B624" s="4"/>
      <c r="C624" s="4"/>
    </row>
    <row r="625">
      <c r="B625" s="4"/>
      <c r="C625" s="4"/>
    </row>
    <row r="626">
      <c r="B626" s="4"/>
      <c r="C626" s="4"/>
    </row>
    <row r="627">
      <c r="B627" s="4"/>
      <c r="C627" s="4"/>
    </row>
    <row r="628">
      <c r="B628" s="4"/>
      <c r="C628" s="4"/>
    </row>
    <row r="629">
      <c r="B629" s="4"/>
      <c r="C629" s="4"/>
    </row>
    <row r="630">
      <c r="B630" s="4"/>
      <c r="C630" s="4"/>
    </row>
    <row r="631">
      <c r="B631" s="4"/>
      <c r="C631" s="4"/>
    </row>
    <row r="632">
      <c r="B632" s="4"/>
      <c r="C632" s="4"/>
    </row>
    <row r="633">
      <c r="B633" s="4"/>
      <c r="C633" s="4"/>
    </row>
    <row r="634">
      <c r="B634" s="4"/>
      <c r="C634" s="4"/>
    </row>
    <row r="635">
      <c r="B635" s="4"/>
      <c r="C635" s="4"/>
    </row>
    <row r="636">
      <c r="B636" s="4"/>
      <c r="C636" s="4"/>
    </row>
    <row r="637">
      <c r="B637" s="4"/>
      <c r="C637" s="4"/>
    </row>
    <row r="638">
      <c r="B638" s="4"/>
      <c r="C638" s="4"/>
    </row>
    <row r="639">
      <c r="B639" s="4"/>
      <c r="C639" s="4"/>
    </row>
    <row r="640">
      <c r="B640" s="4"/>
      <c r="C640" s="4"/>
    </row>
    <row r="641">
      <c r="B641" s="4"/>
      <c r="C641" s="4"/>
    </row>
    <row r="642">
      <c r="B642" s="4"/>
      <c r="C642" s="4"/>
    </row>
    <row r="643">
      <c r="B643" s="4"/>
      <c r="C643" s="4"/>
    </row>
    <row r="644">
      <c r="B644" s="4"/>
      <c r="C644" s="4"/>
    </row>
    <row r="645">
      <c r="B645" s="4"/>
      <c r="C645" s="4"/>
    </row>
    <row r="646">
      <c r="B646" s="4"/>
      <c r="C646" s="4"/>
    </row>
    <row r="647">
      <c r="B647" s="4"/>
      <c r="C647" s="4"/>
    </row>
    <row r="648">
      <c r="B648" s="4"/>
      <c r="C648" s="4"/>
    </row>
    <row r="649">
      <c r="B649" s="4"/>
      <c r="C649" s="4"/>
    </row>
    <row r="650">
      <c r="B650" s="4"/>
      <c r="C650" s="4"/>
    </row>
    <row r="651">
      <c r="B651" s="4"/>
      <c r="C651" s="4"/>
    </row>
    <row r="652">
      <c r="B652" s="4"/>
      <c r="C652" s="4"/>
    </row>
    <row r="653">
      <c r="B653" s="4"/>
      <c r="C653" s="4"/>
    </row>
    <row r="654">
      <c r="B654" s="4"/>
      <c r="C654" s="4"/>
    </row>
    <row r="655">
      <c r="B655" s="4"/>
      <c r="C655" s="4"/>
    </row>
    <row r="656">
      <c r="B656" s="4"/>
      <c r="C656" s="4"/>
    </row>
    <row r="657">
      <c r="B657" s="4"/>
      <c r="C657" s="4"/>
    </row>
    <row r="658">
      <c r="B658" s="4"/>
      <c r="C658" s="4"/>
    </row>
    <row r="659">
      <c r="B659" s="4"/>
      <c r="C659" s="4"/>
    </row>
    <row r="660">
      <c r="B660" s="4"/>
      <c r="C660" s="4"/>
    </row>
    <row r="661">
      <c r="B661" s="4"/>
      <c r="C661" s="4"/>
    </row>
    <row r="662">
      <c r="B662" s="4"/>
      <c r="C662" s="4"/>
    </row>
    <row r="663">
      <c r="B663" s="4"/>
      <c r="C663" s="4"/>
    </row>
    <row r="664">
      <c r="B664" s="4"/>
      <c r="C664" s="4"/>
    </row>
    <row r="665">
      <c r="B665" s="4"/>
      <c r="C665" s="4"/>
    </row>
    <row r="666">
      <c r="B666" s="4"/>
      <c r="C666" s="4"/>
    </row>
    <row r="667">
      <c r="B667" s="4"/>
      <c r="C667" s="4"/>
    </row>
    <row r="668">
      <c r="B668" s="4"/>
      <c r="C668" s="4"/>
    </row>
    <row r="669">
      <c r="B669" s="4"/>
      <c r="C669" s="4"/>
    </row>
    <row r="670">
      <c r="B670" s="4"/>
      <c r="C670" s="4"/>
    </row>
    <row r="671">
      <c r="B671" s="4"/>
      <c r="C671" s="4"/>
    </row>
    <row r="672">
      <c r="B672" s="4"/>
      <c r="C672" s="4"/>
    </row>
    <row r="673">
      <c r="B673" s="4"/>
      <c r="C673" s="4"/>
    </row>
    <row r="674">
      <c r="B674" s="4"/>
      <c r="C674" s="4"/>
    </row>
    <row r="675">
      <c r="B675" s="4"/>
      <c r="C675" s="4"/>
    </row>
    <row r="676">
      <c r="B676" s="4"/>
      <c r="C676" s="4"/>
    </row>
    <row r="677">
      <c r="B677" s="4"/>
      <c r="C677" s="4"/>
    </row>
    <row r="678">
      <c r="B678" s="4"/>
      <c r="C678" s="4"/>
    </row>
    <row r="679">
      <c r="B679" s="4"/>
      <c r="C679" s="4"/>
    </row>
    <row r="680">
      <c r="B680" s="4"/>
      <c r="C680" s="4"/>
    </row>
    <row r="681">
      <c r="B681" s="4"/>
      <c r="C681" s="4"/>
    </row>
    <row r="682">
      <c r="B682" s="4"/>
      <c r="C682" s="4"/>
    </row>
    <row r="683">
      <c r="B683" s="4"/>
      <c r="C683" s="4"/>
    </row>
    <row r="684">
      <c r="B684" s="4"/>
      <c r="C684" s="4"/>
    </row>
    <row r="685">
      <c r="B685" s="4"/>
      <c r="C685" s="4"/>
    </row>
    <row r="686">
      <c r="B686" s="4"/>
      <c r="C686" s="4"/>
    </row>
    <row r="687">
      <c r="B687" s="4"/>
      <c r="C687" s="4"/>
    </row>
    <row r="688">
      <c r="B688" s="4"/>
      <c r="C688" s="4"/>
    </row>
    <row r="689">
      <c r="B689" s="4"/>
      <c r="C689" s="4"/>
    </row>
    <row r="690">
      <c r="B690" s="4"/>
      <c r="C690" s="4"/>
    </row>
    <row r="691">
      <c r="B691" s="4"/>
      <c r="C691" s="4"/>
    </row>
    <row r="692">
      <c r="B692" s="4"/>
      <c r="C692" s="4"/>
    </row>
    <row r="693">
      <c r="B693" s="4"/>
      <c r="C693" s="4"/>
    </row>
    <row r="694">
      <c r="B694" s="4"/>
      <c r="C694" s="4"/>
    </row>
    <row r="695">
      <c r="B695" s="4"/>
      <c r="C695" s="4"/>
    </row>
    <row r="696">
      <c r="B696" s="4"/>
      <c r="C696" s="4"/>
    </row>
    <row r="697">
      <c r="B697" s="4"/>
      <c r="C697" s="4"/>
    </row>
    <row r="698">
      <c r="B698" s="4"/>
      <c r="C698" s="4"/>
    </row>
    <row r="699">
      <c r="B699" s="4"/>
      <c r="C699" s="4"/>
    </row>
    <row r="700">
      <c r="B700" s="4"/>
      <c r="C700" s="4"/>
    </row>
    <row r="701">
      <c r="B701" s="4"/>
      <c r="C701" s="4"/>
    </row>
    <row r="702">
      <c r="B702" s="4"/>
      <c r="C702" s="4"/>
    </row>
    <row r="703">
      <c r="B703" s="4"/>
      <c r="C703" s="4"/>
    </row>
    <row r="704">
      <c r="B704" s="4"/>
      <c r="C704" s="4"/>
    </row>
    <row r="705">
      <c r="B705" s="4"/>
      <c r="C705" s="4"/>
    </row>
    <row r="706">
      <c r="B706" s="4"/>
      <c r="C706" s="4"/>
    </row>
    <row r="707">
      <c r="B707" s="4"/>
      <c r="C707" s="4"/>
    </row>
    <row r="708">
      <c r="B708" s="4"/>
      <c r="C708" s="4"/>
    </row>
    <row r="709">
      <c r="B709" s="4"/>
      <c r="C709" s="4"/>
    </row>
    <row r="710">
      <c r="B710" s="4"/>
      <c r="C710" s="4"/>
    </row>
    <row r="711">
      <c r="B711" s="4"/>
      <c r="C711" s="4"/>
    </row>
    <row r="712">
      <c r="B712" s="4"/>
      <c r="C712" s="4"/>
    </row>
    <row r="713">
      <c r="B713" s="4"/>
      <c r="C713" s="4"/>
    </row>
    <row r="714">
      <c r="B714" s="4"/>
      <c r="C714" s="4"/>
    </row>
    <row r="715">
      <c r="B715" s="4"/>
      <c r="C715" s="4"/>
    </row>
    <row r="716">
      <c r="B716" s="4"/>
      <c r="C716" s="4"/>
    </row>
    <row r="717">
      <c r="B717" s="4"/>
      <c r="C717" s="4"/>
    </row>
    <row r="718">
      <c r="B718" s="4"/>
      <c r="C718" s="4"/>
    </row>
    <row r="719">
      <c r="B719" s="4"/>
      <c r="C719" s="4"/>
    </row>
    <row r="720">
      <c r="B720" s="4"/>
      <c r="C720" s="4"/>
    </row>
    <row r="721">
      <c r="B721" s="4"/>
      <c r="C721" s="4"/>
    </row>
    <row r="722">
      <c r="B722" s="4"/>
      <c r="C722" s="4"/>
    </row>
    <row r="723">
      <c r="B723" s="4"/>
      <c r="C723" s="4"/>
    </row>
    <row r="724">
      <c r="B724" s="4"/>
      <c r="C724" s="4"/>
    </row>
    <row r="725">
      <c r="B725" s="4"/>
      <c r="C725" s="4"/>
    </row>
    <row r="726">
      <c r="B726" s="4"/>
      <c r="C726" s="4"/>
    </row>
    <row r="727">
      <c r="B727" s="4"/>
      <c r="C727" s="4"/>
    </row>
    <row r="728">
      <c r="B728" s="4"/>
      <c r="C728" s="4"/>
    </row>
    <row r="729">
      <c r="B729" s="4"/>
      <c r="C729" s="4"/>
    </row>
    <row r="730">
      <c r="B730" s="4"/>
      <c r="C730" s="4"/>
    </row>
    <row r="731">
      <c r="B731" s="4"/>
      <c r="C731" s="4"/>
    </row>
    <row r="732">
      <c r="B732" s="4"/>
      <c r="C732" s="4"/>
    </row>
    <row r="733">
      <c r="B733" s="4"/>
      <c r="C733" s="4"/>
    </row>
    <row r="734">
      <c r="B734" s="4"/>
      <c r="C734" s="4"/>
    </row>
    <row r="735">
      <c r="B735" s="4"/>
      <c r="C735" s="4"/>
    </row>
    <row r="736">
      <c r="B736" s="4"/>
      <c r="C736" s="4"/>
    </row>
    <row r="737">
      <c r="B737" s="4"/>
      <c r="C737" s="4"/>
    </row>
    <row r="738">
      <c r="B738" s="4"/>
      <c r="C738" s="4"/>
    </row>
    <row r="739">
      <c r="B739" s="4"/>
      <c r="C739" s="4"/>
    </row>
    <row r="740">
      <c r="B740" s="4"/>
      <c r="C740" s="4"/>
    </row>
    <row r="741">
      <c r="B741" s="4"/>
      <c r="C741" s="4"/>
    </row>
    <row r="742">
      <c r="B742" s="4"/>
      <c r="C742" s="4"/>
    </row>
    <row r="743">
      <c r="B743" s="4"/>
      <c r="C743" s="4"/>
    </row>
    <row r="744">
      <c r="B744" s="4"/>
      <c r="C744" s="4"/>
    </row>
    <row r="745">
      <c r="B745" s="4"/>
      <c r="C745" s="4"/>
    </row>
    <row r="746">
      <c r="B746" s="4"/>
      <c r="C746" s="4"/>
    </row>
    <row r="747">
      <c r="B747" s="4"/>
      <c r="C747" s="4"/>
    </row>
    <row r="748">
      <c r="B748" s="4"/>
      <c r="C748" s="4"/>
    </row>
    <row r="749">
      <c r="B749" s="4"/>
      <c r="C749" s="4"/>
    </row>
    <row r="750">
      <c r="B750" s="4"/>
      <c r="C750" s="4"/>
    </row>
    <row r="751">
      <c r="B751" s="4"/>
      <c r="C751" s="4"/>
    </row>
    <row r="752">
      <c r="B752" s="4"/>
      <c r="C752" s="4"/>
    </row>
    <row r="753">
      <c r="B753" s="4"/>
      <c r="C753" s="4"/>
    </row>
    <row r="754">
      <c r="B754" s="4"/>
      <c r="C754" s="4"/>
    </row>
    <row r="755">
      <c r="B755" s="4"/>
      <c r="C755" s="4"/>
    </row>
    <row r="756">
      <c r="B756" s="4"/>
      <c r="C756" s="4"/>
    </row>
    <row r="757">
      <c r="B757" s="4"/>
      <c r="C757" s="4"/>
    </row>
    <row r="758">
      <c r="B758" s="4"/>
      <c r="C758" s="4"/>
    </row>
    <row r="759">
      <c r="B759" s="4"/>
      <c r="C759" s="4"/>
    </row>
    <row r="760">
      <c r="B760" s="4"/>
      <c r="C760" s="4"/>
    </row>
    <row r="761">
      <c r="B761" s="4"/>
      <c r="C761" s="4"/>
    </row>
    <row r="762">
      <c r="B762" s="4"/>
      <c r="C762" s="4"/>
    </row>
    <row r="763">
      <c r="B763" s="4"/>
      <c r="C763" s="4"/>
    </row>
    <row r="764">
      <c r="B764" s="4"/>
      <c r="C764" s="4"/>
    </row>
    <row r="765">
      <c r="B765" s="4"/>
      <c r="C765" s="4"/>
    </row>
    <row r="766">
      <c r="B766" s="4"/>
      <c r="C766" s="4"/>
    </row>
    <row r="767">
      <c r="B767" s="4"/>
      <c r="C767" s="4"/>
    </row>
    <row r="768">
      <c r="B768" s="4"/>
      <c r="C768" s="4"/>
    </row>
    <row r="769">
      <c r="B769" s="4"/>
      <c r="C769" s="4"/>
    </row>
    <row r="770">
      <c r="B770" s="4"/>
      <c r="C770" s="4"/>
    </row>
    <row r="771">
      <c r="B771" s="4"/>
      <c r="C771" s="4"/>
    </row>
    <row r="772">
      <c r="B772" s="4"/>
      <c r="C772" s="4"/>
    </row>
    <row r="773">
      <c r="B773" s="4"/>
      <c r="C773" s="4"/>
    </row>
    <row r="774">
      <c r="B774" s="4"/>
      <c r="C774" s="4"/>
    </row>
    <row r="775">
      <c r="B775" s="4"/>
      <c r="C775" s="4"/>
    </row>
    <row r="776">
      <c r="B776" s="4"/>
      <c r="C776" s="4"/>
    </row>
    <row r="777">
      <c r="B777" s="4"/>
      <c r="C777" s="4"/>
    </row>
    <row r="778">
      <c r="B778" s="4"/>
      <c r="C778" s="4"/>
    </row>
    <row r="779">
      <c r="B779" s="4"/>
      <c r="C779" s="4"/>
    </row>
    <row r="780">
      <c r="B780" s="4"/>
      <c r="C780" s="4"/>
    </row>
    <row r="781">
      <c r="B781" s="4"/>
      <c r="C781" s="4"/>
    </row>
    <row r="782">
      <c r="B782" s="4"/>
      <c r="C782" s="4"/>
    </row>
    <row r="783">
      <c r="B783" s="4"/>
      <c r="C783" s="4"/>
    </row>
    <row r="784">
      <c r="B784" s="4"/>
      <c r="C784" s="4"/>
    </row>
    <row r="785">
      <c r="B785" s="4"/>
      <c r="C785" s="4"/>
    </row>
    <row r="786">
      <c r="B786" s="4"/>
      <c r="C786" s="4"/>
    </row>
    <row r="787">
      <c r="B787" s="4"/>
      <c r="C787" s="4"/>
    </row>
    <row r="788">
      <c r="B788" s="4"/>
      <c r="C788" s="4"/>
    </row>
    <row r="789">
      <c r="B789" s="4"/>
      <c r="C789" s="4"/>
    </row>
    <row r="790">
      <c r="B790" s="4"/>
      <c r="C790" s="4"/>
    </row>
    <row r="791">
      <c r="B791" s="4"/>
      <c r="C791" s="4"/>
    </row>
    <row r="792">
      <c r="B792" s="4"/>
      <c r="C792" s="4"/>
    </row>
    <row r="793">
      <c r="B793" s="4"/>
      <c r="C793" s="4"/>
    </row>
    <row r="794">
      <c r="B794" s="4"/>
      <c r="C794" s="4"/>
    </row>
    <row r="795">
      <c r="B795" s="4"/>
      <c r="C795" s="4"/>
    </row>
    <row r="796">
      <c r="B796" s="4"/>
      <c r="C796" s="4"/>
    </row>
    <row r="797">
      <c r="B797" s="4"/>
      <c r="C797" s="4"/>
    </row>
    <row r="798">
      <c r="B798" s="4"/>
      <c r="C798" s="4"/>
    </row>
    <row r="799">
      <c r="B799" s="4"/>
      <c r="C799" s="4"/>
    </row>
    <row r="800">
      <c r="B800" s="4"/>
      <c r="C800" s="4"/>
    </row>
    <row r="801">
      <c r="B801" s="4"/>
      <c r="C801" s="4"/>
    </row>
    <row r="802">
      <c r="B802" s="4"/>
      <c r="C802" s="4"/>
    </row>
    <row r="803">
      <c r="B803" s="4"/>
      <c r="C803" s="4"/>
    </row>
    <row r="804">
      <c r="B804" s="4"/>
      <c r="C804" s="4"/>
    </row>
    <row r="805">
      <c r="B805" s="4"/>
      <c r="C805" s="4"/>
    </row>
    <row r="806">
      <c r="B806" s="4"/>
      <c r="C806" s="4"/>
    </row>
    <row r="807">
      <c r="B807" s="4"/>
      <c r="C807" s="4"/>
    </row>
    <row r="808">
      <c r="B808" s="4"/>
      <c r="C808" s="4"/>
    </row>
    <row r="809">
      <c r="B809" s="4"/>
      <c r="C809" s="4"/>
    </row>
    <row r="810">
      <c r="B810" s="4"/>
      <c r="C810" s="4"/>
    </row>
    <row r="811">
      <c r="B811" s="4"/>
      <c r="C811" s="4"/>
    </row>
    <row r="812">
      <c r="B812" s="4"/>
      <c r="C812" s="4"/>
    </row>
    <row r="813">
      <c r="B813" s="4"/>
      <c r="C813" s="4"/>
    </row>
    <row r="814">
      <c r="B814" s="4"/>
      <c r="C814" s="4"/>
    </row>
    <row r="815">
      <c r="B815" s="4"/>
      <c r="C815" s="4"/>
    </row>
    <row r="816">
      <c r="B816" s="4"/>
      <c r="C816" s="4"/>
    </row>
    <row r="817">
      <c r="B817" s="4"/>
      <c r="C817" s="4"/>
    </row>
    <row r="818">
      <c r="B818" s="4"/>
      <c r="C818" s="4"/>
    </row>
    <row r="819">
      <c r="B819" s="4"/>
      <c r="C819" s="4"/>
    </row>
    <row r="820">
      <c r="B820" s="4"/>
      <c r="C820" s="4"/>
    </row>
    <row r="821">
      <c r="B821" s="4"/>
      <c r="C821" s="4"/>
    </row>
    <row r="822">
      <c r="B822" s="4"/>
      <c r="C822" s="4"/>
    </row>
    <row r="823">
      <c r="B823" s="4"/>
      <c r="C823" s="4"/>
    </row>
    <row r="824">
      <c r="B824" s="4"/>
      <c r="C824" s="4"/>
    </row>
    <row r="825">
      <c r="B825" s="4"/>
      <c r="C825" s="4"/>
    </row>
    <row r="826">
      <c r="B826" s="4"/>
      <c r="C826" s="4"/>
    </row>
    <row r="827">
      <c r="B827" s="4"/>
      <c r="C827" s="4"/>
    </row>
    <row r="828">
      <c r="B828" s="4"/>
      <c r="C828" s="4"/>
    </row>
    <row r="829">
      <c r="B829" s="4"/>
      <c r="C829" s="4"/>
    </row>
    <row r="830">
      <c r="B830" s="4"/>
      <c r="C830" s="4"/>
    </row>
    <row r="831">
      <c r="B831" s="4"/>
      <c r="C831" s="4"/>
    </row>
    <row r="832">
      <c r="B832" s="4"/>
      <c r="C832" s="4"/>
    </row>
    <row r="833">
      <c r="B833" s="4"/>
      <c r="C833" s="4"/>
    </row>
    <row r="834">
      <c r="B834" s="4"/>
      <c r="C834" s="4"/>
    </row>
    <row r="835">
      <c r="B835" s="4"/>
      <c r="C835" s="4"/>
    </row>
    <row r="836">
      <c r="B836" s="4"/>
      <c r="C836" s="4"/>
    </row>
    <row r="837">
      <c r="B837" s="4"/>
      <c r="C837" s="4"/>
    </row>
    <row r="838">
      <c r="B838" s="4"/>
      <c r="C838" s="4"/>
    </row>
    <row r="839">
      <c r="B839" s="4"/>
      <c r="C839" s="4"/>
    </row>
    <row r="840">
      <c r="B840" s="4"/>
      <c r="C840" s="4"/>
    </row>
    <row r="841">
      <c r="B841" s="4"/>
      <c r="C841" s="4"/>
    </row>
    <row r="842">
      <c r="B842" s="4"/>
      <c r="C842" s="4"/>
    </row>
    <row r="843">
      <c r="B843" s="4"/>
      <c r="C843" s="4"/>
    </row>
    <row r="844">
      <c r="B844" s="4"/>
      <c r="C844" s="4"/>
    </row>
    <row r="845">
      <c r="B845" s="4"/>
      <c r="C845" s="4"/>
    </row>
    <row r="846">
      <c r="B846" s="4"/>
      <c r="C846" s="4"/>
    </row>
    <row r="847">
      <c r="B847" s="4"/>
      <c r="C847" s="4"/>
    </row>
    <row r="848">
      <c r="B848" s="4"/>
      <c r="C848" s="4"/>
    </row>
    <row r="849">
      <c r="B849" s="4"/>
      <c r="C849" s="4"/>
    </row>
    <row r="850">
      <c r="B850" s="4"/>
      <c r="C850" s="4"/>
    </row>
    <row r="851">
      <c r="B851" s="4"/>
      <c r="C851" s="4"/>
    </row>
    <row r="852">
      <c r="B852" s="4"/>
      <c r="C852" s="4"/>
    </row>
    <row r="853">
      <c r="B853" s="4"/>
      <c r="C853" s="4"/>
    </row>
    <row r="854">
      <c r="B854" s="4"/>
      <c r="C854" s="4"/>
    </row>
    <row r="855">
      <c r="B855" s="4"/>
      <c r="C855" s="4"/>
    </row>
    <row r="856">
      <c r="B856" s="4"/>
      <c r="C856" s="4"/>
    </row>
    <row r="857">
      <c r="B857" s="4"/>
      <c r="C857" s="4"/>
    </row>
    <row r="858">
      <c r="B858" s="4"/>
      <c r="C858" s="4"/>
    </row>
    <row r="859">
      <c r="B859" s="4"/>
      <c r="C859" s="4"/>
    </row>
    <row r="860">
      <c r="B860" s="4"/>
      <c r="C860" s="4"/>
    </row>
    <row r="861">
      <c r="B861" s="4"/>
      <c r="C861" s="4"/>
    </row>
    <row r="862">
      <c r="B862" s="4"/>
      <c r="C862" s="4"/>
    </row>
    <row r="863">
      <c r="B863" s="4"/>
      <c r="C863" s="4"/>
    </row>
    <row r="864">
      <c r="B864" s="4"/>
      <c r="C864" s="4"/>
    </row>
    <row r="865">
      <c r="B865" s="4"/>
      <c r="C865" s="4"/>
    </row>
    <row r="866">
      <c r="B866" s="4"/>
      <c r="C866" s="4"/>
    </row>
    <row r="867">
      <c r="B867" s="4"/>
      <c r="C867" s="4"/>
    </row>
    <row r="868">
      <c r="B868" s="4"/>
      <c r="C868" s="4"/>
    </row>
    <row r="869">
      <c r="B869" s="4"/>
      <c r="C869" s="4"/>
    </row>
    <row r="870">
      <c r="B870" s="4"/>
      <c r="C870" s="4"/>
    </row>
    <row r="871">
      <c r="B871" s="4"/>
      <c r="C871" s="4"/>
    </row>
    <row r="872">
      <c r="B872" s="4"/>
      <c r="C872" s="4"/>
    </row>
    <row r="873">
      <c r="B873" s="4"/>
      <c r="C873" s="4"/>
    </row>
    <row r="874">
      <c r="B874" s="4"/>
      <c r="C874" s="4"/>
    </row>
    <row r="875">
      <c r="B875" s="4"/>
      <c r="C875" s="4"/>
    </row>
    <row r="876">
      <c r="B876" s="4"/>
      <c r="C876" s="4"/>
    </row>
    <row r="877">
      <c r="B877" s="4"/>
      <c r="C877" s="4"/>
    </row>
    <row r="878">
      <c r="B878" s="4"/>
      <c r="C878" s="4"/>
    </row>
    <row r="879">
      <c r="B879" s="4"/>
      <c r="C879" s="4"/>
    </row>
    <row r="880">
      <c r="B880" s="4"/>
      <c r="C880" s="4"/>
    </row>
    <row r="881">
      <c r="B881" s="4"/>
      <c r="C881" s="4"/>
    </row>
    <row r="882">
      <c r="B882" s="4"/>
      <c r="C882" s="4"/>
    </row>
    <row r="883">
      <c r="B883" s="4"/>
      <c r="C883" s="4"/>
    </row>
    <row r="884">
      <c r="B884" s="4"/>
      <c r="C884" s="4"/>
    </row>
    <row r="885">
      <c r="B885" s="4"/>
      <c r="C885" s="4"/>
    </row>
    <row r="886">
      <c r="B886" s="4"/>
      <c r="C886" s="4"/>
    </row>
    <row r="887">
      <c r="B887" s="4"/>
      <c r="C887" s="4"/>
    </row>
    <row r="888">
      <c r="B888" s="4"/>
      <c r="C888" s="4"/>
    </row>
    <row r="889">
      <c r="B889" s="4"/>
      <c r="C889" s="4"/>
    </row>
    <row r="890">
      <c r="B890" s="4"/>
      <c r="C890" s="4"/>
    </row>
    <row r="891">
      <c r="B891" s="4"/>
      <c r="C891" s="4"/>
    </row>
    <row r="892">
      <c r="B892" s="4"/>
      <c r="C892" s="4"/>
    </row>
    <row r="893">
      <c r="B893" s="4"/>
      <c r="C893" s="4"/>
    </row>
    <row r="894">
      <c r="B894" s="4"/>
      <c r="C894" s="4"/>
    </row>
    <row r="895">
      <c r="B895" s="4"/>
      <c r="C895" s="4"/>
    </row>
    <row r="896">
      <c r="B896" s="4"/>
      <c r="C896" s="4"/>
    </row>
    <row r="897">
      <c r="B897" s="4"/>
      <c r="C897" s="4"/>
    </row>
    <row r="898">
      <c r="B898" s="4"/>
      <c r="C898" s="4"/>
    </row>
    <row r="899">
      <c r="B899" s="4"/>
      <c r="C899" s="4"/>
    </row>
    <row r="900">
      <c r="B900" s="4"/>
      <c r="C900" s="4"/>
    </row>
    <row r="901">
      <c r="B901" s="4"/>
      <c r="C901" s="4"/>
    </row>
    <row r="902">
      <c r="B902" s="4"/>
      <c r="C902" s="4"/>
    </row>
    <row r="903">
      <c r="B903" s="4"/>
      <c r="C903" s="4"/>
    </row>
    <row r="904">
      <c r="B904" s="4"/>
      <c r="C904" s="4"/>
    </row>
    <row r="905">
      <c r="B905" s="4"/>
      <c r="C905" s="4"/>
    </row>
    <row r="906">
      <c r="B906" s="4"/>
      <c r="C906" s="4"/>
    </row>
    <row r="907">
      <c r="B907" s="4"/>
      <c r="C907" s="4"/>
    </row>
    <row r="908">
      <c r="B908" s="4"/>
      <c r="C908" s="4"/>
    </row>
    <row r="909">
      <c r="B909" s="4"/>
      <c r="C909" s="4"/>
    </row>
    <row r="910">
      <c r="B910" s="4"/>
      <c r="C910" s="4"/>
    </row>
    <row r="911">
      <c r="B911" s="4"/>
      <c r="C911" s="4"/>
    </row>
    <row r="912">
      <c r="B912" s="4"/>
      <c r="C912" s="4"/>
    </row>
    <row r="913">
      <c r="B913" s="4"/>
      <c r="C913" s="4"/>
    </row>
    <row r="914">
      <c r="B914" s="4"/>
      <c r="C914" s="4"/>
    </row>
    <row r="915">
      <c r="B915" s="4"/>
      <c r="C915" s="4"/>
    </row>
    <row r="916">
      <c r="B916" s="4"/>
      <c r="C916" s="4"/>
    </row>
    <row r="917">
      <c r="B917" s="4"/>
      <c r="C917" s="4"/>
    </row>
    <row r="918">
      <c r="B918" s="4"/>
      <c r="C918" s="4"/>
    </row>
    <row r="919">
      <c r="B919" s="4"/>
      <c r="C919" s="4"/>
    </row>
    <row r="920">
      <c r="B920" s="4"/>
      <c r="C920" s="4"/>
    </row>
    <row r="921">
      <c r="B921" s="4"/>
      <c r="C921" s="4"/>
    </row>
    <row r="922">
      <c r="B922" s="4"/>
      <c r="C922" s="4"/>
    </row>
    <row r="923">
      <c r="B923" s="4"/>
      <c r="C923" s="4"/>
    </row>
    <row r="924">
      <c r="B924" s="4"/>
      <c r="C924" s="4"/>
    </row>
    <row r="925">
      <c r="B925" s="4"/>
      <c r="C925" s="4"/>
    </row>
    <row r="926">
      <c r="B926" s="4"/>
      <c r="C926" s="4"/>
    </row>
    <row r="927">
      <c r="B927" s="4"/>
      <c r="C927" s="4"/>
    </row>
    <row r="928">
      <c r="B928" s="4"/>
      <c r="C928" s="4"/>
    </row>
    <row r="929">
      <c r="B929" s="4"/>
      <c r="C929" s="4"/>
    </row>
    <row r="930">
      <c r="B930" s="4"/>
      <c r="C930" s="4"/>
    </row>
    <row r="931">
      <c r="B931" s="4"/>
      <c r="C931" s="4"/>
    </row>
    <row r="932">
      <c r="B932" s="4"/>
      <c r="C932" s="4"/>
    </row>
    <row r="933">
      <c r="B933" s="4"/>
      <c r="C933" s="4"/>
    </row>
    <row r="934">
      <c r="B934" s="4"/>
      <c r="C934" s="4"/>
    </row>
    <row r="935">
      <c r="B935" s="4"/>
      <c r="C935" s="4"/>
    </row>
    <row r="936">
      <c r="B936" s="4"/>
      <c r="C936" s="4"/>
    </row>
    <row r="937">
      <c r="B937" s="4"/>
      <c r="C937" s="4"/>
    </row>
    <row r="938">
      <c r="B938" s="4"/>
      <c r="C938" s="4"/>
    </row>
    <row r="939">
      <c r="B939" s="4"/>
      <c r="C939" s="4"/>
    </row>
    <row r="940">
      <c r="B940" s="4"/>
      <c r="C940" s="4"/>
    </row>
    <row r="941">
      <c r="B941" s="4"/>
      <c r="C941" s="4"/>
    </row>
    <row r="942">
      <c r="B942" s="4"/>
      <c r="C942" s="4"/>
    </row>
    <row r="943">
      <c r="B943" s="4"/>
      <c r="C943" s="4"/>
    </row>
    <row r="944">
      <c r="B944" s="4"/>
      <c r="C944" s="4"/>
    </row>
    <row r="945">
      <c r="B945" s="4"/>
      <c r="C945" s="4"/>
    </row>
    <row r="946">
      <c r="B946" s="4"/>
      <c r="C946" s="4"/>
    </row>
    <row r="947">
      <c r="B947" s="4"/>
      <c r="C947" s="4"/>
    </row>
    <row r="948">
      <c r="B948" s="4"/>
      <c r="C948" s="4"/>
    </row>
    <row r="949">
      <c r="B949" s="4"/>
      <c r="C949" s="4"/>
    </row>
    <row r="950">
      <c r="B950" s="4"/>
      <c r="C950" s="4"/>
    </row>
    <row r="951">
      <c r="B951" s="4"/>
      <c r="C951" s="4"/>
    </row>
    <row r="952">
      <c r="B952" s="4"/>
      <c r="C952" s="4"/>
    </row>
    <row r="953">
      <c r="B953" s="4"/>
      <c r="C953" s="4"/>
    </row>
    <row r="954">
      <c r="B954" s="4"/>
      <c r="C954" s="4"/>
    </row>
    <row r="955">
      <c r="B955" s="4"/>
      <c r="C955" s="4"/>
    </row>
    <row r="956">
      <c r="B956" s="4"/>
      <c r="C956" s="4"/>
    </row>
    <row r="957">
      <c r="B957" s="4"/>
      <c r="C957" s="4"/>
    </row>
    <row r="958">
      <c r="B958" s="4"/>
      <c r="C958" s="4"/>
    </row>
    <row r="959">
      <c r="B959" s="4"/>
      <c r="C959" s="4"/>
    </row>
    <row r="960">
      <c r="B960" s="4"/>
      <c r="C960" s="4"/>
    </row>
    <row r="961">
      <c r="B961" s="4"/>
      <c r="C961" s="4"/>
    </row>
    <row r="962">
      <c r="B962" s="4"/>
      <c r="C962" s="4"/>
    </row>
    <row r="963">
      <c r="B963" s="4"/>
      <c r="C963" s="4"/>
    </row>
    <row r="964">
      <c r="B964" s="4"/>
      <c r="C964" s="4"/>
    </row>
    <row r="965">
      <c r="B965" s="4"/>
      <c r="C965" s="4"/>
    </row>
    <row r="966">
      <c r="B966" s="4"/>
      <c r="C966" s="4"/>
    </row>
    <row r="967">
      <c r="B967" s="4"/>
      <c r="C967" s="4"/>
    </row>
    <row r="968">
      <c r="B968" s="4"/>
      <c r="C968" s="4"/>
    </row>
    <row r="969">
      <c r="B969" s="4"/>
      <c r="C969" s="4"/>
    </row>
    <row r="970">
      <c r="B970" s="4"/>
      <c r="C970" s="4"/>
    </row>
    <row r="971">
      <c r="B971" s="4"/>
      <c r="C971" s="4"/>
    </row>
    <row r="972">
      <c r="B972" s="4"/>
      <c r="C972" s="4"/>
    </row>
    <row r="973">
      <c r="B973" s="4"/>
      <c r="C973" s="4"/>
    </row>
    <row r="974">
      <c r="B974" s="4"/>
      <c r="C974" s="4"/>
    </row>
    <row r="975">
      <c r="B975" s="4"/>
      <c r="C975" s="4"/>
    </row>
    <row r="976">
      <c r="B976" s="4"/>
      <c r="C976" s="4"/>
    </row>
    <row r="977">
      <c r="B977" s="4"/>
      <c r="C977" s="4"/>
    </row>
    <row r="978">
      <c r="B978" s="4"/>
      <c r="C978" s="4"/>
    </row>
    <row r="979">
      <c r="B979" s="4"/>
      <c r="C979" s="4"/>
    </row>
    <row r="980">
      <c r="B980" s="4"/>
      <c r="C980" s="4"/>
    </row>
    <row r="981">
      <c r="B981" s="4"/>
      <c r="C981" s="4"/>
    </row>
    <row r="982">
      <c r="B982" s="4"/>
      <c r="C982" s="4"/>
    </row>
    <row r="983">
      <c r="B983" s="4"/>
      <c r="C983" s="4"/>
    </row>
    <row r="984">
      <c r="B984" s="4"/>
      <c r="C984" s="4"/>
    </row>
    <row r="985">
      <c r="B985" s="4"/>
      <c r="C985" s="4"/>
    </row>
    <row r="986">
      <c r="B986" s="4"/>
      <c r="C986" s="4"/>
    </row>
    <row r="987">
      <c r="B987" s="4"/>
      <c r="C987" s="4"/>
    </row>
    <row r="988">
      <c r="B988" s="4"/>
      <c r="C988" s="4"/>
    </row>
    <row r="989">
      <c r="B989" s="4"/>
      <c r="C989" s="4"/>
    </row>
    <row r="990">
      <c r="B990" s="4"/>
      <c r="C990" s="4"/>
    </row>
    <row r="991">
      <c r="B991" s="4"/>
      <c r="C991" s="4"/>
    </row>
    <row r="992">
      <c r="B992" s="4"/>
      <c r="C992" s="4"/>
    </row>
    <row r="993">
      <c r="B993" s="4"/>
      <c r="C993" s="4"/>
    </row>
    <row r="994">
      <c r="B994" s="4"/>
      <c r="C994" s="4"/>
    </row>
    <row r="995">
      <c r="B995" s="4"/>
      <c r="C995" s="4"/>
    </row>
    <row r="996">
      <c r="B996" s="4"/>
      <c r="C996" s="4"/>
    </row>
    <row r="997">
      <c r="B997" s="4"/>
      <c r="C997" s="4"/>
    </row>
    <row r="998">
      <c r="B998" s="4"/>
      <c r="C998" s="4"/>
    </row>
    <row r="999">
      <c r="B999" s="4"/>
      <c r="C999" s="4"/>
    </row>
    <row r="1000">
      <c r="B1000" s="4"/>
      <c r="C1000" s="4"/>
    </row>
    <row r="1001">
      <c r="B1001" s="4"/>
      <c r="C1001" s="4"/>
    </row>
    <row r="1002">
      <c r="B1002" s="4"/>
      <c r="C1002" s="4"/>
    </row>
    <row r="1003">
      <c r="B1003" s="4"/>
      <c r="C1003" s="4"/>
    </row>
    <row r="1004">
      <c r="B1004" s="4"/>
      <c r="C1004" s="4"/>
    </row>
    <row r="1005">
      <c r="B1005" s="4"/>
      <c r="C1005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14.43"/>
    <col customWidth="1" min="4" max="4" width="16.71"/>
    <col customWidth="1" min="6" max="6" width="16.71"/>
    <col customWidth="1" min="9" max="10" width="16.14"/>
    <col customWidth="1" min="11" max="11" width="16.57"/>
    <col customWidth="1" min="12" max="15" width="16.14"/>
  </cols>
  <sheetData>
    <row r="1">
      <c r="A1" s="1" t="s">
        <v>70</v>
      </c>
    </row>
    <row r="3">
      <c r="J3" s="2" t="s">
        <v>71</v>
      </c>
    </row>
    <row r="4">
      <c r="A4" s="1" t="s">
        <v>72</v>
      </c>
      <c r="B4" s="1" t="s">
        <v>73</v>
      </c>
      <c r="C4" s="1" t="s">
        <v>74</v>
      </c>
      <c r="D4" s="1" t="s">
        <v>75</v>
      </c>
      <c r="E4" s="1" t="s">
        <v>76</v>
      </c>
      <c r="F4" s="1" t="s">
        <v>77</v>
      </c>
      <c r="I4" s="1"/>
      <c r="J4" s="1" t="s">
        <v>78</v>
      </c>
      <c r="K4" s="1" t="s">
        <v>79</v>
      </c>
      <c r="L4" s="5" t="s">
        <v>80</v>
      </c>
      <c r="M4" s="5" t="s">
        <v>81</v>
      </c>
      <c r="N4" s="6" t="s">
        <v>82</v>
      </c>
      <c r="O4" s="6" t="s">
        <v>83</v>
      </c>
    </row>
    <row r="5">
      <c r="A5" s="1" t="s">
        <v>84</v>
      </c>
      <c r="B5" s="1">
        <v>-0.66</v>
      </c>
      <c r="C5" s="1">
        <v>12.15</v>
      </c>
      <c r="D5" s="1">
        <v>10.79</v>
      </c>
      <c r="E5" s="1">
        <v>9.18</v>
      </c>
      <c r="F5" s="1">
        <v>9.28</v>
      </c>
      <c r="I5" s="1"/>
      <c r="J5" s="1">
        <v>9.20057499999999</v>
      </c>
      <c r="K5" s="1">
        <v>9.29036749999999</v>
      </c>
      <c r="L5" s="1">
        <v>9.200575</v>
      </c>
      <c r="M5" s="1">
        <v>9.2903675</v>
      </c>
      <c r="N5" s="1">
        <v>9.200575</v>
      </c>
      <c r="O5" s="1">
        <v>9.29036749999999</v>
      </c>
    </row>
    <row r="6">
      <c r="A6" s="1" t="s">
        <v>84</v>
      </c>
      <c r="B6" s="1">
        <v>-0.62</v>
      </c>
      <c r="C6" s="1">
        <v>12.15</v>
      </c>
      <c r="D6" s="1">
        <v>10.67</v>
      </c>
      <c r="E6" s="1">
        <v>9.31</v>
      </c>
      <c r="F6" s="1">
        <v>9.22</v>
      </c>
      <c r="I6" s="1"/>
      <c r="J6" s="1">
        <v>9.32677499999999</v>
      </c>
      <c r="K6" s="1">
        <v>9.2247075</v>
      </c>
      <c r="L6" s="1">
        <v>9.326775</v>
      </c>
      <c r="M6" s="1">
        <v>9.2247075</v>
      </c>
      <c r="N6" s="1">
        <v>9.326775</v>
      </c>
      <c r="O6" s="1">
        <v>9.2247075</v>
      </c>
    </row>
    <row r="7">
      <c r="A7" s="1" t="s">
        <v>84</v>
      </c>
      <c r="B7" s="1">
        <v>-0.63</v>
      </c>
      <c r="C7" s="1">
        <v>12.42</v>
      </c>
      <c r="D7" s="1">
        <v>10.83</v>
      </c>
      <c r="E7" s="1">
        <v>9.14</v>
      </c>
      <c r="F7" s="1">
        <v>8.97</v>
      </c>
      <c r="I7" s="1"/>
      <c r="J7" s="1">
        <v>9.15539999999999</v>
      </c>
      <c r="K7" s="1">
        <v>8.979325</v>
      </c>
      <c r="L7" s="1">
        <v>9.1554</v>
      </c>
      <c r="M7" s="1">
        <v>8.979325</v>
      </c>
      <c r="N7" s="1">
        <v>9.1554</v>
      </c>
      <c r="O7" s="1">
        <v>8.979325</v>
      </c>
    </row>
    <row r="8">
      <c r="A8" s="1" t="s">
        <v>84</v>
      </c>
      <c r="B8" s="1">
        <v>-0.66</v>
      </c>
      <c r="C8" s="1">
        <v>11.91</v>
      </c>
      <c r="D8" s="1">
        <v>10.53</v>
      </c>
      <c r="E8" s="1">
        <v>9.46</v>
      </c>
      <c r="F8" s="1">
        <v>9.43</v>
      </c>
      <c r="I8" s="1"/>
      <c r="J8" s="1">
        <v>9.477735</v>
      </c>
      <c r="K8" s="1">
        <v>9.44050749999999</v>
      </c>
      <c r="L8" s="1">
        <v>9.477735</v>
      </c>
      <c r="M8" s="1">
        <v>9.44050749999999</v>
      </c>
      <c r="N8" s="1">
        <v>9.477735</v>
      </c>
      <c r="O8" s="1">
        <v>9.44050749999999</v>
      </c>
    </row>
    <row r="9">
      <c r="A9" s="1" t="s">
        <v>84</v>
      </c>
      <c r="B9" s="1">
        <v>-0.69</v>
      </c>
      <c r="C9" s="1">
        <v>12.69</v>
      </c>
      <c r="D9" s="1">
        <v>11.0</v>
      </c>
      <c r="E9" s="1">
        <v>8.95</v>
      </c>
      <c r="F9" s="1">
        <v>8.72</v>
      </c>
      <c r="I9" s="1"/>
      <c r="J9" s="1">
        <v>8.973805</v>
      </c>
      <c r="K9" s="1">
        <v>8.7350975</v>
      </c>
      <c r="L9" s="1">
        <v>8.973805</v>
      </c>
      <c r="M9" s="1">
        <v>8.7350975</v>
      </c>
      <c r="N9" s="1">
        <v>8.973805</v>
      </c>
      <c r="O9" s="1">
        <v>8.7350975</v>
      </c>
    </row>
    <row r="10">
      <c r="A10" s="1" t="s">
        <v>29</v>
      </c>
      <c r="E10">
        <f t="shared" ref="E10:F10" si="1">MEDIAN(E5:E9)</f>
        <v>9.18</v>
      </c>
      <c r="F10">
        <f t="shared" si="1"/>
        <v>9.22</v>
      </c>
      <c r="J10">
        <f t="shared" ref="J10:O10" si="2">MEDIAN(J5:J9)</f>
        <v>9.200575</v>
      </c>
      <c r="K10">
        <f t="shared" si="2"/>
        <v>9.2247075</v>
      </c>
      <c r="L10">
        <f t="shared" si="2"/>
        <v>9.200575</v>
      </c>
      <c r="M10">
        <f t="shared" si="2"/>
        <v>9.2247075</v>
      </c>
      <c r="N10">
        <f t="shared" si="2"/>
        <v>9.200575</v>
      </c>
      <c r="O10">
        <f t="shared" si="2"/>
        <v>9.2247075</v>
      </c>
    </row>
    <row r="11">
      <c r="A11" s="1" t="s">
        <v>30</v>
      </c>
      <c r="E11">
        <f t="shared" ref="E11:F11" si="3">E10-10</f>
        <v>-0.82</v>
      </c>
      <c r="F11">
        <f t="shared" si="3"/>
        <v>-0.78</v>
      </c>
      <c r="G11" s="1" t="s">
        <v>85</v>
      </c>
      <c r="H11">
        <f>SQRT(E11^2+F11^2)</f>
        <v>1.131724348</v>
      </c>
      <c r="I11" s="1"/>
      <c r="J11" s="1" t="s">
        <v>86</v>
      </c>
      <c r="K11" s="1" t="s">
        <v>87</v>
      </c>
      <c r="L11" s="1" t="s">
        <v>88</v>
      </c>
    </row>
    <row r="12">
      <c r="A12" s="1" t="s">
        <v>56</v>
      </c>
      <c r="E12">
        <f t="shared" ref="E12:F12" si="4">stdev(E5:E9)</f>
        <v>0.190971202</v>
      </c>
      <c r="F12">
        <f t="shared" si="4"/>
        <v>0.2802320467</v>
      </c>
      <c r="J12">
        <f t="shared" ref="J12:K12" si="5">(J10+L10+N10)/3</f>
        <v>9.200575</v>
      </c>
      <c r="K12">
        <f t="shared" si="5"/>
        <v>9.2247075</v>
      </c>
      <c r="L12">
        <f>SQRT((10-J12)^2+(10-K12)^2)</f>
        <v>1.11362417</v>
      </c>
    </row>
    <row r="14">
      <c r="A14" s="1" t="s">
        <v>89</v>
      </c>
      <c r="B14" s="1">
        <v>10.68</v>
      </c>
      <c r="C14" s="1">
        <v>12.78</v>
      </c>
      <c r="D14" s="1">
        <v>-1.21</v>
      </c>
      <c r="E14" s="1">
        <v>20.7</v>
      </c>
      <c r="F14" s="1">
        <v>8.44</v>
      </c>
      <c r="J14" s="1" t="s">
        <v>78</v>
      </c>
      <c r="K14" s="1" t="s">
        <v>79</v>
      </c>
      <c r="L14" s="5" t="s">
        <v>80</v>
      </c>
      <c r="M14" s="5" t="s">
        <v>81</v>
      </c>
      <c r="N14" s="6" t="s">
        <v>82</v>
      </c>
      <c r="O14" s="6" t="s">
        <v>83</v>
      </c>
    </row>
    <row r="15">
      <c r="A15" s="1" t="s">
        <v>89</v>
      </c>
      <c r="B15" s="1">
        <v>10.7</v>
      </c>
      <c r="C15" s="1">
        <v>13.2</v>
      </c>
      <c r="D15" s="1">
        <v>-1.12</v>
      </c>
      <c r="E15" s="1">
        <v>20.73</v>
      </c>
      <c r="F15" s="1">
        <v>7.9</v>
      </c>
      <c r="J15" s="1">
        <v>20.629915</v>
      </c>
      <c r="K15" s="1">
        <v>8.4717425</v>
      </c>
      <c r="L15" s="1">
        <v>20.629915</v>
      </c>
      <c r="M15" s="1">
        <v>8.4717425</v>
      </c>
      <c r="N15" s="1">
        <v>20.629915</v>
      </c>
      <c r="O15" s="1">
        <v>8.4717425</v>
      </c>
    </row>
    <row r="16">
      <c r="A16" s="1" t="s">
        <v>89</v>
      </c>
      <c r="B16" s="1">
        <v>10.65</v>
      </c>
      <c r="C16" s="1">
        <v>13.14</v>
      </c>
      <c r="D16" s="1">
        <v>-1.16</v>
      </c>
      <c r="E16" s="1">
        <v>20.52</v>
      </c>
      <c r="F16" s="1">
        <v>7.9</v>
      </c>
      <c r="J16" s="1">
        <v>20.66178</v>
      </c>
      <c r="K16" s="1">
        <v>7.93161</v>
      </c>
      <c r="L16" s="1">
        <v>20.66178</v>
      </c>
      <c r="M16" s="1">
        <v>7.93161</v>
      </c>
      <c r="N16" s="1">
        <v>20.66178</v>
      </c>
      <c r="O16" s="1">
        <v>7.93161</v>
      </c>
    </row>
    <row r="17">
      <c r="A17" s="1" t="s">
        <v>89</v>
      </c>
      <c r="B17" s="1">
        <v>10.62</v>
      </c>
      <c r="C17" s="1">
        <v>12.54</v>
      </c>
      <c r="D17" s="1">
        <v>-1.17</v>
      </c>
      <c r="E17" s="1">
        <v>20.63</v>
      </c>
      <c r="F17" s="1">
        <v>8.7</v>
      </c>
      <c r="J17" s="1">
        <v>20.603845</v>
      </c>
      <c r="K17" s="1">
        <v>7.98622249999999</v>
      </c>
      <c r="L17" s="1">
        <v>20.603845</v>
      </c>
      <c r="M17" s="1">
        <v>7.98622249999999</v>
      </c>
      <c r="N17" s="1">
        <v>20.603845</v>
      </c>
      <c r="O17" s="1">
        <v>7.98622249999999</v>
      </c>
    </row>
    <row r="18">
      <c r="A18" s="1" t="s">
        <v>89</v>
      </c>
      <c r="B18" s="1">
        <v>10.56</v>
      </c>
      <c r="C18" s="1">
        <v>13.24</v>
      </c>
      <c r="D18" s="1">
        <v>-1.24</v>
      </c>
      <c r="E18" s="1">
        <v>20.57</v>
      </c>
      <c r="F18" s="1">
        <v>7.77</v>
      </c>
      <c r="J18" s="1">
        <v>20.5707749999999</v>
      </c>
      <c r="K18" s="1">
        <v>8.7412525</v>
      </c>
      <c r="L18" s="1">
        <v>20.5707749999999</v>
      </c>
      <c r="M18" s="1">
        <v>8.7412525</v>
      </c>
      <c r="N18" s="1">
        <v>20.5707749999999</v>
      </c>
      <c r="O18" s="1">
        <v>8.7412525</v>
      </c>
    </row>
    <row r="19">
      <c r="A19" s="1" t="s">
        <v>29</v>
      </c>
      <c r="E19">
        <f t="shared" ref="E19:F19" si="6">median(E14:E18)</f>
        <v>20.63</v>
      </c>
      <c r="F19">
        <f t="shared" si="6"/>
        <v>7.9</v>
      </c>
      <c r="J19" s="1">
        <v>20.4988</v>
      </c>
      <c r="K19" s="1">
        <v>7.8114</v>
      </c>
      <c r="L19" s="1">
        <v>20.4988</v>
      </c>
      <c r="M19" s="1">
        <v>7.8114</v>
      </c>
      <c r="N19" s="1">
        <v>20.4988</v>
      </c>
      <c r="O19" s="1">
        <v>7.81139999999999</v>
      </c>
    </row>
    <row r="20">
      <c r="A20" s="1" t="s">
        <v>90</v>
      </c>
      <c r="E20">
        <f>E19-20</f>
        <v>0.63</v>
      </c>
      <c r="F20">
        <f>F19-10</f>
        <v>-2.1</v>
      </c>
      <c r="G20" s="1" t="s">
        <v>85</v>
      </c>
      <c r="H20">
        <f>SQRT(E20^2+F20^2)</f>
        <v>2.192464367</v>
      </c>
      <c r="J20">
        <f t="shared" ref="J20:O20" si="7">MEDIAN(J15:J19)</f>
        <v>20.603845</v>
      </c>
      <c r="K20">
        <f t="shared" si="7"/>
        <v>7.9862225</v>
      </c>
      <c r="L20">
        <f t="shared" si="7"/>
        <v>20.603845</v>
      </c>
      <c r="M20">
        <f t="shared" si="7"/>
        <v>7.9862225</v>
      </c>
      <c r="N20">
        <f t="shared" si="7"/>
        <v>20.603845</v>
      </c>
      <c r="O20">
        <f t="shared" si="7"/>
        <v>7.9862225</v>
      </c>
    </row>
    <row r="21">
      <c r="A21" s="1" t="s">
        <v>56</v>
      </c>
      <c r="E21">
        <f t="shared" ref="E21:F21" si="8">stdev(E14:E18)</f>
        <v>0.08746427842</v>
      </c>
      <c r="F21">
        <f t="shared" si="8"/>
        <v>0.4048703496</v>
      </c>
      <c r="J21" s="1" t="s">
        <v>86</v>
      </c>
      <c r="K21" s="1" t="s">
        <v>87</v>
      </c>
      <c r="L21" s="1" t="s">
        <v>88</v>
      </c>
    </row>
    <row r="22">
      <c r="J22">
        <f t="shared" ref="J22:K22" si="9">(J20+L20+N20)/3</f>
        <v>20.603845</v>
      </c>
      <c r="K22">
        <f t="shared" si="9"/>
        <v>7.9862225</v>
      </c>
      <c r="L22">
        <f>SQRT((20-J22)^2+(10-K22)^2)</f>
        <v>2.102362624</v>
      </c>
    </row>
    <row r="23">
      <c r="A23" s="1"/>
      <c r="B23" s="1"/>
      <c r="C23" s="1"/>
      <c r="D23" s="1"/>
      <c r="E23" s="1"/>
      <c r="F23" s="1"/>
    </row>
    <row r="24">
      <c r="A24" s="1" t="s">
        <v>91</v>
      </c>
      <c r="B24" s="1">
        <v>11.64</v>
      </c>
      <c r="C24" s="1">
        <v>-1.36</v>
      </c>
      <c r="D24" s="1">
        <v>12.15</v>
      </c>
      <c r="E24" s="1">
        <v>14.4</v>
      </c>
      <c r="F24" s="1">
        <v>20.83</v>
      </c>
      <c r="J24" s="1" t="s">
        <v>78</v>
      </c>
      <c r="K24" s="1" t="s">
        <v>79</v>
      </c>
      <c r="L24" s="5" t="s">
        <v>80</v>
      </c>
      <c r="M24" s="5" t="s">
        <v>81</v>
      </c>
      <c r="N24" s="6" t="s">
        <v>82</v>
      </c>
      <c r="O24" s="6" t="s">
        <v>83</v>
      </c>
    </row>
    <row r="25">
      <c r="A25" s="1" t="s">
        <v>91</v>
      </c>
      <c r="B25" s="1">
        <v>11.47</v>
      </c>
      <c r="C25" s="1">
        <v>-1.36</v>
      </c>
      <c r="D25" s="1">
        <v>12.54</v>
      </c>
      <c r="E25" s="1">
        <v>13.71</v>
      </c>
      <c r="F25" s="1">
        <v>20.97</v>
      </c>
      <c r="J25" s="1">
        <v>14.393355</v>
      </c>
      <c r="K25" s="1">
        <v>20.7353225</v>
      </c>
      <c r="L25" s="1">
        <v>14.393355</v>
      </c>
      <c r="M25" s="1">
        <v>20.7353225</v>
      </c>
      <c r="N25" s="1">
        <v>14.393355</v>
      </c>
      <c r="O25" s="1">
        <v>20.7353225</v>
      </c>
    </row>
    <row r="26">
      <c r="A26" s="1" t="s">
        <v>91</v>
      </c>
      <c r="B26" s="1">
        <v>11.41</v>
      </c>
      <c r="C26" s="1">
        <v>-1.49</v>
      </c>
      <c r="D26" s="1">
        <v>12.5</v>
      </c>
      <c r="E26" s="1">
        <v>13.69</v>
      </c>
      <c r="F26" s="1">
        <v>20.91</v>
      </c>
      <c r="J26" s="1">
        <v>14.2411249999999</v>
      </c>
      <c r="K26" s="1">
        <v>20.8778324999999</v>
      </c>
      <c r="L26" s="1">
        <v>13.715465</v>
      </c>
      <c r="M26" s="1">
        <v>20.8778324999999</v>
      </c>
      <c r="N26" s="1">
        <v>13.715465</v>
      </c>
      <c r="O26" s="1">
        <v>20.8778324999999</v>
      </c>
    </row>
    <row r="27">
      <c r="A27" s="1" t="s">
        <v>91</v>
      </c>
      <c r="B27" s="1">
        <v>11.35</v>
      </c>
      <c r="C27" s="1">
        <v>-1.36</v>
      </c>
      <c r="D27" s="1">
        <v>12.0</v>
      </c>
      <c r="E27" s="1">
        <v>14.25</v>
      </c>
      <c r="F27" s="1">
        <v>20.57</v>
      </c>
      <c r="J27" s="1">
        <v>13.715465</v>
      </c>
      <c r="K27" s="1">
        <v>20.7999475</v>
      </c>
      <c r="L27" s="1">
        <v>13.6969049999999</v>
      </c>
      <c r="M27" s="1">
        <v>20.7999475</v>
      </c>
      <c r="N27" s="1">
        <v>13.6969049999999</v>
      </c>
      <c r="O27" s="1">
        <v>20.7999475</v>
      </c>
    </row>
    <row r="28">
      <c r="A28" s="1" t="s">
        <v>91</v>
      </c>
      <c r="B28" s="1">
        <v>11.57</v>
      </c>
      <c r="C28" s="1">
        <v>-1.48</v>
      </c>
      <c r="D28" s="1">
        <v>38.83</v>
      </c>
      <c r="E28" s="1">
        <v>53.69</v>
      </c>
      <c r="F28" s="1">
        <v>54.79</v>
      </c>
      <c r="J28" s="1">
        <v>13.6969049999999</v>
      </c>
      <c r="K28" s="1">
        <v>20.4780825</v>
      </c>
      <c r="L28" s="1">
        <v>14.241125</v>
      </c>
      <c r="M28" s="1">
        <v>20.4780825</v>
      </c>
      <c r="N28" s="1">
        <v>14.241125</v>
      </c>
      <c r="O28" s="1">
        <v>20.4780824999999</v>
      </c>
    </row>
    <row r="29">
      <c r="A29" s="1" t="s">
        <v>29</v>
      </c>
      <c r="E29">
        <f t="shared" ref="E29:F29" si="10">median(E24:E28)</f>
        <v>14.25</v>
      </c>
      <c r="F29">
        <f t="shared" si="10"/>
        <v>20.91</v>
      </c>
      <c r="J29" s="1">
        <v>-53.6951999999999</v>
      </c>
      <c r="K29" s="1">
        <v>54.6813249999999</v>
      </c>
      <c r="L29" s="1">
        <v>-53.6951999999999</v>
      </c>
      <c r="M29" s="1">
        <v>54.6813249999999</v>
      </c>
      <c r="N29" s="1">
        <v>-53.6951999999999</v>
      </c>
      <c r="O29" s="1">
        <v>54.6813249999999</v>
      </c>
    </row>
    <row r="30">
      <c r="A30" s="1" t="s">
        <v>90</v>
      </c>
      <c r="E30">
        <f>E29-15</f>
        <v>-0.75</v>
      </c>
      <c r="F30">
        <f>F29-20</f>
        <v>0.91</v>
      </c>
      <c r="G30" s="1" t="s">
        <v>85</v>
      </c>
      <c r="H30">
        <f>SQRT(E30^2+F30^2)</f>
        <v>1.179237041</v>
      </c>
      <c r="J30">
        <f t="shared" ref="J30:O30" si="11">MEDIAN(J25:J29)</f>
        <v>13.715465</v>
      </c>
      <c r="K30">
        <f t="shared" si="11"/>
        <v>20.7999475</v>
      </c>
      <c r="L30">
        <f t="shared" si="11"/>
        <v>13.715465</v>
      </c>
      <c r="M30">
        <f t="shared" si="11"/>
        <v>20.7999475</v>
      </c>
      <c r="N30">
        <f t="shared" si="11"/>
        <v>13.715465</v>
      </c>
      <c r="O30">
        <f t="shared" si="11"/>
        <v>20.7999475</v>
      </c>
    </row>
    <row r="31">
      <c r="A31" s="1" t="s">
        <v>56</v>
      </c>
      <c r="E31">
        <f t="shared" ref="E31:F31" si="12">stdev(E24:E28)</f>
        <v>17.74714963</v>
      </c>
      <c r="F31">
        <f t="shared" si="12"/>
        <v>15.19261268</v>
      </c>
      <c r="J31" s="1" t="s">
        <v>86</v>
      </c>
      <c r="K31" s="1" t="s">
        <v>87</v>
      </c>
      <c r="L31" s="1" t="s">
        <v>88</v>
      </c>
    </row>
    <row r="32">
      <c r="J32">
        <f t="shared" ref="J32:K32" si="13">(J30+L30+N30)/3</f>
        <v>13.715465</v>
      </c>
      <c r="K32">
        <f t="shared" si="13"/>
        <v>20.7999475</v>
      </c>
      <c r="L32">
        <f>SQRT((15-J32)^2+(20-K32)^2)</f>
        <v>1.513256809</v>
      </c>
    </row>
    <row r="33">
      <c r="A33" s="1"/>
      <c r="B33" s="1"/>
      <c r="C33" s="1"/>
      <c r="D33" s="1"/>
      <c r="E33" s="1"/>
      <c r="F33" s="1"/>
    </row>
    <row r="34">
      <c r="A34" s="1" t="s">
        <v>92</v>
      </c>
      <c r="B34" s="1">
        <v>8.53</v>
      </c>
      <c r="C34" s="1">
        <v>5.82</v>
      </c>
      <c r="D34" s="1">
        <v>7.54</v>
      </c>
      <c r="E34" s="1">
        <v>15.8</v>
      </c>
      <c r="F34" s="1">
        <v>15.3</v>
      </c>
      <c r="J34" s="1" t="s">
        <v>78</v>
      </c>
      <c r="K34" s="1" t="s">
        <v>79</v>
      </c>
      <c r="L34" s="5" t="s">
        <v>80</v>
      </c>
      <c r="M34" s="5" t="s">
        <v>81</v>
      </c>
      <c r="N34" s="6" t="s">
        <v>82</v>
      </c>
      <c r="O34" s="6" t="s">
        <v>83</v>
      </c>
    </row>
    <row r="35">
      <c r="A35" s="1" t="s">
        <v>92</v>
      </c>
      <c r="B35" s="1">
        <v>8.36</v>
      </c>
      <c r="C35" s="1">
        <v>6.14</v>
      </c>
      <c r="D35" s="1">
        <v>7.61</v>
      </c>
      <c r="E35" s="1">
        <v>15.61</v>
      </c>
      <c r="F35" s="1">
        <v>15.06</v>
      </c>
      <c r="J35" s="1">
        <v>15.795465</v>
      </c>
      <c r="K35" s="1">
        <v>15.2966924999999</v>
      </c>
      <c r="L35" s="1">
        <v>15.795465</v>
      </c>
      <c r="M35" s="1">
        <v>15.2966924999999</v>
      </c>
      <c r="N35" s="1">
        <v>15.795465</v>
      </c>
      <c r="O35" s="1">
        <v>15.2966924999999</v>
      </c>
    </row>
    <row r="36">
      <c r="A36" s="1" t="s">
        <v>92</v>
      </c>
      <c r="B36" s="1">
        <v>8.83</v>
      </c>
      <c r="C36" s="1">
        <v>6.28</v>
      </c>
      <c r="D36" s="1">
        <v>7.8</v>
      </c>
      <c r="E36" s="1">
        <v>15.85</v>
      </c>
      <c r="F36" s="1">
        <v>15.25</v>
      </c>
      <c r="J36" s="1">
        <v>15.5988749999999</v>
      </c>
      <c r="K36" s="1">
        <v>15.0600624999999</v>
      </c>
      <c r="L36" s="1">
        <v>15.5988749999999</v>
      </c>
      <c r="M36" s="1">
        <v>15.0600624999999</v>
      </c>
      <c r="N36" s="1">
        <v>15.5988749999999</v>
      </c>
      <c r="O36" s="1">
        <v>15.0600624999999</v>
      </c>
    </row>
    <row r="37">
      <c r="A37" s="1" t="s">
        <v>92</v>
      </c>
      <c r="B37" s="1">
        <v>8.51</v>
      </c>
      <c r="C37" s="1">
        <v>5.82</v>
      </c>
      <c r="D37" s="1">
        <v>7.7</v>
      </c>
      <c r="E37" s="1">
        <v>15.65</v>
      </c>
      <c r="F37" s="1">
        <v>15.35</v>
      </c>
      <c r="J37" s="1">
        <v>15.856445</v>
      </c>
      <c r="K37" s="1">
        <v>15.2483025</v>
      </c>
      <c r="L37" s="1">
        <v>15.856445</v>
      </c>
      <c r="M37" s="1">
        <v>15.2483025</v>
      </c>
      <c r="N37" s="1">
        <v>15.856445</v>
      </c>
      <c r="O37" s="1">
        <v>15.2483025</v>
      </c>
    </row>
    <row r="38">
      <c r="A38" s="1" t="s">
        <v>92</v>
      </c>
      <c r="B38" s="1">
        <v>8.3</v>
      </c>
      <c r="C38" s="1">
        <v>5.87</v>
      </c>
      <c r="D38" s="1">
        <v>7.86</v>
      </c>
      <c r="E38" s="1">
        <v>15.36</v>
      </c>
      <c r="F38" s="1">
        <v>15.3</v>
      </c>
      <c r="J38" s="1">
        <v>15.656505</v>
      </c>
      <c r="K38" s="1">
        <v>15.3491325</v>
      </c>
      <c r="L38" s="1">
        <v>15.6565049999999</v>
      </c>
      <c r="M38" s="1">
        <v>15.3491324999999</v>
      </c>
      <c r="N38" s="1">
        <v>15.6565049999999</v>
      </c>
      <c r="O38" s="1">
        <v>15.3491325</v>
      </c>
    </row>
    <row r="39">
      <c r="A39" s="1" t="s">
        <v>29</v>
      </c>
      <c r="E39">
        <f t="shared" ref="E39:F39" si="14">median(E34:E38)</f>
        <v>15.65</v>
      </c>
      <c r="F39">
        <f t="shared" si="14"/>
        <v>15.3</v>
      </c>
      <c r="J39" s="1">
        <v>15.35552</v>
      </c>
      <c r="K39" s="1">
        <v>15.293895</v>
      </c>
      <c r="L39" s="1">
        <v>15.35552</v>
      </c>
      <c r="M39" s="1">
        <v>15.293895</v>
      </c>
      <c r="N39" s="1">
        <v>15.35552</v>
      </c>
      <c r="O39" s="1">
        <v>15.293895</v>
      </c>
    </row>
    <row r="40">
      <c r="A40" s="1" t="s">
        <v>90</v>
      </c>
      <c r="E40">
        <f t="shared" ref="E40:F40" si="15">E39-15</f>
        <v>0.65</v>
      </c>
      <c r="F40">
        <f t="shared" si="15"/>
        <v>0.3</v>
      </c>
      <c r="G40" s="1" t="s">
        <v>85</v>
      </c>
      <c r="H40">
        <f>SQRT(E40^2+F40^2)</f>
        <v>0.7158910532</v>
      </c>
      <c r="J40">
        <f t="shared" ref="J40:O40" si="16">MEDIAN(J35:J39)</f>
        <v>15.656505</v>
      </c>
      <c r="K40">
        <f t="shared" si="16"/>
        <v>15.293895</v>
      </c>
      <c r="L40">
        <f t="shared" si="16"/>
        <v>15.656505</v>
      </c>
      <c r="M40">
        <f t="shared" si="16"/>
        <v>15.293895</v>
      </c>
      <c r="N40">
        <f t="shared" si="16"/>
        <v>15.656505</v>
      </c>
      <c r="O40">
        <f t="shared" si="16"/>
        <v>15.293895</v>
      </c>
    </row>
    <row r="41">
      <c r="A41" s="1" t="s">
        <v>56</v>
      </c>
      <c r="E41">
        <f t="shared" ref="E41:F41" si="17">stdev(E34:E38)</f>
        <v>0.1924318061</v>
      </c>
      <c r="F41">
        <f t="shared" si="17"/>
        <v>0.1130044247</v>
      </c>
      <c r="J41" s="1" t="s">
        <v>86</v>
      </c>
      <c r="K41" s="1" t="s">
        <v>87</v>
      </c>
      <c r="L41" s="1" t="s">
        <v>88</v>
      </c>
    </row>
    <row r="42">
      <c r="J42">
        <f t="shared" ref="J42:K42" si="18">(J40+L40+N40)/3</f>
        <v>15.656505</v>
      </c>
      <c r="K42">
        <f t="shared" si="18"/>
        <v>15.293895</v>
      </c>
      <c r="L42">
        <f>SQRT((15-J42)^2+(15-K42)^2)</f>
        <v>0.7192865118</v>
      </c>
    </row>
    <row r="43">
      <c r="A43" s="1"/>
      <c r="B43" s="1"/>
      <c r="C43" s="1"/>
      <c r="D43" s="1"/>
      <c r="E43" s="1"/>
      <c r="F43" s="1"/>
    </row>
    <row r="44">
      <c r="A44" s="1" t="s">
        <v>93</v>
      </c>
      <c r="B44" s="1">
        <v>8.07</v>
      </c>
      <c r="C44" s="1">
        <v>15.52</v>
      </c>
      <c r="D44" s="1">
        <v>8.63</v>
      </c>
      <c r="E44" s="1">
        <v>14.53</v>
      </c>
      <c r="F44" s="1">
        <v>5.2</v>
      </c>
      <c r="J44" s="1" t="s">
        <v>78</v>
      </c>
      <c r="K44" s="1" t="s">
        <v>79</v>
      </c>
      <c r="L44" s="5" t="s">
        <v>80</v>
      </c>
      <c r="M44" s="5" t="s">
        <v>81</v>
      </c>
      <c r="N44" s="6" t="s">
        <v>82</v>
      </c>
      <c r="O44" s="6" t="s">
        <v>83</v>
      </c>
    </row>
    <row r="45">
      <c r="A45" s="1" t="s">
        <v>93</v>
      </c>
      <c r="B45" s="1">
        <v>9.44</v>
      </c>
      <c r="C45" s="1">
        <v>14.97</v>
      </c>
      <c r="D45" s="1">
        <v>8.68</v>
      </c>
      <c r="E45" s="1">
        <v>15.68</v>
      </c>
      <c r="F45" s="1">
        <v>6.66</v>
      </c>
      <c r="J45" s="1">
        <v>14.5323999999999</v>
      </c>
      <c r="K45" s="1">
        <v>5.196525</v>
      </c>
      <c r="L45" s="1">
        <v>14.5324</v>
      </c>
      <c r="M45" s="1">
        <v>5.196525</v>
      </c>
      <c r="N45" s="1">
        <v>14.5324</v>
      </c>
      <c r="O45" s="1">
        <v>5.19652499999999</v>
      </c>
    </row>
    <row r="46">
      <c r="A46" s="1" t="s">
        <v>93</v>
      </c>
      <c r="B46" s="1">
        <v>9.15</v>
      </c>
      <c r="C46" s="1">
        <v>15.13</v>
      </c>
      <c r="D46" s="1">
        <v>8.77</v>
      </c>
      <c r="E46" s="1">
        <v>15.34</v>
      </c>
      <c r="F46" s="1">
        <v>6.32</v>
      </c>
      <c r="J46" s="1">
        <v>15.68856</v>
      </c>
      <c r="K46" s="1">
        <v>6.65635499999999</v>
      </c>
      <c r="L46" s="1">
        <v>15.68856</v>
      </c>
      <c r="M46" s="1">
        <v>6.656355</v>
      </c>
      <c r="N46" s="1">
        <v>15.68856</v>
      </c>
      <c r="O46" s="1">
        <v>6.65635499999999</v>
      </c>
    </row>
    <row r="47">
      <c r="A47" s="1" t="s">
        <v>93</v>
      </c>
      <c r="B47" s="1">
        <v>9.36</v>
      </c>
      <c r="C47" s="1">
        <v>15.32</v>
      </c>
      <c r="D47" s="1">
        <v>8.75</v>
      </c>
      <c r="E47" s="1">
        <v>15.56</v>
      </c>
      <c r="F47" s="1">
        <v>6.25</v>
      </c>
      <c r="J47" s="1">
        <v>15.3404799999999</v>
      </c>
      <c r="K47" s="1">
        <v>6.32003999999999</v>
      </c>
      <c r="L47" s="1">
        <v>15.34048</v>
      </c>
      <c r="M47" s="1">
        <v>6.32004</v>
      </c>
      <c r="N47" s="1">
        <v>15.34048</v>
      </c>
      <c r="O47" s="1">
        <v>6.32003999999999</v>
      </c>
    </row>
    <row r="48">
      <c r="A48" s="1" t="s">
        <v>93</v>
      </c>
      <c r="B48" s="1">
        <v>7.63</v>
      </c>
      <c r="C48" s="1">
        <v>14.99</v>
      </c>
      <c r="D48" s="1">
        <v>8.42</v>
      </c>
      <c r="E48" s="1">
        <v>14.36</v>
      </c>
      <c r="F48" s="1">
        <v>15.76</v>
      </c>
      <c r="J48" s="1">
        <v>15.552355</v>
      </c>
      <c r="K48" s="1">
        <v>6.11918249999999</v>
      </c>
      <c r="L48" s="1">
        <v>15.552355</v>
      </c>
      <c r="M48" s="1">
        <v>6.11918249999999</v>
      </c>
      <c r="N48" s="1">
        <v>15.552355</v>
      </c>
      <c r="O48" s="1">
        <v>6.1191825</v>
      </c>
    </row>
    <row r="49">
      <c r="A49" s="1" t="s">
        <v>29</v>
      </c>
      <c r="E49">
        <f t="shared" ref="E49:F49" si="19">median(E44:E48)</f>
        <v>15.34</v>
      </c>
      <c r="F49">
        <f t="shared" si="19"/>
        <v>6.32</v>
      </c>
      <c r="J49" s="1">
        <v>14.366025</v>
      </c>
      <c r="K49" s="1">
        <v>5.74282749999999</v>
      </c>
      <c r="L49" s="1">
        <v>14.366025</v>
      </c>
      <c r="M49" s="1">
        <v>5.74282749999999</v>
      </c>
      <c r="N49" s="1">
        <v>14.366025</v>
      </c>
      <c r="O49" s="1">
        <v>5.74282749999999</v>
      </c>
    </row>
    <row r="50">
      <c r="A50" s="1" t="s">
        <v>90</v>
      </c>
      <c r="E50">
        <f>E49-15</f>
        <v>0.34</v>
      </c>
      <c r="F50">
        <f>F49-5</f>
        <v>1.32</v>
      </c>
      <c r="G50" s="1" t="s">
        <v>85</v>
      </c>
      <c r="H50">
        <f>SQRT(E50^2+F50^2)</f>
        <v>1.363084737</v>
      </c>
      <c r="J50">
        <f t="shared" ref="J50:O50" si="20">MEDIAN(J45:J49)</f>
        <v>15.34048</v>
      </c>
      <c r="K50">
        <f t="shared" si="20"/>
        <v>6.1191825</v>
      </c>
      <c r="L50">
        <f t="shared" si="20"/>
        <v>15.34048</v>
      </c>
      <c r="M50">
        <f t="shared" si="20"/>
        <v>6.1191825</v>
      </c>
      <c r="N50">
        <f t="shared" si="20"/>
        <v>15.34048</v>
      </c>
      <c r="O50">
        <f t="shared" si="20"/>
        <v>6.1191825</v>
      </c>
    </row>
    <row r="51">
      <c r="A51" s="1" t="s">
        <v>56</v>
      </c>
      <c r="E51">
        <f t="shared" ref="E51:F51" si="21">stdev(E44:E48)</f>
        <v>0.6078486654</v>
      </c>
      <c r="F51">
        <f t="shared" si="21"/>
        <v>4.351174554</v>
      </c>
      <c r="J51" s="1" t="s">
        <v>86</v>
      </c>
      <c r="K51" s="1" t="s">
        <v>87</v>
      </c>
      <c r="L51" s="1" t="s">
        <v>88</v>
      </c>
    </row>
    <row r="52">
      <c r="J52">
        <f t="shared" ref="J52:K52" si="22">(J50+L50+N50)/3</f>
        <v>15.34048</v>
      </c>
      <c r="K52">
        <f t="shared" si="22"/>
        <v>6.1191825</v>
      </c>
      <c r="L52">
        <f>SQRT((15-J52)^2+(5-K52)^2)</f>
        <v>1.16982738</v>
      </c>
    </row>
    <row r="53">
      <c r="A53" s="1"/>
      <c r="B53" s="1"/>
      <c r="C53" s="1"/>
      <c r="D53" s="1"/>
      <c r="E53" s="1"/>
      <c r="F53" s="1"/>
    </row>
    <row r="54">
      <c r="A54" s="1" t="s">
        <v>94</v>
      </c>
      <c r="B54" s="1">
        <v>11.95</v>
      </c>
      <c r="C54" s="1">
        <v>8.42</v>
      </c>
      <c r="D54" s="1">
        <v>4.15</v>
      </c>
      <c r="E54" s="1">
        <v>21.28</v>
      </c>
      <c r="F54" s="1">
        <v>14.21</v>
      </c>
      <c r="J54" s="1" t="s">
        <v>78</v>
      </c>
      <c r="K54" s="1" t="s">
        <v>79</v>
      </c>
      <c r="L54" s="5" t="s">
        <v>80</v>
      </c>
      <c r="M54" s="5" t="s">
        <v>81</v>
      </c>
      <c r="N54" s="6" t="s">
        <v>82</v>
      </c>
      <c r="O54" s="6" t="s">
        <v>83</v>
      </c>
    </row>
    <row r="55">
      <c r="A55" s="1" t="s">
        <v>94</v>
      </c>
      <c r="B55" s="1">
        <v>11.91</v>
      </c>
      <c r="C55" s="1">
        <v>8.42</v>
      </c>
      <c r="D55" s="1">
        <v>4.22</v>
      </c>
      <c r="E55" s="1">
        <v>21.21</v>
      </c>
      <c r="F55" s="1">
        <v>14.2</v>
      </c>
      <c r="J55" s="1">
        <v>21.2789999999999</v>
      </c>
      <c r="K55" s="1">
        <v>14.205805</v>
      </c>
      <c r="L55" s="1">
        <v>21.279</v>
      </c>
      <c r="M55" s="1">
        <v>14.205805</v>
      </c>
      <c r="N55" s="1">
        <v>21.279</v>
      </c>
      <c r="O55" s="1">
        <v>14.2058049999999</v>
      </c>
    </row>
    <row r="56">
      <c r="A56" s="1" t="s">
        <v>94</v>
      </c>
      <c r="B56" s="1">
        <v>11.96</v>
      </c>
      <c r="C56" s="1">
        <v>8.42</v>
      </c>
      <c r="D56" s="1">
        <v>4.39</v>
      </c>
      <c r="E56" s="1">
        <v>21.19</v>
      </c>
      <c r="F56" s="1">
        <v>14.27</v>
      </c>
      <c r="J56" s="1">
        <v>21.201985</v>
      </c>
      <c r="K56" s="1">
        <v>14.1965925</v>
      </c>
      <c r="L56" s="1">
        <v>21.201985</v>
      </c>
      <c r="M56" s="1">
        <v>14.1965925</v>
      </c>
      <c r="N56" s="1">
        <v>21.201985</v>
      </c>
      <c r="O56" s="1">
        <v>14.1965924999999</v>
      </c>
    </row>
    <row r="57">
      <c r="A57" s="1" t="s">
        <v>94</v>
      </c>
      <c r="B57" s="1">
        <v>11.93</v>
      </c>
      <c r="C57" s="1">
        <v>8.36</v>
      </c>
      <c r="D57" s="1">
        <v>4.1</v>
      </c>
      <c r="E57" s="1">
        <v>21.28</v>
      </c>
      <c r="F57" s="1">
        <v>14.24</v>
      </c>
      <c r="J57" s="1">
        <v>21.188475</v>
      </c>
      <c r="K57" s="1">
        <v>14.2630225</v>
      </c>
      <c r="L57" s="1">
        <v>21.1884749999999</v>
      </c>
      <c r="M57" s="1">
        <v>14.2630225</v>
      </c>
      <c r="N57" s="1">
        <v>21.1884749999999</v>
      </c>
      <c r="O57" s="1">
        <v>14.2630225</v>
      </c>
    </row>
    <row r="58">
      <c r="A58" s="1" t="s">
        <v>94</v>
      </c>
      <c r="B58" s="1">
        <v>11.94</v>
      </c>
      <c r="C58" s="1">
        <v>8.48</v>
      </c>
      <c r="D58" s="1">
        <v>4.27</v>
      </c>
      <c r="E58" s="1">
        <v>21.22</v>
      </c>
      <c r="F58" s="1">
        <v>13.87</v>
      </c>
      <c r="J58" s="1">
        <v>21.2757449999999</v>
      </c>
      <c r="K58" s="1">
        <v>14.2338925</v>
      </c>
      <c r="L58" s="1">
        <v>21.275745</v>
      </c>
      <c r="M58" s="1">
        <v>14.2338925</v>
      </c>
      <c r="N58" s="1">
        <v>21.275745</v>
      </c>
      <c r="O58" s="1">
        <v>14.2338925</v>
      </c>
    </row>
    <row r="59">
      <c r="A59" s="1" t="s">
        <v>29</v>
      </c>
      <c r="E59">
        <f t="shared" ref="E59:F59" si="23">median(E54:E58)</f>
        <v>21.22</v>
      </c>
      <c r="F59">
        <f t="shared" si="23"/>
        <v>14.21</v>
      </c>
      <c r="J59" s="1">
        <v>21.2165349999999</v>
      </c>
      <c r="K59" s="1">
        <v>14.1743925</v>
      </c>
      <c r="L59" s="1">
        <v>21.216535</v>
      </c>
      <c r="M59" s="1">
        <v>14.1743925</v>
      </c>
      <c r="N59" s="1">
        <v>21.216535</v>
      </c>
      <c r="O59" s="1">
        <v>14.1743924999999</v>
      </c>
    </row>
    <row r="60">
      <c r="A60" s="1" t="s">
        <v>90</v>
      </c>
      <c r="E60">
        <f>E59-20</f>
        <v>1.22</v>
      </c>
      <c r="F60">
        <f>F59-15</f>
        <v>-0.79</v>
      </c>
      <c r="G60" s="1" t="s">
        <v>85</v>
      </c>
      <c r="H60">
        <f>SQRT(E60^2+F60^2)</f>
        <v>1.453444185</v>
      </c>
      <c r="J60">
        <f t="shared" ref="J60:O60" si="24">MEDIAN(J55:J59)</f>
        <v>21.216535</v>
      </c>
      <c r="K60">
        <f t="shared" si="24"/>
        <v>14.205805</v>
      </c>
      <c r="L60">
        <f t="shared" si="24"/>
        <v>21.216535</v>
      </c>
      <c r="M60">
        <f t="shared" si="24"/>
        <v>14.205805</v>
      </c>
      <c r="N60">
        <f t="shared" si="24"/>
        <v>21.216535</v>
      </c>
      <c r="O60">
        <f t="shared" si="24"/>
        <v>14.205805</v>
      </c>
    </row>
    <row r="61">
      <c r="A61" s="1" t="s">
        <v>56</v>
      </c>
      <c r="E61">
        <f t="shared" ref="E61:F61" si="25">stdev(E54:E58)</f>
        <v>0.04159326869</v>
      </c>
      <c r="F61">
        <f t="shared" si="25"/>
        <v>0.1633095221</v>
      </c>
      <c r="J61" s="1" t="s">
        <v>86</v>
      </c>
      <c r="K61" s="1" t="s">
        <v>87</v>
      </c>
      <c r="L61" s="1" t="s">
        <v>88</v>
      </c>
    </row>
    <row r="62">
      <c r="J62">
        <f t="shared" ref="J62:K62" si="26">(J60+L60+N60)/3</f>
        <v>21.216535</v>
      </c>
      <c r="K62">
        <f t="shared" si="26"/>
        <v>14.205805</v>
      </c>
      <c r="L62">
        <f>SQRT((20-J62)^2+(15-K62)^2)</f>
        <v>1.452825903</v>
      </c>
    </row>
    <row r="63">
      <c r="A63" s="1"/>
      <c r="B63" s="1"/>
      <c r="C63" s="1"/>
      <c r="D63" s="1"/>
      <c r="E63" s="1"/>
      <c r="F63" s="1"/>
    </row>
    <row r="64">
      <c r="A64" s="1" t="s">
        <v>95</v>
      </c>
      <c r="B64" s="1">
        <v>18.31</v>
      </c>
      <c r="C64" s="1">
        <v>4.92</v>
      </c>
      <c r="D64" s="1">
        <v>15.86</v>
      </c>
      <c r="E64" s="1">
        <v>19.19</v>
      </c>
      <c r="F64" s="1">
        <v>27.2</v>
      </c>
      <c r="J64" s="1" t="s">
        <v>78</v>
      </c>
      <c r="K64" s="1" t="s">
        <v>79</v>
      </c>
      <c r="L64" s="5" t="s">
        <v>80</v>
      </c>
      <c r="M64" s="5" t="s">
        <v>81</v>
      </c>
      <c r="N64" s="6" t="s">
        <v>82</v>
      </c>
      <c r="O64" s="6" t="s">
        <v>83</v>
      </c>
    </row>
    <row r="65">
      <c r="A65" s="1" t="s">
        <v>95</v>
      </c>
      <c r="B65" s="1">
        <v>19.28</v>
      </c>
      <c r="C65" s="1">
        <v>6.16</v>
      </c>
      <c r="D65" s="1">
        <v>15.98</v>
      </c>
      <c r="E65" s="1">
        <v>20.82</v>
      </c>
      <c r="F65" s="1">
        <v>27.52</v>
      </c>
      <c r="J65" s="1">
        <v>19.185825</v>
      </c>
      <c r="K65" s="1">
        <v>27.2095725</v>
      </c>
      <c r="L65" s="1">
        <v>19.185825</v>
      </c>
      <c r="M65" s="1">
        <v>27.2095725</v>
      </c>
      <c r="N65" s="1">
        <v>19.185825</v>
      </c>
      <c r="O65" s="1">
        <v>27.2095725</v>
      </c>
    </row>
    <row r="66">
      <c r="A66" s="1" t="s">
        <v>95</v>
      </c>
      <c r="B66" s="1">
        <v>19.39</v>
      </c>
      <c r="C66" s="1">
        <v>5.66</v>
      </c>
      <c r="D66" s="1">
        <v>25.86</v>
      </c>
      <c r="E66" s="1">
        <v>17.53</v>
      </c>
      <c r="F66" s="1">
        <v>25.99</v>
      </c>
      <c r="J66" s="1">
        <v>20.8178999999999</v>
      </c>
      <c r="K66" s="1">
        <v>27.52969</v>
      </c>
      <c r="L66" s="1">
        <v>20.8178999999999</v>
      </c>
      <c r="M66" s="1">
        <v>27.52969</v>
      </c>
      <c r="N66" s="1">
        <v>20.8178999999999</v>
      </c>
      <c r="O66" s="1">
        <v>27.5296899999999</v>
      </c>
    </row>
    <row r="67">
      <c r="A67" s="1" t="s">
        <v>95</v>
      </c>
      <c r="B67" s="1">
        <v>18.43</v>
      </c>
      <c r="C67" s="1">
        <v>5.98</v>
      </c>
      <c r="D67" s="1">
        <v>15.82</v>
      </c>
      <c r="E67" s="1">
        <v>19.47</v>
      </c>
      <c r="F67" s="1">
        <v>26.71</v>
      </c>
      <c r="J67" s="1">
        <v>19.469625</v>
      </c>
      <c r="K67" s="1">
        <v>26.7104125</v>
      </c>
      <c r="L67" s="1">
        <v>19.4696249999999</v>
      </c>
      <c r="M67" s="1">
        <v>26.7104124999999</v>
      </c>
      <c r="N67" s="1">
        <v>19.4696249999999</v>
      </c>
      <c r="O67" s="1">
        <v>26.7104125</v>
      </c>
    </row>
    <row r="68">
      <c r="A68" s="1" t="s">
        <v>95</v>
      </c>
      <c r="B68" s="1">
        <v>19.62</v>
      </c>
      <c r="C68" s="1">
        <v>5.17</v>
      </c>
      <c r="D68" s="1">
        <v>15.97</v>
      </c>
      <c r="E68" s="1">
        <v>21.5</v>
      </c>
      <c r="F68" s="1">
        <v>28.41</v>
      </c>
      <c r="J68" s="1">
        <v>21.495175</v>
      </c>
      <c r="K68" s="1">
        <v>28.4131875</v>
      </c>
      <c r="L68" s="1">
        <v>21.495175</v>
      </c>
      <c r="M68" s="1">
        <v>28.4131875</v>
      </c>
      <c r="N68" s="1">
        <v>21.495175</v>
      </c>
      <c r="O68" s="1">
        <v>28.4131875</v>
      </c>
    </row>
    <row r="69">
      <c r="A69" s="1" t="s">
        <v>95</v>
      </c>
      <c r="B69" s="1">
        <v>15.82</v>
      </c>
      <c r="C69" s="1">
        <v>4.44</v>
      </c>
      <c r="D69" s="1">
        <v>15.66</v>
      </c>
      <c r="E69" s="1">
        <v>15.25</v>
      </c>
      <c r="F69" s="1">
        <v>25.15</v>
      </c>
      <c r="J69" s="1">
        <v>15.25184</v>
      </c>
      <c r="K69" s="1">
        <v>25.1520199999999</v>
      </c>
      <c r="L69" s="1">
        <v>15.2518399999999</v>
      </c>
      <c r="M69" s="1">
        <v>25.1520199999999</v>
      </c>
      <c r="N69" s="1">
        <v>15.2518399999999</v>
      </c>
      <c r="O69" s="1">
        <v>25.15202</v>
      </c>
    </row>
    <row r="70">
      <c r="A70" s="1" t="s">
        <v>29</v>
      </c>
      <c r="E70">
        <f t="shared" ref="E70:F70" si="27">median(E64:E69)</f>
        <v>19.33</v>
      </c>
      <c r="F70">
        <f t="shared" si="27"/>
        <v>26.955</v>
      </c>
      <c r="J70">
        <f t="shared" ref="J70:O70" si="28">MEDIAN(J65:J69)</f>
        <v>19.469625</v>
      </c>
      <c r="K70">
        <f t="shared" si="28"/>
        <v>27.2095725</v>
      </c>
      <c r="L70">
        <f t="shared" si="28"/>
        <v>19.469625</v>
      </c>
      <c r="M70">
        <f t="shared" si="28"/>
        <v>27.2095725</v>
      </c>
      <c r="N70">
        <f t="shared" si="28"/>
        <v>19.469625</v>
      </c>
      <c r="O70">
        <f t="shared" si="28"/>
        <v>27.2095725</v>
      </c>
    </row>
    <row r="71">
      <c r="A71" s="1" t="s">
        <v>90</v>
      </c>
      <c r="E71">
        <f>E70-15</f>
        <v>4.33</v>
      </c>
      <c r="F71">
        <f>F70-25</f>
        <v>1.955</v>
      </c>
      <c r="G71" s="1" t="s">
        <v>85</v>
      </c>
      <c r="H71">
        <f>SQRT(E71^2+F71^2)</f>
        <v>4.750886759</v>
      </c>
      <c r="J71" s="1" t="s">
        <v>86</v>
      </c>
      <c r="K71" s="1" t="s">
        <v>87</v>
      </c>
      <c r="L71" s="1" t="s">
        <v>88</v>
      </c>
    </row>
    <row r="72">
      <c r="A72" s="1" t="s">
        <v>56</v>
      </c>
      <c r="E72">
        <f t="shared" ref="E72:F72" si="29">stdev(E64:E69)</f>
        <v>2.281806302</v>
      </c>
      <c r="F72">
        <f t="shared" si="29"/>
        <v>1.153412329</v>
      </c>
      <c r="J72">
        <f t="shared" ref="J72:K72" si="30">(J70+L70+N70)/3</f>
        <v>19.469625</v>
      </c>
      <c r="K72">
        <f t="shared" si="30"/>
        <v>27.2095725</v>
      </c>
      <c r="L72">
        <f>SQRT((15-J72)^2+(25-K72)^2)</f>
        <v>4.985956104</v>
      </c>
    </row>
    <row r="74">
      <c r="A74" s="1" t="s">
        <v>96</v>
      </c>
      <c r="B74" s="1">
        <v>21.48</v>
      </c>
      <c r="C74" s="1">
        <v>10.73</v>
      </c>
      <c r="D74" s="1">
        <v>20.52</v>
      </c>
      <c r="E74" s="1">
        <v>17.02</v>
      </c>
      <c r="F74" s="1">
        <v>30.05</v>
      </c>
      <c r="J74" s="1" t="s">
        <v>78</v>
      </c>
      <c r="K74" s="1" t="s">
        <v>79</v>
      </c>
      <c r="L74" s="5" t="s">
        <v>80</v>
      </c>
      <c r="M74" s="5" t="s">
        <v>81</v>
      </c>
      <c r="N74" s="6" t="s">
        <v>82</v>
      </c>
      <c r="O74" s="6" t="s">
        <v>83</v>
      </c>
    </row>
    <row r="75">
      <c r="A75" s="1" t="s">
        <v>96</v>
      </c>
      <c r="B75" s="1">
        <v>21.6</v>
      </c>
      <c r="C75" s="1">
        <v>10.54</v>
      </c>
      <c r="D75" s="1">
        <v>20.32</v>
      </c>
      <c r="E75" s="1">
        <v>17.68</v>
      </c>
      <c r="F75" s="1">
        <v>30.18</v>
      </c>
      <c r="J75" s="1">
        <v>17.0159999999999</v>
      </c>
      <c r="K75" s="1">
        <v>30.0548749999999</v>
      </c>
      <c r="L75" s="1">
        <v>17.016</v>
      </c>
      <c r="M75" s="1">
        <v>30.054875</v>
      </c>
      <c r="N75" s="1">
        <v>17.016</v>
      </c>
      <c r="O75" s="1">
        <v>30.0548749999999</v>
      </c>
    </row>
    <row r="76">
      <c r="A76" s="1" t="s">
        <v>96</v>
      </c>
      <c r="B76" s="1">
        <v>21.6</v>
      </c>
      <c r="C76" s="1">
        <v>10.65</v>
      </c>
      <c r="D76" s="1">
        <v>20.8</v>
      </c>
      <c r="E76" s="1">
        <v>18.17</v>
      </c>
      <c r="F76" s="1">
        <v>29.82</v>
      </c>
      <c r="J76" s="1">
        <v>17.68288</v>
      </c>
      <c r="K76" s="1">
        <v>30.18198</v>
      </c>
      <c r="L76" s="1">
        <v>17.68288</v>
      </c>
      <c r="M76" s="1">
        <v>30.18198</v>
      </c>
      <c r="N76" s="1">
        <v>17.68288</v>
      </c>
      <c r="O76" s="1">
        <v>30.18198</v>
      </c>
    </row>
    <row r="77">
      <c r="A77" s="1" t="s">
        <v>96</v>
      </c>
      <c r="B77" s="1">
        <v>21.25</v>
      </c>
      <c r="C77" s="1">
        <v>10.43</v>
      </c>
      <c r="D77" s="1">
        <v>19.85</v>
      </c>
      <c r="E77" s="1">
        <v>17.9</v>
      </c>
      <c r="F77" s="1">
        <v>29.45</v>
      </c>
      <c r="J77" s="1">
        <v>16.696</v>
      </c>
      <c r="K77" s="1">
        <v>30.5588749999999</v>
      </c>
      <c r="L77" s="1">
        <v>16.696</v>
      </c>
      <c r="M77" s="1">
        <v>30.5588749999999</v>
      </c>
      <c r="N77" s="1">
        <v>16.696</v>
      </c>
      <c r="O77" s="1">
        <v>30.5588749999999</v>
      </c>
    </row>
    <row r="78">
      <c r="A78" s="1" t="s">
        <v>96</v>
      </c>
      <c r="B78" s="1">
        <v>21.46</v>
      </c>
      <c r="C78" s="1">
        <v>10.47</v>
      </c>
      <c r="D78" s="1">
        <v>20.82</v>
      </c>
      <c r="E78" s="1">
        <v>17.46</v>
      </c>
      <c r="F78" s="1">
        <v>30.06</v>
      </c>
      <c r="J78" s="1">
        <v>17.877</v>
      </c>
      <c r="K78" s="1">
        <v>29.45038</v>
      </c>
      <c r="L78" s="1">
        <v>17.877</v>
      </c>
      <c r="M78" s="1">
        <v>29.45038</v>
      </c>
      <c r="N78" s="1">
        <v>17.877</v>
      </c>
      <c r="O78" s="1">
        <v>29.45038</v>
      </c>
    </row>
    <row r="79">
      <c r="A79" s="1" t="s">
        <v>97</v>
      </c>
      <c r="E79">
        <f t="shared" ref="E79:F79" si="31">median(E74:E78)</f>
        <v>17.68</v>
      </c>
      <c r="F79">
        <f t="shared" si="31"/>
        <v>30.05</v>
      </c>
      <c r="J79" s="1">
        <v>16.35296</v>
      </c>
      <c r="K79" s="1">
        <v>30.619055</v>
      </c>
      <c r="L79" s="1">
        <v>16.35296</v>
      </c>
      <c r="M79" s="1">
        <v>30.619055</v>
      </c>
      <c r="N79" s="1">
        <v>16.35296</v>
      </c>
      <c r="O79" s="1">
        <v>30.619055</v>
      </c>
    </row>
    <row r="80">
      <c r="A80" s="1" t="s">
        <v>90</v>
      </c>
      <c r="E80">
        <f>E79-15</f>
        <v>2.68</v>
      </c>
      <c r="F80">
        <f>F79-30</f>
        <v>0.05</v>
      </c>
      <c r="G80" s="1" t="s">
        <v>85</v>
      </c>
      <c r="H80" s="7">
        <f>SQRT(E80^2+F80^2)</f>
        <v>2.680466377</v>
      </c>
      <c r="J80">
        <f t="shared" ref="J80:O80" si="32">MEDIAN(J75:J79)</f>
        <v>17.016</v>
      </c>
      <c r="K80">
        <f t="shared" si="32"/>
        <v>30.18198</v>
      </c>
      <c r="L80">
        <f t="shared" si="32"/>
        <v>17.016</v>
      </c>
      <c r="M80">
        <f t="shared" si="32"/>
        <v>30.18198</v>
      </c>
      <c r="N80">
        <f t="shared" si="32"/>
        <v>17.016</v>
      </c>
      <c r="O80">
        <f t="shared" si="32"/>
        <v>30.18198</v>
      </c>
    </row>
    <row r="81">
      <c r="A81" s="1" t="s">
        <v>56</v>
      </c>
      <c r="E81">
        <f t="shared" ref="E81:F81" si="33">stdev(E74:E78)</f>
        <v>0.4378127454</v>
      </c>
      <c r="F81">
        <f t="shared" si="33"/>
        <v>0.2892576706</v>
      </c>
      <c r="J81" s="1" t="s">
        <v>86</v>
      </c>
      <c r="K81" s="1" t="s">
        <v>87</v>
      </c>
      <c r="L81" s="1" t="s">
        <v>88</v>
      </c>
    </row>
    <row r="82">
      <c r="J82">
        <f t="shared" ref="J82:K82" si="34">(J80+L80+N80)/3</f>
        <v>17.016</v>
      </c>
      <c r="K82">
        <f t="shared" si="34"/>
        <v>30.18198</v>
      </c>
      <c r="L82">
        <f>SQRT((15-J82)^2+(30-K82)^2)</f>
        <v>2.024196809</v>
      </c>
    </row>
    <row r="85">
      <c r="A85" s="1" t="s">
        <v>72</v>
      </c>
      <c r="B85" s="1" t="s">
        <v>76</v>
      </c>
      <c r="C85" s="1" t="s">
        <v>98</v>
      </c>
      <c r="D85" s="1" t="s">
        <v>77</v>
      </c>
      <c r="E85" s="1" t="s">
        <v>99</v>
      </c>
      <c r="F85" s="1" t="s">
        <v>100</v>
      </c>
    </row>
    <row r="86">
      <c r="A86" s="1" t="s">
        <v>84</v>
      </c>
      <c r="B86" s="1">
        <v>9.2</v>
      </c>
      <c r="C86" s="1">
        <v>0.19</v>
      </c>
      <c r="D86" s="1">
        <v>9.2247</v>
      </c>
      <c r="E86" s="1">
        <v>0.28</v>
      </c>
      <c r="F86" s="1">
        <v>1.113</v>
      </c>
    </row>
    <row r="87">
      <c r="A87" s="4" t="s">
        <v>89</v>
      </c>
      <c r="B87" s="1">
        <v>20.6</v>
      </c>
      <c r="C87" s="1">
        <v>0.087</v>
      </c>
      <c r="D87" s="1">
        <v>7.986</v>
      </c>
      <c r="E87" s="1">
        <v>0.4</v>
      </c>
      <c r="F87" s="1">
        <v>2.1</v>
      </c>
    </row>
    <row r="88">
      <c r="A88" s="4" t="s">
        <v>91</v>
      </c>
      <c r="B88" s="1">
        <v>13.715</v>
      </c>
      <c r="C88" s="1">
        <v>17.74</v>
      </c>
      <c r="D88" s="1">
        <v>20.799</v>
      </c>
      <c r="E88" s="1">
        <v>15.19</v>
      </c>
      <c r="F88" s="1">
        <v>1.51</v>
      </c>
    </row>
    <row r="89">
      <c r="A89" s="4" t="s">
        <v>92</v>
      </c>
      <c r="B89" s="1">
        <v>15.656</v>
      </c>
      <c r="C89" s="1">
        <v>0.19</v>
      </c>
      <c r="D89" s="1">
        <v>15.293</v>
      </c>
      <c r="E89" s="1">
        <v>0.11</v>
      </c>
      <c r="F89" s="1">
        <v>0.71</v>
      </c>
    </row>
    <row r="90">
      <c r="A90" s="4" t="s">
        <v>93</v>
      </c>
      <c r="B90" s="1">
        <v>15.34</v>
      </c>
      <c r="C90" s="1">
        <v>0.6</v>
      </c>
      <c r="D90" s="1">
        <v>6.119</v>
      </c>
      <c r="E90" s="1">
        <v>4.35</v>
      </c>
      <c r="F90" s="1">
        <v>1.169</v>
      </c>
    </row>
    <row r="91">
      <c r="A91" s="4" t="s">
        <v>94</v>
      </c>
      <c r="B91" s="1">
        <v>21.216</v>
      </c>
      <c r="C91" s="1">
        <v>0.04</v>
      </c>
      <c r="D91" s="1">
        <v>14.2</v>
      </c>
      <c r="E91" s="1">
        <v>0.16</v>
      </c>
      <c r="F91" s="1">
        <v>1.45</v>
      </c>
    </row>
    <row r="92">
      <c r="A92" s="4" t="s">
        <v>95</v>
      </c>
      <c r="B92" s="1">
        <v>19.33</v>
      </c>
      <c r="C92" s="1">
        <v>2.28</v>
      </c>
      <c r="D92" s="1">
        <v>26.955</v>
      </c>
      <c r="E92" s="1">
        <v>1.15</v>
      </c>
      <c r="F92" s="1">
        <v>4.75</v>
      </c>
    </row>
    <row r="93">
      <c r="A93" s="4" t="s">
        <v>96</v>
      </c>
      <c r="B93" s="1">
        <v>17.016</v>
      </c>
      <c r="C93" s="1">
        <v>0.43</v>
      </c>
      <c r="D93" s="1">
        <v>30.18</v>
      </c>
      <c r="E93" s="1">
        <v>0.28</v>
      </c>
      <c r="F93" s="1">
        <v>2.024</v>
      </c>
    </row>
    <row r="95">
      <c r="F95">
        <f>AVERAGE(F86:F93)</f>
        <v>1.85325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  <col customWidth="1" min="2" max="3" width="14.43"/>
    <col customWidth="1" min="4" max="5" width="13.0"/>
    <col customWidth="1" min="6" max="6" width="16.71"/>
  </cols>
  <sheetData>
    <row r="1">
      <c r="A1" s="1" t="s">
        <v>101</v>
      </c>
    </row>
    <row r="5">
      <c r="A5" s="1" t="s">
        <v>72</v>
      </c>
      <c r="B5" s="1" t="s">
        <v>73</v>
      </c>
      <c r="C5" s="1" t="s">
        <v>74</v>
      </c>
      <c r="D5" s="1" t="s">
        <v>76</v>
      </c>
      <c r="E5" s="1" t="s">
        <v>77</v>
      </c>
    </row>
    <row r="6">
      <c r="A6" s="1" t="s">
        <v>84</v>
      </c>
      <c r="B6" s="1">
        <v>12.87</v>
      </c>
      <c r="C6" s="1">
        <v>16.87</v>
      </c>
      <c r="D6" s="1">
        <v>9.21</v>
      </c>
      <c r="E6" s="1">
        <v>12.85</v>
      </c>
    </row>
    <row r="7">
      <c r="A7" s="1" t="s">
        <v>84</v>
      </c>
      <c r="B7" s="1">
        <v>12.09</v>
      </c>
      <c r="C7" s="1">
        <v>13.17</v>
      </c>
      <c r="D7" s="1">
        <v>13.51</v>
      </c>
      <c r="E7" s="1">
        <v>11.57</v>
      </c>
    </row>
    <row r="8">
      <c r="A8" s="1" t="s">
        <v>84</v>
      </c>
      <c r="B8" s="1">
        <v>11.16</v>
      </c>
      <c r="C8" s="1">
        <v>16.67</v>
      </c>
      <c r="D8" s="1">
        <v>7.2</v>
      </c>
      <c r="E8" s="1">
        <v>10.81</v>
      </c>
    </row>
    <row r="9">
      <c r="A9" s="1" t="s">
        <v>84</v>
      </c>
      <c r="B9" s="1">
        <v>11.56</v>
      </c>
      <c r="C9" s="1">
        <v>17.14</v>
      </c>
      <c r="D9" s="1">
        <v>6.99</v>
      </c>
      <c r="E9" s="1">
        <v>11.16</v>
      </c>
    </row>
    <row r="10">
      <c r="A10" s="1" t="s">
        <v>84</v>
      </c>
      <c r="B10" s="1">
        <v>12.12</v>
      </c>
      <c r="C10" s="1">
        <v>15.58</v>
      </c>
      <c r="D10" s="1">
        <v>10.21</v>
      </c>
      <c r="E10" s="1">
        <v>12.11</v>
      </c>
    </row>
    <row r="11">
      <c r="A11" s="1" t="s">
        <v>29</v>
      </c>
      <c r="D11">
        <f t="shared" ref="D11:E11" si="1">MEDIAN(D6:D10)</f>
        <v>9.21</v>
      </c>
      <c r="E11">
        <f t="shared" si="1"/>
        <v>11.57</v>
      </c>
    </row>
    <row r="12">
      <c r="A12" s="1" t="s">
        <v>90</v>
      </c>
      <c r="D12">
        <f t="shared" ref="D12:E12" si="2">D11-10</f>
        <v>-0.79</v>
      </c>
      <c r="E12">
        <f t="shared" si="2"/>
        <v>1.57</v>
      </c>
      <c r="F12" s="1" t="s">
        <v>85</v>
      </c>
      <c r="G12">
        <f>SQRT(D12^2+E12^2)</f>
        <v>1.75755512</v>
      </c>
    </row>
    <row r="13">
      <c r="A13" s="1" t="s">
        <v>56</v>
      </c>
      <c r="D13">
        <f t="shared" ref="D13:E13" si="3">stdev(D6:D10)</f>
        <v>2.65657298</v>
      </c>
      <c r="E13">
        <f t="shared" si="3"/>
        <v>0.8048602363</v>
      </c>
    </row>
    <row r="15">
      <c r="A15" s="1" t="s">
        <v>89</v>
      </c>
      <c r="B15" s="1">
        <v>17.55</v>
      </c>
      <c r="C15" s="1">
        <v>14.89</v>
      </c>
      <c r="D15" s="1">
        <v>19.33</v>
      </c>
      <c r="E15" s="1">
        <v>14.87</v>
      </c>
    </row>
    <row r="16">
      <c r="A16" s="1" t="s">
        <v>89</v>
      </c>
      <c r="B16" s="1">
        <v>17.51</v>
      </c>
      <c r="C16" s="1">
        <v>13.53</v>
      </c>
      <c r="D16" s="1">
        <v>21.18</v>
      </c>
      <c r="E16" s="1">
        <v>13.48</v>
      </c>
    </row>
    <row r="17">
      <c r="A17" s="1" t="s">
        <v>89</v>
      </c>
      <c r="B17" s="1">
        <v>17.63</v>
      </c>
      <c r="C17" s="1">
        <v>14.02</v>
      </c>
      <c r="D17" s="1">
        <v>20.71</v>
      </c>
      <c r="E17" s="1">
        <v>14.0</v>
      </c>
    </row>
    <row r="18">
      <c r="A18" s="1" t="s">
        <v>89</v>
      </c>
      <c r="B18" s="1">
        <v>17.45</v>
      </c>
      <c r="C18" s="1">
        <v>13.21</v>
      </c>
      <c r="D18" s="1">
        <v>21.5</v>
      </c>
      <c r="E18" s="1">
        <v>13.12</v>
      </c>
    </row>
    <row r="19">
      <c r="A19" s="1" t="s">
        <v>89</v>
      </c>
      <c r="B19" s="1">
        <v>17.77</v>
      </c>
      <c r="C19" s="1">
        <v>11.97</v>
      </c>
      <c r="D19" s="1">
        <v>23.62</v>
      </c>
      <c r="E19" s="1">
        <v>11.41</v>
      </c>
    </row>
    <row r="20">
      <c r="A20" s="1" t="s">
        <v>29</v>
      </c>
      <c r="D20">
        <f t="shared" ref="D20:E20" si="4">median(D15:D19)</f>
        <v>21.18</v>
      </c>
      <c r="E20">
        <f t="shared" si="4"/>
        <v>13.48</v>
      </c>
    </row>
    <row r="21">
      <c r="A21" s="1" t="s">
        <v>90</v>
      </c>
      <c r="D21">
        <f>D20-20</f>
        <v>1.18</v>
      </c>
      <c r="E21">
        <f>E20-10</f>
        <v>3.48</v>
      </c>
      <c r="F21" s="1" t="s">
        <v>85</v>
      </c>
      <c r="G21" s="7">
        <f>SQRT(D21^2+E21^2)</f>
        <v>3.674615626</v>
      </c>
    </row>
    <row r="22">
      <c r="A22" s="1" t="s">
        <v>56</v>
      </c>
      <c r="D22">
        <f t="shared" ref="D22:E22" si="5">stdev(D15:D19)</f>
        <v>1.554081722</v>
      </c>
      <c r="E22">
        <f t="shared" si="5"/>
        <v>1.280909833</v>
      </c>
    </row>
    <row r="24">
      <c r="A24" s="1" t="s">
        <v>91</v>
      </c>
      <c r="B24" s="1">
        <v>19.97</v>
      </c>
      <c r="C24" s="1">
        <v>19.49</v>
      </c>
      <c r="D24" s="1">
        <v>15.95</v>
      </c>
      <c r="E24" s="1">
        <v>19.09</v>
      </c>
    </row>
    <row r="25">
      <c r="A25" s="1" t="s">
        <v>91</v>
      </c>
      <c r="B25" s="1">
        <v>22.89</v>
      </c>
      <c r="C25" s="1">
        <v>23.79</v>
      </c>
      <c r="D25" s="1">
        <v>12.91</v>
      </c>
      <c r="E25" s="1">
        <v>22.7</v>
      </c>
    </row>
    <row r="26">
      <c r="A26" s="1" t="s">
        <v>91</v>
      </c>
      <c r="B26" s="1">
        <v>23.59</v>
      </c>
      <c r="C26" s="1">
        <v>18.39</v>
      </c>
      <c r="D26" s="1">
        <v>25.92</v>
      </c>
      <c r="E26" s="1">
        <v>17.41</v>
      </c>
    </row>
    <row r="27">
      <c r="A27" s="1" t="s">
        <v>91</v>
      </c>
      <c r="B27" s="1">
        <v>22.56</v>
      </c>
      <c r="C27" s="1">
        <v>22.48</v>
      </c>
      <c r="D27" s="1">
        <v>15.17</v>
      </c>
      <c r="E27" s="1">
        <v>21.96</v>
      </c>
    </row>
    <row r="28">
      <c r="A28" s="1" t="s">
        <v>91</v>
      </c>
      <c r="B28" s="1">
        <v>21.61</v>
      </c>
      <c r="C28" s="1">
        <v>21.65</v>
      </c>
      <c r="D28" s="1">
        <v>14.92</v>
      </c>
      <c r="E28" s="1">
        <v>21.04</v>
      </c>
    </row>
    <row r="29">
      <c r="A29" s="1" t="s">
        <v>29</v>
      </c>
      <c r="D29">
        <f t="shared" ref="D29:E29" si="6">median(D24:D28)</f>
        <v>15.17</v>
      </c>
      <c r="E29">
        <f t="shared" si="6"/>
        <v>21.04</v>
      </c>
    </row>
    <row r="30">
      <c r="A30" s="1" t="s">
        <v>90</v>
      </c>
      <c r="D30">
        <f>D29-15</f>
        <v>0.17</v>
      </c>
      <c r="E30">
        <f>E29-20</f>
        <v>1.04</v>
      </c>
      <c r="F30" s="1" t="s">
        <v>85</v>
      </c>
      <c r="G30" s="7">
        <f>SQRT(D30^2+E30^2)</f>
        <v>1.053802638</v>
      </c>
    </row>
    <row r="31">
      <c r="A31" s="1" t="s">
        <v>56</v>
      </c>
      <c r="D31">
        <f t="shared" ref="D31:E31" si="7">stdev(D24:D28)</f>
        <v>5.125156583</v>
      </c>
      <c r="E31">
        <f t="shared" si="7"/>
        <v>2.166875631</v>
      </c>
    </row>
    <row r="33">
      <c r="A33" s="1" t="s">
        <v>92</v>
      </c>
      <c r="B33" s="1">
        <v>17.95</v>
      </c>
      <c r="C33" s="1">
        <v>19.33</v>
      </c>
      <c r="D33" s="1">
        <v>12.42</v>
      </c>
      <c r="E33" s="1">
        <v>17.78</v>
      </c>
    </row>
    <row r="34">
      <c r="A34" s="1" t="s">
        <v>92</v>
      </c>
      <c r="B34" s="1">
        <v>19.74</v>
      </c>
      <c r="C34" s="1">
        <v>18.31</v>
      </c>
      <c r="D34" s="1">
        <v>17.72</v>
      </c>
      <c r="E34" s="1">
        <v>18.17</v>
      </c>
    </row>
    <row r="35">
      <c r="A35" s="1" t="s">
        <v>92</v>
      </c>
      <c r="B35" s="1">
        <v>19.74</v>
      </c>
      <c r="C35" s="1">
        <v>18.97</v>
      </c>
      <c r="D35" s="1">
        <v>16.5</v>
      </c>
      <c r="E35" s="1">
        <v>18.64</v>
      </c>
    </row>
    <row r="36">
      <c r="A36" s="1" t="s">
        <v>92</v>
      </c>
      <c r="B36" s="1">
        <v>19.49</v>
      </c>
      <c r="C36" s="1">
        <v>17.85</v>
      </c>
      <c r="D36" s="1">
        <v>18.07</v>
      </c>
      <c r="E36" s="1">
        <v>17.74</v>
      </c>
    </row>
    <row r="37">
      <c r="A37" s="1" t="s">
        <v>92</v>
      </c>
      <c r="B37" s="1">
        <v>18.87</v>
      </c>
      <c r="C37" s="1">
        <v>19.19</v>
      </c>
      <c r="D37" s="1">
        <v>14.4</v>
      </c>
      <c r="E37" s="1">
        <v>18.35</v>
      </c>
    </row>
    <row r="38">
      <c r="A38" s="1" t="s">
        <v>29</v>
      </c>
      <c r="D38">
        <f t="shared" ref="D38:E38" si="8">median(D33:D37)</f>
        <v>16.5</v>
      </c>
      <c r="E38">
        <f t="shared" si="8"/>
        <v>18.17</v>
      </c>
    </row>
    <row r="39">
      <c r="A39" s="1" t="s">
        <v>90</v>
      </c>
      <c r="D39">
        <f t="shared" ref="D39:E39" si="9">D38-15</f>
        <v>1.5</v>
      </c>
      <c r="E39">
        <f t="shared" si="9"/>
        <v>3.17</v>
      </c>
      <c r="F39" s="1" t="s">
        <v>85</v>
      </c>
      <c r="G39" s="7">
        <f>SQRT(D39^2+E39^2)</f>
        <v>3.506978757</v>
      </c>
    </row>
    <row r="40">
      <c r="A40" s="1" t="s">
        <v>56</v>
      </c>
      <c r="D40">
        <f t="shared" ref="D40:E40" si="10">stdev(D33:D37)</f>
        <v>2.38281766</v>
      </c>
      <c r="E40">
        <f t="shared" si="10"/>
        <v>0.3822695384</v>
      </c>
    </row>
    <row r="42">
      <c r="A42" s="1" t="s">
        <v>93</v>
      </c>
      <c r="B42" s="1">
        <v>8.77</v>
      </c>
      <c r="C42" s="1">
        <v>8.16</v>
      </c>
      <c r="D42" s="1">
        <v>15.51</v>
      </c>
      <c r="E42" s="1">
        <v>6.82</v>
      </c>
    </row>
    <row r="43">
      <c r="A43" s="1" t="s">
        <v>93</v>
      </c>
      <c r="B43" s="1">
        <v>9.47</v>
      </c>
      <c r="C43" s="1">
        <v>9.1</v>
      </c>
      <c r="D43" s="1">
        <v>15.35</v>
      </c>
      <c r="E43" s="1">
        <v>7.82</v>
      </c>
    </row>
    <row r="44">
      <c r="A44" s="1" t="s">
        <v>93</v>
      </c>
      <c r="B44" s="1">
        <v>8.45</v>
      </c>
      <c r="C44" s="1">
        <v>8.3</v>
      </c>
      <c r="D44" s="1">
        <v>15.13</v>
      </c>
      <c r="E44" s="1">
        <v>6.72</v>
      </c>
    </row>
    <row r="45">
      <c r="A45" s="1" t="s">
        <v>93</v>
      </c>
      <c r="B45" s="1">
        <v>9.14</v>
      </c>
      <c r="C45" s="1">
        <v>8.17</v>
      </c>
      <c r="D45" s="1">
        <v>15.84</v>
      </c>
      <c r="E45" s="1">
        <v>7.03</v>
      </c>
    </row>
    <row r="46">
      <c r="A46" s="1" t="s">
        <v>93</v>
      </c>
      <c r="B46" s="1">
        <v>8.42</v>
      </c>
      <c r="C46" s="1">
        <v>7.0</v>
      </c>
      <c r="D46" s="1">
        <v>16.09</v>
      </c>
      <c r="E46" s="1">
        <v>5.81</v>
      </c>
    </row>
    <row r="47">
      <c r="A47" s="1" t="s">
        <v>29</v>
      </c>
      <c r="D47">
        <f t="shared" ref="D47:E47" si="11">median(D42:D46)</f>
        <v>15.51</v>
      </c>
      <c r="E47">
        <f t="shared" si="11"/>
        <v>6.82</v>
      </c>
    </row>
    <row r="48">
      <c r="A48" s="1" t="s">
        <v>90</v>
      </c>
      <c r="D48">
        <f>D47-15</f>
        <v>0.51</v>
      </c>
      <c r="E48">
        <f>E47-5</f>
        <v>1.82</v>
      </c>
      <c r="F48" s="1" t="s">
        <v>85</v>
      </c>
      <c r="G48" s="7">
        <f>SQRT(D48^2+E48^2)</f>
        <v>1.890105817</v>
      </c>
    </row>
    <row r="49">
      <c r="A49" s="1" t="s">
        <v>56</v>
      </c>
      <c r="D49">
        <f t="shared" ref="D49:E49" si="12">stdev(D42:D46)</f>
        <v>0.3833797073</v>
      </c>
      <c r="E49">
        <f t="shared" si="12"/>
        <v>0.7197569034</v>
      </c>
    </row>
    <row r="51">
      <c r="A51" s="1" t="s">
        <v>94</v>
      </c>
      <c r="B51" s="1">
        <v>21.97</v>
      </c>
      <c r="C51" s="1">
        <v>17.86</v>
      </c>
      <c r="D51" s="1">
        <v>23.19</v>
      </c>
      <c r="E51" s="1">
        <v>17.57</v>
      </c>
    </row>
    <row r="52">
      <c r="A52" s="1" t="s">
        <v>94</v>
      </c>
      <c r="B52" s="1">
        <v>21.36</v>
      </c>
      <c r="C52" s="1">
        <v>18.57</v>
      </c>
      <c r="D52" s="1">
        <v>20.57</v>
      </c>
      <c r="E52" s="1">
        <v>18.56</v>
      </c>
    </row>
    <row r="53">
      <c r="A53" s="1" t="s">
        <v>94</v>
      </c>
      <c r="B53" s="1">
        <v>22.2</v>
      </c>
      <c r="C53" s="1">
        <v>18.23</v>
      </c>
      <c r="D53" s="1">
        <v>23.02</v>
      </c>
      <c r="E53" s="1">
        <v>12.98</v>
      </c>
    </row>
    <row r="54">
      <c r="A54" s="1" t="s">
        <v>94</v>
      </c>
      <c r="B54" s="1">
        <v>22.18</v>
      </c>
      <c r="C54" s="1">
        <v>18.72</v>
      </c>
      <c r="D54" s="1">
        <v>22.08</v>
      </c>
      <c r="E54" s="1">
        <v>18.61</v>
      </c>
    </row>
    <row r="55">
      <c r="A55" s="1" t="s">
        <v>94</v>
      </c>
      <c r="B55" s="1">
        <v>21.06</v>
      </c>
      <c r="C55" s="1">
        <v>17.01</v>
      </c>
      <c r="D55" s="1">
        <v>22.71</v>
      </c>
      <c r="E55" s="1">
        <v>16.79</v>
      </c>
    </row>
    <row r="56">
      <c r="A56" s="1" t="s">
        <v>29</v>
      </c>
      <c r="D56">
        <f t="shared" ref="D56:E56" si="13">median(D51:D55)</f>
        <v>22.71</v>
      </c>
      <c r="E56">
        <f t="shared" si="13"/>
        <v>17.57</v>
      </c>
    </row>
    <row r="57">
      <c r="A57" s="1" t="s">
        <v>90</v>
      </c>
      <c r="D57">
        <f>D56-20</f>
        <v>2.71</v>
      </c>
      <c r="E57">
        <f>E56-15</f>
        <v>2.57</v>
      </c>
      <c r="F57" s="1" t="s">
        <v>85</v>
      </c>
      <c r="G57" s="7">
        <f>SQRT(D57^2+E57^2)</f>
        <v>3.734836007</v>
      </c>
    </row>
    <row r="58">
      <c r="A58" s="1" t="s">
        <v>56</v>
      </c>
      <c r="D58">
        <f t="shared" ref="D58:E58" si="14">stdev(D51:D55)</f>
        <v>1.062887576</v>
      </c>
      <c r="E58">
        <f t="shared" si="14"/>
        <v>2.31878632</v>
      </c>
    </row>
    <row r="60">
      <c r="A60" s="1" t="s">
        <v>95</v>
      </c>
      <c r="B60" s="1">
        <v>26.09</v>
      </c>
      <c r="C60" s="1">
        <v>25.82</v>
      </c>
      <c r="D60" s="1">
        <v>15.7</v>
      </c>
      <c r="E60" s="1">
        <v>25.46</v>
      </c>
    </row>
    <row r="61">
      <c r="A61" s="1" t="s">
        <v>95</v>
      </c>
      <c r="B61" s="1">
        <v>27.15</v>
      </c>
      <c r="C61" s="1">
        <v>27.37</v>
      </c>
      <c r="D61" s="1">
        <v>14.41</v>
      </c>
      <c r="E61" s="1">
        <v>26.79</v>
      </c>
    </row>
    <row r="62">
      <c r="A62" s="1" t="s">
        <v>95</v>
      </c>
      <c r="B62" s="1">
        <v>26.28</v>
      </c>
      <c r="C62" s="1">
        <v>27.45</v>
      </c>
      <c r="D62" s="1">
        <v>11.85</v>
      </c>
      <c r="E62" s="1">
        <v>26.21</v>
      </c>
    </row>
    <row r="63">
      <c r="A63" s="1" t="s">
        <v>95</v>
      </c>
      <c r="B63" s="1">
        <v>26.48</v>
      </c>
      <c r="C63" s="1">
        <v>28.24</v>
      </c>
      <c r="D63" s="1">
        <v>10.19</v>
      </c>
      <c r="E63" s="1">
        <v>26.48</v>
      </c>
    </row>
    <row r="64">
      <c r="A64" s="1" t="s">
        <v>95</v>
      </c>
      <c r="B64" s="1">
        <v>27.34</v>
      </c>
      <c r="C64" s="1">
        <v>23.59</v>
      </c>
      <c r="D64" s="1">
        <v>24.54</v>
      </c>
      <c r="E64" s="1">
        <v>23.15</v>
      </c>
    </row>
    <row r="65">
      <c r="A65" s="1" t="s">
        <v>97</v>
      </c>
      <c r="D65">
        <f t="shared" ref="D65:E65" si="15">median(D60:D64)</f>
        <v>14.41</v>
      </c>
      <c r="E65">
        <f t="shared" si="15"/>
        <v>26.21</v>
      </c>
    </row>
    <row r="66">
      <c r="A66" s="1" t="s">
        <v>90</v>
      </c>
      <c r="D66">
        <f>D65-15</f>
        <v>-0.59</v>
      </c>
      <c r="E66">
        <f>E65-25</f>
        <v>1.21</v>
      </c>
      <c r="F66" s="1" t="s">
        <v>85</v>
      </c>
      <c r="G66" s="7">
        <f>SQRT(D66^2+E66^2)</f>
        <v>1.34617978</v>
      </c>
    </row>
    <row r="67">
      <c r="A67" s="1" t="s">
        <v>56</v>
      </c>
      <c r="D67">
        <f t="shared" ref="D67:E67" si="16">stdev(D60:D64)</f>
        <v>5.575326896</v>
      </c>
      <c r="E67">
        <f t="shared" si="16"/>
        <v>1.464844702</v>
      </c>
    </row>
    <row r="69">
      <c r="A69" s="1" t="s">
        <v>96</v>
      </c>
      <c r="B69" s="1">
        <v>27.15</v>
      </c>
      <c r="C69" s="1">
        <v>27.37</v>
      </c>
      <c r="D69" s="1">
        <v>14.41</v>
      </c>
      <c r="E69" s="1">
        <v>26.79</v>
      </c>
    </row>
    <row r="70">
      <c r="A70" s="1" t="s">
        <v>96</v>
      </c>
      <c r="B70" s="1">
        <v>26.28</v>
      </c>
      <c r="C70" s="1">
        <v>27.45</v>
      </c>
      <c r="D70" s="1">
        <v>11.85</v>
      </c>
      <c r="E70" s="1">
        <v>26.21</v>
      </c>
    </row>
    <row r="71">
      <c r="A71" s="1" t="s">
        <v>96</v>
      </c>
      <c r="B71" s="1">
        <v>26.48</v>
      </c>
      <c r="C71" s="1">
        <v>28.24</v>
      </c>
      <c r="D71" s="1">
        <v>10.19</v>
      </c>
      <c r="E71" s="1">
        <v>26.48</v>
      </c>
    </row>
    <row r="72">
      <c r="A72" s="1" t="s">
        <v>96</v>
      </c>
      <c r="B72" s="1">
        <v>28.07</v>
      </c>
      <c r="C72" s="1">
        <v>28.27</v>
      </c>
      <c r="D72" s="1">
        <v>14.43</v>
      </c>
      <c r="E72" s="1">
        <v>27.72</v>
      </c>
    </row>
    <row r="73">
      <c r="A73" s="1" t="s">
        <v>96</v>
      </c>
      <c r="B73" s="1">
        <v>28.67</v>
      </c>
      <c r="C73" s="1">
        <v>29.34</v>
      </c>
      <c r="D73" s="1">
        <v>13.05</v>
      </c>
      <c r="E73" s="1">
        <v>28.5</v>
      </c>
    </row>
    <row r="74">
      <c r="A74" s="1" t="s">
        <v>29</v>
      </c>
      <c r="D74">
        <f t="shared" ref="D74:E74" si="17">median(D69:D73)</f>
        <v>13.05</v>
      </c>
      <c r="E74">
        <f t="shared" si="17"/>
        <v>26.79</v>
      </c>
    </row>
    <row r="75">
      <c r="A75" s="1" t="s">
        <v>90</v>
      </c>
      <c r="D75">
        <f>D74-15</f>
        <v>-1.95</v>
      </c>
      <c r="E75">
        <f>E74-30</f>
        <v>-3.21</v>
      </c>
      <c r="F75" s="1" t="s">
        <v>85</v>
      </c>
      <c r="G75" s="7">
        <f>SQRT(D75^2+E75^2)</f>
        <v>3.755875397</v>
      </c>
    </row>
    <row r="76">
      <c r="A76" s="1" t="s">
        <v>56</v>
      </c>
      <c r="D76">
        <f t="shared" ref="D76:E76" si="18">stdev(D69:D73)</f>
        <v>1.804516556</v>
      </c>
      <c r="E76">
        <f t="shared" si="18"/>
        <v>0.9498684119</v>
      </c>
    </row>
    <row r="79">
      <c r="A79" s="1" t="s">
        <v>72</v>
      </c>
      <c r="B79" s="1" t="s">
        <v>76</v>
      </c>
      <c r="C79" s="1" t="s">
        <v>98</v>
      </c>
      <c r="D79" s="1" t="s">
        <v>77</v>
      </c>
      <c r="E79" s="1" t="s">
        <v>99</v>
      </c>
      <c r="F79" s="1" t="s">
        <v>100</v>
      </c>
    </row>
    <row r="80">
      <c r="A80" s="1" t="s">
        <v>84</v>
      </c>
      <c r="B80" s="1">
        <v>9.21</v>
      </c>
      <c r="C80" s="1">
        <v>2.65</v>
      </c>
      <c r="D80" s="1">
        <v>11.57</v>
      </c>
      <c r="E80" s="1">
        <v>0.8</v>
      </c>
      <c r="F80" s="1">
        <v>1.75</v>
      </c>
    </row>
    <row r="81">
      <c r="A81" s="4" t="s">
        <v>89</v>
      </c>
      <c r="B81" s="1">
        <v>21.18</v>
      </c>
      <c r="C81" s="1">
        <v>1.55</v>
      </c>
      <c r="D81" s="1">
        <v>13.48</v>
      </c>
      <c r="E81" s="1">
        <v>1.28</v>
      </c>
      <c r="F81" s="1">
        <v>3.67</v>
      </c>
    </row>
    <row r="82">
      <c r="A82" s="4" t="s">
        <v>91</v>
      </c>
      <c r="B82" s="1">
        <v>15.17</v>
      </c>
      <c r="C82" s="1">
        <v>5.12</v>
      </c>
      <c r="D82" s="1">
        <v>21.04</v>
      </c>
      <c r="E82" s="1">
        <v>2.16</v>
      </c>
      <c r="F82" s="1">
        <v>1.05</v>
      </c>
    </row>
    <row r="83">
      <c r="A83" s="4" t="s">
        <v>92</v>
      </c>
      <c r="B83" s="1">
        <v>16.5</v>
      </c>
      <c r="C83" s="1">
        <v>2.38</v>
      </c>
      <c r="D83" s="1">
        <v>18.17</v>
      </c>
      <c r="E83" s="1">
        <v>0.38</v>
      </c>
      <c r="F83" s="1">
        <v>3.5</v>
      </c>
    </row>
    <row r="84">
      <c r="A84" s="4" t="s">
        <v>93</v>
      </c>
      <c r="B84" s="1">
        <v>15.51</v>
      </c>
      <c r="C84" s="1">
        <v>0.38</v>
      </c>
      <c r="D84" s="1">
        <v>6.82</v>
      </c>
      <c r="E84" s="1">
        <v>0.71</v>
      </c>
      <c r="F84" s="1">
        <v>1.89</v>
      </c>
    </row>
    <row r="85">
      <c r="A85" s="4" t="s">
        <v>94</v>
      </c>
      <c r="B85" s="1">
        <v>22.71</v>
      </c>
      <c r="C85" s="1">
        <v>1.06</v>
      </c>
      <c r="D85" s="1">
        <v>17.57</v>
      </c>
      <c r="E85" s="1">
        <v>2.31</v>
      </c>
      <c r="F85" s="1">
        <v>3.73</v>
      </c>
    </row>
    <row r="86">
      <c r="A86" s="4" t="s">
        <v>95</v>
      </c>
      <c r="B86" s="1">
        <v>14.41</v>
      </c>
      <c r="C86" s="1">
        <v>5.57</v>
      </c>
      <c r="D86" s="1">
        <v>26.21</v>
      </c>
      <c r="E86" s="1">
        <v>1.46</v>
      </c>
      <c r="F86" s="1">
        <v>1.34</v>
      </c>
    </row>
    <row r="87">
      <c r="A87" s="4" t="s">
        <v>96</v>
      </c>
      <c r="B87" s="1">
        <v>13.05</v>
      </c>
      <c r="C87" s="1">
        <v>1.8</v>
      </c>
      <c r="D87" s="1">
        <v>26.79</v>
      </c>
      <c r="E87" s="1">
        <v>0.94</v>
      </c>
      <c r="F87" s="1">
        <v>3.75</v>
      </c>
    </row>
    <row r="89">
      <c r="F89">
        <f>AVERAGE(F80:F87)</f>
        <v>2.585</v>
      </c>
    </row>
  </sheetData>
  <drawing r:id="rId1"/>
</worksheet>
</file>