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E1C3F2CC-683B-457C-8F8F-268028761B7B}" xr6:coauthVersionLast="47" xr6:coauthVersionMax="47" xr10:uidLastSave="{00000000-0000-0000-0000-000000000000}"/>
  <bookViews>
    <workbookView xWindow="-120" yWindow="-120" windowWidth="20730" windowHeight="11160" tabRatio="911" firstSheet="132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July 28-Aug 3,2025" sheetId="509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32">'July 28-Aug 3,2025'!$P$56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3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32">'July 28-Aug 3,2025'!$Q$56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3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32">'July 28-Aug 3,2025'!$B$1:$D$53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3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32">'July 28-Aug 3,2025'!$H$4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3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32">'July 28-Aug 3,2025'!$G$5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3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32">'July 28-Aug 3,2025'!$D$1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3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32">'July 28-Aug 3,2025'!$G$4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3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32">'July 28-Aug 3,2025'!$H$6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3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32">'July 28-Aug 3,2025'!$G$6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3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32">'July 28-Aug 3,2025'!$H$2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3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32">'July 28-Aug 3,2025'!$H$8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3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32">'July 28-Aug 3,2025'!$H$7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3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32">'July 28-Aug 3,2025'!$E$9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3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32">'July 28-Aug 3,2025'!$E$7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3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32">'July 28-Aug 3,2025'!$E$5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4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32">'July 28-Aug 3,2025'!$A$54:$N$327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32">'July 28-Aug 3,2025'!$54:$67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3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32">'July 28-Aug 3,2025'!$I$2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3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32">'July 28-Aug 3,2025'!$E$3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3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32">'July 28-Aug 3,2025'!$E$6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3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32">'July 28-Aug 3,2025'!#REF!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3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32">'July 28-Aug 3,2025'!$I$4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3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32">'July 28-Aug 3,2025'!$I$3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3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32">'July 28-Aug 3,2025'!$E$4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3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32">'July 28-Aug 3,2025'!$F$4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3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32">'July 28-Aug 3,2025'!$F$6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3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32">'July 28-Aug 3,2025'!$F$9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3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32">'July 28-Aug 3,2025'!$F$7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3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32">'July 28-Aug 3,2025'!$F$5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3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32">'July 28-Aug 3,2025'!$G$3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3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32">'July 28-Aug 3,2025'!$E$2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3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32">'July 28-Aug 3,2025'!$H$3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3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32">'July 28-Aug 3,2025'!$G$2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3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32">'July 28-Aug 3,2025'!$E$1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3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32">'July 28-Aug 3,2025'!$H$5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3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32">'July 28-Aug 3,2025'!$L$2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3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32">'July 28-Aug 3,2025'!$O$1:$O$5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3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09" l="1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H8" i="509"/>
  <c r="H7" i="509"/>
  <c r="F7" i="509"/>
  <c r="F5" i="509" s="1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4" i="509" l="1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4" i="509" l="1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6" i="509" l="1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Q6" i="509" l="1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5" i="509" l="1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6" i="509" l="1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P10" i="509" l="1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D9" i="509" l="1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P12" i="509" l="1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D11" i="509" l="1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Q13" i="509" l="1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12" i="509" l="1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P16" i="509" l="1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4" i="509" l="1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Q17" i="509" l="1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16" i="509" l="1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P20" i="509" l="1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8" i="509" l="1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19" i="509" l="1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1" i="509" l="1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9" l="1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9" l="1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9" l="1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9" l="1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9" l="1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9" l="1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9" l="1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9" l="1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9" l="1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9" l="1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9" l="1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9" l="1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9" l="1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9" l="1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9" l="1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9" l="1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9" l="1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9" l="1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9" l="1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9" l="1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9" l="1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9" l="1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9" l="1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9" l="1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9" l="1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9" l="1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9" l="1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9" l="1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9" l="1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9" l="1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9" l="1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9" l="1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9" l="1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J1" i="509" l="1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F139" i="509" l="1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K103" i="509" l="1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200" i="509" s="1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H200" i="509" l="1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9" l="1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9" l="1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3" i="509" l="1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<sst xmlns="http://schemas.openxmlformats.org/spreadsheetml/2006/main" count="28916" uniqueCount="714">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</sst>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20" fillId="0" borderId="1" xfId="0" applyFont="1" applyBorder="1" applyAlignment="1" applyProtection="1">
      <alignment horizontal="left" indent="1"/>
      <protection locked="0"/>
    </xf>
    <xf numFmtId="0" fontId="6" fillId="5" borderId="1" xfId="0" applyFont="1" applyFill="1" applyBorder="1" applyAlignment="1" applyProtection="1">
      <alignment horizontal="center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82" fillId="0" borderId="38" xfId="0" applyFont="1" applyBorder="1" applyAlignment="1" applyProtection="1">
      <alignment horizontal="left" indent="1"/>
      <protection locked="0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96" fillId="0" borderId="38" xfId="0" applyFont="1" applyBorder="1" applyAlignment="1" applyProtection="1">
      <alignment horizontal="left" indent="1"/>
      <protection locked="0"/>
    </xf>
    <xf numFmtId="0" fontId="87" fillId="0" borderId="0" xfId="0" applyFont="1" applyAlignment="1" applyProtection="1">
      <alignment horizontal="left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5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0</v>
      </c>
      <c r="I110" s="448"/>
      <c r="J110" s="53">
        <f>MAX(F30:L30,F70:L70)</f>
        <v>25</v>
      </c>
      <c r="K110" s="447">
        <v>0</v>
      </c>
      <c r="L110" s="445"/>
    </row>
    <row r="111" spans="1:12" s="101" customFormat="1" ht="17.25" x14ac:dyDescent="0.3">
      <c r="A111" s="100"/>
      <c r="B111" s="98"/>
      <c r="C111" s="43"/>
      <c r="D111" s="449" t="s">
        <v>143</v>
      </c>
      <c r="E111" s="450"/>
      <c r="F111" s="450"/>
      <c r="G111" s="451"/>
      <c r="H111" s="447">
        <f>F95</f>
        <v>0</v>
      </c>
      <c r="I111" s="448"/>
      <c r="J111" s="68">
        <f>F94</f>
        <v>800</v>
      </c>
      <c r="K111" s="447">
        <f>F95+F96</f>
        <v>800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76"/>
      <c r="E49" s="477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46" t="s">
        <v>13</v>
      </c>
      <c r="E50" s="491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1224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1224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1224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  <c r="N110" s="110"/>
    </row>
    <row r="111" spans="1:14" s="101" customFormat="1" ht="17.25" x14ac:dyDescent="0.3">
      <c r="A111" s="100"/>
      <c r="B111" s="98"/>
      <c r="C111" s="43"/>
      <c r="D111" s="449" t="s">
        <v>144</v>
      </c>
      <c r="E111" s="450"/>
      <c r="F111" s="450"/>
      <c r="G111" s="451"/>
      <c r="H111" s="447">
        <f>F95</f>
        <v>800</v>
      </c>
      <c r="I111" s="448"/>
      <c r="J111" s="68">
        <f>SUM(F94)</f>
        <v>1224</v>
      </c>
      <c r="K111" s="447">
        <f>F95+F96</f>
        <v>2024</v>
      </c>
      <c r="L111" s="448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</row>
    <row r="111" spans="1:12" s="101" customFormat="1" ht="17.25" x14ac:dyDescent="0.3">
      <c r="A111" s="100"/>
      <c r="B111" s="98"/>
      <c r="C111" s="43"/>
      <c r="D111" s="449" t="s">
        <v>145</v>
      </c>
      <c r="E111" s="450"/>
      <c r="F111" s="450"/>
      <c r="G111" s="451"/>
      <c r="H111" s="447">
        <v>2024</v>
      </c>
      <c r="I111" s="448"/>
      <c r="J111" s="68">
        <f>SUM(F94)</f>
        <v>1192</v>
      </c>
      <c r="K111" s="447">
        <f>F95+F96</f>
        <v>3216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1184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24</v>
      </c>
      <c r="K110" s="447">
        <v>25</v>
      </c>
      <c r="L110" s="445"/>
    </row>
    <row r="111" spans="1:14" s="101" customFormat="1" ht="17.25" x14ac:dyDescent="0.3">
      <c r="A111" s="100"/>
      <c r="B111" s="98"/>
      <c r="C111" s="43"/>
      <c r="D111" s="449" t="s">
        <v>146</v>
      </c>
      <c r="E111" s="450"/>
      <c r="F111" s="450"/>
      <c r="G111" s="451"/>
      <c r="H111" s="447">
        <f>F95</f>
        <v>3216</v>
      </c>
      <c r="I111" s="448"/>
      <c r="J111" s="68">
        <f>SUM(F94)</f>
        <v>1184</v>
      </c>
      <c r="K111" s="447">
        <f>F95+F96</f>
        <v>4400</v>
      </c>
      <c r="L111" s="448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147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24</v>
      </c>
      <c r="I110" s="448"/>
      <c r="J110" s="53">
        <f>MAX(F30:L30,F70:L70)</f>
        <v>26</v>
      </c>
      <c r="K110" s="447">
        <v>26</v>
      </c>
      <c r="L110" s="445"/>
    </row>
    <row r="111" spans="1:12" s="101" customFormat="1" ht="17.25" x14ac:dyDescent="0.3">
      <c r="A111" s="100"/>
      <c r="B111" s="98"/>
      <c r="C111" s="43"/>
      <c r="D111" s="449" t="s">
        <v>148</v>
      </c>
      <c r="E111" s="450"/>
      <c r="F111" s="450"/>
      <c r="G111" s="451"/>
      <c r="H111" s="447">
        <f>F95</f>
        <v>4400</v>
      </c>
      <c r="I111" s="448"/>
      <c r="J111" s="68">
        <f>SUM(F94)</f>
        <v>1352</v>
      </c>
      <c r="K111" s="447">
        <f>F95+F96</f>
        <v>5752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1532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1532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26</v>
      </c>
      <c r="I110" s="448"/>
      <c r="J110" s="53">
        <f>MAX(F30:L30,F70:L70)</f>
        <v>28</v>
      </c>
      <c r="K110" s="447">
        <v>28</v>
      </c>
      <c r="L110" s="445"/>
    </row>
    <row r="111" spans="1:12" s="101" customFormat="1" ht="17.25" x14ac:dyDescent="0.3">
      <c r="A111" s="100"/>
      <c r="B111" s="98"/>
      <c r="C111" s="43"/>
      <c r="D111" s="449" t="s">
        <v>149</v>
      </c>
      <c r="E111" s="450"/>
      <c r="F111" s="450"/>
      <c r="G111" s="451"/>
      <c r="H111" s="447">
        <f>F95</f>
        <v>5752</v>
      </c>
      <c r="I111" s="448"/>
      <c r="J111" s="68">
        <f>SUM(F94)</f>
        <v>1532</v>
      </c>
      <c r="K111" s="447">
        <f>F95+F96</f>
        <v>7284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1968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1968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28</v>
      </c>
      <c r="I110" s="448"/>
      <c r="J110" s="53">
        <f>MAX(F30:L30,F70:L70)</f>
        <v>31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150</v>
      </c>
      <c r="E111" s="450"/>
      <c r="F111" s="450"/>
      <c r="G111" s="451"/>
      <c r="H111" s="447">
        <f>F95</f>
        <v>7284</v>
      </c>
      <c r="I111" s="448"/>
      <c r="J111" s="68">
        <f>SUM(F94)</f>
        <v>1968</v>
      </c>
      <c r="K111" s="447">
        <f>F95+F96</f>
        <v>9252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9252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29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152</v>
      </c>
      <c r="E111" s="450"/>
      <c r="F111" s="450"/>
      <c r="G111" s="451"/>
      <c r="H111" s="447">
        <f>F95</f>
        <v>9252</v>
      </c>
      <c r="I111" s="448"/>
      <c r="J111" s="68">
        <f>SUM(F94)</f>
        <v>808</v>
      </c>
      <c r="K111" s="447">
        <f>F95+F96</f>
        <v>10060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1728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1728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30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153</v>
      </c>
      <c r="E111" s="450"/>
      <c r="F111" s="450"/>
      <c r="G111" s="451"/>
      <c r="H111" s="447">
        <f>F95</f>
        <v>10060</v>
      </c>
      <c r="I111" s="448"/>
      <c r="J111" s="68">
        <f>SUM(F94)</f>
        <v>1728</v>
      </c>
      <c r="K111" s="447">
        <f>F95+F96</f>
        <v>11788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11788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142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38</v>
      </c>
      <c r="K110" s="447">
        <v>38</v>
      </c>
      <c r="L110" s="445"/>
    </row>
    <row r="111" spans="1:12" s="101" customFormat="1" ht="17.25" x14ac:dyDescent="0.3">
      <c r="A111" s="100"/>
      <c r="B111" s="98"/>
      <c r="C111" s="43"/>
      <c r="D111" s="449" t="s">
        <v>154</v>
      </c>
      <c r="E111" s="450"/>
      <c r="F111" s="450"/>
      <c r="G111" s="451"/>
      <c r="H111" s="447">
        <f>F95</f>
        <v>11788</v>
      </c>
      <c r="I111" s="448"/>
      <c r="J111" s="68">
        <f>SUM(F94)</f>
        <v>2284</v>
      </c>
      <c r="K111" s="447">
        <f>F95+F96</f>
        <v>14072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2452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14072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2452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39</v>
      </c>
      <c r="K110" s="447">
        <v>39</v>
      </c>
      <c r="L110" s="445"/>
    </row>
    <row r="111" spans="1:12" s="101" customFormat="1" ht="17.25" x14ac:dyDescent="0.3">
      <c r="A111" s="100"/>
      <c r="B111" s="98"/>
      <c r="C111" s="43"/>
      <c r="D111" s="449" t="s">
        <v>156</v>
      </c>
      <c r="E111" s="450"/>
      <c r="F111" s="450"/>
      <c r="G111" s="451"/>
      <c r="H111" s="447">
        <f>F95</f>
        <v>14072</v>
      </c>
      <c r="I111" s="448"/>
      <c r="J111" s="68">
        <f>SUM(F94)</f>
        <v>2452</v>
      </c>
      <c r="K111" s="447">
        <f>F95+F96</f>
        <v>16524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2164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2164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39</v>
      </c>
      <c r="I110" s="448"/>
      <c r="J110" s="53">
        <f>MAX(F30:L30,F70:L70)</f>
        <v>43</v>
      </c>
      <c r="K110" s="447">
        <v>43</v>
      </c>
      <c r="L110" s="445"/>
    </row>
    <row r="111" spans="1:12" s="101" customFormat="1" ht="17.25" x14ac:dyDescent="0.3">
      <c r="A111" s="100"/>
      <c r="B111" s="98"/>
      <c r="C111" s="43"/>
      <c r="D111" s="449" t="s">
        <v>157</v>
      </c>
      <c r="E111" s="450"/>
      <c r="F111" s="450"/>
      <c r="G111" s="451"/>
      <c r="H111" s="447">
        <v>16524</v>
      </c>
      <c r="I111" s="448"/>
      <c r="J111" s="68">
        <f>SUM(F94)</f>
        <v>2164</v>
      </c>
      <c r="K111" s="447">
        <f>F95+F96</f>
        <v>18688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2040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560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2600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18688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2600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45</v>
      </c>
      <c r="K110" s="447">
        <v>45</v>
      </c>
      <c r="L110" s="445"/>
    </row>
    <row r="111" spans="1:12" s="101" customFormat="1" ht="17.25" x14ac:dyDescent="0.3">
      <c r="A111" s="100"/>
      <c r="B111" s="98"/>
      <c r="C111" s="43"/>
      <c r="D111" s="449" t="s">
        <v>160</v>
      </c>
      <c r="E111" s="450"/>
      <c r="F111" s="450"/>
      <c r="G111" s="451"/>
      <c r="H111" s="447">
        <f>F95</f>
        <v>18688</v>
      </c>
      <c r="I111" s="448"/>
      <c r="J111" s="68">
        <f>SUM(F94)</f>
        <v>2600</v>
      </c>
      <c r="K111" s="447">
        <f>H111+J111</f>
        <v>21288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2764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21288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2764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47</v>
      </c>
      <c r="K110" s="447">
        <v>47</v>
      </c>
      <c r="L110" s="445"/>
    </row>
    <row r="111" spans="1:12" s="101" customFormat="1" ht="17.25" x14ac:dyDescent="0.3">
      <c r="A111" s="100"/>
      <c r="B111" s="98"/>
      <c r="C111" s="43"/>
      <c r="D111" s="449" t="s">
        <v>162</v>
      </c>
      <c r="E111" s="450"/>
      <c r="F111" s="450"/>
      <c r="G111" s="451"/>
      <c r="H111" s="447">
        <f>F95</f>
        <v>21288</v>
      </c>
      <c r="I111" s="448"/>
      <c r="J111" s="68">
        <f>SUM(F94)</f>
        <v>2764</v>
      </c>
      <c r="K111" s="447">
        <f>H111+J111</f>
        <v>24052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47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166</v>
      </c>
      <c r="E111" s="450"/>
      <c r="F111" s="450"/>
      <c r="G111" s="451"/>
      <c r="H111" s="447">
        <f>F95</f>
        <v>24052</v>
      </c>
      <c r="I111" s="448"/>
      <c r="J111" s="68">
        <f>SUM(F94)</f>
        <v>3008</v>
      </c>
      <c r="K111" s="447">
        <f>H111+J111</f>
        <v>27060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164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2376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167</v>
      </c>
      <c r="E111" s="450"/>
      <c r="F111" s="450"/>
      <c r="G111" s="451"/>
      <c r="H111" s="447">
        <f>F95</f>
        <v>27060</v>
      </c>
      <c r="I111" s="448"/>
      <c r="J111" s="68">
        <f>SUM(F94)</f>
        <v>3032</v>
      </c>
      <c r="K111" s="447">
        <f>H111+J111</f>
        <v>30092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4044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30092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4044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67</v>
      </c>
      <c r="K110" s="447">
        <v>67</v>
      </c>
      <c r="L110" s="445"/>
    </row>
    <row r="111" spans="1:12" s="101" customFormat="1" ht="17.25" x14ac:dyDescent="0.3">
      <c r="A111" s="100"/>
      <c r="B111" s="98"/>
      <c r="C111" s="43"/>
      <c r="D111" s="449" t="s">
        <v>172</v>
      </c>
      <c r="E111" s="450"/>
      <c r="F111" s="450"/>
      <c r="G111" s="451"/>
      <c r="H111" s="447">
        <f>F95</f>
        <v>30092</v>
      </c>
      <c r="I111" s="448"/>
      <c r="J111" s="68">
        <f>SUM(F94)</f>
        <v>4044</v>
      </c>
      <c r="K111" s="447">
        <f>H111+J111</f>
        <v>34136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3248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34136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70</v>
      </c>
      <c r="K110" s="447">
        <v>70</v>
      </c>
      <c r="L110" s="445"/>
    </row>
    <row r="111" spans="1:12" s="101" customFormat="1" ht="17.25" x14ac:dyDescent="0.3">
      <c r="A111" s="100"/>
      <c r="B111" s="98"/>
      <c r="C111" s="43"/>
      <c r="D111" s="449" t="s">
        <v>175</v>
      </c>
      <c r="E111" s="450"/>
      <c r="F111" s="450"/>
      <c r="G111" s="451"/>
      <c r="H111" s="447">
        <f>F95</f>
        <v>34136</v>
      </c>
      <c r="I111" s="448"/>
      <c r="J111" s="68">
        <f>SUM(F94)</f>
        <v>4148</v>
      </c>
      <c r="K111" s="447">
        <f>H111+J111</f>
        <v>38284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4064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4904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4904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70</v>
      </c>
      <c r="I110" s="448"/>
      <c r="J110" s="53">
        <f>MAX(F30:L30,F70:L70)</f>
        <v>94</v>
      </c>
      <c r="K110" s="447">
        <v>94</v>
      </c>
      <c r="L110" s="445"/>
    </row>
    <row r="111" spans="1:12" s="101" customFormat="1" ht="17.25" x14ac:dyDescent="0.3">
      <c r="A111" s="100"/>
      <c r="B111" s="98"/>
      <c r="C111" s="43"/>
      <c r="D111" s="449" t="s">
        <v>177</v>
      </c>
      <c r="E111" s="450"/>
      <c r="F111" s="450"/>
      <c r="G111" s="451"/>
      <c r="H111" s="447">
        <f>F95</f>
        <v>38284</v>
      </c>
      <c r="I111" s="448"/>
      <c r="J111" s="68">
        <f>SUM(F94)</f>
        <v>4904</v>
      </c>
      <c r="K111" s="447">
        <f>H111+J111</f>
        <v>43188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5484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5484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94</v>
      </c>
      <c r="I110" s="448"/>
      <c r="J110" s="53">
        <f>MAX(F30:L30,F70:L70)</f>
        <v>99</v>
      </c>
      <c r="K110" s="447">
        <v>99</v>
      </c>
      <c r="L110" s="445"/>
    </row>
    <row r="111" spans="1:12" s="101" customFormat="1" ht="17.25" x14ac:dyDescent="0.3">
      <c r="A111" s="100"/>
      <c r="B111" s="98"/>
      <c r="C111" s="43"/>
      <c r="D111" s="449" t="s">
        <v>181</v>
      </c>
      <c r="E111" s="450"/>
      <c r="F111" s="450"/>
      <c r="G111" s="451"/>
      <c r="H111" s="447">
        <f>F95</f>
        <v>43188</v>
      </c>
      <c r="I111" s="448"/>
      <c r="J111" s="68">
        <f>SUM(F94)</f>
        <v>5484</v>
      </c>
      <c r="K111" s="447">
        <f>H111+J111</f>
        <v>48672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796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5676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48672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5676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99</v>
      </c>
      <c r="I110" s="448"/>
      <c r="J110" s="53">
        <f>MAX(F30:L30,F70:L70)</f>
        <v>104</v>
      </c>
      <c r="K110" s="447">
        <v>104</v>
      </c>
      <c r="L110" s="445"/>
    </row>
    <row r="111" spans="1:12" s="101" customFormat="1" ht="17.25" x14ac:dyDescent="0.3">
      <c r="A111" s="100"/>
      <c r="B111" s="98"/>
      <c r="C111" s="43"/>
      <c r="D111" s="449" t="s">
        <v>183</v>
      </c>
      <c r="E111" s="450"/>
      <c r="F111" s="450"/>
      <c r="G111" s="451"/>
      <c r="H111" s="447">
        <f>F95</f>
        <v>48672</v>
      </c>
      <c r="I111" s="448"/>
      <c r="J111" s="68">
        <f>SUM(F94)</f>
        <v>5676</v>
      </c>
      <c r="K111" s="447">
        <f>H111+J111</f>
        <v>54348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5912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54348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104</v>
      </c>
      <c r="I110" s="448"/>
      <c r="J110" s="53">
        <f>MAX(F30:L30,F70:L70)</f>
        <v>140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187</v>
      </c>
      <c r="E111" s="450"/>
      <c r="F111" s="450"/>
      <c r="G111" s="451"/>
      <c r="H111" s="447">
        <f>F95</f>
        <v>54348</v>
      </c>
      <c r="I111" s="448"/>
      <c r="J111" s="68">
        <f>SUM(F94)</f>
        <v>6932</v>
      </c>
      <c r="K111" s="447">
        <f>H111+J111</f>
        <v>61280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194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6524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61280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6524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140</v>
      </c>
      <c r="I110" s="448"/>
      <c r="J110" s="53">
        <f>MAX(F30:L30,F70:L70)</f>
        <v>131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195</v>
      </c>
      <c r="E111" s="450"/>
      <c r="F111" s="450"/>
      <c r="G111" s="451"/>
      <c r="H111" s="447">
        <f>F95</f>
        <v>61280</v>
      </c>
      <c r="I111" s="448"/>
      <c r="J111" s="68">
        <f>SUM(F94)</f>
        <v>6524</v>
      </c>
      <c r="K111" s="447">
        <f>H111+J111</f>
        <v>67804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5720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1236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67804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131</v>
      </c>
      <c r="I110" s="448"/>
      <c r="J110" s="53">
        <f>MAX(F30:L30,F70:L70)</f>
        <v>136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198</v>
      </c>
      <c r="E111" s="450"/>
      <c r="F111" s="450"/>
      <c r="G111" s="451"/>
      <c r="H111" s="447">
        <f>F95</f>
        <v>67804</v>
      </c>
      <c r="I111" s="448"/>
      <c r="J111" s="68">
        <f>SUM(F94)</f>
        <v>6956</v>
      </c>
      <c r="K111" s="447">
        <f>H111+J111</f>
        <v>74760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74760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136</v>
      </c>
      <c r="I110" s="448"/>
      <c r="J110" s="53">
        <f>MAX(F30:L30,F70:L70)</f>
        <v>146</v>
      </c>
      <c r="K110" s="447">
        <v>146</v>
      </c>
      <c r="L110" s="445"/>
    </row>
    <row r="111" spans="1:12" s="101" customFormat="1" ht="17.25" x14ac:dyDescent="0.3">
      <c r="A111" s="100"/>
      <c r="B111" s="98"/>
      <c r="C111" s="43"/>
      <c r="D111" s="449" t="s">
        <v>200</v>
      </c>
      <c r="E111" s="450"/>
      <c r="F111" s="450"/>
      <c r="G111" s="451"/>
      <c r="H111" s="447">
        <f>F95</f>
        <v>74760</v>
      </c>
      <c r="I111" s="448"/>
      <c r="J111" s="68">
        <f>SUM(F94)</f>
        <v>8156</v>
      </c>
      <c r="K111" s="447">
        <f>H111+J111</f>
        <v>82916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6936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82916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146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206</v>
      </c>
      <c r="E111" s="450"/>
      <c r="F111" s="450"/>
      <c r="G111" s="451"/>
      <c r="H111" s="447">
        <f>F95</f>
        <v>82916</v>
      </c>
      <c r="I111" s="448"/>
      <c r="J111" s="68">
        <f>SUM(F94)</f>
        <v>8092</v>
      </c>
      <c r="K111" s="447">
        <f>H111+J111</f>
        <v>91008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8520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91008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8520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150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210</v>
      </c>
      <c r="E111" s="450"/>
      <c r="F111" s="450"/>
      <c r="G111" s="451"/>
      <c r="H111" s="447">
        <f>F95</f>
        <v>91008</v>
      </c>
      <c r="I111" s="448"/>
      <c r="J111" s="68">
        <f>SUM(F94)</f>
        <v>8520</v>
      </c>
      <c r="K111" s="447">
        <f>H111+J111</f>
        <v>99528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1568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99528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8136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150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213</v>
      </c>
      <c r="E111" s="450"/>
      <c r="F111" s="450"/>
      <c r="G111" s="451"/>
      <c r="H111" s="447">
        <v>99528</v>
      </c>
      <c r="I111" s="448"/>
      <c r="J111" s="68">
        <f>SUM(F94)</f>
        <v>8136</v>
      </c>
      <c r="K111" s="447">
        <f>H111+J111</f>
        <v>107664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7508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107664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143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217</v>
      </c>
      <c r="E111" s="450"/>
      <c r="F111" s="450"/>
      <c r="G111" s="451"/>
      <c r="H111" s="447">
        <v>107664</v>
      </c>
      <c r="I111" s="448"/>
      <c r="J111" s="68">
        <f>SUM(F94)</f>
        <v>7508</v>
      </c>
      <c r="K111" s="447">
        <f>H111+J111</f>
        <v>115172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1728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9632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115172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9632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143</v>
      </c>
      <c r="I110" s="448"/>
      <c r="J110" s="53">
        <f>MAX(F30:L30,F70:L70)</f>
        <v>165</v>
      </c>
      <c r="K110" s="447">
        <v>165</v>
      </c>
      <c r="L110" s="445"/>
    </row>
    <row r="111" spans="1:12" s="101" customFormat="1" ht="17.25" x14ac:dyDescent="0.3">
      <c r="A111" s="100"/>
      <c r="B111" s="98"/>
      <c r="C111" s="43"/>
      <c r="D111" s="449" t="s">
        <v>218</v>
      </c>
      <c r="E111" s="450"/>
      <c r="F111" s="450"/>
      <c r="G111" s="451"/>
      <c r="H111" s="447">
        <v>115172</v>
      </c>
      <c r="I111" s="448"/>
      <c r="J111" s="68">
        <f>SUM(F94)</f>
        <v>9632</v>
      </c>
      <c r="K111" s="447">
        <f>H111+J111</f>
        <v>124804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1956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124804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181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223</v>
      </c>
      <c r="E111" s="450"/>
      <c r="F111" s="450"/>
      <c r="G111" s="451"/>
      <c r="H111" s="447">
        <v>124804</v>
      </c>
      <c r="I111" s="448"/>
      <c r="J111" s="68">
        <f>SUM(F94)</f>
        <v>10692</v>
      </c>
      <c r="K111" s="447">
        <f>H111+J111</f>
        <v>135496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1644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135496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180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227</v>
      </c>
      <c r="E111" s="450"/>
      <c r="F111" s="450"/>
      <c r="G111" s="451"/>
      <c r="H111" s="447">
        <v>135496</v>
      </c>
      <c r="I111" s="448"/>
      <c r="J111" s="68">
        <f>SUM(F94)</f>
        <v>10604</v>
      </c>
      <c r="K111" s="447">
        <f>H111+J111</f>
        <v>146100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146100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180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230</v>
      </c>
      <c r="E111" s="450"/>
      <c r="F111" s="450"/>
      <c r="G111" s="451"/>
      <c r="H111" s="447">
        <v>146100</v>
      </c>
      <c r="I111" s="448"/>
      <c r="J111" s="68">
        <f>SUM(F94)</f>
        <v>10976</v>
      </c>
      <c r="K111" s="447">
        <f>H111+J111</f>
        <v>157076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157076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233</v>
      </c>
      <c r="E111" s="450"/>
      <c r="F111" s="450"/>
      <c r="G111" s="451"/>
      <c r="H111" s="447">
        <v>157076</v>
      </c>
      <c r="I111" s="448"/>
      <c r="J111" s="68">
        <f>SUM(F94)</f>
        <v>10848</v>
      </c>
      <c r="K111" s="447">
        <f>H111+J111</f>
        <v>167924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167924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236</v>
      </c>
      <c r="E111" s="450"/>
      <c r="F111" s="450"/>
      <c r="G111" s="451"/>
      <c r="H111" s="447">
        <v>167924</v>
      </c>
      <c r="I111" s="448"/>
      <c r="J111" s="68">
        <f>SUM(F94)</f>
        <v>11204</v>
      </c>
      <c r="K111" s="447">
        <f>H111+J111</f>
        <v>179128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2916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179128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10836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238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166</v>
      </c>
      <c r="K110" s="447">
        <v>186</v>
      </c>
      <c r="L110" s="445"/>
    </row>
    <row r="111" spans="1:14" s="101" customFormat="1" ht="17.25" x14ac:dyDescent="0.3">
      <c r="A111" s="100"/>
      <c r="B111" s="98"/>
      <c r="C111" s="43"/>
      <c r="D111" s="449" t="s">
        <v>239</v>
      </c>
      <c r="E111" s="450"/>
      <c r="F111" s="450"/>
      <c r="G111" s="451"/>
      <c r="H111" s="447">
        <v>179128</v>
      </c>
      <c r="I111" s="448"/>
      <c r="J111" s="68">
        <f>SUM(F94)</f>
        <v>10836</v>
      </c>
      <c r="K111" s="447">
        <f>H111+J111</f>
        <v>189964</v>
      </c>
      <c r="L111" s="448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10068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189964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166</v>
      </c>
      <c r="I110" s="448"/>
      <c r="J110" s="53">
        <f>MAX(F30:L30,F70:L70)</f>
        <v>168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242</v>
      </c>
      <c r="E111" s="450"/>
      <c r="F111" s="450"/>
      <c r="G111" s="451"/>
      <c r="H111" s="447">
        <v>189964</v>
      </c>
      <c r="I111" s="448"/>
      <c r="J111" s="68">
        <f>SUM(F94)</f>
        <v>10068</v>
      </c>
      <c r="K111" s="447">
        <f>H111+J111</f>
        <v>200032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200032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168</v>
      </c>
      <c r="I110" s="448"/>
      <c r="J110" s="53">
        <f>MAX(F30:L30,F70:L70)</f>
        <v>133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246</v>
      </c>
      <c r="E111" s="450"/>
      <c r="F111" s="450"/>
      <c r="G111" s="451"/>
      <c r="H111" s="447">
        <v>200032</v>
      </c>
      <c r="I111" s="448"/>
      <c r="J111" s="68">
        <f>SUM(F94)</f>
        <v>5932</v>
      </c>
      <c r="K111" s="447">
        <f>H111+J111</f>
        <v>205964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205964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133</v>
      </c>
      <c r="I110" s="448"/>
      <c r="J110" s="53">
        <f>MAX(F30:L30,F70:L70)</f>
        <v>203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249</v>
      </c>
      <c r="E111" s="450"/>
      <c r="F111" s="450"/>
      <c r="G111" s="451"/>
      <c r="H111" s="447">
        <v>205964</v>
      </c>
      <c r="I111" s="448"/>
      <c r="J111" s="68">
        <f>SUM(F94)</f>
        <v>11284</v>
      </c>
      <c r="K111" s="447">
        <f>H111+J111</f>
        <v>217248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11580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217248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11580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178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252</v>
      </c>
      <c r="E111" s="450"/>
      <c r="F111" s="450"/>
      <c r="G111" s="451"/>
      <c r="H111" s="447">
        <v>217248</v>
      </c>
      <c r="I111" s="448"/>
      <c r="J111" s="68">
        <f>SUM(F94)</f>
        <v>11580</v>
      </c>
      <c r="K111" s="447">
        <f>H111+J111</f>
        <v>228828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228828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186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257</v>
      </c>
      <c r="E111" s="450"/>
      <c r="F111" s="450"/>
      <c r="G111" s="451"/>
      <c r="H111" s="447">
        <v>228828</v>
      </c>
      <c r="I111" s="448"/>
      <c r="J111" s="68">
        <f>SUM(F94)</f>
        <v>11564</v>
      </c>
      <c r="K111" s="447">
        <f>H111+J111</f>
        <v>240392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240392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177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261</v>
      </c>
      <c r="E111" s="450"/>
      <c r="F111" s="450"/>
      <c r="G111" s="451"/>
      <c r="H111" s="447">
        <v>240392</v>
      </c>
      <c r="I111" s="448"/>
      <c r="J111" s="68">
        <f>SUM(F94)</f>
        <v>9460</v>
      </c>
      <c r="K111" s="447">
        <f>H111+J111</f>
        <v>249852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8408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249852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177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264</v>
      </c>
      <c r="E111" s="450"/>
      <c r="F111" s="450"/>
      <c r="G111" s="451"/>
      <c r="H111" s="447">
        <v>249852</v>
      </c>
      <c r="I111" s="448"/>
      <c r="J111" s="68">
        <f>SUM(F94)</f>
        <v>11084</v>
      </c>
      <c r="K111" s="447">
        <f>H111+J111</f>
        <v>260936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260936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267</v>
      </c>
      <c r="E111" s="450"/>
      <c r="F111" s="450"/>
      <c r="G111" s="451"/>
      <c r="H111" s="447">
        <v>260936</v>
      </c>
      <c r="I111" s="448"/>
      <c r="J111" s="68">
        <f>SUM(F94)</f>
        <v>11268</v>
      </c>
      <c r="K111" s="447">
        <f>H111+J111</f>
        <v>272204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8016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272204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8016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165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271</v>
      </c>
      <c r="E111" s="450"/>
      <c r="F111" s="450"/>
      <c r="G111" s="451"/>
      <c r="H111" s="447">
        <v>272204</v>
      </c>
      <c r="I111" s="448"/>
      <c r="J111" s="68">
        <f>SUM(F94)</f>
        <v>8016</v>
      </c>
      <c r="K111" s="447">
        <f>H111+J111</f>
        <v>280220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280220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40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272</v>
      </c>
      <c r="E111" s="450"/>
      <c r="F111" s="450"/>
      <c r="G111" s="451"/>
      <c r="H111" s="447">
        <v>280220</v>
      </c>
      <c r="I111" s="448"/>
      <c r="J111" s="68">
        <f>SUM(F94)</f>
        <v>1088</v>
      </c>
      <c r="K111" s="447">
        <f>H111+J111</f>
        <v>281308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4168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281308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40</v>
      </c>
      <c r="I110" s="448"/>
      <c r="J110" s="53">
        <f>MAX(F30:L30,F70:L70)</f>
        <v>114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275</v>
      </c>
      <c r="E111" s="450"/>
      <c r="F111" s="450"/>
      <c r="G111" s="451"/>
      <c r="H111" s="447">
        <v>281308</v>
      </c>
      <c r="I111" s="448"/>
      <c r="J111" s="68">
        <f>SUM(F94)</f>
        <v>4168</v>
      </c>
      <c r="K111" s="447">
        <f>H111+J111</f>
        <v>285476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10288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285476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10288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114</v>
      </c>
      <c r="I110" s="448"/>
      <c r="J110" s="53">
        <f>MAX(F30:L30,F70:L70)</f>
        <v>181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277</v>
      </c>
      <c r="E111" s="450"/>
      <c r="F111" s="450"/>
      <c r="G111" s="451"/>
      <c r="H111" s="447">
        <v>285476</v>
      </c>
      <c r="I111" s="448"/>
      <c r="J111" s="68">
        <f>SUM(F94)</f>
        <v>10288</v>
      </c>
      <c r="K111" s="447">
        <f>H111+J111</f>
        <v>295764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295764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179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278</v>
      </c>
      <c r="E111" s="450"/>
      <c r="F111" s="450"/>
      <c r="G111" s="451"/>
      <c r="H111" s="447">
        <v>295764</v>
      </c>
      <c r="I111" s="448"/>
      <c r="J111" s="68">
        <f>SUM(F94)</f>
        <v>10960</v>
      </c>
      <c r="K111" s="447">
        <f>H111+J111</f>
        <v>306724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306724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179</v>
      </c>
      <c r="I110" s="448"/>
      <c r="J110" s="53">
        <f>MAX(F30:L30,F70:L70)</f>
        <v>184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281</v>
      </c>
      <c r="E111" s="450"/>
      <c r="F111" s="450"/>
      <c r="G111" s="451"/>
      <c r="H111" s="447">
        <v>306724</v>
      </c>
      <c r="I111" s="448"/>
      <c r="J111" s="68">
        <f>SUM(F94)</f>
        <v>11004</v>
      </c>
      <c r="K111" s="447">
        <f>H111+J111</f>
        <v>317728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317728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183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284</v>
      </c>
      <c r="E111" s="450"/>
      <c r="F111" s="450"/>
      <c r="G111" s="451"/>
      <c r="H111" s="447">
        <v>317728</v>
      </c>
      <c r="I111" s="448"/>
      <c r="J111" s="68">
        <f>SUM(F94)</f>
        <v>11148</v>
      </c>
      <c r="K111" s="447">
        <f>H111+J111</f>
        <v>328876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6616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2032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328876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183</v>
      </c>
      <c r="I110" s="448"/>
      <c r="J110" s="53">
        <f>MAX(F30:L30,F70:L70)</f>
        <v>199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328876</v>
      </c>
      <c r="I111" s="448"/>
      <c r="J111" s="68">
        <f>SUM(F94)</f>
        <v>8648</v>
      </c>
      <c r="K111" s="447">
        <f>H111+J111</f>
        <v>337524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11348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337524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11348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199</v>
      </c>
      <c r="I110" s="448"/>
      <c r="J110" s="53">
        <f>MAX(F30:L30,F70:L70)</f>
        <v>202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337524</v>
      </c>
      <c r="I111" s="448"/>
      <c r="J111" s="68">
        <f>SUM(F94)</f>
        <v>11348</v>
      </c>
      <c r="K111" s="447">
        <f>H111+J111</f>
        <v>348872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99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11708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348872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11708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213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291</v>
      </c>
      <c r="E111" s="450"/>
      <c r="F111" s="450"/>
      <c r="G111" s="451"/>
      <c r="H111" s="447">
        <v>348872</v>
      </c>
      <c r="I111" s="448"/>
      <c r="J111" s="68">
        <f>SUM(F94)</f>
        <v>11708</v>
      </c>
      <c r="K111" s="447">
        <f>H111+J111</f>
        <v>360580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8672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360580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209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294</v>
      </c>
      <c r="E111" s="450"/>
      <c r="F111" s="450"/>
      <c r="G111" s="451"/>
      <c r="H111" s="447">
        <v>360580</v>
      </c>
      <c r="I111" s="448"/>
      <c r="J111" s="68">
        <f>SUM(F94)</f>
        <v>11284</v>
      </c>
      <c r="K111" s="447">
        <f>H111+J111</f>
        <v>371864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99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371864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209</v>
      </c>
      <c r="I110" s="448"/>
      <c r="J110" s="53">
        <f>MAX(F30:L30,F70:L70)</f>
        <v>203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307</v>
      </c>
      <c r="E111" s="450"/>
      <c r="F111" s="450"/>
      <c r="G111" s="451"/>
      <c r="H111" s="447">
        <v>371864</v>
      </c>
      <c r="I111" s="448"/>
      <c r="J111" s="68">
        <f>SUM(F94)</f>
        <v>11108</v>
      </c>
      <c r="K111" s="447">
        <f>H111+J111</f>
        <v>382972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D15:E15"/>
    <mergeCell ref="D17:E17"/>
    <mergeCell ref="A1:L4"/>
    <mergeCell ref="A5:L6"/>
    <mergeCell ref="A7:L7"/>
    <mergeCell ref="A8:C8"/>
    <mergeCell ref="C13:C14"/>
    <mergeCell ref="D13:E13"/>
    <mergeCell ref="D14:E1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10680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14468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382972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14468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228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305</v>
      </c>
      <c r="E111" s="450"/>
      <c r="F111" s="450"/>
      <c r="G111" s="451"/>
      <c r="H111" s="447">
        <v>382972</v>
      </c>
      <c r="I111" s="448"/>
      <c r="J111" s="68">
        <f>SUM(F94)</f>
        <v>14468</v>
      </c>
      <c r="K111" s="447">
        <f>H111+J111</f>
        <v>397440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10328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3424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13752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397184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13752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228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311</v>
      </c>
      <c r="E111" s="450"/>
      <c r="F111" s="450"/>
      <c r="G111" s="451"/>
      <c r="H111" s="447">
        <v>397184</v>
      </c>
      <c r="I111" s="448"/>
      <c r="J111" s="68">
        <f>SUM(F94)</f>
        <v>13752</v>
      </c>
      <c r="K111" s="447">
        <f>H111+J111</f>
        <v>410936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4264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4264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4264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314</v>
      </c>
      <c r="E111" s="450"/>
      <c r="F111" s="450"/>
      <c r="G111" s="451"/>
      <c r="H111" s="447">
        <v>410936</v>
      </c>
      <c r="I111" s="448"/>
      <c r="J111" s="68">
        <f>SUM(F94)</f>
        <v>4264</v>
      </c>
      <c r="K111" s="447">
        <f>H111+J111</f>
        <v>415200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9360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415200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190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318</v>
      </c>
      <c r="E111" s="450"/>
      <c r="F111" s="450"/>
      <c r="G111" s="451"/>
      <c r="H111" s="447">
        <v>415200</v>
      </c>
      <c r="I111" s="448"/>
      <c r="J111" s="68">
        <f>SUM(F94)</f>
        <v>9360</v>
      </c>
      <c r="K111" s="447">
        <f>H111+J111</f>
        <v>424560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7396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424560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7396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190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322</v>
      </c>
      <c r="E111" s="450"/>
      <c r="F111" s="450"/>
      <c r="G111" s="451"/>
      <c r="H111" s="447">
        <v>424560</v>
      </c>
      <c r="I111" s="448"/>
      <c r="J111" s="68">
        <f>SUM(F94)</f>
        <v>7396</v>
      </c>
      <c r="K111" s="447">
        <f>H111+J111</f>
        <v>431956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10598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431956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10598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207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324</v>
      </c>
      <c r="E111" s="450"/>
      <c r="F111" s="450"/>
      <c r="G111" s="451"/>
      <c r="H111" s="447">
        <v>431956</v>
      </c>
      <c r="I111" s="448"/>
      <c r="J111" s="68">
        <f>SUM(F94)</f>
        <v>10598</v>
      </c>
      <c r="K111" s="447">
        <f>H111+J111</f>
        <v>442554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9872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442554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9872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207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328</v>
      </c>
      <c r="E111" s="450"/>
      <c r="F111" s="450"/>
      <c r="G111" s="451"/>
      <c r="H111" s="447">
        <v>442554</v>
      </c>
      <c r="I111" s="448"/>
      <c r="J111" s="68">
        <f>SUM(F94)</f>
        <v>9872</v>
      </c>
      <c r="K111" s="447">
        <f>H111+J111</f>
        <v>452426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7756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452426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7756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184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331</v>
      </c>
      <c r="E111" s="450"/>
      <c r="F111" s="450"/>
      <c r="G111" s="451"/>
      <c r="H111" s="447">
        <v>452426</v>
      </c>
      <c r="I111" s="448"/>
      <c r="J111" s="68">
        <f>SUM(F94)</f>
        <v>7756</v>
      </c>
      <c r="K111" s="447">
        <f>H111+J111</f>
        <v>460182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8272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9176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460182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9176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334</v>
      </c>
      <c r="E111" s="450"/>
      <c r="F111" s="450"/>
      <c r="G111" s="451"/>
      <c r="H111" s="447">
        <v>460182</v>
      </c>
      <c r="I111" s="448"/>
      <c r="J111" s="68">
        <f>SUM(F94)</f>
        <v>9176</v>
      </c>
      <c r="K111" s="447">
        <f>H111+J111</f>
        <v>469358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9426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469358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9426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337</v>
      </c>
      <c r="E111" s="450"/>
      <c r="F111" s="450"/>
      <c r="G111" s="451"/>
      <c r="H111" s="447">
        <v>469358</v>
      </c>
      <c r="I111" s="448"/>
      <c r="J111" s="68">
        <f>SUM(F94)</f>
        <v>9426</v>
      </c>
      <c r="K111" s="447">
        <f>H111+J111</f>
        <v>478784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7792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478784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340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339</v>
      </c>
      <c r="E111" s="450"/>
      <c r="F111" s="450"/>
      <c r="G111" s="451"/>
      <c r="H111" s="447">
        <v>478784</v>
      </c>
      <c r="I111" s="448"/>
      <c r="J111" s="68">
        <f>SUM(F94)</f>
        <v>8644</v>
      </c>
      <c r="K111" s="447">
        <f>H111+J111</f>
        <v>487428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8120</v>
      </c>
      <c r="G92" s="485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8972</v>
      </c>
      <c r="G94" s="485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487428</v>
      </c>
      <c r="G95" s="466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8972</v>
      </c>
      <c r="G96" s="466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69" t="s">
        <v>343</v>
      </c>
      <c r="C98" s="469"/>
      <c r="D98" s="469"/>
      <c r="E98" s="469"/>
      <c r="F98" s="469"/>
      <c r="G98" s="469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170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487428</v>
      </c>
      <c r="I111" s="448"/>
      <c r="J111" s="68">
        <f>SUM(F94)</f>
        <v>8972</v>
      </c>
      <c r="K111" s="515">
        <f>H111+J111</f>
        <v>496400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517"/>
      <c r="L113" s="51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510" t="s">
        <v>42</v>
      </c>
      <c r="L145" s="511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518"/>
      <c r="L146" s="5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8248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0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8248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496400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8248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343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170</v>
      </c>
      <c r="I110" s="448"/>
      <c r="J110" s="53">
        <f>MAX(F30:L30,F70:L70)</f>
        <v>174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496400</v>
      </c>
      <c r="I111" s="448"/>
      <c r="J111" s="68">
        <f>SUM(F94)</f>
        <v>8248</v>
      </c>
      <c r="K111" s="447">
        <f>H111+J111</f>
        <v>504648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6832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674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7506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504648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348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174</v>
      </c>
      <c r="I110" s="448"/>
      <c r="J110" s="53">
        <f>MAX(F30:L30,F70:L70)</f>
        <v>161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349</v>
      </c>
      <c r="E111" s="450"/>
      <c r="F111" s="450"/>
      <c r="G111" s="451"/>
      <c r="H111" s="447">
        <v>504648</v>
      </c>
      <c r="I111" s="448"/>
      <c r="J111" s="68">
        <f>SUM(F94)</f>
        <v>7506</v>
      </c>
      <c r="K111" s="447">
        <f>H111+J111</f>
        <v>512154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6584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716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7300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512154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7300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351</v>
      </c>
      <c r="E111" s="450"/>
      <c r="F111" s="450"/>
      <c r="G111" s="451"/>
      <c r="H111" s="515">
        <v>512154</v>
      </c>
      <c r="I111" s="516"/>
      <c r="J111" s="68">
        <f>SUM(F94)</f>
        <v>7300</v>
      </c>
      <c r="K111" s="515">
        <f>H111+J111</f>
        <v>519454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9030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519454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9030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177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355</v>
      </c>
      <c r="E111" s="450"/>
      <c r="F111" s="450"/>
      <c r="G111" s="451"/>
      <c r="H111" s="515">
        <v>519454</v>
      </c>
      <c r="I111" s="516"/>
      <c r="J111" s="68">
        <f>SUM(F94)</f>
        <v>9030</v>
      </c>
      <c r="K111" s="515">
        <f>H111+J111</f>
        <v>528484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7856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534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8390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528484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8390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357</v>
      </c>
      <c r="E111" s="450"/>
      <c r="F111" s="450"/>
      <c r="G111" s="451"/>
      <c r="H111" s="515">
        <v>528484</v>
      </c>
      <c r="I111" s="516"/>
      <c r="J111" s="68">
        <f>SUM(F94)</f>
        <v>8390</v>
      </c>
      <c r="K111" s="515">
        <f>H111+J111</f>
        <v>536874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6720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7186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536874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7186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169</v>
      </c>
      <c r="I110" s="516"/>
      <c r="J110" s="53">
        <f>MAX(F30:L30,F70:L70)</f>
        <v>161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361</v>
      </c>
      <c r="E111" s="450"/>
      <c r="F111" s="450"/>
      <c r="G111" s="451"/>
      <c r="H111" s="515">
        <v>536874</v>
      </c>
      <c r="I111" s="516"/>
      <c r="J111" s="68">
        <f>SUM(F94)</f>
        <v>7186</v>
      </c>
      <c r="K111" s="515">
        <f>H111+J111</f>
        <v>544060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8416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8870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544060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8870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362</v>
      </c>
      <c r="E111" s="450"/>
      <c r="F111" s="450"/>
      <c r="G111" s="451"/>
      <c r="H111" s="515">
        <v>544060</v>
      </c>
      <c r="I111" s="516"/>
      <c r="J111" s="68">
        <f>SUM(F94)</f>
        <v>8870</v>
      </c>
      <c r="K111" s="515">
        <f>H111+J111</f>
        <v>552930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6224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6578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552930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6578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157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369</v>
      </c>
      <c r="E111" s="450"/>
      <c r="F111" s="450"/>
      <c r="G111" s="451"/>
      <c r="H111" s="515">
        <v>552930</v>
      </c>
      <c r="I111" s="516"/>
      <c r="J111" s="68">
        <f>SUM(F94)</f>
        <v>6578</v>
      </c>
      <c r="K111" s="515">
        <f>H111+J111</f>
        <v>559508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7448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7802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559508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7802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157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371</v>
      </c>
      <c r="E111" s="450"/>
      <c r="F111" s="450"/>
      <c r="G111" s="451"/>
      <c r="H111" s="515">
        <v>559508</v>
      </c>
      <c r="I111" s="516"/>
      <c r="J111" s="68">
        <f>SUM(F94)</f>
        <v>7802</v>
      </c>
      <c r="K111" s="515">
        <f>H111+J111</f>
        <v>567310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567310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145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375</v>
      </c>
      <c r="E111" s="450"/>
      <c r="F111" s="450"/>
      <c r="G111" s="451"/>
      <c r="H111" s="515">
        <v>567310</v>
      </c>
      <c r="I111" s="516"/>
      <c r="J111" s="68">
        <f>SUM(F94)</f>
        <v>7498</v>
      </c>
      <c r="K111" s="515">
        <f>H111+J111</f>
        <v>574808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6992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612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7604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574808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7604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145</v>
      </c>
      <c r="I110" s="516"/>
      <c r="J110" s="53">
        <f>MAX(F30:L30,F70:L70)</f>
        <v>153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378</v>
      </c>
      <c r="E111" s="450"/>
      <c r="F111" s="450"/>
      <c r="G111" s="451"/>
      <c r="H111" s="515">
        <v>574808</v>
      </c>
      <c r="I111" s="516"/>
      <c r="J111" s="68">
        <f>SUM(F94)</f>
        <v>7604</v>
      </c>
      <c r="K111" s="515">
        <f>H111+J111</f>
        <v>582412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7516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582412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7516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153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381</v>
      </c>
      <c r="E111" s="450"/>
      <c r="F111" s="450"/>
      <c r="G111" s="451"/>
      <c r="H111" s="515">
        <v>582412</v>
      </c>
      <c r="I111" s="516"/>
      <c r="J111" s="68">
        <f>SUM(F94)</f>
        <v>7516</v>
      </c>
      <c r="K111" s="515">
        <f>H111+J111</f>
        <v>589928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7144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589928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386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186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387</v>
      </c>
      <c r="E111" s="450"/>
      <c r="F111" s="450"/>
      <c r="G111" s="451"/>
      <c r="H111" s="515">
        <v>589928</v>
      </c>
      <c r="I111" s="516"/>
      <c r="J111" s="68">
        <f>SUM(F94)</f>
        <v>7492</v>
      </c>
      <c r="K111" s="515">
        <f>H111+J111</f>
        <v>597420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8928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630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9558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597420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9558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198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384</v>
      </c>
      <c r="E111" s="450"/>
      <c r="F111" s="450"/>
      <c r="G111" s="451"/>
      <c r="H111" s="515">
        <v>597420</v>
      </c>
      <c r="I111" s="516"/>
      <c r="J111" s="68">
        <f>SUM(F94)</f>
        <v>9558</v>
      </c>
      <c r="K111" s="515">
        <f>H111+J111</f>
        <v>606978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388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86" t="s">
        <v>391</v>
      </c>
      <c r="E28" s="487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9176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792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9968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606978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9968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389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198</v>
      </c>
      <c r="I110" s="516"/>
      <c r="J110" s="53">
        <f>MAX(F30:L30,F70:L70)</f>
        <v>201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390</v>
      </c>
      <c r="E111" s="450"/>
      <c r="F111" s="450"/>
      <c r="G111" s="451"/>
      <c r="H111" s="515">
        <v>606978</v>
      </c>
      <c r="I111" s="516"/>
      <c r="J111" s="68">
        <f>SUM(F94)</f>
        <v>9968</v>
      </c>
      <c r="K111" s="515">
        <f>H111+J111</f>
        <v>616946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9424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972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10396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616946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10396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201</v>
      </c>
      <c r="I110" s="516"/>
      <c r="J110" s="53">
        <f>MAX(F30:L30,F70:L70)</f>
        <v>195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395</v>
      </c>
      <c r="E111" s="450"/>
      <c r="F111" s="450"/>
      <c r="G111" s="451"/>
      <c r="H111" s="515">
        <v>616946</v>
      </c>
      <c r="I111" s="516"/>
      <c r="J111" s="68">
        <f>SUM(F94)</f>
        <v>10396</v>
      </c>
      <c r="K111" s="515">
        <f>H111+J111</f>
        <v>627342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9240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806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10046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627342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10046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195</v>
      </c>
      <c r="I110" s="516"/>
      <c r="J110" s="53">
        <f>MAX(F30:L30,F70:L70)</f>
        <v>203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398</v>
      </c>
      <c r="E111" s="450"/>
      <c r="F111" s="450"/>
      <c r="G111" s="451"/>
      <c r="H111" s="515">
        <v>627342</v>
      </c>
      <c r="I111" s="516"/>
      <c r="J111" s="68">
        <f>SUM(F94)</f>
        <v>10046</v>
      </c>
      <c r="K111" s="515">
        <f>H111+J111</f>
        <v>637388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8568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746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9314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637388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9314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203</v>
      </c>
      <c r="I110" s="516"/>
      <c r="J110" s="53">
        <f>MAX(F30:L30,F70:L70)</f>
        <v>185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401</v>
      </c>
      <c r="E111" s="450"/>
      <c r="F111" s="450"/>
      <c r="G111" s="451"/>
      <c r="H111" s="515">
        <v>637388</v>
      </c>
      <c r="I111" s="516"/>
      <c r="J111" s="68">
        <f>SUM(F94)</f>
        <v>9314</v>
      </c>
      <c r="K111" s="515">
        <f>H111+J111</f>
        <v>646702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402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8696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646702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185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404</v>
      </c>
      <c r="E111" s="450"/>
      <c r="F111" s="450"/>
      <c r="G111" s="451"/>
      <c r="H111" s="515">
        <v>646702</v>
      </c>
      <c r="I111" s="516"/>
      <c r="J111" s="68">
        <f>SUM(F94)</f>
        <v>9358</v>
      </c>
      <c r="K111" s="515">
        <f>H111+J111</f>
        <v>656060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0.65268271533534072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0.68569463594902813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0.50928639237634721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0.48060768195144288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0.50208120571054449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8.9255398699232824E-3</v>
      </c>
      <c r="Z6" t="s">
        <v>292</v>
      </c>
    </row>
    <row r="7" spans="1:26" s="6" customFormat="1" ht="20.100000000000001" customHeight="1" x14ac:dyDescent="0.3">
      <c r="A7" s="524" t="s">
        <v>406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0.86456915940923285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8776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9438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656060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9438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180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20, 2024</v>
      </c>
      <c r="E111" s="450"/>
      <c r="F111" s="450"/>
      <c r="G111" s="451"/>
      <c r="H111" s="515">
        <v>656060</v>
      </c>
      <c r="I111" s="516"/>
      <c r="J111" s="68">
        <f>SUM(F94)</f>
        <v>9438</v>
      </c>
      <c r="K111" s="515">
        <f>H111+J111</f>
        <v>665498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0.53370180713603654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0.87452129855753846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4.4319345043710934E-2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0.48099671647223319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0.12347508254606321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0.48191705131435736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0.38444401425431085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8072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8734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665498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8734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411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180</v>
      </c>
      <c r="I110" s="516"/>
      <c r="J110" s="53">
        <f>MAX(F30:L30,F70:L70)</f>
        <v>172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27, 2024</v>
      </c>
      <c r="E111" s="450"/>
      <c r="F111" s="450"/>
      <c r="G111" s="451"/>
      <c r="H111" s="515">
        <v>665498</v>
      </c>
      <c r="I111" s="516"/>
      <c r="J111" s="68">
        <f>SUM(F94)</f>
        <v>8734</v>
      </c>
      <c r="K111" s="515">
        <f>H111+J111</f>
        <v>674232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0.56904594428687305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0.80135552233396823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0.14998904611968045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0.77878786859506599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0.55636811047848511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0.97991078693465949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9.9239181906070506E-2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4032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4694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674232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4694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172</v>
      </c>
      <c r="I110" s="516"/>
      <c r="J110" s="53">
        <f>MAX(F30:L30,F70:L70)</f>
        <v>159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3, 2024</v>
      </c>
      <c r="E111" s="450"/>
      <c r="F111" s="450"/>
      <c r="G111" s="451"/>
      <c r="H111" s="515">
        <v>674232</v>
      </c>
      <c r="I111" s="516"/>
      <c r="J111" s="68">
        <f>SUM(F94)</f>
        <v>4694</v>
      </c>
      <c r="K111" s="515">
        <f>H111+J111</f>
        <v>678926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0.14807288175304412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7</v>
      </c>
      <c r="Y2">
        <f t="shared" ref="Y2:Y7" ca="1" si="1">RAND()</f>
        <v>2.7626569100807186E-2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2</v>
      </c>
      <c r="Y3">
        <f t="shared" ca="1" si="1"/>
        <v>0.8447674405855683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0.92338849675811974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9.9069532736272947E-2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0.57546953325002603</v>
      </c>
      <c r="Z6" t="s">
        <v>292</v>
      </c>
    </row>
    <row r="7" spans="1:26" s="6" customFormat="1" ht="20.100000000000001" customHeight="1" x14ac:dyDescent="0.3">
      <c r="A7" s="524" t="s">
        <v>412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0.30546987862923569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7688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8440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678926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8440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159</v>
      </c>
      <c r="I110" s="516"/>
      <c r="J110" s="53">
        <f>MAX(F30:L30,F70:L70)</f>
        <v>164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10, 2024</v>
      </c>
      <c r="E111" s="450"/>
      <c r="F111" s="450"/>
      <c r="G111" s="451"/>
      <c r="H111" s="515">
        <v>678926</v>
      </c>
      <c r="I111" s="516"/>
      <c r="J111" s="68">
        <f>SUM(F94)</f>
        <v>8440</v>
      </c>
      <c r="K111" s="515">
        <f>H111+J111</f>
        <v>687366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0.49112045173036667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0.96898646233421826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0.61399670215785995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0.36444366867643041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0.17863286322770899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0.85333949918241969</v>
      </c>
      <c r="Z6" t="s">
        <v>292</v>
      </c>
    </row>
    <row r="7" spans="1:26" s="6" customFormat="1" ht="20.100000000000001" customHeight="1" x14ac:dyDescent="0.3">
      <c r="A7" s="524" t="s">
        <v>414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0.56333779173086906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416</v>
      </c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86" t="s">
        <v>419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 t="s">
        <v>416</v>
      </c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 t="s">
        <v>419</v>
      </c>
      <c r="E48" s="487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416</v>
      </c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 t="s">
        <v>419</v>
      </c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 t="s">
        <v>416</v>
      </c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 t="s">
        <v>419</v>
      </c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9292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687366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9292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164</v>
      </c>
      <c r="I110" s="516"/>
      <c r="J110" s="53">
        <f>MAX(F30:L30,F70:L70)</f>
        <v>189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17, 2024</v>
      </c>
      <c r="E111" s="450"/>
      <c r="F111" s="450"/>
      <c r="G111" s="451"/>
      <c r="H111" s="515">
        <v>687366</v>
      </c>
      <c r="I111" s="516"/>
      <c r="J111" s="68">
        <f>SUM(F94)</f>
        <v>9292</v>
      </c>
      <c r="K111" s="515">
        <f>H111+J111</f>
        <v>696658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0.79152954774490847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0.86495502342050279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7.9536532175293662E-2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0.79088839915614872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0.73082502522830539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0.44523934570997847</v>
      </c>
      <c r="Z6" t="s">
        <v>292</v>
      </c>
    </row>
    <row r="7" spans="1:27" s="6" customFormat="1" ht="20.100000000000001" customHeight="1" x14ac:dyDescent="0.3">
      <c r="A7" s="524" t="s">
        <v>417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0.91243499530230032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86"/>
      <c r="E30" s="487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86"/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86" t="str">
        <f t="shared" si="7"/>
        <v/>
      </c>
      <c r="E54" s="487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86" t="str">
        <f t="shared" si="7"/>
        <v/>
      </c>
      <c r="E55" s="487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86" t="str">
        <f t="shared" si="7"/>
        <v/>
      </c>
      <c r="E56" s="487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86" t="str">
        <f t="shared" ref="D66:D85" si="30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86" t="str">
        <f t="shared" si="30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86" t="str">
        <f t="shared" si="30"/>
        <v>ADMIN</v>
      </c>
      <c r="E68" s="487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86" t="str">
        <f t="shared" si="30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86" t="str">
        <f t="shared" si="30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86" t="str">
        <f t="shared" si="30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86" t="str">
        <f t="shared" si="30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86" t="str">
        <f t="shared" si="30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86" t="str">
        <f t="shared" si="30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86" t="str">
        <f t="shared" si="30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86" t="str">
        <f t="shared" si="30"/>
        <v>CYPRESS</v>
      </c>
      <c r="E76" s="487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86" t="str">
        <f t="shared" si="30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86" t="str">
        <f t="shared" si="30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86" t="str">
        <f t="shared" si="30"/>
        <v/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86" t="str">
        <f t="shared" si="30"/>
        <v/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86" t="str">
        <f t="shared" si="30"/>
        <v/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86" t="str">
        <f t="shared" si="30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86" t="str">
        <f t="shared" si="30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86" t="str">
        <f t="shared" si="30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30"/>
        <v>TOTAL</v>
      </c>
      <c r="E85" s="491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86" t="str">
        <f t="shared" ref="D90:D108" si="35">IF(D16="","",UPPER(D16))</f>
        <v>SECURITY GUARD</v>
      </c>
      <c r="E90" s="487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86" t="str">
        <f t="shared" si="35"/>
        <v>ELECTRICIAN</v>
      </c>
      <c r="E91" s="487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86" t="str">
        <f t="shared" si="35"/>
        <v>ADMIN</v>
      </c>
      <c r="E92" s="487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86" t="str">
        <f t="shared" si="35"/>
        <v>WELTANCHANG</v>
      </c>
      <c r="E93" s="487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86" t="str">
        <f t="shared" si="35"/>
        <v>AC TECH</v>
      </c>
      <c r="E94" s="487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86" t="str">
        <f t="shared" si="35"/>
        <v>EXCELCON</v>
      </c>
      <c r="E95" s="487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86" t="str">
        <f t="shared" si="35"/>
        <v>REB TRADE</v>
      </c>
      <c r="E96" s="487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86" t="str">
        <f t="shared" si="35"/>
        <v>NEWCORE</v>
      </c>
      <c r="E97" s="487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86" t="str">
        <f t="shared" si="35"/>
        <v>SPECSERVE</v>
      </c>
      <c r="E98" s="487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86" t="str">
        <f t="shared" si="35"/>
        <v>AGCHEM</v>
      </c>
      <c r="E99" s="487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86" t="str">
        <f t="shared" si="35"/>
        <v>CYPRESS</v>
      </c>
      <c r="E100" s="487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86" t="str">
        <f t="shared" si="35"/>
        <v>SISCOR</v>
      </c>
      <c r="E101" s="487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86" t="str">
        <f t="shared" si="35"/>
        <v>ARLO</v>
      </c>
      <c r="E102" s="487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86" t="str">
        <f t="shared" si="35"/>
        <v/>
      </c>
      <c r="E103" s="487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86" t="str">
        <f t="shared" si="35"/>
        <v/>
      </c>
      <c r="E104" s="487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86" t="str">
        <f t="shared" si="35"/>
        <v/>
      </c>
      <c r="E105" s="487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86" t="str">
        <f t="shared" si="35"/>
        <v/>
      </c>
      <c r="E106" s="487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86" t="str">
        <f t="shared" si="35"/>
        <v/>
      </c>
      <c r="E107" s="487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86" t="str">
        <f t="shared" si="35"/>
        <v/>
      </c>
      <c r="E108" s="487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9112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1034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10146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696658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10146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418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189</v>
      </c>
      <c r="I130" s="516"/>
      <c r="J130" s="53">
        <f>MAX(F35:L35,F85:L85)</f>
        <v>195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Nov 24, 2024</v>
      </c>
      <c r="E131" s="450"/>
      <c r="F131" s="450"/>
      <c r="G131" s="451"/>
      <c r="H131" s="515">
        <v>696658</v>
      </c>
      <c r="I131" s="516"/>
      <c r="J131" s="68">
        <f>SUM(F114)</f>
        <v>10146</v>
      </c>
      <c r="K131" s="515">
        <f>H131+J131</f>
        <v>706804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0.41203288473618449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0.85900683356714502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0.33947517068217203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0.21541027128307177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0.54788655384917762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0.33604650116580326</v>
      </c>
      <c r="Z6" t="s">
        <v>292</v>
      </c>
    </row>
    <row r="7" spans="1:27" s="6" customFormat="1" ht="20.100000000000001" customHeight="1" x14ac:dyDescent="0.3">
      <c r="A7" s="524" t="s">
        <v>514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0.59602701313754758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86" t="s">
        <v>516</v>
      </c>
      <c r="E30" s="487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86" t="s">
        <v>515</v>
      </c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9976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1028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11004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706804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11004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517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211</v>
      </c>
      <c r="I130" s="516"/>
      <c r="J130" s="53">
        <f>MAX(F35:L35,F85:L85)</f>
        <v>218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1, 2024</v>
      </c>
      <c r="E131" s="450"/>
      <c r="F131" s="450"/>
      <c r="G131" s="451"/>
      <c r="H131" s="515">
        <v>706804</v>
      </c>
      <c r="I131" s="516"/>
      <c r="J131" s="68">
        <f>SUM(F114)</f>
        <v>11004</v>
      </c>
      <c r="K131" s="515">
        <f>H131+J131</f>
        <v>717808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0.76064647964297394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0.67016341616986153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2</v>
      </c>
      <c r="Y3">
        <f t="shared" ca="1" si="1"/>
        <v>0.920212412429812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0.96728274049163276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0.39404700054540565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0.89288019655167616</v>
      </c>
      <c r="Z6" t="s">
        <v>292</v>
      </c>
    </row>
    <row r="7" spans="1:27" s="6" customFormat="1" ht="20.100000000000001" customHeight="1" x14ac:dyDescent="0.3">
      <c r="A7" s="524" t="s">
        <v>519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0.25808004172857479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11192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12264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717808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12264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218</v>
      </c>
      <c r="I130" s="516"/>
      <c r="J130" s="53">
        <f>MAX(F35:L35,F85:L85)</f>
        <v>225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8, 2024</v>
      </c>
      <c r="E131" s="450"/>
      <c r="F131" s="450"/>
      <c r="G131" s="451"/>
      <c r="H131" s="515">
        <v>717808</v>
      </c>
      <c r="I131" s="516"/>
      <c r="J131" s="68">
        <f>SUM(F114)</f>
        <v>12264</v>
      </c>
      <c r="K131" s="515">
        <f>H131+J131</f>
        <v>730072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0.12569705083975302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0.81499639456933437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0.93059142611277568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0.51125924880724793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0.11814192837800697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4</v>
      </c>
      <c r="Y6">
        <f t="shared" ca="1" si="1"/>
        <v>0.35908627992010844</v>
      </c>
      <c r="Z6" t="s">
        <v>292</v>
      </c>
    </row>
    <row r="7" spans="1:27" s="6" customFormat="1" ht="20.100000000000001" customHeight="1" x14ac:dyDescent="0.3">
      <c r="A7" s="524" t="s">
        <v>520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0.23524453819971136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11864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12936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730072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12936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521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225</v>
      </c>
      <c r="I130" s="516"/>
      <c r="J130" s="53">
        <f>MAX(F35:L35,F85:L85)</f>
        <v>238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15, 2024</v>
      </c>
      <c r="E131" s="450"/>
      <c r="F131" s="450"/>
      <c r="G131" s="451"/>
      <c r="H131" s="515">
        <v>730072</v>
      </c>
      <c r="I131" s="516"/>
      <c r="J131" s="68">
        <f>SUM(F114)</f>
        <v>12936</v>
      </c>
      <c r="K131" s="515">
        <f>H131+J131</f>
        <v>743008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0.43998121002199386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7</v>
      </c>
      <c r="Y2">
        <f t="shared" ref="Y2:Y7" ca="1" si="1">RAND()</f>
        <v>6.0983835416075105E-2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0.98250120208526104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6.3365791605493271E-2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0.48199504559485751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5</v>
      </c>
      <c r="Y6">
        <f t="shared" ca="1" si="1"/>
        <v>0.22823002166556339</v>
      </c>
      <c r="Z6" t="s">
        <v>292</v>
      </c>
    </row>
    <row r="7" spans="1:27" s="6" customFormat="1" ht="20.100000000000001" customHeight="1" x14ac:dyDescent="0.3">
      <c r="A7" s="524" t="s">
        <v>524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0.51041783840022759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10016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980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10996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10996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523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238</v>
      </c>
      <c r="I130" s="516"/>
      <c r="J130" s="53">
        <f>MAX(F35:L35,F85:L85)</f>
        <v>213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22, 2024</v>
      </c>
      <c r="E131" s="450"/>
      <c r="F131" s="450"/>
      <c r="G131" s="451"/>
      <c r="H131" s="515">
        <v>743008</v>
      </c>
      <c r="I131" s="516"/>
      <c r="J131" s="68">
        <f>SUM(F114)</f>
        <v>10996</v>
      </c>
      <c r="K131" s="515">
        <f>H131+J131</f>
        <v>754004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6.0337359943868463E-2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0.14268138183453427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0.84797250289484893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0.79785042975010123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0.25524716763739297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5</v>
      </c>
      <c r="Y6">
        <f t="shared" ca="1" si="1"/>
        <v>0.17818693906415339</v>
      </c>
      <c r="Z6" t="s">
        <v>292</v>
      </c>
    </row>
    <row r="7" spans="1:27" s="6" customFormat="1" ht="20.100000000000001" customHeight="1" x14ac:dyDescent="0.3">
      <c r="A7" s="524" t="s">
        <v>525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0.22014796388588465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1504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1504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1504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526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213</v>
      </c>
      <c r="I130" s="516"/>
      <c r="J130" s="53">
        <f>MAX(F35:L35,F85:L85)</f>
        <v>46</v>
      </c>
      <c r="K130" s="515"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29, 2024</v>
      </c>
      <c r="E131" s="450"/>
      <c r="F131" s="450"/>
      <c r="G131" s="451"/>
      <c r="H131" s="515">
        <v>743008</v>
      </c>
      <c r="I131" s="516"/>
      <c r="J131" s="68">
        <f>SUM(F114)</f>
        <v>1504</v>
      </c>
      <c r="K131" s="515">
        <f>H131+J131</f>
        <v>744512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533" t="str">
        <f>REF_PRETEXT&amp;REF_TICKER_INC&amp;"-"&amp;REF_INC</f>
        <v>Reference No.: SSR/EHS/F/24-00-0097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35" t="s">
        <v>654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SSR/EHS/F/24-00-0097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December 30-31, 2024  (Monday-Tuesday)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0</v>
      </c>
      <c r="F165" s="563"/>
      <c r="G165" s="235"/>
      <c r="H165" s="564" t="s">
        <v>647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744512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46</v>
      </c>
      <c r="G181" s="586"/>
      <c r="H181" s="587">
        <f>MAX(E92:K92,E115:K115)</f>
        <v>0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744512</v>
      </c>
      <c r="G182" s="586"/>
      <c r="H182" s="587">
        <f>E167</f>
        <v>0</v>
      </c>
      <c r="I182" s="587"/>
      <c r="J182" s="589">
        <f>SUM(F182:I182)</f>
        <v>744512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57" priority="11" stopIfTrue="1">
      <formula>OR($P$56="",NOT(ISNUMBER($P$56)),$P$56&lt;=0)</formula>
    </cfRule>
  </conditionalFormatting>
  <conditionalFormatting sqref="C209:G209">
    <cfRule type="expression" dxfId="356" priority="4" stopIfTrue="1">
      <formula>SUM($B$203:$B$208)&lt;=0</formula>
    </cfRule>
  </conditionalFormatting>
  <conditionalFormatting sqref="C221:G221">
    <cfRule type="expression" dxfId="355" priority="5" stopIfTrue="1">
      <formula>SUM($B$212:$B$220)&lt;=0</formula>
    </cfRule>
  </conditionalFormatting>
  <conditionalFormatting sqref="C260:I260">
    <cfRule type="expression" dxfId="354" priority="8" stopIfTrue="1">
      <formula>SUM(G239:I239)&lt;=0</formula>
    </cfRule>
  </conditionalFormatting>
  <conditionalFormatting sqref="C72:K92 C95:K115 C120:K140 C143:K163">
    <cfRule type="expression" dxfId="353" priority="6" stopIfTrue="1">
      <formula>OR(C$71="",$C72="")</formula>
    </cfRule>
  </conditionalFormatting>
  <conditionalFormatting sqref="C203:K208 C212:K220">
    <cfRule type="expression" dxfId="352" priority="3" stopIfTrue="1">
      <formula>OR($C203="",$H203="")</formula>
    </cfRule>
  </conditionalFormatting>
  <conditionalFormatting sqref="C226:K234">
    <cfRule type="expression" dxfId="351" priority="2" stopIfTrue="1">
      <formula>$C226=""</formula>
    </cfRule>
  </conditionalFormatting>
  <conditionalFormatting sqref="C235:K235">
    <cfRule type="expression" dxfId="350" priority="7" stopIfTrue="1">
      <formula>SUM($F$224:$I$224)&lt;=0</formula>
    </cfRule>
  </conditionalFormatting>
  <conditionalFormatting sqref="C241:K259">
    <cfRule type="expression" dxfId="349" priority="1" stopIfTrue="1">
      <formula>$C241=""</formula>
    </cfRule>
  </conditionalFormatting>
  <conditionalFormatting sqref="J260">
    <cfRule type="expression" dxfId="348" priority="10" stopIfTrue="1">
      <formula>SUM(N239:Q239)&lt;=0</formula>
    </cfRule>
  </conditionalFormatting>
  <conditionalFormatting sqref="K260">
    <cfRule type="expression" dxfId="34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2</v>
      </c>
      <c r="Y1" s="159">
        <f ca="1">RAND()</f>
        <v>0.56921687457975711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5</v>
      </c>
      <c r="Y2" s="159">
        <f t="shared" ref="Y2:Y7" ca="1" si="2">RAND()</f>
        <v>0.3928836631452417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4</v>
      </c>
      <c r="Y3" s="159">
        <f t="shared" ca="1" si="2"/>
        <v>0.51521611984672333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45656</v>
      </c>
      <c r="P4" s="660"/>
      <c r="X4" s="159">
        <f t="shared" ca="1" si="1"/>
        <v>1</v>
      </c>
      <c r="Y4" s="159">
        <f t="shared" ca="1" si="2"/>
        <v>0.74761406217063697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0.52927956494479067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6</v>
      </c>
      <c r="Y6" s="159">
        <f t="shared" ca="1" si="2"/>
        <v>0.25968089559297014</v>
      </c>
      <c r="Z6" s="159" t="s">
        <v>292</v>
      </c>
    </row>
    <row r="7" spans="1:27" s="160" customFormat="1" ht="23.25" customHeight="1" x14ac:dyDescent="0.25">
      <c r="A7" s="662" t="s">
        <v>540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7</v>
      </c>
      <c r="Y7" s="160">
        <f t="shared" ca="1" si="2"/>
        <v>0.11596797432142547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0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0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DEC 31, 2024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>
        <f>J131+REF!D2</f>
        <v>0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46</v>
      </c>
      <c r="I138" s="628"/>
      <c r="J138" s="174">
        <f>MAX(F37:L37,F90:L90)</f>
        <v>0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744512</v>
      </c>
      <c r="I139" s="628"/>
      <c r="J139" s="213">
        <f>SUM(F120)</f>
        <v>0</v>
      </c>
      <c r="K139" s="635">
        <f>H139+J139</f>
        <v>744512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/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4 F17:L34 C35:L36 C42:L61 C70:L89 C95:L114">
    <cfRule type="expression" dxfId="346" priority="2" stopIfTrue="1">
      <formula>$C17=""</formula>
    </cfRule>
  </conditionalFormatting>
  <conditionalFormatting sqref="F15:L37 F40:L62 F68:L90 F93:L115">
    <cfRule type="expression" dxfId="345" priority="3" stopIfTrue="1">
      <formula>F$15=""</formula>
    </cfRule>
  </conditionalFormatting>
  <conditionalFormatting sqref="K140">
    <cfRule type="expression" dxfId="34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SSR/EHS/F/24-00-0098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35" t="s">
        <v>650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SSR/EHS/F/24-00-0098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1-5, 2025  (Wednesday-Sunday)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408</v>
      </c>
      <c r="F165" s="563"/>
      <c r="G165" s="235"/>
      <c r="H165" s="564" t="s">
        <v>647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744920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408</v>
      </c>
      <c r="F167" s="565"/>
      <c r="G167" s="235"/>
      <c r="H167" s="235"/>
      <c r="I167" s="232"/>
      <c r="J167" s="573" t="str">
        <f>IF(J182=F182,"",ROUND((J182/F182-1)*100,2)&amp;"% ↑")</f>
        <v>0.05%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0</v>
      </c>
      <c r="G181" s="586"/>
      <c r="H181" s="587">
        <f>MAX(E92:K92,E115:K115)</f>
        <v>18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744512</v>
      </c>
      <c r="G182" s="586"/>
      <c r="H182" s="587">
        <f>E167</f>
        <v>408</v>
      </c>
      <c r="I182" s="587"/>
      <c r="J182" s="589">
        <f>SUM(F182:I182)</f>
        <v>744920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43" priority="11" stopIfTrue="1">
      <formula>OR($P$56="",NOT(ISNUMBER($P$56)),$P$56&lt;=0)</formula>
    </cfRule>
  </conditionalFormatting>
  <conditionalFormatting sqref="C209:G209">
    <cfRule type="expression" dxfId="342" priority="4" stopIfTrue="1">
      <formula>SUM($B$203:$B$208)&lt;=0</formula>
    </cfRule>
  </conditionalFormatting>
  <conditionalFormatting sqref="C221:G221">
    <cfRule type="expression" dxfId="341" priority="5" stopIfTrue="1">
      <formula>SUM($B$212:$B$220)&lt;=0</formula>
    </cfRule>
  </conditionalFormatting>
  <conditionalFormatting sqref="C260:I260">
    <cfRule type="expression" dxfId="340" priority="8" stopIfTrue="1">
      <formula>SUM(G239:I239)&lt;=0</formula>
    </cfRule>
  </conditionalFormatting>
  <conditionalFormatting sqref="C72:K92 C95:K115 C120:K140 C143:K163">
    <cfRule type="expression" dxfId="339" priority="6" stopIfTrue="1">
      <formula>OR(C$71="",$C72="")</formula>
    </cfRule>
  </conditionalFormatting>
  <conditionalFormatting sqref="C203:K208 C212:K220">
    <cfRule type="expression" dxfId="338" priority="3" stopIfTrue="1">
      <formula>OR($C203="",$H203="")</formula>
    </cfRule>
  </conditionalFormatting>
  <conditionalFormatting sqref="C226:K234">
    <cfRule type="expression" dxfId="337" priority="2" stopIfTrue="1">
      <formula>$C226=""</formula>
    </cfRule>
  </conditionalFormatting>
  <conditionalFormatting sqref="C235:K235">
    <cfRule type="expression" dxfId="336" priority="7" stopIfTrue="1">
      <formula>SUM($F$224:$I$224)&lt;=0</formula>
    </cfRule>
  </conditionalFormatting>
  <conditionalFormatting sqref="C241:K259">
    <cfRule type="expression" dxfId="335" priority="1" stopIfTrue="1">
      <formula>$C241=""</formula>
    </cfRule>
  </conditionalFormatting>
  <conditionalFormatting sqref="J260">
    <cfRule type="expression" dxfId="334" priority="10" stopIfTrue="1">
      <formula>SUM(N239:Q239)&lt;=0</formula>
    </cfRule>
  </conditionalFormatting>
  <conditionalFormatting sqref="K260">
    <cfRule type="expression" dxfId="33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6</v>
      </c>
      <c r="Y1" s="159">
        <f t="shared" ref="Y1:Y7" ca="1" si="2">RAND()</f>
        <v>5.3149813196513573E-2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ca="1" si="1"/>
        <v>7</v>
      </c>
      <c r="Y2" s="159">
        <f t="shared" ca="1" si="2"/>
        <v>1.5573199847887409E-2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2</v>
      </c>
      <c r="Y3" s="159">
        <f t="shared" ca="1" si="2"/>
        <v>0.91553818882288851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45658</v>
      </c>
      <c r="P4" s="660"/>
      <c r="X4" s="159">
        <f t="shared" ca="1" si="1"/>
        <v>3</v>
      </c>
      <c r="Y4" s="159">
        <f t="shared" ca="1" si="2"/>
        <v>0.87336398807302595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4</v>
      </c>
      <c r="Y5" s="159">
        <f t="shared" ca="1" si="2"/>
        <v>0.81575390830432204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5</v>
      </c>
      <c r="Y6" s="159">
        <f t="shared" ca="1" si="2"/>
        <v>0.71870794447170028</v>
      </c>
      <c r="Z6" s="159" t="s">
        <v>292</v>
      </c>
    </row>
    <row r="7" spans="1:27" s="160" customFormat="1" ht="23.25" customHeight="1" x14ac:dyDescent="0.25">
      <c r="A7" s="662" t="s">
        <v>561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1</v>
      </c>
      <c r="Y7" s="160">
        <f t="shared" ca="1" si="2"/>
        <v>0.95259635604722637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408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408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408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5,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 t="s">
        <v>565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0</v>
      </c>
      <c r="I138" s="628"/>
      <c r="J138" s="174">
        <f>MAX(F37:L37,F90:L90)</f>
        <v>18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744512</v>
      </c>
      <c r="I139" s="628"/>
      <c r="J139" s="213">
        <f>SUM(F120)</f>
        <v>408</v>
      </c>
      <c r="K139" s="635">
        <f>H139+J139</f>
        <v>744920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>0.05% ↑</v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</mergeCells>
  <conditionalFormatting sqref="C17:D34 F17:L34 C35:L36 C42:L61 C70:L89 C95:L114">
    <cfRule type="expression" dxfId="332" priority="4" stopIfTrue="1">
      <formula>$C17=""</formula>
    </cfRule>
  </conditionalFormatting>
  <conditionalFormatting sqref="F15:L37 F40:L62 F68:L90 F93:L115">
    <cfRule type="expression" dxfId="331" priority="5" stopIfTrue="1">
      <formula>F$15=""</formula>
    </cfRule>
  </conditionalFormatting>
  <conditionalFormatting sqref="K140">
    <cfRule type="expression" dxfId="33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SSR/EHS/F/24-00-0099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35" t="s">
        <v>652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SSR/EHS/F/24-00-0099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6-12, 2025  (Monday-Sunday)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GERON</v>
      </c>
      <c r="D153" s="559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LITAN</v>
      </c>
      <c r="D154" s="559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MSJR</v>
      </c>
      <c r="D155" s="559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MULTI LINE</v>
      </c>
      <c r="D156" s="559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NEWCORE</v>
      </c>
      <c r="D157" s="559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PRIME POWER ENERGIE</v>
      </c>
      <c r="D158" s="559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 TRADE</v>
      </c>
      <c r="D159" s="559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SISCOR</v>
      </c>
      <c r="D160" s="559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11080</v>
      </c>
      <c r="F165" s="563"/>
      <c r="G165" s="235"/>
      <c r="H165" s="564" t="s">
        <v>647</v>
      </c>
      <c r="I165" s="564"/>
      <c r="J165" s="565">
        <f>R67</f>
        <v>744920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1006</v>
      </c>
      <c r="F166" s="563"/>
      <c r="G166" s="235"/>
      <c r="H166" s="564" t="s">
        <v>648</v>
      </c>
      <c r="I166" s="564"/>
      <c r="J166" s="565">
        <f>SUM(E167:F168,J165)</f>
        <v>757006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12086</v>
      </c>
      <c r="F167" s="565"/>
      <c r="G167" s="235"/>
      <c r="H167" s="235"/>
      <c r="I167" s="232"/>
      <c r="J167" s="573" t="str">
        <f>IF(J182=F182,"",ROUND((J182/F182-1)*100,2)&amp;"% ↑")</f>
        <v>1.62%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18</v>
      </c>
      <c r="G181" s="586"/>
      <c r="H181" s="587">
        <f>MAX(E92:K92,E115:K115)</f>
        <v>236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744920</v>
      </c>
      <c r="G182" s="586"/>
      <c r="H182" s="587">
        <f>E167</f>
        <v>12086</v>
      </c>
      <c r="I182" s="587"/>
      <c r="J182" s="589">
        <f>SUM(F182:I182)</f>
        <v>757006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29" priority="11" stopIfTrue="1">
      <formula>OR($P$56="",NOT(ISNUMBER($P$56)),$P$56&lt;=0)</formula>
    </cfRule>
  </conditionalFormatting>
  <conditionalFormatting sqref="C209:G209">
    <cfRule type="expression" dxfId="328" priority="4" stopIfTrue="1">
      <formula>SUM($B$203:$B$208)&lt;=0</formula>
    </cfRule>
  </conditionalFormatting>
  <conditionalFormatting sqref="C221:G221">
    <cfRule type="expression" dxfId="327" priority="5" stopIfTrue="1">
      <formula>SUM($B$212:$B$220)&lt;=0</formula>
    </cfRule>
  </conditionalFormatting>
  <conditionalFormatting sqref="C260:I260">
    <cfRule type="expression" dxfId="326" priority="8" stopIfTrue="1">
      <formula>SUM(G239:I239)&lt;=0</formula>
    </cfRule>
  </conditionalFormatting>
  <conditionalFormatting sqref="C72:K92 C95:K115 C120:K140 C143:K163">
    <cfRule type="expression" dxfId="325" priority="6" stopIfTrue="1">
      <formula>OR(C$71="",$C72="")</formula>
    </cfRule>
  </conditionalFormatting>
  <conditionalFormatting sqref="C203:K208 C212:K220">
    <cfRule type="expression" dxfId="324" priority="3" stopIfTrue="1">
      <formula>OR($C203="",$H203="")</formula>
    </cfRule>
  </conditionalFormatting>
  <conditionalFormatting sqref="C226:K234">
    <cfRule type="expression" dxfId="323" priority="2" stopIfTrue="1">
      <formula>$C226=""</formula>
    </cfRule>
  </conditionalFormatting>
  <conditionalFormatting sqref="C235:K235">
    <cfRule type="expression" dxfId="322" priority="7" stopIfTrue="1">
      <formula>SUM($F$224:$I$224)&lt;=0</formula>
    </cfRule>
  </conditionalFormatting>
  <conditionalFormatting sqref="C241:K259">
    <cfRule type="expression" dxfId="321" priority="1" stopIfTrue="1">
      <formula>$C241=""</formula>
    </cfRule>
  </conditionalFormatting>
  <conditionalFormatting sqref="J260">
    <cfRule type="expression" dxfId="320" priority="10" stopIfTrue="1">
      <formula>SUM(N239:Q239)&lt;=0</formula>
    </cfRule>
  </conditionalFormatting>
  <conditionalFormatting sqref="K260">
    <cfRule type="expression" dxfId="31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1</v>
      </c>
      <c r="Y1" s="159">
        <f ca="1">RAND()</f>
        <v>0.74460268122650441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7</v>
      </c>
      <c r="Y2" s="159">
        <f t="shared" ref="Y2:Y7" ca="1" si="2">RAND()</f>
        <v>0.12929700085273876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6</v>
      </c>
      <c r="Y3" s="159">
        <f t="shared" ca="1" si="2"/>
        <v>0.1583336653907752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45663</v>
      </c>
      <c r="P4" s="660"/>
      <c r="X4" s="159">
        <f t="shared" ca="1" si="1"/>
        <v>2</v>
      </c>
      <c r="Y4" s="159">
        <f t="shared" ca="1" si="2"/>
        <v>0.72885738041376236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0.36918367988714385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4</v>
      </c>
      <c r="Y6" s="159">
        <f t="shared" ca="1" si="2"/>
        <v>0.51575057566009874</v>
      </c>
      <c r="Z6" s="159" t="s">
        <v>292</v>
      </c>
    </row>
    <row r="7" spans="1:27" s="160" customFormat="1" ht="23.25" customHeight="1" x14ac:dyDescent="0.25">
      <c r="A7" s="662" t="s">
        <v>564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3</v>
      </c>
      <c r="Y7" s="160">
        <f t="shared" ca="1" si="2"/>
        <v>0.5299609653479741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189</v>
      </c>
      <c r="E21" s="653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532</v>
      </c>
      <c r="E22" s="653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420</v>
      </c>
      <c r="E23" s="653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52" t="s">
        <v>533</v>
      </c>
      <c r="E24" s="653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52" t="s">
        <v>203</v>
      </c>
      <c r="E25" s="653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567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52" t="s">
        <v>535</v>
      </c>
      <c r="E27" s="653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253</v>
      </c>
      <c r="E28" s="653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52" t="s">
        <v>566</v>
      </c>
      <c r="E29" s="653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52" t="s">
        <v>289</v>
      </c>
      <c r="E30" s="653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536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531</v>
      </c>
      <c r="E32" s="653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224</v>
      </c>
      <c r="E33" s="653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52" t="s">
        <v>391</v>
      </c>
      <c r="E34" s="653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613</v>
      </c>
      <c r="E35" s="653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AC TECH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AGCHEM</v>
      </c>
      <c r="E47" s="653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ARLO</v>
      </c>
      <c r="E48" s="653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CYPRESS</v>
      </c>
      <c r="E49" s="653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EXCELCON</v>
      </c>
      <c r="E50" s="653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GERON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LITAN</v>
      </c>
      <c r="E52" s="653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MSJR</v>
      </c>
      <c r="E53" s="653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MULTI-LINE</v>
      </c>
      <c r="E54" s="653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NEWCORE</v>
      </c>
      <c r="E55" s="653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PRIME POWER ENERGIE</v>
      </c>
      <c r="E56" s="653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REB TRADE</v>
      </c>
      <c r="E57" s="653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SISCOR</v>
      </c>
      <c r="E58" s="653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SPECSERVE</v>
      </c>
      <c r="E59" s="653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WELTANCHAUNG</v>
      </c>
      <c r="E60" s="653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AC TECH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AGCHEM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ARLO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CYPRESS</v>
      </c>
      <c r="E77" s="653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EXCELCON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GERON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LITAN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MSJR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MULTI-LINE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NEWCORE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PRIME POWER ENERGIE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REB TRADE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SISCOR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SPECSERVE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WELTANCHAUNG</v>
      </c>
      <c r="E88" s="653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AC TECH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AGCHEM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ARLO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CYPRESS</v>
      </c>
      <c r="E102" s="653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EXCELCON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GERON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LITAN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MSJR</v>
      </c>
      <c r="E106" s="653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MULTI-LINE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NEWCORE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PRIME POWER ENERGIE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REB TRADE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SISCOR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SPECSERVE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WELTANCHAUNG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11080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1006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12086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744920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12086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12,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>
        <f>J131+REF!D2</f>
        <v>0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18</v>
      </c>
      <c r="I138" s="628"/>
      <c r="J138" s="174">
        <f>MAX(F37:L37,F90:L90)</f>
        <v>236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744920</v>
      </c>
      <c r="I139" s="628"/>
      <c r="J139" s="213">
        <f>SUM(F120)</f>
        <v>12086</v>
      </c>
      <c r="K139" s="635">
        <f>H139+J139</f>
        <v>757006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>1.62% ↑</v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5 F17:L35 C36:L36 C42:L61 C70:L89 C95:L114">
    <cfRule type="expression" dxfId="318" priority="2" stopIfTrue="1">
      <formula>$C17=""</formula>
    </cfRule>
  </conditionalFormatting>
  <conditionalFormatting sqref="F15:L37 F40:L62 F68:L90 F93:L115">
    <cfRule type="expression" dxfId="317" priority="3" stopIfTrue="1">
      <formula>F$15=""</formula>
    </cfRule>
  </conditionalFormatting>
  <conditionalFormatting sqref="K140">
    <cfRule type="expression" dxfId="31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35" t="s">
        <v>653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13-19,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12064</v>
      </c>
      <c r="F165" s="563"/>
      <c r="G165" s="235"/>
      <c r="H165" s="564" t="s">
        <v>647</v>
      </c>
      <c r="I165" s="564"/>
      <c r="J165" s="565">
        <f>R67</f>
        <v>757006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938</v>
      </c>
      <c r="F166" s="563"/>
      <c r="G166" s="235"/>
      <c r="H166" s="564" t="s">
        <v>648</v>
      </c>
      <c r="I166" s="564"/>
      <c r="J166" s="565">
        <f>SUM(E167:F168,J165)</f>
        <v>770008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13002</v>
      </c>
      <c r="F167" s="565"/>
      <c r="G167" s="235"/>
      <c r="H167" s="235"/>
      <c r="I167" s="232"/>
      <c r="J167" s="573" t="str">
        <f>IF(J182=F182,"",ROUND((J182/F182-1)*100,2)&amp;"% ↑")</f>
        <v>1.72%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236</v>
      </c>
      <c r="G181" s="586"/>
      <c r="H181" s="587">
        <f>MAX(E92:K92,E115:K115)</f>
        <v>243</v>
      </c>
      <c r="I181" s="587"/>
      <c r="J181" s="588">
        <f>MAX(F181,H181,T66)</f>
        <v>243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757006</v>
      </c>
      <c r="G182" s="586"/>
      <c r="H182" s="587">
        <f>E167</f>
        <v>13002</v>
      </c>
      <c r="I182" s="587"/>
      <c r="J182" s="589">
        <f>SUM(F182:I182)</f>
        <v>770008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5" priority="11" stopIfTrue="1">
      <formula>OR($P$56="",NOT(ISNUMBER($P$56)),$P$56&lt;=0)</formula>
    </cfRule>
  </conditionalFormatting>
  <conditionalFormatting sqref="C209:G209">
    <cfRule type="expression" dxfId="314" priority="4" stopIfTrue="1">
      <formula>SUM($B$203:$B$208)&lt;=0</formula>
    </cfRule>
  </conditionalFormatting>
  <conditionalFormatting sqref="C221:G221">
    <cfRule type="expression" dxfId="313" priority="5" stopIfTrue="1">
      <formula>SUM($B$212:$B$220)&lt;=0</formula>
    </cfRule>
  </conditionalFormatting>
  <conditionalFormatting sqref="C260:I260">
    <cfRule type="expression" dxfId="312" priority="8" stopIfTrue="1">
      <formula>SUM(G239:I239)&lt;=0</formula>
    </cfRule>
  </conditionalFormatting>
  <conditionalFormatting sqref="C72:K92 C95:K115 C120:K140 C143:K163">
    <cfRule type="expression" dxfId="311" priority="6" stopIfTrue="1">
      <formula>OR(C$71="",$C72="")</formula>
    </cfRule>
  </conditionalFormatting>
  <conditionalFormatting sqref="C203:K208 C212:K220">
    <cfRule type="expression" dxfId="310" priority="3" stopIfTrue="1">
      <formula>OR($C203="",$H203="")</formula>
    </cfRule>
  </conditionalFormatting>
  <conditionalFormatting sqref="C226:K234">
    <cfRule type="expression" dxfId="309" priority="2" stopIfTrue="1">
      <formula>$C226=""</formula>
    </cfRule>
  </conditionalFormatting>
  <conditionalFormatting sqref="C235:K235">
    <cfRule type="expression" dxfId="308" priority="7" stopIfTrue="1">
      <formula>SUM($F$224:$I$224)&lt;=0</formula>
    </cfRule>
  </conditionalFormatting>
  <conditionalFormatting sqref="C241:K259">
    <cfRule type="expression" dxfId="307" priority="1" stopIfTrue="1">
      <formula>$C241=""</formula>
    </cfRule>
  </conditionalFormatting>
  <conditionalFormatting sqref="J260">
    <cfRule type="expression" dxfId="306" priority="10" stopIfTrue="1">
      <formula>SUM(N239:Q239)&lt;=0</formula>
    </cfRule>
  </conditionalFormatting>
  <conditionalFormatting sqref="K260">
    <cfRule type="expression" dxfId="30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35" t="s">
        <v>663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20-26,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16176</v>
      </c>
      <c r="F165" s="563"/>
      <c r="G165" s="235"/>
      <c r="H165" s="564" t="s">
        <v>647</v>
      </c>
      <c r="I165" s="564"/>
      <c r="J165" s="565">
        <f>R67</f>
        <v>770008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1046</v>
      </c>
      <c r="F166" s="563"/>
      <c r="G166" s="235"/>
      <c r="H166" s="564" t="s">
        <v>648</v>
      </c>
      <c r="I166" s="564"/>
      <c r="J166" s="565">
        <f>SUM(E167:F168,J165)</f>
        <v>787230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17222</v>
      </c>
      <c r="F167" s="565"/>
      <c r="G167" s="235"/>
      <c r="H167" s="235"/>
      <c r="I167" s="232"/>
      <c r="J167" s="573" t="str">
        <f>IF(J182=F182,"",ROUND((J182/F182-1)*100,2)&amp;"% ↑")</f>
        <v>2.24%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243</v>
      </c>
      <c r="G181" s="586"/>
      <c r="H181" s="587">
        <f>MAX(E92:K92,E115:K115)</f>
        <v>341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770008</v>
      </c>
      <c r="G182" s="586"/>
      <c r="H182" s="587">
        <f>E167</f>
        <v>17222</v>
      </c>
      <c r="I182" s="587"/>
      <c r="J182" s="589">
        <f>SUM(F182:I182)</f>
        <v>787230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04" priority="11" stopIfTrue="1">
      <formula>OR($P$56="",NOT(ISNUMBER($P$56)),$P$56&lt;=0)</formula>
    </cfRule>
  </conditionalFormatting>
  <conditionalFormatting sqref="C209:G209">
    <cfRule type="expression" dxfId="303" priority="4" stopIfTrue="1">
      <formula>SUM($B$203:$B$208)&lt;=0</formula>
    </cfRule>
  </conditionalFormatting>
  <conditionalFormatting sqref="C221:G221">
    <cfRule type="expression" dxfId="302" priority="5" stopIfTrue="1">
      <formula>SUM($B$212:$B$220)&lt;=0</formula>
    </cfRule>
  </conditionalFormatting>
  <conditionalFormatting sqref="C260:I260">
    <cfRule type="expression" dxfId="301" priority="8" stopIfTrue="1">
      <formula>SUM(G239:I239)&lt;=0</formula>
    </cfRule>
  </conditionalFormatting>
  <conditionalFormatting sqref="C72:K92 C95:K115 C120:K140 C143:K163">
    <cfRule type="expression" dxfId="300" priority="6" stopIfTrue="1">
      <formula>OR(C$71="",$C72="")</formula>
    </cfRule>
  </conditionalFormatting>
  <conditionalFormatting sqref="C203:K208 C212:K220">
    <cfRule type="expression" dxfId="299" priority="3" stopIfTrue="1">
      <formula>OR($C203="",$H203="")</formula>
    </cfRule>
  </conditionalFormatting>
  <conditionalFormatting sqref="C226:K234">
    <cfRule type="expression" dxfId="298" priority="2" stopIfTrue="1">
      <formula>$C226=""</formula>
    </cfRule>
  </conditionalFormatting>
  <conditionalFormatting sqref="C235:K235">
    <cfRule type="expression" dxfId="297" priority="7" stopIfTrue="1">
      <formula>SUM($F$224:$I$224)&lt;=0</formula>
    </cfRule>
  </conditionalFormatting>
  <conditionalFormatting sqref="C241:K259">
    <cfRule type="expression" dxfId="296" priority="1" stopIfTrue="1">
      <formula>$C241=""</formula>
    </cfRule>
  </conditionalFormatting>
  <conditionalFormatting sqref="J260">
    <cfRule type="expression" dxfId="295" priority="10" stopIfTrue="1">
      <formula>SUM(N239:Q239)&lt;=0</formula>
    </cfRule>
  </conditionalFormatting>
  <conditionalFormatting sqref="K260">
    <cfRule type="expression" dxfId="29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SSR/EHS/F/24-00-0102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35" t="s">
        <v>664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27-February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15224</v>
      </c>
      <c r="F165" s="563"/>
      <c r="G165" s="235"/>
      <c r="H165" s="564" t="s">
        <v>647</v>
      </c>
      <c r="I165" s="564"/>
      <c r="J165" s="565">
        <f>R67</f>
        <v>787230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1510</v>
      </c>
      <c r="F166" s="563"/>
      <c r="G166" s="235"/>
      <c r="H166" s="564" t="s">
        <v>648</v>
      </c>
      <c r="I166" s="564"/>
      <c r="J166" s="565">
        <f>SUM(E167:F168,J165)</f>
        <v>803964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16734</v>
      </c>
      <c r="F167" s="565"/>
      <c r="G167" s="235"/>
      <c r="H167" s="235"/>
      <c r="I167" s="232"/>
      <c r="J167" s="573" t="str">
        <f>IF(J182=F182,"",ROUND((J182/F182-1)*100,2)&amp;"% ↑")</f>
        <v>2.13%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341</v>
      </c>
      <c r="G181" s="586"/>
      <c r="H181" s="587">
        <f>MAX(E92:K92,E115:K115)</f>
        <v>313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787230</v>
      </c>
      <c r="G182" s="586"/>
      <c r="H182" s="587">
        <f>E167</f>
        <v>16734</v>
      </c>
      <c r="I182" s="587"/>
      <c r="J182" s="589">
        <f>SUM(F182:I182)</f>
        <v>803964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3" priority="11" stopIfTrue="1">
      <formula>OR($P$56="",NOT(ISNUMBER($P$56)),$P$56&lt;=0)</formula>
    </cfRule>
  </conditionalFormatting>
  <conditionalFormatting sqref="C209:G209">
    <cfRule type="expression" dxfId="292" priority="4" stopIfTrue="1">
      <formula>SUM($B$203:$B$208)&lt;=0</formula>
    </cfRule>
  </conditionalFormatting>
  <conditionalFormatting sqref="C221:G221">
    <cfRule type="expression" dxfId="291" priority="5" stopIfTrue="1">
      <formula>SUM($B$212:$B$220)&lt;=0</formula>
    </cfRule>
  </conditionalFormatting>
  <conditionalFormatting sqref="C260:I260">
    <cfRule type="expression" dxfId="290" priority="8" stopIfTrue="1">
      <formula>SUM(G239:I239)&lt;=0</formula>
    </cfRule>
  </conditionalFormatting>
  <conditionalFormatting sqref="C72:K92 C95:K115 C120:K140 C143:K163">
    <cfRule type="expression" dxfId="289" priority="6" stopIfTrue="1">
      <formula>OR(C$71="",$C72="")</formula>
    </cfRule>
  </conditionalFormatting>
  <conditionalFormatting sqref="C203:K208 C212:K220">
    <cfRule type="expression" dxfId="288" priority="3" stopIfTrue="1">
      <formula>OR($C203="",$H203="")</formula>
    </cfRule>
  </conditionalFormatting>
  <conditionalFormatting sqref="C226:K234">
    <cfRule type="expression" dxfId="287" priority="2" stopIfTrue="1">
      <formula>$C226=""</formula>
    </cfRule>
  </conditionalFormatting>
  <conditionalFormatting sqref="C235:K235">
    <cfRule type="expression" dxfId="286" priority="7" stopIfTrue="1">
      <formula>SUM($F$224:$I$224)&lt;=0</formula>
    </cfRule>
  </conditionalFormatting>
  <conditionalFormatting sqref="C241:K259">
    <cfRule type="expression" dxfId="285" priority="1" stopIfTrue="1">
      <formula>$C241=""</formula>
    </cfRule>
  </conditionalFormatting>
  <conditionalFormatting sqref="J260">
    <cfRule type="expression" dxfId="284" priority="10" stopIfTrue="1">
      <formula>SUM(N239:Q239)&lt;=0</formula>
    </cfRule>
  </conditionalFormatting>
  <conditionalFormatting sqref="K260">
    <cfRule type="expression" dxfId="28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SSR/EHS/F/24-00-0103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35" t="s">
        <v>665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613</v>
      </c>
      <c r="D77" s="554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666</v>
      </c>
      <c r="D78" s="554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667</v>
      </c>
      <c r="D88" s="554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668</v>
      </c>
      <c r="D90" s="554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17144</v>
      </c>
      <c r="F165" s="563"/>
      <c r="G165" s="235"/>
      <c r="H165" s="564" t="s">
        <v>647</v>
      </c>
      <c r="I165" s="564"/>
      <c r="J165" s="565">
        <f>R67</f>
        <v>803964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1928</v>
      </c>
      <c r="F166" s="563"/>
      <c r="G166" s="235"/>
      <c r="H166" s="564" t="s">
        <v>648</v>
      </c>
      <c r="I166" s="564"/>
      <c r="J166" s="565">
        <f>SUM(E167:F168,J165)</f>
        <v>823036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19072</v>
      </c>
      <c r="F167" s="565"/>
      <c r="G167" s="235"/>
      <c r="H167" s="235"/>
      <c r="I167" s="232"/>
      <c r="J167" s="573" t="str">
        <f>IF(J182=F182,"",ROUND((J182/F182-1)*100,2)&amp;"% ↑")</f>
        <v>2.37%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313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803964</v>
      </c>
      <c r="G182" s="586"/>
      <c r="H182" s="587">
        <f>E167</f>
        <v>19072</v>
      </c>
      <c r="I182" s="587"/>
      <c r="J182" s="589">
        <f>SUM(F182:I182)</f>
        <v>823036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2" priority="11" stopIfTrue="1">
      <formula>OR($P$56="",NOT(ISNUMBER($P$56)),$P$56&lt;=0)</formula>
    </cfRule>
  </conditionalFormatting>
  <conditionalFormatting sqref="C209:G209">
    <cfRule type="expression" dxfId="281" priority="4" stopIfTrue="1">
      <formula>SUM($B$203:$B$208)&lt;=0</formula>
    </cfRule>
  </conditionalFormatting>
  <conditionalFormatting sqref="C221:G221">
    <cfRule type="expression" dxfId="280" priority="5" stopIfTrue="1">
      <formula>SUM($B$212:$B$220)&lt;=0</formula>
    </cfRule>
  </conditionalFormatting>
  <conditionalFormatting sqref="C260:I260">
    <cfRule type="expression" dxfId="279" priority="8" stopIfTrue="1">
      <formula>SUM(G239:I239)&lt;=0</formula>
    </cfRule>
  </conditionalFormatting>
  <conditionalFormatting sqref="C72:K92 C95:K115 C120:K140 C143:K163">
    <cfRule type="expression" dxfId="278" priority="6" stopIfTrue="1">
      <formula>OR(C$71="",$C72="")</formula>
    </cfRule>
  </conditionalFormatting>
  <conditionalFormatting sqref="C203:K208 C212:K220">
    <cfRule type="expression" dxfId="277" priority="3" stopIfTrue="1">
      <formula>OR($C203="",$H203="")</formula>
    </cfRule>
  </conditionalFormatting>
  <conditionalFormatting sqref="C226:K234">
    <cfRule type="expression" dxfId="276" priority="2" stopIfTrue="1">
      <formula>$C226=""</formula>
    </cfRule>
  </conditionalFormatting>
  <conditionalFormatting sqref="C235:K235">
    <cfRule type="expression" dxfId="275" priority="7" stopIfTrue="1">
      <formula>SUM($F$224:$I$224)&lt;=0</formula>
    </cfRule>
  </conditionalFormatting>
  <conditionalFormatting sqref="C241:K259">
    <cfRule type="expression" dxfId="274" priority="1" stopIfTrue="1">
      <formula>$C241=""</formula>
    </cfRule>
  </conditionalFormatting>
  <conditionalFormatting sqref="J260">
    <cfRule type="expression" dxfId="273" priority="10" stopIfTrue="1">
      <formula>SUM(N239:Q239)&lt;=0</formula>
    </cfRule>
  </conditionalFormatting>
  <conditionalFormatting sqref="K260">
    <cfRule type="expression" dxfId="27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SSR/EHS/F/24-00-0104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35" t="s">
        <v>669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613</v>
      </c>
      <c r="D77" s="554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666</v>
      </c>
      <c r="D78" s="554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667</v>
      </c>
      <c r="D88" s="554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668</v>
      </c>
      <c r="D90" s="554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17168</v>
      </c>
      <c r="F165" s="563"/>
      <c r="G165" s="235"/>
      <c r="H165" s="564" t="s">
        <v>647</v>
      </c>
      <c r="I165" s="564"/>
      <c r="J165" s="565">
        <f>R67</f>
        <v>823036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1780</v>
      </c>
      <c r="F166" s="563"/>
      <c r="G166" s="235"/>
      <c r="H166" s="564" t="s">
        <v>648</v>
      </c>
      <c r="I166" s="564"/>
      <c r="J166" s="565">
        <f>SUM(E167:F168,J165)</f>
        <v>841984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18948</v>
      </c>
      <c r="F167" s="565"/>
      <c r="G167" s="235"/>
      <c r="H167" s="235"/>
      <c r="I167" s="232"/>
      <c r="J167" s="573" t="str">
        <f>IF(J182=F182,"",ROUND((J182/F182-1)*100,2)&amp;"% ↑")</f>
        <v>2.3%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360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823036</v>
      </c>
      <c r="G182" s="586"/>
      <c r="H182" s="587">
        <f>E167</f>
        <v>18948</v>
      </c>
      <c r="I182" s="587"/>
      <c r="J182" s="589">
        <f>SUM(F182:I182)</f>
        <v>841984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 t="s">
        <v>683</v>
      </c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670</v>
      </c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671</v>
      </c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672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673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634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630</v>
      </c>
      <c r="D227" s="600"/>
      <c r="E227" s="601"/>
      <c r="F227" s="599" t="s">
        <v>628</v>
      </c>
      <c r="G227" s="600"/>
      <c r="H227" s="601"/>
      <c r="I227" s="599" t="s">
        <v>629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576</v>
      </c>
      <c r="E242" s="607"/>
      <c r="F242" s="607"/>
      <c r="G242" s="608"/>
      <c r="H242" s="609" t="s">
        <v>614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651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607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1" priority="11" stopIfTrue="1">
      <formula>OR($P$56="",NOT(ISNUMBER($P$56)),$P$56&lt;=0)</formula>
    </cfRule>
  </conditionalFormatting>
  <conditionalFormatting sqref="C209:G209">
    <cfRule type="expression" dxfId="270" priority="4" stopIfTrue="1">
      <formula>SUM($B$203:$B$208)&lt;=0</formula>
    </cfRule>
  </conditionalFormatting>
  <conditionalFormatting sqref="C223:G223">
    <cfRule type="expression" dxfId="269" priority="5" stopIfTrue="1">
      <formula>SUM($B$212:$B$222)&lt;=0</formula>
    </cfRule>
  </conditionalFormatting>
  <conditionalFormatting sqref="C262:I262">
    <cfRule type="expression" dxfId="268" priority="8" stopIfTrue="1">
      <formula>SUM(G241:I241)&lt;=0</formula>
    </cfRule>
  </conditionalFormatting>
  <conditionalFormatting sqref="C72:K92 C95:K115 C120:K140 C143:K163">
    <cfRule type="expression" dxfId="267" priority="6" stopIfTrue="1">
      <formula>OR(C$71="",$C72="")</formula>
    </cfRule>
  </conditionalFormatting>
  <conditionalFormatting sqref="C203:K208 C212:K222">
    <cfRule type="expression" dxfId="266" priority="3" stopIfTrue="1">
      <formula>OR($C203="",$H203="")</formula>
    </cfRule>
  </conditionalFormatting>
  <conditionalFormatting sqref="C228:K236">
    <cfRule type="expression" dxfId="265" priority="2" stopIfTrue="1">
      <formula>$C228=""</formula>
    </cfRule>
  </conditionalFormatting>
  <conditionalFormatting sqref="C237:K237">
    <cfRule type="expression" dxfId="264" priority="7" stopIfTrue="1">
      <formula>SUM($F$226:$I$226)&lt;=0</formula>
    </cfRule>
  </conditionalFormatting>
  <conditionalFormatting sqref="C243:K261">
    <cfRule type="expression" dxfId="263" priority="1" stopIfTrue="1">
      <formula>$C243=""</formula>
    </cfRule>
  </conditionalFormatting>
  <conditionalFormatting sqref="J262">
    <cfRule type="expression" dxfId="262" priority="10" stopIfTrue="1">
      <formula>SUM(N241:Q241)&lt;=0</formula>
    </cfRule>
  </conditionalFormatting>
  <conditionalFormatting sqref="K262">
    <cfRule type="expression" dxfId="26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SSR/EHS/F/24-00-0105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35" t="s">
        <v>674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WELTANCHANG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CYPRESS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SPECSERV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MULTILINE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LITAN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PRIMEPOWER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MSJR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ACTECH</v>
      </c>
      <c r="D125" s="559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WELTANCHANG</v>
      </c>
      <c r="D126" s="559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REBTRADE</v>
      </c>
      <c r="D128" s="559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CYPRESS</v>
      </c>
      <c r="D130" s="559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SPECSERV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MULTILINE</v>
      </c>
      <c r="D135" s="559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LITAN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PRIMEPOWER</v>
      </c>
      <c r="D137" s="559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MSJR</v>
      </c>
      <c r="D138" s="559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WELTANCHANG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CYPRESS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SPECSERV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MULTILINE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LITAN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PRIMEPOWER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MSJR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17888</v>
      </c>
      <c r="F165" s="563"/>
      <c r="G165" s="235"/>
      <c r="H165" s="564" t="s">
        <v>647</v>
      </c>
      <c r="I165" s="564"/>
      <c r="J165" s="565">
        <f>R67</f>
        <v>841984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1780</v>
      </c>
      <c r="F166" s="563"/>
      <c r="G166" s="235"/>
      <c r="H166" s="564" t="s">
        <v>648</v>
      </c>
      <c r="I166" s="564"/>
      <c r="J166" s="565">
        <f>SUM(E167:F168,J165)</f>
        <v>861652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19668</v>
      </c>
      <c r="F167" s="565"/>
      <c r="G167" s="235"/>
      <c r="H167" s="235"/>
      <c r="I167" s="232"/>
      <c r="J167" s="573" t="str">
        <f>IF(J182=F182,"",ROUND((J182/F182-1)*100,2)&amp;"% ↑")</f>
        <v>2.34%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360</v>
      </c>
      <c r="G181" s="586"/>
      <c r="H181" s="587">
        <f>MAX(E92:K92,E115:K115)</f>
        <v>361</v>
      </c>
      <c r="I181" s="587"/>
      <c r="J181" s="588">
        <f>MAX(F181,H181,T66)</f>
        <v>361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841984</v>
      </c>
      <c r="G182" s="586"/>
      <c r="H182" s="587">
        <f>E167</f>
        <v>19668</v>
      </c>
      <c r="I182" s="587"/>
      <c r="J182" s="589">
        <f>SUM(F182:I182)</f>
        <v>861652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680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90" t="s">
        <v>617</v>
      </c>
      <c r="D205" s="591"/>
      <c r="E205" s="591"/>
      <c r="F205" s="591"/>
      <c r="G205" s="592"/>
      <c r="H205" s="593" t="s">
        <v>619</v>
      </c>
      <c r="I205" s="593"/>
      <c r="J205" s="593"/>
      <c r="K205" s="59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3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676</v>
      </c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677</v>
      </c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678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679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634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630</v>
      </c>
      <c r="D227" s="600"/>
      <c r="E227" s="601"/>
      <c r="F227" s="599" t="s">
        <v>628</v>
      </c>
      <c r="G227" s="600"/>
      <c r="H227" s="601"/>
      <c r="I227" s="599" t="s">
        <v>629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576</v>
      </c>
      <c r="E242" s="607"/>
      <c r="F242" s="607"/>
      <c r="G242" s="608"/>
      <c r="H242" s="609" t="s">
        <v>614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651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607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60" priority="11" stopIfTrue="1">
      <formula>OR($P$56="",NOT(ISNUMBER($P$56)),$P$56&lt;=0)</formula>
    </cfRule>
  </conditionalFormatting>
  <conditionalFormatting sqref="C209:G209">
    <cfRule type="expression" dxfId="259" priority="4" stopIfTrue="1">
      <formula>SUM($B$203:$B$208)&lt;=0</formula>
    </cfRule>
  </conditionalFormatting>
  <conditionalFormatting sqref="C223:G223">
    <cfRule type="expression" dxfId="258" priority="5" stopIfTrue="1">
      <formula>SUM($B$212:$B$222)&lt;=0</formula>
    </cfRule>
  </conditionalFormatting>
  <conditionalFormatting sqref="C262:I262">
    <cfRule type="expression" dxfId="257" priority="8" stopIfTrue="1">
      <formula>SUM(G241:I241)&lt;=0</formula>
    </cfRule>
  </conditionalFormatting>
  <conditionalFormatting sqref="C72:K92 C95:K115 C120:K140 C143:K163">
    <cfRule type="expression" dxfId="256" priority="6" stopIfTrue="1">
      <formula>OR(C$71="",$C72="")</formula>
    </cfRule>
  </conditionalFormatting>
  <conditionalFormatting sqref="C203:K208 C212:K222">
    <cfRule type="expression" dxfId="255" priority="3" stopIfTrue="1">
      <formula>OR($C203="",$H203="")</formula>
    </cfRule>
  </conditionalFormatting>
  <conditionalFormatting sqref="C228:K236">
    <cfRule type="expression" dxfId="254" priority="2" stopIfTrue="1">
      <formula>$C228=""</formula>
    </cfRule>
  </conditionalFormatting>
  <conditionalFormatting sqref="C237:K237">
    <cfRule type="expression" dxfId="253" priority="7" stopIfTrue="1">
      <formula>SUM($F$226:$I$226)&lt;=0</formula>
    </cfRule>
  </conditionalFormatting>
  <conditionalFormatting sqref="C243:K261">
    <cfRule type="expression" dxfId="252" priority="1" stopIfTrue="1">
      <formula>$C243=""</formula>
    </cfRule>
  </conditionalFormatting>
  <conditionalFormatting sqref="J262">
    <cfRule type="expression" dxfId="251" priority="10" stopIfTrue="1">
      <formula>SUM(N241:Q241)&lt;=0</formula>
    </cfRule>
  </conditionalFormatting>
  <conditionalFormatting sqref="K262">
    <cfRule type="expression" dxfId="25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SSR/EHS/F/24-00-0106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35" t="s">
        <v>681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24-March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/>
      <c r="D92" s="554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/>
      <c r="D93" s="554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11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ref="C112:C120" si="13">IF(C86="","",UPPER(C86))</f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3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3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3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3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3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3"/>
        <v/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3"/>
        <v/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3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6">IF(C73="","",UPPER(C73))</f>
        <v>STAFF</v>
      </c>
      <c r="D126" s="559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6"/>
        <v>SECURITY GUARD</v>
      </c>
      <c r="D127" s="559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6"/>
        <v>ELECTRICIAN</v>
      </c>
      <c r="D128" s="559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6"/>
        <v>ADMIN</v>
      </c>
      <c r="D129" s="559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6"/>
        <v>ACTECH</v>
      </c>
      <c r="D130" s="559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6"/>
        <v>WELTANCHANG</v>
      </c>
      <c r="D131" s="559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6"/>
        <v>EXCELCON</v>
      </c>
      <c r="D132" s="559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6"/>
        <v>REBTRADE</v>
      </c>
      <c r="D133" s="559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6"/>
        <v>NEWCORE</v>
      </c>
      <c r="D134" s="559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6"/>
        <v>CYPRESS</v>
      </c>
      <c r="D135" s="559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6"/>
        <v>AGCHEM</v>
      </c>
      <c r="D136" s="559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6"/>
        <v>SPECSERV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6"/>
        <v>SISCOR</v>
      </c>
      <c r="D138" s="559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6"/>
        <v>ARLO</v>
      </c>
      <c r="D139" s="559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6"/>
        <v>MULTILINE</v>
      </c>
      <c r="D140" s="559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6"/>
        <v>LITAN</v>
      </c>
      <c r="D141" s="559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6"/>
        <v>PRIMEPOWER</v>
      </c>
      <c r="D142" s="559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6"/>
        <v>MSJR</v>
      </c>
      <c r="D143" s="559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6"/>
        <v>GERON</v>
      </c>
      <c r="D144" s="559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6"/>
        <v/>
      </c>
      <c r="D145" s="559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6"/>
        <v/>
      </c>
      <c r="D146" s="559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6"/>
        <v/>
      </c>
      <c r="D147" s="559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2">IF(C73="","",UPPER(C73))</f>
        <v>STAFF</v>
      </c>
      <c r="D152" s="559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2"/>
        <v>SECURITY GUARD</v>
      </c>
      <c r="D153" s="559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2"/>
        <v>ELECTRICIAN</v>
      </c>
      <c r="D154" s="559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ADMIN</v>
      </c>
      <c r="D155" s="559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ACTECH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WELTANCHANG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EXCELCON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REBTRADE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NEWCORE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CYPRESS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AGCHEM</v>
      </c>
      <c r="D162" s="559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SPECSERV</v>
      </c>
      <c r="D163" s="559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SISCOR</v>
      </c>
      <c r="D164" s="559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ARLO</v>
      </c>
      <c r="D165" s="559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MULTILINE</v>
      </c>
      <c r="D166" s="559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LITAN</v>
      </c>
      <c r="D167" s="559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PRIMEPOWER</v>
      </c>
      <c r="D168" s="559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MSJR</v>
      </c>
      <c r="D169" s="559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GERON</v>
      </c>
      <c r="D170" s="559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/>
      </c>
      <c r="D171" s="559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2"/>
        <v/>
      </c>
      <c r="D172" s="559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2"/>
        <v/>
      </c>
      <c r="D173" s="559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17816</v>
      </c>
      <c r="F176" s="563"/>
      <c r="G176" s="235"/>
      <c r="H176" s="564" t="s">
        <v>647</v>
      </c>
      <c r="I176" s="564"/>
      <c r="J176" s="565">
        <f>R67</f>
        <v>861652</v>
      </c>
      <c r="K176" s="565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60" t="s">
        <v>611</v>
      </c>
      <c r="D177" s="561"/>
      <c r="E177" s="562">
        <f>SUM(E174:K174)</f>
        <v>1742</v>
      </c>
      <c r="F177" s="563"/>
      <c r="G177" s="235"/>
      <c r="H177" s="564" t="s">
        <v>648</v>
      </c>
      <c r="I177" s="564"/>
      <c r="J177" s="565">
        <f>SUM(E178:F178,J176)</f>
        <v>881210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19558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361</v>
      </c>
      <c r="I190" s="587"/>
      <c r="J190" s="588">
        <f>MAX(F190,H190,T66)</f>
        <v>361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861652</v>
      </c>
      <c r="G191" s="586"/>
      <c r="H191" s="587">
        <f>E178</f>
        <v>19558</v>
      </c>
      <c r="I191" s="587"/>
      <c r="J191" s="589">
        <f>SUM(F191:I191)</f>
        <v>881210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49" priority="11" stopIfTrue="1">
      <formula>OR($P$56="",NOT(ISNUMBER($P$56)),$P$56&lt;=0)</formula>
    </cfRule>
  </conditionalFormatting>
  <conditionalFormatting sqref="C218:G218">
    <cfRule type="expression" dxfId="248" priority="4" stopIfTrue="1">
      <formula>SUM($B$212:$B$217)&lt;=0</formula>
    </cfRule>
  </conditionalFormatting>
  <conditionalFormatting sqref="C232:G232">
    <cfRule type="expression" dxfId="247" priority="5" stopIfTrue="1">
      <formula>SUM($B$221:$B$231)&lt;=0</formula>
    </cfRule>
  </conditionalFormatting>
  <conditionalFormatting sqref="C271:I271">
    <cfRule type="expression" dxfId="246" priority="8" stopIfTrue="1">
      <formula>SUM(G250:I250)&lt;=0</formula>
    </cfRule>
  </conditionalFormatting>
  <conditionalFormatting sqref="C72:K95 C98:K121 C125:K148 C151:K174">
    <cfRule type="expression" dxfId="245" priority="6" stopIfTrue="1">
      <formula>OR(C$71="",$C72="")</formula>
    </cfRule>
  </conditionalFormatting>
  <conditionalFormatting sqref="C212:K217 C221:K231">
    <cfRule type="expression" dxfId="244" priority="3" stopIfTrue="1">
      <formula>OR($C212="",$H212="")</formula>
    </cfRule>
  </conditionalFormatting>
  <conditionalFormatting sqref="C237:K245">
    <cfRule type="expression" dxfId="243" priority="2" stopIfTrue="1">
      <formula>$C237=""</formula>
    </cfRule>
  </conditionalFormatting>
  <conditionalFormatting sqref="C246:K246">
    <cfRule type="expression" dxfId="242" priority="7" stopIfTrue="1">
      <formula>SUM($F$235:$I$235)&lt;=0</formula>
    </cfRule>
  </conditionalFormatting>
  <conditionalFormatting sqref="C252:K270">
    <cfRule type="expression" dxfId="241" priority="1" stopIfTrue="1">
      <formula>$C252=""</formula>
    </cfRule>
  </conditionalFormatting>
  <conditionalFormatting sqref="J271">
    <cfRule type="expression" dxfId="240" priority="10" stopIfTrue="1">
      <formula>SUM(N250:Q250)&lt;=0</formula>
    </cfRule>
  </conditionalFormatting>
  <conditionalFormatting sqref="K271">
    <cfRule type="expression" dxfId="23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35" t="s">
        <v>682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1">IF(C73="","",UPPER(C73))</f>
        <v>STAFF</v>
      </c>
      <c r="D152" s="559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SECURITY GUARD</v>
      </c>
      <c r="D153" s="559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ELECTRICIAN</v>
      </c>
      <c r="D154" s="559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ADMIN</v>
      </c>
      <c r="D155" s="559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ACTECH</v>
      </c>
      <c r="D156" s="559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WELTANCHANG</v>
      </c>
      <c r="D157" s="559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EXCELCON</v>
      </c>
      <c r="D158" s="559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REBTRADE</v>
      </c>
      <c r="D159" s="559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NEWCORE</v>
      </c>
      <c r="D160" s="559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1"/>
        <v>CYPRESS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1"/>
        <v>AGCHEM</v>
      </c>
      <c r="D162" s="559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1"/>
        <v>SPECSERV</v>
      </c>
      <c r="D163" s="559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1"/>
        <v>SISCOR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1"/>
        <v>ARLO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1"/>
        <v>MULTILINE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1"/>
        <v>LITAN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1"/>
        <v>PRIMEPOWER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1"/>
        <v>MSJR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1"/>
        <v>GERON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1"/>
        <v>SOUTH PACIFIC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1"/>
        <v>EMD</v>
      </c>
      <c r="D172" s="559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1"/>
        <v/>
      </c>
      <c r="D173" s="559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18088</v>
      </c>
      <c r="F176" s="563"/>
      <c r="G176" s="235"/>
      <c r="H176" s="564" t="s">
        <v>647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1722</v>
      </c>
      <c r="F177" s="563"/>
      <c r="G177" s="235"/>
      <c r="H177" s="564" t="s">
        <v>648</v>
      </c>
      <c r="I177" s="564"/>
      <c r="J177" s="565">
        <f>SUM(E178:F178,J176)</f>
        <v>901020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19810</v>
      </c>
      <c r="F178" s="565"/>
      <c r="G178" s="235"/>
      <c r="H178" s="235"/>
      <c r="I178" s="232"/>
      <c r="J178" s="573" t="str">
        <f>IF(J191=F191,"",ROUND((J191/F191-1)*100,2)&amp;"% ↑")</f>
        <v>2.25%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377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881210</v>
      </c>
      <c r="G191" s="586"/>
      <c r="H191" s="587">
        <f>E178</f>
        <v>19810</v>
      </c>
      <c r="I191" s="587"/>
      <c r="J191" s="589">
        <f>SUM(F191:I191)</f>
        <v>901020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8" priority="11" stopIfTrue="1">
      <formula>OR($P$56="",NOT(ISNUMBER($P$56)),$P$56&lt;=0)</formula>
    </cfRule>
  </conditionalFormatting>
  <conditionalFormatting sqref="C218:G218">
    <cfRule type="expression" dxfId="237" priority="4" stopIfTrue="1">
      <formula>SUM($B$212:$B$217)&lt;=0</formula>
    </cfRule>
  </conditionalFormatting>
  <conditionalFormatting sqref="C232:G232">
    <cfRule type="expression" dxfId="236" priority="5" stopIfTrue="1">
      <formula>SUM($B$221:$B$231)&lt;=0</formula>
    </cfRule>
  </conditionalFormatting>
  <conditionalFormatting sqref="C271:I271">
    <cfRule type="expression" dxfId="235" priority="8" stopIfTrue="1">
      <formula>SUM(G250:I250)&lt;=0</formula>
    </cfRule>
  </conditionalFormatting>
  <conditionalFormatting sqref="C72:K95 C98:K121 C125:K148 C151:K174">
    <cfRule type="expression" dxfId="234" priority="6" stopIfTrue="1">
      <formula>OR(C$71="",$C72="")</formula>
    </cfRule>
  </conditionalFormatting>
  <conditionalFormatting sqref="C212:K217 C221:K231">
    <cfRule type="expression" dxfId="233" priority="3" stopIfTrue="1">
      <formula>OR($C212="",$H212="")</formula>
    </cfRule>
  </conditionalFormatting>
  <conditionalFormatting sqref="C237:K245">
    <cfRule type="expression" dxfId="232" priority="2" stopIfTrue="1">
      <formula>$C237=""</formula>
    </cfRule>
  </conditionalFormatting>
  <conditionalFormatting sqref="C246:K246">
    <cfRule type="expression" dxfId="231" priority="7" stopIfTrue="1">
      <formula>SUM($F$235:$I$235)&lt;=0</formula>
    </cfRule>
  </conditionalFormatting>
  <conditionalFormatting sqref="C252:K270">
    <cfRule type="expression" dxfId="230" priority="1" stopIfTrue="1">
      <formula>$C252=""</formula>
    </cfRule>
  </conditionalFormatting>
  <conditionalFormatting sqref="J271">
    <cfRule type="expression" dxfId="229" priority="10" stopIfTrue="1">
      <formula>SUM(N250:Q250)&lt;=0</formula>
    </cfRule>
  </conditionalFormatting>
  <conditionalFormatting sqref="K271">
    <cfRule type="expression" dxfId="22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35" t="s">
        <v>686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18464</v>
      </c>
      <c r="F176" s="563"/>
      <c r="G176" s="235"/>
      <c r="H176" s="564" t="s">
        <v>647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2438</v>
      </c>
      <c r="F177" s="563"/>
      <c r="G177" s="235"/>
      <c r="H177" s="564" t="s">
        <v>648</v>
      </c>
      <c r="I177" s="564"/>
      <c r="J177" s="565">
        <f>SUM(E178:F178,J176)</f>
        <v>902112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20902</v>
      </c>
      <c r="F178" s="565"/>
      <c r="G178" s="235"/>
      <c r="H178" s="235"/>
      <c r="I178" s="232"/>
      <c r="J178" s="573" t="str">
        <f>IF(J191=F191,"",ROUND((J191/F191-1)*100,2)&amp;"% ↑")</f>
        <v>2.37%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369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881210</v>
      </c>
      <c r="G191" s="586"/>
      <c r="H191" s="587">
        <f>E178</f>
        <v>20902</v>
      </c>
      <c r="I191" s="587"/>
      <c r="J191" s="589">
        <f>SUM(F191:I191)</f>
        <v>902112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7" priority="11" stopIfTrue="1">
      <formula>OR($P$56="",NOT(ISNUMBER($P$56)),$P$56&lt;=0)</formula>
    </cfRule>
  </conditionalFormatting>
  <conditionalFormatting sqref="C218:G218">
    <cfRule type="expression" dxfId="226" priority="4" stopIfTrue="1">
      <formula>SUM($B$212:$B$217)&lt;=0</formula>
    </cfRule>
  </conditionalFormatting>
  <conditionalFormatting sqref="C232:G232">
    <cfRule type="expression" dxfId="225" priority="5" stopIfTrue="1">
      <formula>SUM($B$221:$B$231)&lt;=0</formula>
    </cfRule>
  </conditionalFormatting>
  <conditionalFormatting sqref="C271:I271">
    <cfRule type="expression" dxfId="224" priority="8" stopIfTrue="1">
      <formula>SUM(G250:I250)&lt;=0</formula>
    </cfRule>
  </conditionalFormatting>
  <conditionalFormatting sqref="C72:K95 C98:K121 C125:K148 C151:K174">
    <cfRule type="expression" dxfId="223" priority="6" stopIfTrue="1">
      <formula>OR(C$71="",$C72="")</formula>
    </cfRule>
  </conditionalFormatting>
  <conditionalFormatting sqref="C212:K217 C221:K231">
    <cfRule type="expression" dxfId="222" priority="3" stopIfTrue="1">
      <formula>OR($C212="",$H212="")</formula>
    </cfRule>
  </conditionalFormatting>
  <conditionalFormatting sqref="C237:K245">
    <cfRule type="expression" dxfId="221" priority="2" stopIfTrue="1">
      <formula>$C237=""</formula>
    </cfRule>
  </conditionalFormatting>
  <conditionalFormatting sqref="C246:K246">
    <cfRule type="expression" dxfId="220" priority="7" stopIfTrue="1">
      <formula>SUM($F$235:$I$235)&lt;=0</formula>
    </cfRule>
  </conditionalFormatting>
  <conditionalFormatting sqref="C252:K270">
    <cfRule type="expression" dxfId="219" priority="1" stopIfTrue="1">
      <formula>$C252=""</formula>
    </cfRule>
  </conditionalFormatting>
  <conditionalFormatting sqref="J271">
    <cfRule type="expression" dxfId="218" priority="10" stopIfTrue="1">
      <formula>SUM(N250:Q250)&lt;=0</formula>
    </cfRule>
  </conditionalFormatting>
  <conditionalFormatting sqref="K271">
    <cfRule type="expression" dxfId="21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35" t="s">
        <v>687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18080</v>
      </c>
      <c r="F176" s="563"/>
      <c r="G176" s="235"/>
      <c r="H176" s="564" t="s">
        <v>647</v>
      </c>
      <c r="I176" s="564"/>
      <c r="J176" s="565">
        <f>R67</f>
        <v>902112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2436</v>
      </c>
      <c r="F177" s="563"/>
      <c r="G177" s="235"/>
      <c r="H177" s="564" t="s">
        <v>648</v>
      </c>
      <c r="I177" s="564"/>
      <c r="J177" s="565">
        <f>SUM(E178:F178,J176)</f>
        <v>922628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20516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369</v>
      </c>
      <c r="G190" s="586"/>
      <c r="H190" s="587">
        <f>MAX(E95:K95,E121:K121)</f>
        <v>370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902112</v>
      </c>
      <c r="G191" s="586"/>
      <c r="H191" s="587">
        <f>E178</f>
        <v>20516</v>
      </c>
      <c r="I191" s="587"/>
      <c r="J191" s="589">
        <f>SUM(F191:I191)</f>
        <v>922628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6" priority="11" stopIfTrue="1">
      <formula>OR($P$56="",NOT(ISNUMBER($P$56)),$P$56&lt;=0)</formula>
    </cfRule>
  </conditionalFormatting>
  <conditionalFormatting sqref="C218:G218">
    <cfRule type="expression" dxfId="215" priority="4" stopIfTrue="1">
      <formula>SUM($B$212:$B$217)&lt;=0</formula>
    </cfRule>
  </conditionalFormatting>
  <conditionalFormatting sqref="C232:G232">
    <cfRule type="expression" dxfId="214" priority="5" stopIfTrue="1">
      <formula>SUM($B$221:$B$231)&lt;=0</formula>
    </cfRule>
  </conditionalFormatting>
  <conditionalFormatting sqref="C271:I271">
    <cfRule type="expression" dxfId="213" priority="8" stopIfTrue="1">
      <formula>SUM(G250:I250)&lt;=0</formula>
    </cfRule>
  </conditionalFormatting>
  <conditionalFormatting sqref="C72:K95 C98:K121 C125:K148 C151:K174">
    <cfRule type="expression" dxfId="212" priority="6" stopIfTrue="1">
      <formula>OR(C$71="",$C72="")</formula>
    </cfRule>
  </conditionalFormatting>
  <conditionalFormatting sqref="C212:K217 C221:K231">
    <cfRule type="expression" dxfId="211" priority="3" stopIfTrue="1">
      <formula>OR($C212="",$H212="")</formula>
    </cfRule>
  </conditionalFormatting>
  <conditionalFormatting sqref="C237:K245">
    <cfRule type="expression" dxfId="210" priority="2" stopIfTrue="1">
      <formula>$C237=""</formula>
    </cfRule>
  </conditionalFormatting>
  <conditionalFormatting sqref="C246:K246">
    <cfRule type="expression" dxfId="209" priority="7" stopIfTrue="1">
      <formula>SUM($F$235:$I$235)&lt;=0</formula>
    </cfRule>
  </conditionalFormatting>
  <conditionalFormatting sqref="C252:K270">
    <cfRule type="expression" dxfId="208" priority="1" stopIfTrue="1">
      <formula>$C252=""</formula>
    </cfRule>
  </conditionalFormatting>
  <conditionalFormatting sqref="J271">
    <cfRule type="expression" dxfId="207" priority="10" stopIfTrue="1">
      <formula>SUM(N250:Q250)&lt;=0</formula>
    </cfRule>
  </conditionalFormatting>
  <conditionalFormatting sqref="K271">
    <cfRule type="expression" dxfId="20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SSR/EHS/F/24-00-0110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35" t="s">
        <v>688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24-30,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17672</v>
      </c>
      <c r="F176" s="563"/>
      <c r="G176" s="235"/>
      <c r="H176" s="564" t="s">
        <v>647</v>
      </c>
      <c r="I176" s="564"/>
      <c r="J176" s="565">
        <f>R67</f>
        <v>922628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2304</v>
      </c>
      <c r="F177" s="563"/>
      <c r="G177" s="235"/>
      <c r="H177" s="564" t="s">
        <v>648</v>
      </c>
      <c r="I177" s="564"/>
      <c r="J177" s="565">
        <f>SUM(E178:F178,J176)</f>
        <v>942604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19976</v>
      </c>
      <c r="F178" s="565"/>
      <c r="G178" s="235"/>
      <c r="H178" s="235"/>
      <c r="I178" s="232"/>
      <c r="J178" s="573" t="str">
        <f>IF(J191=F191,"",ROUND((J191/F191-1)*100,2)&amp;"% ↑")</f>
        <v>2.17%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370</v>
      </c>
      <c r="G190" s="586"/>
      <c r="H190" s="587">
        <f>MAX(E95:K95,E121:K121)</f>
        <v>352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922628</v>
      </c>
      <c r="G191" s="586"/>
      <c r="H191" s="587">
        <f>E178</f>
        <v>19976</v>
      </c>
      <c r="I191" s="587"/>
      <c r="J191" s="589">
        <f>SUM(F191:I191)</f>
        <v>942604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5" priority="11" stopIfTrue="1">
      <formula>OR($P$56="",NOT(ISNUMBER($P$56)),$P$56&lt;=0)</formula>
    </cfRule>
  </conditionalFormatting>
  <conditionalFormatting sqref="C218:G218">
    <cfRule type="expression" dxfId="204" priority="4" stopIfTrue="1">
      <formula>SUM($B$212:$B$217)&lt;=0</formula>
    </cfRule>
  </conditionalFormatting>
  <conditionalFormatting sqref="C232:G232">
    <cfRule type="expression" dxfId="203" priority="5" stopIfTrue="1">
      <formula>SUM($B$221:$B$231)&lt;=0</formula>
    </cfRule>
  </conditionalFormatting>
  <conditionalFormatting sqref="C271:I271">
    <cfRule type="expression" dxfId="202" priority="8" stopIfTrue="1">
      <formula>SUM(G250:I250)&lt;=0</formula>
    </cfRule>
  </conditionalFormatting>
  <conditionalFormatting sqref="C72:K95 C98:K121 C125:K148 C151:K174">
    <cfRule type="expression" dxfId="201" priority="6" stopIfTrue="1">
      <formula>OR(C$71="",$C72="")</formula>
    </cfRule>
  </conditionalFormatting>
  <conditionalFormatting sqref="C212:K217 C221:K231">
    <cfRule type="expression" dxfId="200" priority="3" stopIfTrue="1">
      <formula>OR($C212="",$H212="")</formula>
    </cfRule>
  </conditionalFormatting>
  <conditionalFormatting sqref="C237:K245">
    <cfRule type="expression" dxfId="199" priority="2" stopIfTrue="1">
      <formula>$C237=""</formula>
    </cfRule>
  </conditionalFormatting>
  <conditionalFormatting sqref="C246:K246">
    <cfRule type="expression" dxfId="198" priority="7" stopIfTrue="1">
      <formula>SUM($F$235:$I$235)&lt;=0</formula>
    </cfRule>
  </conditionalFormatting>
  <conditionalFormatting sqref="C252:K270">
    <cfRule type="expression" dxfId="197" priority="1" stopIfTrue="1">
      <formula>$C252=""</formula>
    </cfRule>
  </conditionalFormatting>
  <conditionalFormatting sqref="J271">
    <cfRule type="expression" dxfId="196" priority="10" stopIfTrue="1">
      <formula>SUM(N250:Q250)&lt;=0</formula>
    </cfRule>
  </conditionalFormatting>
  <conditionalFormatting sqref="K271">
    <cfRule type="expression" dxfId="19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SSR/EHS/F/24-00-0111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35" t="s">
        <v>690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31-April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16400</v>
      </c>
      <c r="F176" s="563"/>
      <c r="G176" s="235"/>
      <c r="H176" s="564" t="s">
        <v>647</v>
      </c>
      <c r="I176" s="564"/>
      <c r="J176" s="565">
        <f>R67</f>
        <v>942604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1720</v>
      </c>
      <c r="F177" s="563"/>
      <c r="G177" s="235"/>
      <c r="H177" s="564" t="s">
        <v>648</v>
      </c>
      <c r="I177" s="564"/>
      <c r="J177" s="565">
        <f>SUM(E178:F178,J176)</f>
        <v>960724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18120</v>
      </c>
      <c r="F178" s="565"/>
      <c r="G178" s="235"/>
      <c r="H178" s="235"/>
      <c r="I178" s="232"/>
      <c r="J178" s="573" t="str">
        <f>IF(J191=F191,"",ROUND((J191/F191-1)*100,2)&amp;"% ↑")</f>
        <v>1.92%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352</v>
      </c>
      <c r="G190" s="586"/>
      <c r="H190" s="587">
        <f>MAX(E95:K95,E121:K121)</f>
        <v>412</v>
      </c>
      <c r="I190" s="587"/>
      <c r="J190" s="588">
        <f>MAX(F190,H190,T66)</f>
        <v>412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942604</v>
      </c>
      <c r="G191" s="586"/>
      <c r="H191" s="587">
        <f>E178</f>
        <v>18120</v>
      </c>
      <c r="I191" s="587"/>
      <c r="J191" s="589">
        <f>SUM(F191:I191)</f>
        <v>960724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194" priority="11" stopIfTrue="1">
      <formula>OR($P$56="",NOT(ISNUMBER($P$56)),$P$56&lt;=0)</formula>
    </cfRule>
  </conditionalFormatting>
  <conditionalFormatting sqref="C218:G218">
    <cfRule type="expression" dxfId="193" priority="4" stopIfTrue="1">
      <formula>SUM($B$212:$B$217)&lt;=0</formula>
    </cfRule>
  </conditionalFormatting>
  <conditionalFormatting sqref="C232:G232">
    <cfRule type="expression" dxfId="192" priority="5" stopIfTrue="1">
      <formula>SUM($B$221:$B$231)&lt;=0</formula>
    </cfRule>
  </conditionalFormatting>
  <conditionalFormatting sqref="C271:I271">
    <cfRule type="expression" dxfId="191" priority="8" stopIfTrue="1">
      <formula>SUM(G250:I250)&lt;=0</formula>
    </cfRule>
  </conditionalFormatting>
  <conditionalFormatting sqref="C72:K95 C98:K121 C125:K148 C151:K174">
    <cfRule type="expression" dxfId="190" priority="6" stopIfTrue="1">
      <formula>OR(C$71="",$C72="")</formula>
    </cfRule>
  </conditionalFormatting>
  <conditionalFormatting sqref="C212:K217 C221:K231">
    <cfRule type="expression" dxfId="189" priority="3" stopIfTrue="1">
      <formula>OR($C212="",$H212="")</formula>
    </cfRule>
  </conditionalFormatting>
  <conditionalFormatting sqref="C237:K245">
    <cfRule type="expression" dxfId="188" priority="2" stopIfTrue="1">
      <formula>$C237=""</formula>
    </cfRule>
  </conditionalFormatting>
  <conditionalFormatting sqref="C246:K246">
    <cfRule type="expression" dxfId="187" priority="7" stopIfTrue="1">
      <formula>SUM($F$235:$I$235)&lt;=0</formula>
    </cfRule>
  </conditionalFormatting>
  <conditionalFormatting sqref="C252:K270">
    <cfRule type="expression" dxfId="186" priority="1" stopIfTrue="1">
      <formula>$C252=""</formula>
    </cfRule>
  </conditionalFormatting>
  <conditionalFormatting sqref="J271">
    <cfRule type="expression" dxfId="185" priority="10" stopIfTrue="1">
      <formula>SUM(N250:Q250)&lt;=0</formula>
    </cfRule>
  </conditionalFormatting>
  <conditionalFormatting sqref="K271">
    <cfRule type="expression" dxfId="18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3">IF(C73="","",UPPER(C73))</f>
        <v>STAFF</v>
      </c>
      <c r="D154" s="559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3"/>
        <v>SECURITY GUARD</v>
      </c>
      <c r="D155" s="559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3"/>
        <v>ELECTRICIAN</v>
      </c>
      <c r="D156" s="559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3"/>
        <v>ADMIN</v>
      </c>
      <c r="D157" s="559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3"/>
        <v>ACTECH</v>
      </c>
      <c r="D158" s="559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3"/>
        <v>WELTANCHANG</v>
      </c>
      <c r="D159" s="559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3"/>
        <v>TRIGOLD</v>
      </c>
      <c r="D160" s="559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3"/>
        <v>REBTRADE</v>
      </c>
      <c r="D161" s="559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3"/>
        <v>NEWCORE</v>
      </c>
      <c r="D162" s="559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3"/>
        <v>CYPRESS</v>
      </c>
      <c r="D163" s="559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3"/>
        <v>AGCHEM</v>
      </c>
      <c r="D164" s="559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3"/>
        <v>SPECSERV</v>
      </c>
      <c r="D165" s="559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3"/>
        <v>SISCOR</v>
      </c>
      <c r="D166" s="559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3"/>
        <v>ARLO</v>
      </c>
      <c r="D167" s="559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3"/>
        <v>MULTILINE</v>
      </c>
      <c r="D168" s="559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3"/>
        <v>LITAN</v>
      </c>
      <c r="D169" s="559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3"/>
        <v>PRIMEPOWER</v>
      </c>
      <c r="D170" s="559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3"/>
        <v>MSJR</v>
      </c>
      <c r="D171" s="559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3"/>
        <v>GERON</v>
      </c>
      <c r="D172" s="559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3"/>
        <v>SOUTH PACIFIC</v>
      </c>
      <c r="D173" s="559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3"/>
        <v>EMD</v>
      </c>
      <c r="D174" s="559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3"/>
        <v/>
      </c>
      <c r="D175" s="559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15968</v>
      </c>
      <c r="F178" s="563"/>
      <c r="G178" s="235"/>
      <c r="H178" s="564" t="s">
        <v>647</v>
      </c>
      <c r="I178" s="564"/>
      <c r="J178" s="565">
        <f>R67</f>
        <v>960724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2438</v>
      </c>
      <c r="F179" s="563"/>
      <c r="G179" s="235"/>
      <c r="H179" s="564" t="s">
        <v>648</v>
      </c>
      <c r="I179" s="564"/>
      <c r="J179" s="565">
        <f>SUM(E180:F180,J178)</f>
        <v>979130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18406</v>
      </c>
      <c r="F180" s="565"/>
      <c r="G180" s="235"/>
      <c r="H180" s="235"/>
      <c r="I180" s="232"/>
      <c r="J180" s="573" t="str">
        <f>IF(J195=F195,"",ROUND((J195/F195-1)*100,2)&amp;"% ↑")</f>
        <v>1.92%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352</v>
      </c>
      <c r="G194" s="586"/>
      <c r="H194" s="587">
        <f>MAX(E95:K95,E121:K121)</f>
        <v>356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960724</v>
      </c>
      <c r="G195" s="586"/>
      <c r="H195" s="587">
        <f>E180</f>
        <v>18406</v>
      </c>
      <c r="I195" s="587"/>
      <c r="J195" s="589">
        <f>SUM(F195:I195)</f>
        <v>979130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</mergeCells>
  <conditionalFormatting sqref="B61:M61">
    <cfRule type="expression" dxfId="183" priority="14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10" stopIfTrue="1">
      <formula>SUM(G259:I259)&lt;=0</formula>
    </cfRule>
  </conditionalFormatting>
  <conditionalFormatting sqref="C72:K95 C98:K121 C127:K150 C153:K176">
    <cfRule type="expression" dxfId="179" priority="8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9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4720</v>
      </c>
      <c r="F178" s="563"/>
      <c r="G178" s="235"/>
      <c r="H178" s="564" t="s">
        <v>647</v>
      </c>
      <c r="I178" s="564"/>
      <c r="J178" s="565">
        <f>R67</f>
        <v>979130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0</v>
      </c>
      <c r="F179" s="563"/>
      <c r="G179" s="235"/>
      <c r="H179" s="564" t="s">
        <v>648</v>
      </c>
      <c r="I179" s="564"/>
      <c r="J179" s="565">
        <f>SUM(E180:F180,J178)</f>
        <v>983850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4720</v>
      </c>
      <c r="F180" s="565"/>
      <c r="G180" s="235"/>
      <c r="H180" s="235"/>
      <c r="I180" s="232"/>
      <c r="J180" s="573" t="str">
        <f>IF(J195=F195,"",ROUND((J195/F195-1)*100,2)&amp;"% ↑")</f>
        <v>0.48%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356</v>
      </c>
      <c r="G194" s="586"/>
      <c r="H194" s="587">
        <f>MAX(E95:K95,E121:K121)</f>
        <v>284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979130</v>
      </c>
      <c r="G195" s="586"/>
      <c r="H195" s="587">
        <f>E180</f>
        <v>4720</v>
      </c>
      <c r="I195" s="587"/>
      <c r="J195" s="589">
        <f>SUM(F195:I195)</f>
        <v>983850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21-27,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16600</v>
      </c>
      <c r="F178" s="563"/>
      <c r="G178" s="235"/>
      <c r="H178" s="564" t="s">
        <v>647</v>
      </c>
      <c r="I178" s="564"/>
      <c r="J178" s="565">
        <f>R67</f>
        <v>983850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1868</v>
      </c>
      <c r="F179" s="563"/>
      <c r="G179" s="235"/>
      <c r="H179" s="564" t="s">
        <v>648</v>
      </c>
      <c r="I179" s="564"/>
      <c r="J179" s="565">
        <f>SUM(E180:F180,J178)</f>
        <v>1002318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18468</v>
      </c>
      <c r="F180" s="565"/>
      <c r="G180" s="235"/>
      <c r="H180" s="235"/>
      <c r="I180" s="232"/>
      <c r="J180" s="573" t="str">
        <f>IF(J195=F195,"",ROUND((J195/F195-1)*100,2)&amp;"% ↑")</f>
        <v>1.88%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284</v>
      </c>
      <c r="G194" s="586"/>
      <c r="H194" s="587">
        <f>MAX(E95:K95,E121:K121)</f>
        <v>347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983850</v>
      </c>
      <c r="G195" s="586"/>
      <c r="H195" s="587">
        <f>E180</f>
        <v>18468</v>
      </c>
      <c r="I195" s="587"/>
      <c r="J195" s="589">
        <f>SUM(F195:I195)</f>
        <v>1002318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694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28-May 4,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>KONE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KONE</v>
      </c>
      <c r="D149" s="559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>KONE</v>
      </c>
      <c r="D175" s="559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15888</v>
      </c>
      <c r="F178" s="563"/>
      <c r="G178" s="235"/>
      <c r="H178" s="564" t="s">
        <v>647</v>
      </c>
      <c r="I178" s="564"/>
      <c r="J178" s="565">
        <f>R67</f>
        <v>1002318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1334</v>
      </c>
      <c r="F179" s="563"/>
      <c r="G179" s="235"/>
      <c r="H179" s="564" t="s">
        <v>648</v>
      </c>
      <c r="I179" s="564"/>
      <c r="J179" s="565">
        <f>SUM(E180:F180,J178)</f>
        <v>1019540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17222</v>
      </c>
      <c r="F180" s="565"/>
      <c r="G180" s="235"/>
      <c r="H180" s="235"/>
      <c r="I180" s="232"/>
      <c r="J180" s="573" t="str">
        <f>IF(J195=F195,"",ROUND((J195/F195-1)*100,2)&amp;"% ↑")</f>
        <v>1.72%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347</v>
      </c>
      <c r="G194" s="586"/>
      <c r="H194" s="587">
        <f>MAX(E95:K95,E121:K121)</f>
        <v>363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1002318</v>
      </c>
      <c r="G195" s="586"/>
      <c r="H195" s="587">
        <f>E180</f>
        <v>17222</v>
      </c>
      <c r="I195" s="587"/>
      <c r="J195" s="589">
        <f>SUM(F195:I195)</f>
        <v>1019540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5-11,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3" si="17">IF(C73="","",UPPER(C73))</f>
        <v>STAFF</v>
      </c>
      <c r="D132" s="559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55" si="21">IF(C95="","",UPPER(C95))</f>
        <v>BASIC MAC</v>
      </c>
      <c r="D154" s="559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/>
      </c>
      <c r="D155" s="559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1" si="26">IF(C73="","",UPPER(C73))</f>
        <v>STAFF</v>
      </c>
      <c r="D160" s="559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6"/>
        <v>SECURITY GUARD</v>
      </c>
      <c r="D161" s="559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6"/>
        <v>ELECTRICIAN</v>
      </c>
      <c r="D162" s="559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6"/>
        <v>ADMIN</v>
      </c>
      <c r="D163" s="559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6"/>
        <v>ACTECH</v>
      </c>
      <c r="D164" s="559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6"/>
        <v>WELTANCHANG</v>
      </c>
      <c r="D165" s="559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6"/>
        <v>TRIGOLD</v>
      </c>
      <c r="D166" s="559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6"/>
        <v>REBTRADE</v>
      </c>
      <c r="D167" s="559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6"/>
        <v>NEWCORE</v>
      </c>
      <c r="D168" s="559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6"/>
        <v>CYPRESS</v>
      </c>
      <c r="D169" s="559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6"/>
        <v>AGCHEM</v>
      </c>
      <c r="D170" s="559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6"/>
        <v>SPECSERV</v>
      </c>
      <c r="D171" s="559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6"/>
        <v>SISCOR</v>
      </c>
      <c r="D172" s="559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6"/>
        <v>ARLO</v>
      </c>
      <c r="D173" s="559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6"/>
        <v>MULTILINE</v>
      </c>
      <c r="D174" s="559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6"/>
        <v>LITAN</v>
      </c>
      <c r="D175" s="559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6"/>
        <v>PRIMEPOWER</v>
      </c>
      <c r="D176" s="559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6"/>
        <v>MSJR</v>
      </c>
      <c r="D177" s="559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6"/>
        <v>GERON</v>
      </c>
      <c r="D178" s="559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6"/>
        <v>SOUTH PACIFIC</v>
      </c>
      <c r="D179" s="559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6"/>
        <v>EMD</v>
      </c>
      <c r="D180" s="559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6"/>
        <v>KONE</v>
      </c>
      <c r="D181" s="559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ref="C182:C183" si="30">IF(C95="","",UPPER(C95))</f>
        <v>BASIC MAC</v>
      </c>
      <c r="D182" s="559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30"/>
        <v/>
      </c>
      <c r="D183" s="559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15568</v>
      </c>
      <c r="F186" s="563"/>
      <c r="G186" s="235"/>
      <c r="H186" s="564" t="s">
        <v>647</v>
      </c>
      <c r="I186" s="564"/>
      <c r="J186" s="565">
        <f>R67</f>
        <v>1019540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1868</v>
      </c>
      <c r="F187" s="563"/>
      <c r="G187" s="235"/>
      <c r="H187" s="564" t="s">
        <v>648</v>
      </c>
      <c r="I187" s="564"/>
      <c r="J187" s="565">
        <f>SUM(E188:F188,J186)</f>
        <v>1036976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17436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363</v>
      </c>
      <c r="G202" s="586"/>
      <c r="H202" s="587">
        <f>MAX(E97:K97,E125:K125)</f>
        <v>345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1019540</v>
      </c>
      <c r="G203" s="586"/>
      <c r="H203" s="587">
        <f>E188</f>
        <v>17436</v>
      </c>
      <c r="I203" s="587"/>
      <c r="J203" s="589">
        <f>SUM(F203:I203)</f>
        <v>1036976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SSR/EHS/F/25-00-0117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12-18,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13016</v>
      </c>
      <c r="F186" s="563"/>
      <c r="G186" s="235"/>
      <c r="H186" s="564" t="s">
        <v>647</v>
      </c>
      <c r="I186" s="564"/>
      <c r="J186" s="565">
        <f>R67</f>
        <v>1036976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1322</v>
      </c>
      <c r="F187" s="563"/>
      <c r="G187" s="235"/>
      <c r="H187" s="564" t="s">
        <v>648</v>
      </c>
      <c r="I187" s="564"/>
      <c r="J187" s="565">
        <f>SUM(E188:F188,J186)</f>
        <v>1051314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14338</v>
      </c>
      <c r="F188" s="565"/>
      <c r="G188" s="235"/>
      <c r="H188" s="235"/>
      <c r="I188" s="232"/>
      <c r="J188" s="573" t="str">
        <f>IF(J203=F203,"",ROUND((J203/F203-1)*100,2)&amp;"% ↑")</f>
        <v>1.38%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345</v>
      </c>
      <c r="G202" s="586"/>
      <c r="H202" s="587">
        <f>MAX(E97:K97,E125:K125)</f>
        <v>327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1036976</v>
      </c>
      <c r="G203" s="586"/>
      <c r="H203" s="587">
        <f>E188</f>
        <v>14338</v>
      </c>
      <c r="I203" s="587"/>
      <c r="J203" s="589">
        <f>SUM(F203:I203)</f>
        <v>1051314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SSR/EHS/F/25-00-0118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699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19-25,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17592</v>
      </c>
      <c r="F186" s="563"/>
      <c r="G186" s="235"/>
      <c r="H186" s="564" t="s">
        <v>647</v>
      </c>
      <c r="I186" s="564"/>
      <c r="J186" s="565">
        <f>R67</f>
        <v>1051314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1844</v>
      </c>
      <c r="F187" s="563"/>
      <c r="G187" s="235"/>
      <c r="H187" s="564" t="s">
        <v>648</v>
      </c>
      <c r="I187" s="564"/>
      <c r="J187" s="565">
        <f>SUM(E188:F188,J186)</f>
        <v>1070750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19436</v>
      </c>
      <c r="F188" s="565"/>
      <c r="G188" s="235"/>
      <c r="H188" s="235"/>
      <c r="I188" s="232"/>
      <c r="J188" s="573" t="str">
        <f>IF(J203=F203,"",ROUND((J203/F203-1)*100,2)&amp;"% ↑")</f>
        <v>1.85%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327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1051314</v>
      </c>
      <c r="G203" s="586"/>
      <c r="H203" s="587">
        <f>E188</f>
        <v>19436</v>
      </c>
      <c r="I203" s="587"/>
      <c r="J203" s="589">
        <f>SUM(F203:I203)</f>
        <v>1070750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SSR/EHS/F/25-00-0119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26-June 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17400</v>
      </c>
      <c r="F186" s="563"/>
      <c r="G186" s="235"/>
      <c r="H186" s="564" t="s">
        <v>647</v>
      </c>
      <c r="I186" s="564"/>
      <c r="J186" s="565">
        <f>R67</f>
        <v>1070750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1884</v>
      </c>
      <c r="F187" s="563"/>
      <c r="G187" s="235"/>
      <c r="H187" s="564" t="s">
        <v>648</v>
      </c>
      <c r="I187" s="564"/>
      <c r="J187" s="565">
        <f>SUM(E188:F188,J186)</f>
        <v>1090034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19284</v>
      </c>
      <c r="F188" s="565"/>
      <c r="G188" s="235"/>
      <c r="H188" s="235"/>
      <c r="I188" s="232"/>
      <c r="J188" s="573" t="str">
        <f>IF(J203=F203,"",ROUND((J203/F203-1)*100,2)&amp;"% ↑")</f>
        <v>1.8%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354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1070750</v>
      </c>
      <c r="G203" s="586"/>
      <c r="H203" s="587">
        <f>E188</f>
        <v>19284</v>
      </c>
      <c r="I203" s="587"/>
      <c r="J203" s="589">
        <f>SUM(F203:I203)</f>
        <v>1090034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SSR/EHS/F/25-00-0120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2-8,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13432</v>
      </c>
      <c r="F186" s="563"/>
      <c r="G186" s="235"/>
      <c r="H186" s="564" t="s">
        <v>647</v>
      </c>
      <c r="I186" s="564"/>
      <c r="J186" s="565">
        <f>R67</f>
        <v>1090034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1884</v>
      </c>
      <c r="F187" s="563"/>
      <c r="G187" s="235"/>
      <c r="H187" s="564" t="s">
        <v>648</v>
      </c>
      <c r="I187" s="564"/>
      <c r="J187" s="565">
        <f>SUM(E188:F188,J186)</f>
        <v>1105350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15316</v>
      </c>
      <c r="F188" s="565"/>
      <c r="G188" s="235"/>
      <c r="H188" s="235"/>
      <c r="I188" s="232"/>
      <c r="J188" s="573" t="str">
        <f>IF(J203=F203,"",ROUND((J203/F203-1)*100,2)&amp;"% ↑")</f>
        <v>1.41%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354</v>
      </c>
      <c r="G202" s="586"/>
      <c r="H202" s="587">
        <f>MAX(E97:K97,E125:K125)</f>
        <v>343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1090034</v>
      </c>
      <c r="G203" s="586"/>
      <c r="H203" s="587">
        <f>E188</f>
        <v>15316</v>
      </c>
      <c r="I203" s="587"/>
      <c r="J203" s="589">
        <f>SUM(F203:I203)</f>
        <v>1105350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SSR/EHS/F/25-00-0121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9-15,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15368</v>
      </c>
      <c r="F186" s="563"/>
      <c r="G186" s="235"/>
      <c r="H186" s="564" t="s">
        <v>647</v>
      </c>
      <c r="I186" s="564"/>
      <c r="J186" s="565">
        <f>R67</f>
        <v>1105350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1496</v>
      </c>
      <c r="F187" s="563"/>
      <c r="G187" s="235"/>
      <c r="H187" s="564" t="s">
        <v>648</v>
      </c>
      <c r="I187" s="564"/>
      <c r="J187" s="565">
        <f>SUM(E188:F188,J186)</f>
        <v>1122214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16864</v>
      </c>
      <c r="F188" s="565"/>
      <c r="G188" s="235"/>
      <c r="H188" s="235"/>
      <c r="I188" s="232"/>
      <c r="J188" s="573" t="str">
        <f>IF(J203=F203,"",ROUND((J203/F203-1)*100,2)&amp;"% ↑")</f>
        <v>1.53%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343</v>
      </c>
      <c r="G202" s="586"/>
      <c r="H202" s="587">
        <f>MAX(E97:K97,E125:K125)</f>
        <v>332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1105350</v>
      </c>
      <c r="G203" s="586"/>
      <c r="H203" s="587">
        <f>E188</f>
        <v>16864</v>
      </c>
      <c r="I203" s="587"/>
      <c r="J203" s="589">
        <f>SUM(F203:I203)</f>
        <v>1122214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16-22,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16744</v>
      </c>
      <c r="F186" s="563"/>
      <c r="G186" s="235"/>
      <c r="H186" s="564" t="s">
        <v>647</v>
      </c>
      <c r="I186" s="564"/>
      <c r="J186" s="565">
        <f>R67</f>
        <v>1122214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2020</v>
      </c>
      <c r="F187" s="563"/>
      <c r="G187" s="235"/>
      <c r="H187" s="564" t="s">
        <v>648</v>
      </c>
      <c r="I187" s="564"/>
      <c r="J187" s="565">
        <f>SUM(E188:F188,J186)</f>
        <v>1140978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18764</v>
      </c>
      <c r="F188" s="565"/>
      <c r="G188" s="235"/>
      <c r="H188" s="235"/>
      <c r="I188" s="232"/>
      <c r="J188" s="573" t="str">
        <f>IF(J203=F203,"",ROUND((J203/F203-1)*100,2)&amp;"% ↑")</f>
        <v>1.67%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332</v>
      </c>
      <c r="G202" s="586"/>
      <c r="H202" s="587">
        <f>MAX(E97:K97,E125:K125)</f>
        <v>340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1122214</v>
      </c>
      <c r="G203" s="586"/>
      <c r="H203" s="587">
        <f>E188</f>
        <v>18764</v>
      </c>
      <c r="I203" s="587"/>
      <c r="J203" s="589">
        <f>SUM(F203:I203)</f>
        <v>1140978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704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23-29,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17744</v>
      </c>
      <c r="F186" s="563"/>
      <c r="G186" s="235"/>
      <c r="H186" s="564" t="s">
        <v>647</v>
      </c>
      <c r="I186" s="564"/>
      <c r="J186" s="565">
        <f>R67</f>
        <v>1140978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1930</v>
      </c>
      <c r="F187" s="563"/>
      <c r="G187" s="235"/>
      <c r="H187" s="564" t="s">
        <v>648</v>
      </c>
      <c r="I187" s="564"/>
      <c r="J187" s="565">
        <f>SUM(E188:F188,J186)</f>
        <v>1160652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19674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340</v>
      </c>
      <c r="G202" s="586"/>
      <c r="H202" s="587">
        <f>MAX(E97:K97,E125:K125)</f>
        <v>362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1140978</v>
      </c>
      <c r="G203" s="586"/>
      <c r="H203" s="587">
        <f>E188</f>
        <v>19674</v>
      </c>
      <c r="I203" s="587"/>
      <c r="J203" s="589">
        <f>SUM(F203:I203)</f>
        <v>1160652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30-July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17880</v>
      </c>
      <c r="F186" s="563"/>
      <c r="G186" s="235"/>
      <c r="H186" s="564" t="s">
        <v>647</v>
      </c>
      <c r="I186" s="564"/>
      <c r="J186" s="565">
        <f>R67</f>
        <v>1160652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1958</v>
      </c>
      <c r="F187" s="563"/>
      <c r="G187" s="235"/>
      <c r="H187" s="564" t="s">
        <v>648</v>
      </c>
      <c r="I187" s="564"/>
      <c r="J187" s="565">
        <f>SUM(E188:F188,J186)</f>
        <v>1180490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19838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362</v>
      </c>
      <c r="G202" s="586"/>
      <c r="H202" s="587">
        <f>MAX(E97:K97,E125:K125)</f>
        <v>368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1160652</v>
      </c>
      <c r="G203" s="586"/>
      <c r="H203" s="587">
        <f>E188</f>
        <v>19838</v>
      </c>
      <c r="I203" s="587"/>
      <c r="J203" s="589">
        <f>SUM(F203:I203)</f>
        <v>1180490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July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18928</v>
      </c>
      <c r="F186" s="563"/>
      <c r="G186" s="235"/>
      <c r="H186" s="564" t="s">
        <v>647</v>
      </c>
      <c r="I186" s="564"/>
      <c r="J186" s="565">
        <f>R67</f>
        <v>1180490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2238</v>
      </c>
      <c r="F187" s="563"/>
      <c r="G187" s="235"/>
      <c r="H187" s="564" t="s">
        <v>648</v>
      </c>
      <c r="I187" s="564"/>
      <c r="J187" s="565">
        <f>SUM(E188:F188,J186)</f>
        <v>1201656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21166</v>
      </c>
      <c r="F188" s="565"/>
      <c r="G188" s="235"/>
      <c r="H188" s="235"/>
      <c r="I188" s="232"/>
      <c r="J188" s="573" t="str">
        <f>IF(J203=F203,"",ROUND((J203/F203-1)*100,2)&amp;"% ↑")</f>
        <v>1.79%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368</v>
      </c>
      <c r="G202" s="586"/>
      <c r="H202" s="587">
        <f>MAX(E97:K97,E125:K125)</f>
        <v>386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1180490</v>
      </c>
      <c r="G203" s="586"/>
      <c r="H203" s="587">
        <f>E188</f>
        <v>21166</v>
      </c>
      <c r="I203" s="587"/>
      <c r="J203" s="589">
        <f>SUM(F203:I203)</f>
        <v>1201656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45872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July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18600</v>
      </c>
      <c r="F186" s="563"/>
      <c r="G186" s="235"/>
      <c r="H186" s="564" t="s">
        <v>647</v>
      </c>
      <c r="I186" s="564"/>
      <c r="J186" s="565">
        <f>R67</f>
        <v>1201656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2094</v>
      </c>
      <c r="F187" s="563"/>
      <c r="G187" s="235"/>
      <c r="H187" s="564" t="s">
        <v>648</v>
      </c>
      <c r="I187" s="564"/>
      <c r="J187" s="565">
        <f>SUM(E188:F188,J186)</f>
        <v>1222350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20694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386</v>
      </c>
      <c r="G202" s="586"/>
      <c r="H202" s="587">
        <f>MAX(E97:K97,E125:K125)</f>
        <v>394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1201656</v>
      </c>
      <c r="G203" s="586"/>
      <c r="H203" s="587">
        <f>E188</f>
        <v>20694</v>
      </c>
      <c r="I203" s="587"/>
      <c r="J203" s="589">
        <f>SUM(F203:I203)</f>
        <v>1222350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A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728" t="str">
        <f>REF_PRETEXT&amp;REF_TICKER_INC&amp;"-"&amp;TEXT($I$5,"000#")</f>
        <v>Reference No.: SSR/EHS/F/25-00-0127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45872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720" t="s">
        <v>636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709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641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642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SSR/EHS/F/25-00-0127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644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18" t="str">
        <f>$E$17 &amp; "  (" &amp; TEXT(WEEK_START,WEEK_FULL_FMT) &amp; "-" &amp; TEXT(WEEK_END,WEEK_FULL_FMT) &amp; ")"</f>
        <v>July 21-27,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710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646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19" t="s">
        <v>578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615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577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570</v>
      </c>
      <c r="Q66" s="713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546</v>
      </c>
      <c r="Q67" s="713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711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590</v>
      </c>
      <c r="D72" s="709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666</v>
      </c>
      <c r="D77" s="712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613</v>
      </c>
      <c r="D78" s="712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689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675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667</v>
      </c>
      <c r="D87" s="712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668</v>
      </c>
      <c r="D89" s="712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567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684</v>
      </c>
      <c r="D92" s="712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685</v>
      </c>
      <c r="D93" s="712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695</v>
      </c>
      <c r="D94" s="712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697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712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590</v>
      </c>
      <c r="D104" s="709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711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590</v>
      </c>
      <c r="D139" s="709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712</v>
      </c>
      <c r="D170" s="696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590</v>
      </c>
      <c r="D171" s="709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49">IF(C74="","",UPPER(C74))</f>
        <v>SECURITY GUARD</v>
      </c>
      <c r="D173" s="708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49"/>
        <v>ELECTRICIAN</v>
      </c>
      <c r="D174" s="708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49"/>
        <v>ADMIN</v>
      </c>
      <c r="D175" s="708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49"/>
        <v>ACTECH</v>
      </c>
      <c r="D176" s="708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49"/>
        <v>WELTANCHAUNG</v>
      </c>
      <c r="D177" s="708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49"/>
        <v>TRIGOLD</v>
      </c>
      <c r="D178" s="708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49"/>
        <v>REBTRADE</v>
      </c>
      <c r="D179" s="708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49"/>
        <v>NEWCORE</v>
      </c>
      <c r="D180" s="708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49"/>
        <v>CYPRESS</v>
      </c>
      <c r="D181" s="708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49"/>
        <v>AGCHEM</v>
      </c>
      <c r="D182" s="708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49"/>
        <v>SPECSERV</v>
      </c>
      <c r="D183" s="708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49"/>
        <v>SISCOR</v>
      </c>
      <c r="D184" s="708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49"/>
        <v>ARLO</v>
      </c>
      <c r="D185" s="708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49"/>
        <v>MULTILINE</v>
      </c>
      <c r="D186" s="708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49"/>
        <v>LITAN</v>
      </c>
      <c r="D187" s="708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49"/>
        <v>PRIMEPOWER</v>
      </c>
      <c r="D188" s="708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49"/>
        <v>MSJR</v>
      </c>
      <c r="D189" s="708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49"/>
        <v>GERON</v>
      </c>
      <c r="D190" s="708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49"/>
        <v>SOUTH PACIFIC</v>
      </c>
      <c r="D191" s="708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49"/>
        <v>EMD</v>
      </c>
      <c r="D192" s="708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49"/>
        <v>KONE</v>
      </c>
      <c r="D193" s="708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49"/>
        <v>BASIC MAC</v>
      </c>
      <c r="D194" s="708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49"/>
        <v/>
      </c>
      <c r="D195" s="708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49"/>
        <v/>
      </c>
      <c r="D196" s="708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49"/>
        <v/>
      </c>
      <c r="D197" s="708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49"/>
        <v/>
      </c>
      <c r="D198" s="708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49"/>
        <v/>
      </c>
      <c r="D199" s="708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610</v>
      </c>
      <c r="D202" s="706"/>
      <c r="E202" s="700">
        <f>SUM(E168:K168)</f>
        <v>13800</v>
      </c>
      <c r="F202" s="700"/>
      <c r="G202" s="354"/>
      <c r="H202" s="706" t="s">
        <v>647</v>
      </c>
      <c r="I202" s="706"/>
      <c r="J202" s="700">
        <f>R67</f>
        <v>1222350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611</v>
      </c>
      <c r="D203" s="706"/>
      <c r="E203" s="700">
        <f>SUM(E200:K200)</f>
        <v>536</v>
      </c>
      <c r="F203" s="700"/>
      <c r="G203" s="354"/>
      <c r="H203" s="706" t="s">
        <v>648</v>
      </c>
      <c r="I203" s="706"/>
      <c r="J203" s="700">
        <f>SUM(E204:F204,J202)</f>
        <v>1236686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649</v>
      </c>
      <c r="D204" s="706"/>
      <c r="E204" s="700">
        <f>SUM(E202:F203)</f>
        <v>14336</v>
      </c>
      <c r="F204" s="700"/>
      <c r="G204" s="354"/>
      <c r="H204" s="354"/>
      <c r="I204" s="345"/>
      <c r="J204" s="707" t="str">
        <f>IF(J219=F219,"",ROUND((J219/F219-1)*100,2)&amp;"% ↑")</f>
        <v>1.17%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576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581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582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583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612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585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586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587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588</v>
      </c>
      <c r="D218" s="699"/>
      <c r="E218" s="699"/>
      <c r="F218" s="700">
        <f>R66</f>
        <v>394</v>
      </c>
      <c r="G218" s="700"/>
      <c r="H218" s="700">
        <f>MAX(E101:K101,E133:K133)</f>
        <v>346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589</v>
      </c>
      <c r="D219" s="699"/>
      <c r="E219" s="699"/>
      <c r="F219" s="700">
        <f>J202</f>
        <v>1222350</v>
      </c>
      <c r="G219" s="700"/>
      <c r="H219" s="700">
        <f>E204</f>
        <v>14336</v>
      </c>
      <c r="I219" s="700"/>
      <c r="J219" s="701">
        <f>SUM(F219:I219)</f>
        <v>1236686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616</v>
      </c>
      <c r="E240" s="691"/>
      <c r="F240" s="691"/>
      <c r="G240" s="691"/>
      <c r="H240" s="691"/>
      <c r="I240" s="698" t="s">
        <v>618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691" t="s">
        <v>680</v>
      </c>
      <c r="E241" s="691"/>
      <c r="F241" s="691"/>
      <c r="G241" s="691"/>
      <c r="H241" s="691"/>
      <c r="I241" s="698" t="s">
        <v>618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691" t="s">
        <v>617</v>
      </c>
      <c r="E242" s="691"/>
      <c r="F242" s="691"/>
      <c r="G242" s="691"/>
      <c r="H242" s="691"/>
      <c r="I242" s="698" t="s">
        <v>619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621</v>
      </c>
      <c r="E257" s="691"/>
      <c r="F257" s="691"/>
      <c r="G257" s="691"/>
      <c r="H257" s="691"/>
      <c r="I257" s="697" t="s">
        <v>620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691" t="s">
        <v>622</v>
      </c>
      <c r="E258" s="691"/>
      <c r="F258" s="691"/>
      <c r="G258" s="691"/>
      <c r="H258" s="691"/>
      <c r="I258" s="697" t="s">
        <v>620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691" t="s">
        <v>623</v>
      </c>
      <c r="E259" s="691"/>
      <c r="F259" s="691"/>
      <c r="G259" s="691"/>
      <c r="H259" s="691"/>
      <c r="I259" s="697" t="s">
        <v>620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691" t="s">
        <v>624</v>
      </c>
      <c r="E260" s="691"/>
      <c r="F260" s="691"/>
      <c r="G260" s="691"/>
      <c r="H260" s="691"/>
      <c r="I260" s="697" t="s">
        <v>620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691" t="s">
        <v>625</v>
      </c>
      <c r="E261" s="691"/>
      <c r="F261" s="691"/>
      <c r="G261" s="691"/>
      <c r="H261" s="691"/>
      <c r="I261" s="697" t="s">
        <v>620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691" t="s">
        <v>626</v>
      </c>
      <c r="E262" s="691"/>
      <c r="F262" s="691"/>
      <c r="G262" s="691"/>
      <c r="H262" s="691"/>
      <c r="I262" s="697" t="s">
        <v>620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691" t="s">
        <v>662</v>
      </c>
      <c r="E263" s="691"/>
      <c r="F263" s="691"/>
      <c r="G263" s="691"/>
      <c r="H263" s="691"/>
      <c r="I263" s="697" t="s">
        <v>620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691" t="s">
        <v>676</v>
      </c>
      <c r="E264" s="691"/>
      <c r="F264" s="691"/>
      <c r="G264" s="691"/>
      <c r="H264" s="691"/>
      <c r="I264" s="697" t="s">
        <v>620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691" t="s">
        <v>677</v>
      </c>
      <c r="E265" s="691"/>
      <c r="F265" s="691"/>
      <c r="G265" s="691"/>
      <c r="H265" s="691"/>
      <c r="I265" s="697" t="s">
        <v>620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691" t="s">
        <v>678</v>
      </c>
      <c r="E266" s="691"/>
      <c r="F266" s="691"/>
      <c r="G266" s="691"/>
      <c r="H266" s="691"/>
      <c r="I266" s="697" t="s">
        <v>620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691" t="s">
        <v>679</v>
      </c>
      <c r="E267" s="691"/>
      <c r="F267" s="691"/>
      <c r="G267" s="691"/>
      <c r="H267" s="691"/>
      <c r="I267" s="697" t="s">
        <v>620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691" t="s">
        <v>679</v>
      </c>
      <c r="E268" s="691"/>
      <c r="F268" s="691"/>
      <c r="G268" s="691"/>
      <c r="H268" s="691"/>
      <c r="I268" s="697" t="s">
        <v>620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634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630</v>
      </c>
      <c r="D282" s="696"/>
      <c r="E282" s="696"/>
      <c r="F282" s="696" t="s">
        <v>628</v>
      </c>
      <c r="G282" s="696"/>
      <c r="H282" s="696"/>
      <c r="I282" s="696" t="s">
        <v>629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576</v>
      </c>
      <c r="E297" s="693"/>
      <c r="F297" s="693"/>
      <c r="G297" s="693"/>
      <c r="H297" s="694" t="s">
        <v>614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651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607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tabSelected="1" view="pageBreakPreview" topLeftCell="A111" zoomScale="85" zoomScaleNormal="100" zoomScaleSheetLayoutView="85" zoomScalePageLayoutView="55" workbookViewId="0">
      <selection activeCell="Q106" sqref="Q106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728" t="str">
        <f>REF_PRETEXT&amp;REF_TICKER_INC&amp;"-"&amp;TEXT($I$5,"000#")</f>
        <v>Reference No.: SSR/EHS/F/25-00-0128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45872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720" t="s">
        <v>636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713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641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642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SSR/EHS/F/25-00-0128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644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18" t="str">
        <f>$E$17 &amp; "  (" &amp; TEXT(WEEK_START,WEEK_FULL_FMT) &amp; "-" &amp; TEXT(WEEK_END,WEEK_FULL_FMT) &amp; ")"</f>
        <v>July 28-August 3,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710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646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19" t="s">
        <v>578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615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577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570</v>
      </c>
      <c r="Q66" s="713"/>
      <c r="R66" s="408">
        <v>346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546</v>
      </c>
      <c r="Q67" s="713"/>
      <c r="R67" s="408">
        <v>1236686</v>
      </c>
      <c r="S67" s="409">
        <f>H219</f>
        <v>12992</v>
      </c>
      <c r="T67" s="409">
        <f>J219</f>
        <v>1249678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711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590</v>
      </c>
      <c r="D72" s="709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57</v>
      </c>
      <c r="F73" s="376">
        <v>61</v>
      </c>
      <c r="G73" s="376">
        <v>62</v>
      </c>
      <c r="H73" s="376">
        <v>61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104</v>
      </c>
      <c r="F76" s="376">
        <v>109</v>
      </c>
      <c r="G76" s="376">
        <v>114</v>
      </c>
      <c r="H76" s="376">
        <v>120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666</v>
      </c>
      <c r="D77" s="712"/>
      <c r="E77" s="376">
        <v>9</v>
      </c>
      <c r="F77" s="376">
        <v>10</v>
      </c>
      <c r="G77" s="376">
        <v>0</v>
      </c>
      <c r="H77" s="376">
        <v>10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613</v>
      </c>
      <c r="D78" s="712"/>
      <c r="E78" s="376">
        <v>0</v>
      </c>
      <c r="F78" s="376">
        <v>0</v>
      </c>
      <c r="G78" s="376">
        <v>4</v>
      </c>
      <c r="H78" s="376">
        <v>4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689</v>
      </c>
      <c r="D79" s="712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8</v>
      </c>
      <c r="F81" s="376">
        <v>14</v>
      </c>
      <c r="G81" s="376">
        <v>12</v>
      </c>
      <c r="H81" s="376">
        <v>14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30</v>
      </c>
      <c r="F82" s="376">
        <v>34</v>
      </c>
      <c r="G82" s="376">
        <v>33</v>
      </c>
      <c r="H82" s="376">
        <v>36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675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21</v>
      </c>
      <c r="F86" s="376">
        <v>14</v>
      </c>
      <c r="G86" s="376">
        <v>17</v>
      </c>
      <c r="H86" s="376">
        <v>17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667</v>
      </c>
      <c r="D87" s="712"/>
      <c r="E87" s="376">
        <v>41</v>
      </c>
      <c r="F87" s="376">
        <v>42</v>
      </c>
      <c r="G87" s="376">
        <v>45</v>
      </c>
      <c r="H87" s="376">
        <v>45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10</v>
      </c>
      <c r="G88" s="376">
        <v>10</v>
      </c>
      <c r="H88" s="376">
        <v>10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668</v>
      </c>
      <c r="D89" s="712"/>
      <c r="E89" s="376">
        <v>8</v>
      </c>
      <c r="F89" s="376">
        <v>11</v>
      </c>
      <c r="G89" s="376">
        <v>15</v>
      </c>
      <c r="H89" s="376">
        <v>12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10</v>
      </c>
      <c r="F90" s="376">
        <v>10</v>
      </c>
      <c r="G90" s="376">
        <v>10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567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684</v>
      </c>
      <c r="D92" s="712"/>
      <c r="E92" s="376">
        <v>15</v>
      </c>
      <c r="F92" s="376">
        <v>16</v>
      </c>
      <c r="G92" s="376">
        <v>16</v>
      </c>
      <c r="H92" s="376">
        <v>16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685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695</v>
      </c>
      <c r="D94" s="712"/>
      <c r="E94" s="376">
        <v>9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697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362</v>
      </c>
      <c r="H101" s="415">
        <f t="shared" si="12"/>
        <v>378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712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590</v>
      </c>
      <c r="D104" s="709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41</v>
      </c>
      <c r="F105" s="376">
        <v>38</v>
      </c>
      <c r="G105" s="376">
        <v>37</v>
      </c>
      <c r="H105" s="376">
        <v>36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65</v>
      </c>
      <c r="F108" s="376">
        <v>69</v>
      </c>
      <c r="G108" s="376">
        <v>72</v>
      </c>
      <c r="H108" s="376">
        <v>76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9</v>
      </c>
      <c r="F109" s="376">
        <v>10</v>
      </c>
      <c r="G109" s="376">
        <v>0</v>
      </c>
      <c r="H109" s="376">
        <v>10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27</v>
      </c>
      <c r="F114" s="376">
        <v>24</v>
      </c>
      <c r="G114" s="376">
        <v>28</v>
      </c>
      <c r="H114" s="376">
        <v>27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36</v>
      </c>
      <c r="F119" s="376">
        <v>34</v>
      </c>
      <c r="G119" s="376">
        <v>39</v>
      </c>
      <c r="H119" s="376">
        <v>38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10</v>
      </c>
      <c r="F120" s="376">
        <v>10</v>
      </c>
      <c r="G120" s="376">
        <v>10</v>
      </c>
      <c r="H120" s="376">
        <v>10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189</v>
      </c>
      <c r="F133" s="415">
        <f t="shared" si="15"/>
        <v>186</v>
      </c>
      <c r="G133" s="415">
        <f t="shared" si="15"/>
        <v>187</v>
      </c>
      <c r="H133" s="415">
        <f t="shared" si="15"/>
        <v>198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711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590</v>
      </c>
      <c r="D139" s="709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72</v>
      </c>
      <c r="F144" s="380">
        <f t="shared" si="17"/>
        <v>80</v>
      </c>
      <c r="G144" s="380">
        <f t="shared" si="17"/>
        <v>0</v>
      </c>
      <c r="H144" s="380">
        <f t="shared" si="17"/>
        <v>80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2896</v>
      </c>
      <c r="H168" s="415">
        <f t="shared" si="21"/>
        <v>3024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712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590</v>
      </c>
      <c r="D171" s="709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18</v>
      </c>
      <c r="F176" s="380">
        <f t="shared" si="23"/>
        <v>20</v>
      </c>
      <c r="G176" s="380">
        <f t="shared" si="23"/>
        <v>0</v>
      </c>
      <c r="H176" s="380">
        <f t="shared" si="23"/>
        <v>20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0</v>
      </c>
      <c r="F192" s="380">
        <f t="shared" si="25"/>
        <v>0</v>
      </c>
      <c r="G192" s="380">
        <f t="shared" si="25"/>
        <v>0</v>
      </c>
      <c r="H192" s="380">
        <f t="shared" si="25"/>
        <v>0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378</v>
      </c>
      <c r="F200" s="415">
        <f t="shared" ref="F200:K200" si="26">IF(AND(COUNT(F172:F199)&gt;0,F$71&lt;&gt;""),SUM(F172:F199),"")</f>
        <v>372</v>
      </c>
      <c r="G200" s="415">
        <f t="shared" si="26"/>
        <v>374</v>
      </c>
      <c r="H200" s="415">
        <f t="shared" si="26"/>
        <v>396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610</v>
      </c>
      <c r="D202" s="706"/>
      <c r="E202" s="700">
        <f>SUM(E168:K168)</f>
        <v>11472</v>
      </c>
      <c r="F202" s="700"/>
      <c r="G202" s="354"/>
      <c r="H202" s="706" t="s">
        <v>647</v>
      </c>
      <c r="I202" s="706"/>
      <c r="J202" s="700">
        <f>R67</f>
        <v>1236686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611</v>
      </c>
      <c r="D203" s="706"/>
      <c r="E203" s="700">
        <f>SUM(E200:K200)</f>
        <v>1520</v>
      </c>
      <c r="F203" s="700"/>
      <c r="G203" s="354"/>
      <c r="H203" s="706" t="s">
        <v>648</v>
      </c>
      <c r="I203" s="706"/>
      <c r="J203" s="700">
        <f>SUM(E204:F204,J202)</f>
        <v>1249678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649</v>
      </c>
      <c r="D204" s="706"/>
      <c r="E204" s="700">
        <f>SUM(E202:F203)</f>
        <v>12992</v>
      </c>
      <c r="F204" s="700"/>
      <c r="G204" s="354"/>
      <c r="H204" s="354"/>
      <c r="I204" s="345"/>
      <c r="J204" s="707" t="str">
        <f>IF(J219=F219,"",ROUND((J219/F219-1)*100,2)&amp;"% ↑")</f>
        <v>1.05%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576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581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582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583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612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585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586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587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588</v>
      </c>
      <c r="D218" s="699"/>
      <c r="E218" s="699"/>
      <c r="F218" s="700">
        <f>R66</f>
        <v>346</v>
      </c>
      <c r="G218" s="700"/>
      <c r="H218" s="700">
        <f>MAX(E101:K101,E133:K133)</f>
        <v>378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589</v>
      </c>
      <c r="D219" s="699"/>
      <c r="E219" s="699"/>
      <c r="F219" s="700">
        <f>J202</f>
        <v>1236686</v>
      </c>
      <c r="G219" s="700"/>
      <c r="H219" s="700">
        <f>E204</f>
        <v>12992</v>
      </c>
      <c r="I219" s="700"/>
      <c r="J219" s="701">
        <f>SUM(F219:I219)</f>
        <v>1249678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616</v>
      </c>
      <c r="E240" s="691"/>
      <c r="F240" s="691"/>
      <c r="G240" s="691"/>
      <c r="H240" s="691"/>
      <c r="I240" s="698" t="s">
        <v>618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680</v>
      </c>
      <c r="E241" s="691"/>
      <c r="F241" s="691"/>
      <c r="G241" s="691"/>
      <c r="H241" s="691"/>
      <c r="I241" s="698" t="s">
        <v>618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691" t="s">
        <v>617</v>
      </c>
      <c r="E242" s="691"/>
      <c r="F242" s="691"/>
      <c r="G242" s="691"/>
      <c r="H242" s="691"/>
      <c r="I242" s="698" t="s">
        <v>619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621</v>
      </c>
      <c r="E257" s="691"/>
      <c r="F257" s="691"/>
      <c r="G257" s="691"/>
      <c r="H257" s="691"/>
      <c r="I257" s="697" t="s">
        <v>620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622</v>
      </c>
      <c r="E258" s="691"/>
      <c r="F258" s="691"/>
      <c r="G258" s="691"/>
      <c r="H258" s="691"/>
      <c r="I258" s="697" t="s">
        <v>620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623</v>
      </c>
      <c r="E259" s="691"/>
      <c r="F259" s="691"/>
      <c r="G259" s="691"/>
      <c r="H259" s="691"/>
      <c r="I259" s="697" t="s">
        <v>620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624</v>
      </c>
      <c r="E260" s="691"/>
      <c r="F260" s="691"/>
      <c r="G260" s="691"/>
      <c r="H260" s="691"/>
      <c r="I260" s="697" t="s">
        <v>620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625</v>
      </c>
      <c r="E261" s="691"/>
      <c r="F261" s="691"/>
      <c r="G261" s="691"/>
      <c r="H261" s="691"/>
      <c r="I261" s="697" t="s">
        <v>620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626</v>
      </c>
      <c r="E262" s="691"/>
      <c r="F262" s="691"/>
      <c r="G262" s="691"/>
      <c r="H262" s="691"/>
      <c r="I262" s="697" t="s">
        <v>620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662</v>
      </c>
      <c r="E263" s="691"/>
      <c r="F263" s="691"/>
      <c r="G263" s="691"/>
      <c r="H263" s="691"/>
      <c r="I263" s="697" t="s">
        <v>620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676</v>
      </c>
      <c r="E264" s="691"/>
      <c r="F264" s="691"/>
      <c r="G264" s="691"/>
      <c r="H264" s="691"/>
      <c r="I264" s="697" t="s">
        <v>620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677</v>
      </c>
      <c r="E265" s="691"/>
      <c r="F265" s="691"/>
      <c r="G265" s="691"/>
      <c r="H265" s="691"/>
      <c r="I265" s="697" t="s">
        <v>620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678</v>
      </c>
      <c r="E266" s="691"/>
      <c r="F266" s="691"/>
      <c r="G266" s="691"/>
      <c r="H266" s="691"/>
      <c r="I266" s="697" t="s">
        <v>620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679</v>
      </c>
      <c r="E267" s="691"/>
      <c r="F267" s="691"/>
      <c r="G267" s="691"/>
      <c r="H267" s="691"/>
      <c r="I267" s="697" t="s">
        <v>620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679</v>
      </c>
      <c r="E268" s="691"/>
      <c r="F268" s="691"/>
      <c r="G268" s="691"/>
      <c r="H268" s="691"/>
      <c r="I268" s="697" t="s">
        <v>620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634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630</v>
      </c>
      <c r="D282" s="696"/>
      <c r="E282" s="696"/>
      <c r="F282" s="696" t="s">
        <v>628</v>
      </c>
      <c r="G282" s="696"/>
      <c r="H282" s="696"/>
      <c r="I282" s="696" t="s">
        <v>629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576</v>
      </c>
      <c r="E297" s="693"/>
      <c r="F297" s="693"/>
      <c r="G297" s="693"/>
      <c r="H297" s="694" t="s">
        <v>614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651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607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533" t="str">
        <f>REF_PRETEXT&amp;REF_TICKER_INC&amp;"-"&amp;REF_INC</f>
        <v>Reference No.: SSR/EHS/F/24-00-0001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35" t="s">
        <v>661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4" t="str">
        <f>DATE_RANGE &amp; "  (" &amp; TEXT(WEEK_START,WEEK_FULL_FMT) &amp; "-" &amp; TEXT(WEEK_END,WEEK_FULL_FMT) &amp; ")"</f>
        <v>February 28-March 6, 2022  (Monday-Sunday)</v>
      </c>
      <c r="E63" s="734"/>
      <c r="F63" s="734"/>
      <c r="G63" s="734"/>
      <c r="H63" s="734"/>
      <c r="I63" s="734"/>
      <c r="J63" s="734"/>
      <c r="K63" s="734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5" t="s">
        <v>578</v>
      </c>
      <c r="E65" s="735"/>
      <c r="F65" s="735"/>
      <c r="G65" s="735"/>
      <c r="H65" s="735"/>
      <c r="I65" s="735"/>
      <c r="J65" s="735"/>
      <c r="K65" s="73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5" t="s">
        <v>577</v>
      </c>
      <c r="E66" s="735"/>
      <c r="F66" s="735"/>
      <c r="G66" s="735"/>
      <c r="H66" s="735"/>
      <c r="I66" s="735"/>
      <c r="J66" s="735"/>
      <c r="K66" s="735"/>
      <c r="L66" s="243"/>
      <c r="M66" s="235"/>
      <c r="N66" s="235"/>
      <c r="O66" s="247"/>
      <c r="P66" s="544" t="s">
        <v>570</v>
      </c>
      <c r="Q66" s="545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0</v>
      </c>
      <c r="F165" s="563"/>
      <c r="G165" s="235"/>
      <c r="H165" s="564" t="s">
        <v>647</v>
      </c>
      <c r="I165" s="564"/>
      <c r="J165" s="565">
        <f>R67</f>
        <v>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0</v>
      </c>
      <c r="G181" s="586"/>
      <c r="H181" s="587">
        <f>MAX(E92:K92,E115:K115)</f>
        <v>0</v>
      </c>
      <c r="I181" s="587"/>
      <c r="J181" s="732">
        <f>MAX(F181,H181,T66)</f>
        <v>0</v>
      </c>
      <c r="K181" s="732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0</v>
      </c>
      <c r="G182" s="586"/>
      <c r="H182" s="587">
        <f>E167</f>
        <v>0</v>
      </c>
      <c r="I182" s="587"/>
      <c r="J182" s="733">
        <f>SUM(F182:I182)</f>
        <v>0</v>
      </c>
      <c r="K182" s="733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4</v>
      </c>
      <c r="Y1" s="159">
        <f ca="1">RAND()</f>
        <v>0.2865001431999844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1</v>
      </c>
      <c r="Y2" s="159">
        <f t="shared" ref="Y2:Y7" ca="1" si="2">RAND()</f>
        <v>0.73318567061064055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736" t="s">
        <v>569</v>
      </c>
      <c r="P3" s="736"/>
      <c r="X3" s="159">
        <f t="shared" ca="1" si="1"/>
        <v>2</v>
      </c>
      <c r="Y3" s="159">
        <f t="shared" ca="1" si="2"/>
        <v>0.60723054951343569</v>
      </c>
      <c r="Z3" s="159" t="s">
        <v>193</v>
      </c>
    </row>
    <row r="4" spans="1:27" s="159" customFormat="1" ht="23.25" customHeigh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45670</v>
      </c>
      <c r="P4" s="660"/>
      <c r="X4" s="159">
        <f t="shared" ca="1" si="1"/>
        <v>7</v>
      </c>
      <c r="Y4" s="159">
        <f t="shared" ca="1" si="2"/>
        <v>5.8787979346307861E-2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3</v>
      </c>
      <c r="Y5" s="159">
        <f t="shared" ca="1" si="2"/>
        <v>0.44015461788610921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O6" s="739"/>
      <c r="P6" s="739"/>
      <c r="X6" s="159">
        <f t="shared" ca="1" si="1"/>
        <v>5</v>
      </c>
      <c r="Y6" s="159">
        <f t="shared" ca="1" si="2"/>
        <v>0.20722160466097928</v>
      </c>
      <c r="Z6" s="159" t="s">
        <v>292</v>
      </c>
    </row>
    <row r="7" spans="1:27" s="160" customFormat="1" ht="23.25" customHeight="1" x14ac:dyDescent="0.25">
      <c r="A7" s="662" t="s">
        <v>568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737">
        <v>757006</v>
      </c>
      <c r="P7" s="737"/>
      <c r="X7" s="160">
        <f t="shared" ca="1" si="1"/>
        <v>6</v>
      </c>
      <c r="Y7" s="160">
        <f t="shared" ca="1" si="2"/>
        <v>0.12416368761919394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566</v>
      </c>
      <c r="E32" s="653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567</v>
      </c>
      <c r="E35" s="653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MULTI-LINE</v>
      </c>
      <c r="E57" s="653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GERON</v>
      </c>
      <c r="E60" s="653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MULTI-LINE</v>
      </c>
      <c r="E85" s="653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GERON</v>
      </c>
      <c r="E88" s="653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">
        <v>575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MULTI-LINE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GERON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574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572</v>
      </c>
      <c r="D118" s="482"/>
      <c r="E118" s="483"/>
      <c r="F118" s="648">
        <f>SUM(F62:L62)</f>
        <v>3656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573</v>
      </c>
      <c r="D119" s="482"/>
      <c r="E119" s="483"/>
      <c r="F119" s="648">
        <f>SUM(F115:L115)</f>
        <v>286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571</v>
      </c>
      <c r="D120" s="482"/>
      <c r="E120" s="483"/>
      <c r="F120" s="648">
        <f>SUM(F118:G119)</f>
        <v>3942</v>
      </c>
      <c r="G120" s="649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50"/>
      <c r="D121" s="650"/>
      <c r="E121" s="650"/>
      <c r="F121" s="651"/>
      <c r="G121" s="651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8" t="str">
        <f>IF(7-COUNTIF(F16:L16,"")&lt;=0,"","III. STATISTIC REPORT AS OF:  "&amp;UPPER(TEXT(LOOKUP(2,1/($F$16:$L$16&lt;&gt;""),$F$16:$L$16),"MMM D, YYYY")))</f>
        <v>III. STATISTIC REPORT AS OF:  JAN 19, 2025</v>
      </c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70" t="s">
        <v>15</v>
      </c>
      <c r="E125" s="641"/>
      <c r="F125" s="641"/>
      <c r="G125" s="642"/>
      <c r="H125" s="646" t="s">
        <v>16</v>
      </c>
      <c r="I125" s="646"/>
      <c r="J125" s="647" t="s">
        <v>17</v>
      </c>
      <c r="K125" s="646" t="s">
        <v>18</v>
      </c>
      <c r="L125" s="646"/>
    </row>
    <row r="126" spans="2:16" s="50" customFormat="1" ht="16.5" x14ac:dyDescent="0.25">
      <c r="B126" s="170"/>
      <c r="C126" s="219"/>
      <c r="D126" s="643"/>
      <c r="E126" s="644"/>
      <c r="F126" s="644"/>
      <c r="G126" s="645"/>
      <c r="H126" s="646"/>
      <c r="I126" s="646"/>
      <c r="J126" s="647"/>
      <c r="K126" s="646"/>
      <c r="L126" s="646"/>
    </row>
    <row r="127" spans="2:16" s="50" customFormat="1" ht="3.75" customHeight="1" x14ac:dyDescent="0.25">
      <c r="B127" s="170"/>
      <c r="C127" s="219"/>
      <c r="D127" s="459"/>
      <c r="E127" s="460"/>
      <c r="F127" s="460"/>
      <c r="G127" s="461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82" t="s">
        <v>19</v>
      </c>
      <c r="F128" s="482"/>
      <c r="G128" s="483"/>
      <c r="H128" s="625">
        <v>0</v>
      </c>
      <c r="I128" s="626"/>
      <c r="J128" s="212">
        <v>0</v>
      </c>
      <c r="K128" s="625">
        <f>J128+REF!D1</f>
        <v>0</v>
      </c>
      <c r="L128" s="62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82" t="s">
        <v>20</v>
      </c>
      <c r="F129" s="482"/>
      <c r="G129" s="483"/>
      <c r="H129" s="625">
        <v>0</v>
      </c>
      <c r="I129" s="626"/>
      <c r="J129" s="212">
        <v>0</v>
      </c>
      <c r="K129" s="625">
        <f>J129+REF!D2</f>
        <v>0</v>
      </c>
      <c r="L129" s="62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82" t="s">
        <v>21</v>
      </c>
      <c r="F130" s="482"/>
      <c r="G130" s="483"/>
      <c r="H130" s="625">
        <v>0</v>
      </c>
      <c r="I130" s="626"/>
      <c r="J130" s="212">
        <v>0</v>
      </c>
      <c r="K130" s="625">
        <f>J130+REF!D3</f>
        <v>0</v>
      </c>
      <c r="L130" s="626"/>
    </row>
    <row r="131" spans="2:12" s="50" customFormat="1" ht="16.5" x14ac:dyDescent="0.25">
      <c r="B131" s="170"/>
      <c r="C131" s="219"/>
      <c r="D131" s="216" t="s">
        <v>537</v>
      </c>
      <c r="E131" s="638" t="s">
        <v>23</v>
      </c>
      <c r="F131" s="638"/>
      <c r="G131" s="639"/>
      <c r="H131" s="640">
        <v>0</v>
      </c>
      <c r="I131" s="626"/>
      <c r="J131" s="212">
        <v>0</v>
      </c>
      <c r="K131" s="625">
        <f>J131+REF!D4</f>
        <v>0</v>
      </c>
      <c r="L131" s="626"/>
    </row>
    <row r="132" spans="2:12" s="50" customFormat="1" ht="16.5" x14ac:dyDescent="0.25">
      <c r="B132" s="170"/>
      <c r="C132" s="219"/>
      <c r="D132" s="216" t="s">
        <v>538</v>
      </c>
      <c r="E132" s="638" t="s">
        <v>25</v>
      </c>
      <c r="F132" s="638"/>
      <c r="G132" s="639"/>
      <c r="H132" s="625">
        <v>0</v>
      </c>
      <c r="I132" s="626"/>
      <c r="J132" s="212">
        <v>0</v>
      </c>
      <c r="K132" s="625">
        <f>J132+REF!D5</f>
        <v>0</v>
      </c>
      <c r="L132" s="626"/>
    </row>
    <row r="133" spans="2:12" s="50" customFormat="1" ht="16.5" x14ac:dyDescent="0.25">
      <c r="B133" s="170"/>
      <c r="C133" s="219"/>
      <c r="D133" s="216" t="s">
        <v>539</v>
      </c>
      <c r="E133" s="638" t="s">
        <v>27</v>
      </c>
      <c r="F133" s="638"/>
      <c r="G133" s="639"/>
      <c r="H133" s="625">
        <v>0</v>
      </c>
      <c r="I133" s="626"/>
      <c r="J133" s="212">
        <v>0</v>
      </c>
      <c r="K133" s="625">
        <f>J133+REF!D6</f>
        <v>0</v>
      </c>
      <c r="L133" s="62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82" t="s">
        <v>28</v>
      </c>
      <c r="F134" s="482"/>
      <c r="G134" s="483"/>
      <c r="H134" s="625">
        <v>0</v>
      </c>
      <c r="I134" s="626"/>
      <c r="J134" s="212">
        <v>0</v>
      </c>
      <c r="K134" s="625">
        <f>J134+REF!D7</f>
        <v>0</v>
      </c>
      <c r="L134" s="62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82" t="s">
        <v>29</v>
      </c>
      <c r="F135" s="482"/>
      <c r="G135" s="483"/>
      <c r="H135" s="625">
        <v>0</v>
      </c>
      <c r="I135" s="626"/>
      <c r="J135" s="212">
        <v>0</v>
      </c>
      <c r="K135" s="625">
        <f>J135+REF!D8</f>
        <v>0</v>
      </c>
      <c r="L135" s="62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82" t="s">
        <v>30</v>
      </c>
      <c r="F136" s="482"/>
      <c r="G136" s="483"/>
      <c r="H136" s="627">
        <v>236</v>
      </c>
      <c r="I136" s="628"/>
      <c r="J136" s="174">
        <f>MAX(F37:L37,F90:L90)</f>
        <v>237</v>
      </c>
      <c r="K136" s="629">
        <f>MAX(H136,J136,$O$10)</f>
        <v>238</v>
      </c>
      <c r="L136" s="630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82" t="s">
        <v>546</v>
      </c>
      <c r="F137" s="482"/>
      <c r="G137" s="483"/>
      <c r="H137" s="627">
        <f>O7</f>
        <v>757006</v>
      </c>
      <c r="I137" s="628"/>
      <c r="J137" s="213">
        <f>SUM(F120)</f>
        <v>3942</v>
      </c>
      <c r="K137" s="635">
        <f>H137+J137</f>
        <v>760948</v>
      </c>
      <c r="L137" s="635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36" t="str">
        <f>IF($K$137=$H$137,"",ROUND(($K$137/$H$137-1)*100,2)&amp;"% ↑")</f>
        <v>0.52% ↑</v>
      </c>
      <c r="L138" s="636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37" t="s">
        <v>55</v>
      </c>
      <c r="C151" s="637"/>
      <c r="D151" s="637"/>
      <c r="E151" s="637"/>
      <c r="F151" s="637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24" t="s">
        <v>91</v>
      </c>
      <c r="D166" s="624"/>
      <c r="E166" s="624"/>
      <c r="F166" s="624"/>
      <c r="G166" s="624"/>
      <c r="H166" s="624"/>
      <c r="I166" s="624"/>
      <c r="J166" s="624"/>
      <c r="K166" s="624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59" t="s">
        <v>39</v>
      </c>
      <c r="D171" s="461"/>
      <c r="E171" s="190" t="s">
        <v>40</v>
      </c>
      <c r="F171" s="459" t="s">
        <v>64</v>
      </c>
      <c r="G171" s="461"/>
      <c r="H171" s="459" t="s">
        <v>0</v>
      </c>
      <c r="I171" s="461"/>
      <c r="J171" s="459" t="s">
        <v>42</v>
      </c>
      <c r="K171" s="461"/>
    </row>
    <row r="172" spans="2:12" s="50" customFormat="1" ht="14.25" customHeight="1" x14ac:dyDescent="0.25">
      <c r="B172" s="143"/>
      <c r="C172" s="631" t="s">
        <v>91</v>
      </c>
      <c r="D172" s="632"/>
      <c r="E172" s="191"/>
      <c r="F172" s="633"/>
      <c r="G172" s="634"/>
      <c r="H172" s="633"/>
      <c r="I172" s="634"/>
      <c r="J172" s="633"/>
      <c r="K172" s="634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21" t="s">
        <v>62</v>
      </c>
      <c r="D176" s="621"/>
      <c r="E176" s="621"/>
      <c r="F176" s="621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22" t="s">
        <v>99</v>
      </c>
      <c r="D178" s="622"/>
      <c r="E178" s="622"/>
      <c r="F178" s="622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23" t="s">
        <v>100</v>
      </c>
      <c r="D179" s="623"/>
      <c r="E179" s="623"/>
      <c r="F179" s="623"/>
      <c r="G179" s="623"/>
      <c r="H179" s="623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5</v>
      </c>
      <c r="B1">
        <f ca="1">RAND()</f>
        <v>0.18244805061775571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1</v>
      </c>
      <c r="B2">
        <f t="shared" ref="B2:B7" ca="1" si="1">RAND()</f>
        <v>0.86592152856586646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7</v>
      </c>
      <c r="B3">
        <f t="shared" ca="1" si="1"/>
        <v>0.14729168235354351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2</v>
      </c>
      <c r="B4">
        <f t="shared" ca="1" si="1"/>
        <v>0.57790685017100163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3</v>
      </c>
      <c r="B5">
        <f t="shared" ca="1" si="1"/>
        <v>0.39524814249192264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6</v>
      </c>
      <c r="B6">
        <f t="shared" ca="1" si="1"/>
        <v>0.15303461176526811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4</v>
      </c>
      <c r="B7">
        <f t="shared" ca="1" si="1"/>
        <v>0.28324423541670773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1338</vt:i4>
      </vt:variant>
    </vt:vector>
  </HeadingPairs>
  <TitlesOfParts>
    <vt:vector size="1474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2025-08-02T23:25:13Z</dcterms:modified>
</cp:coreProperties>
</file>