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925"/>
  <workbookPr dateCompatibility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13_ncr:9_{AEB5F5FD-78F8-426D-8112-81068468F1C8}" xr6:coauthVersionLast="47" xr6:coauthVersionMax="47" xr10:uidLastSave="{00000000-0000-0000-0000-000000000000}"/>
  <bookViews>
    <workbookView xWindow="-120" yWindow="-120" windowWidth="20730" windowHeight="11160" tabRatio="911" firstSheet="125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July 20, 2025" sheetId="507" r:id="rId131"/>
    <sheet name="July 21-July 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14-July 20, 2025'!$P$56</definedName>
    <definedName name="CUR_YEAR" localSheetId="131">'July 21-July 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14-July 20, 2025'!$Q$56</definedName>
    <definedName name="DATE_RANGE" localSheetId="131">'July 21-July 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14-July 20, 2025'!$B$1:$D$53</definedName>
    <definedName name="DATE_RANGE_TABLE" localSheetId="131">'July 21-July 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14-July 20, 2025'!$H$4</definedName>
    <definedName name="DAY_FMT" localSheetId="131">'July 21-July 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14-July 20, 2025'!$G$5</definedName>
    <definedName name="END_YEAR" localSheetId="131">'July 21-July 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14-July 20, 2025'!$D$1</definedName>
    <definedName name="FIRST_DAY" localSheetId="131">'July 21-July 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14-July 20, 2025'!$G$4</definedName>
    <definedName name="FIRST_DAY_FALLBACK" localSheetId="131">'July 21-July 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14-July 20, 2025'!$H$6</definedName>
    <definedName name="FULL_DATE_FMT" localSheetId="131">'July 21-July 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14-July 20, 2025'!$G$6</definedName>
    <definedName name="LAST_SUN" localSheetId="131">'July 21-July 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14-July 20, 2025'!$H$2</definedName>
    <definedName name="MONTH_FMT" localSheetId="131">'July 21-July 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14-July 20, 2025'!$H$8</definedName>
    <definedName name="NO_MONTH_FMT" localSheetId="131">'July 21-July 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14-July 20, 2025'!$H$7</definedName>
    <definedName name="NO_YR_FMT" localSheetId="131">'July 21-July 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14-July 20, 2025'!$E$9</definedName>
    <definedName name="PADDING" localSheetId="131">'July 21-July 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14-July 20, 2025'!$E$7</definedName>
    <definedName name="PADDING_FALLBACK" localSheetId="131">'July 21-July 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14-July 20, 2025'!$E$5</definedName>
    <definedName name="PADDING_FORMAT" localSheetId="131">'July 21-July 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14-July 20, 2025'!$A$54:$N$298</definedName>
    <definedName name="_xlnm.Print_Area" localSheetId="131">'July 21-July 27, 2025'!$A$54:$N$298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14-July 20, 2025'!$54:$67</definedName>
    <definedName name="_xlnm.Print_Titles" localSheetId="131">'July 21-July 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14-July 20, 2025'!$I$2</definedName>
    <definedName name="REF_ERRMSG" localSheetId="131">'July 21-July 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14-July 20, 2025'!$E$3</definedName>
    <definedName name="REF_FALLBACK" localSheetId="131">'July 21-July 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14-July 20, 2025'!$E$6</definedName>
    <definedName name="REF_INC" localSheetId="131">'July 21-July 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14-July 20, 2025'!#REF!</definedName>
    <definedName name="REF_NUM" localSheetId="131">'July 21-July 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14-July 20, 2025'!$I$4</definedName>
    <definedName name="REF_NUM_FULL" localSheetId="131">'July 21-July 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14-July 20, 2025'!$I$3</definedName>
    <definedName name="REF_PRETEXT" localSheetId="131">'July 21-July 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14-July 20, 2025'!$E$4</definedName>
    <definedName name="REF_RESOLVED" localSheetId="131">'July 21-July 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14-July 20, 2025'!$F$4</definedName>
    <definedName name="REF_TICKER" localSheetId="131">'July 21-July 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14-July 20, 2025'!$F$6</definedName>
    <definedName name="REF_TICKER_INC" localSheetId="131">'July 21-July 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14-July 20, 2025'!$F$9</definedName>
    <definedName name="TICKER_PADDING" localSheetId="131">'July 21-July 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14-July 20, 2025'!$F$7</definedName>
    <definedName name="TICKER_PADDING_FALLBACK" localSheetId="131">'July 21-July 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14-July 20, 2025'!$F$5</definedName>
    <definedName name="TICKER_PADDING_FORMAT" localSheetId="131">'July 21-July 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14-July 20, 2025'!$G$3</definedName>
    <definedName name="WEEK_CODE" localSheetId="131">'July 21-July 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14-July 20, 2025'!$E$2</definedName>
    <definedName name="WEEK_END" localSheetId="131">'July 21-July 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14-July 20, 2025'!$H$3</definedName>
    <definedName name="WEEK_FULL_FMT" localSheetId="131">'July 21-July 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14-July 20, 2025'!$G$2</definedName>
    <definedName name="WEEK_NUM" localSheetId="131">'July 21-July 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14-July 20, 2025'!$E$1</definedName>
    <definedName name="WEEK_START" localSheetId="131">'July 21-July 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14-July 20, 2025'!$H$5</definedName>
    <definedName name="YEAR_FMT" localSheetId="131">'July 21-July 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14-July 20, 2025'!$L$2</definedName>
    <definedName name="YEAR_SPACER" localSheetId="131">'July 21-July 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14-July 20, 2025'!$O$1:$O$5</definedName>
    <definedName name="YEARS" localSheetId="131">'July 21-July 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C287" i="508" l="1"/>
  <c r="C286" i="508"/>
  <c r="C285" i="508"/>
  <c r="C284" i="508"/>
  <c r="C283" i="508"/>
  <c r="C282" i="508"/>
  <c r="C281" i="508"/>
  <c r="C280" i="508"/>
  <c r="C279" i="508"/>
  <c r="C278" i="508"/>
  <c r="C277" i="508"/>
  <c r="C276" i="508"/>
  <c r="C275" i="508"/>
  <c r="C274" i="508"/>
  <c r="C273" i="508"/>
  <c r="C272" i="508"/>
  <c r="C271" i="508"/>
  <c r="C270" i="508"/>
  <c r="C269" i="508"/>
  <c r="I267" i="508"/>
  <c r="H267" i="508"/>
  <c r="G267" i="508"/>
  <c r="C288" i="508" s="1"/>
  <c r="I252" i="508"/>
  <c r="F252" i="508"/>
  <c r="C263" i="508" s="1"/>
  <c r="C247" i="508"/>
  <c r="C236" i="508"/>
  <c r="B233" i="508"/>
  <c r="C232" i="508"/>
  <c r="C231" i="508"/>
  <c r="C230" i="508"/>
  <c r="C229" i="508"/>
  <c r="C228" i="508"/>
  <c r="C227" i="508"/>
  <c r="C224" i="508"/>
  <c r="F202" i="508"/>
  <c r="J201" i="508"/>
  <c r="H201" i="508"/>
  <c r="F201" i="508"/>
  <c r="J200" i="508"/>
  <c r="H200" i="508"/>
  <c r="F200" i="508"/>
  <c r="J199" i="508"/>
  <c r="H199" i="508"/>
  <c r="F199" i="508"/>
  <c r="J198" i="508"/>
  <c r="H198" i="508"/>
  <c r="F198" i="508"/>
  <c r="J197" i="508"/>
  <c r="H197" i="508"/>
  <c r="F197" i="508"/>
  <c r="J195" i="508"/>
  <c r="H195" i="508"/>
  <c r="F195" i="508"/>
  <c r="J194" i="508"/>
  <c r="H194" i="508"/>
  <c r="F194" i="508"/>
  <c r="J186" i="508"/>
  <c r="F203" i="508" s="1"/>
  <c r="C183" i="508"/>
  <c r="C182" i="508"/>
  <c r="C181" i="508"/>
  <c r="C180" i="508"/>
  <c r="C179" i="508"/>
  <c r="C178" i="508"/>
  <c r="C177" i="508"/>
  <c r="C176" i="508"/>
  <c r="C175" i="508"/>
  <c r="C174" i="508"/>
  <c r="C173" i="508"/>
  <c r="C172" i="508"/>
  <c r="C171" i="508"/>
  <c r="C170" i="508"/>
  <c r="C169" i="508"/>
  <c r="C168" i="508"/>
  <c r="C167" i="508"/>
  <c r="C166" i="508"/>
  <c r="C165" i="508"/>
  <c r="C164" i="508"/>
  <c r="C163" i="508"/>
  <c r="C162" i="508"/>
  <c r="C161" i="508"/>
  <c r="C160" i="508"/>
  <c r="C155" i="508"/>
  <c r="C154" i="508"/>
  <c r="C153" i="508"/>
  <c r="C152" i="508"/>
  <c r="C151" i="508"/>
  <c r="C150" i="508"/>
  <c r="C149" i="508"/>
  <c r="C148" i="508"/>
  <c r="C147" i="508"/>
  <c r="C146" i="508"/>
  <c r="C145" i="508"/>
  <c r="C144" i="508"/>
  <c r="C143" i="508"/>
  <c r="C142" i="508"/>
  <c r="C141" i="508"/>
  <c r="C140" i="508"/>
  <c r="C139" i="508"/>
  <c r="C138" i="508"/>
  <c r="C137" i="508"/>
  <c r="C136" i="508"/>
  <c r="C135" i="508"/>
  <c r="C134" i="508"/>
  <c r="C133" i="508"/>
  <c r="C132" i="508"/>
  <c r="C124" i="508"/>
  <c r="C123" i="508"/>
  <c r="C122" i="508"/>
  <c r="C121" i="508"/>
  <c r="C120" i="508"/>
  <c r="C119" i="508"/>
  <c r="C118" i="508"/>
  <c r="C117" i="508"/>
  <c r="C116" i="508"/>
  <c r="C115" i="508"/>
  <c r="C114" i="508"/>
  <c r="C113" i="508"/>
  <c r="C112" i="508"/>
  <c r="C111" i="508"/>
  <c r="C110" i="508"/>
  <c r="C109" i="508"/>
  <c r="C108" i="508"/>
  <c r="C107" i="508"/>
  <c r="C106" i="508"/>
  <c r="C105" i="508"/>
  <c r="C104" i="508"/>
  <c r="C103" i="508"/>
  <c r="C102" i="508"/>
  <c r="C101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F9" i="508"/>
  <c r="H8" i="508"/>
  <c r="H7" i="508"/>
  <c r="F7" i="508"/>
  <c r="F5" i="508" s="1"/>
  <c r="E7" i="508"/>
  <c r="E5" i="508" s="1"/>
  <c r="H6" i="508"/>
  <c r="G5" i="508"/>
  <c r="G6" i="508" s="1"/>
  <c r="P3" i="508"/>
  <c r="P4" i="508" s="1"/>
  <c r="I3" i="508"/>
  <c r="E3" i="508"/>
  <c r="P2" i="508"/>
  <c r="Q2" i="508" s="1"/>
  <c r="O2" i="508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63" i="507" s="1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Q2" i="507" s="1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63" i="506" s="1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Q2" i="506" s="1"/>
  <c r="O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C288" i="505" s="1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F9" i="505"/>
  <c r="F7" i="505" s="1"/>
  <c r="F5" i="505" s="1"/>
  <c r="H8" i="505"/>
  <c r="H7" i="505"/>
  <c r="E7" i="505"/>
  <c r="E5" i="505" s="1"/>
  <c r="H6" i="505"/>
  <c r="G5" i="505"/>
  <c r="G6" i="505" s="1"/>
  <c r="F4" i="505"/>
  <c r="I3" i="505"/>
  <c r="E3" i="505"/>
  <c r="P2" i="505"/>
  <c r="Q2" i="505" s="1"/>
  <c r="O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C288" i="504" s="1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O2" i="504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C288" i="503" s="1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Q2" i="503" s="1"/>
  <c r="O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C288" i="502" s="1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63" i="501" s="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Q2" i="500" s="1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C288" i="499" s="1"/>
  <c r="I252" i="499"/>
  <c r="F252" i="499"/>
  <c r="C263" i="499" s="1"/>
  <c r="C247" i="499"/>
  <c r="C237" i="499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C236" i="499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C288" i="498" s="1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Q2" i="498" s="1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C280" i="496" s="1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C280" i="495" s="1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C280" i="494" s="1"/>
  <c r="C255" i="494"/>
  <c r="I244" i="494"/>
  <c r="F244" i="494"/>
  <c r="C239" i="494"/>
  <c r="C231" i="494"/>
  <c r="C232" i="494" s="1"/>
  <c r="C233" i="494" s="1"/>
  <c r="C234" i="494" s="1"/>
  <c r="C235" i="494" s="1"/>
  <c r="C236" i="494" s="1"/>
  <c r="C237" i="494" s="1"/>
  <c r="C238" i="494" s="1"/>
  <c r="C228" i="494"/>
  <c r="C229" i="494" s="1"/>
  <c r="C230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C280" i="493" s="1"/>
  <c r="I244" i="493"/>
  <c r="F244" i="493"/>
  <c r="C255" i="493" s="1"/>
  <c r="C240" i="493"/>
  <c r="C225" i="493"/>
  <c r="C216" i="493"/>
  <c r="C229" i="493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39" i="493"/>
  <c r="C228" i="493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C218" i="492" s="1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1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C246" i="488" s="1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C262" i="486" s="1"/>
  <c r="C237" i="486"/>
  <c r="I226" i="486"/>
  <c r="F226" i="486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C260" i="484" s="1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C209" i="484" s="1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C260" i="483" s="1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C209" i="483" s="1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C260" i="482" s="1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D145" i="459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J114" i="459"/>
  <c r="G114" i="459"/>
  <c r="F114" i="459"/>
  <c r="D114" i="459"/>
  <c r="K113" i="459"/>
  <c r="G113" i="459"/>
  <c r="D113" i="459"/>
  <c r="L112" i="459"/>
  <c r="I112" i="459"/>
  <c r="H112" i="459"/>
  <c r="D112" i="459"/>
  <c r="C112" i="459"/>
  <c r="D111" i="459"/>
  <c r="K110" i="459"/>
  <c r="J110" i="459"/>
  <c r="G110" i="459"/>
  <c r="F110" i="459"/>
  <c r="D110" i="459"/>
  <c r="D109" i="459"/>
  <c r="C109" i="459"/>
  <c r="L108" i="459"/>
  <c r="I108" i="459"/>
  <c r="H108" i="459"/>
  <c r="D108" i="459"/>
  <c r="D107" i="459"/>
  <c r="K106" i="459"/>
  <c r="J106" i="459"/>
  <c r="G106" i="459"/>
  <c r="F106" i="459"/>
  <c r="D106" i="459"/>
  <c r="D105" i="459"/>
  <c r="L104" i="459"/>
  <c r="I104" i="459"/>
  <c r="H104" i="459"/>
  <c r="D104" i="459"/>
  <c r="D103" i="459"/>
  <c r="K102" i="459"/>
  <c r="J102" i="459"/>
  <c r="G102" i="459"/>
  <c r="F102" i="459"/>
  <c r="D102" i="459"/>
  <c r="D101" i="459"/>
  <c r="L100" i="459"/>
  <c r="I100" i="459"/>
  <c r="H100" i="459"/>
  <c r="D100" i="459"/>
  <c r="D99" i="459"/>
  <c r="K98" i="459"/>
  <c r="J98" i="459"/>
  <c r="G98" i="459"/>
  <c r="F98" i="459"/>
  <c r="D98" i="459"/>
  <c r="K97" i="459"/>
  <c r="D97" i="459"/>
  <c r="L96" i="459"/>
  <c r="I96" i="459"/>
  <c r="H96" i="459"/>
  <c r="D96" i="459"/>
  <c r="I95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D87" i="459"/>
  <c r="K112" i="459" s="1"/>
  <c r="C87" i="459"/>
  <c r="D86" i="459"/>
  <c r="D85" i="459"/>
  <c r="I110" i="459" s="1"/>
  <c r="C85" i="459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D71" i="459"/>
  <c r="K96" i="459" s="1"/>
  <c r="D70" i="459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C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G41" i="459"/>
  <c r="G69" i="459" s="1"/>
  <c r="G94" i="459" s="1"/>
  <c r="D41" i="459"/>
  <c r="D40" i="459"/>
  <c r="C40" i="459"/>
  <c r="C35" i="459"/>
  <c r="C32" i="459"/>
  <c r="C33" i="459" s="1"/>
  <c r="C18" i="459"/>
  <c r="C17" i="459"/>
  <c r="J16" i="459"/>
  <c r="I16" i="459"/>
  <c r="I41" i="459" s="1"/>
  <c r="I69" i="459" s="1"/>
  <c r="I94" i="459" s="1"/>
  <c r="F16" i="459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Q1" i="459"/>
  <c r="P1" i="459"/>
  <c r="H16" i="459" s="1"/>
  <c r="O1" i="459"/>
  <c r="G16" i="459" s="1"/>
  <c r="G15" i="459" s="1"/>
  <c r="N1" i="459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C235" i="481" s="1"/>
  <c r="B220" i="481"/>
  <c r="B219" i="481"/>
  <c r="B218" i="481"/>
  <c r="B217" i="481"/>
  <c r="B216" i="481"/>
  <c r="B215" i="481"/>
  <c r="B214" i="481"/>
  <c r="B213" i="481"/>
  <c r="B212" i="481"/>
  <c r="C221" i="481" s="1"/>
  <c r="B208" i="481"/>
  <c r="B207" i="481"/>
  <c r="B206" i="481"/>
  <c r="B205" i="481"/>
  <c r="B204" i="481"/>
  <c r="B203" i="481"/>
  <c r="F182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C260" i="479" s="1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2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I147" i="458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L113" i="458"/>
  <c r="H113" i="458"/>
  <c r="D113" i="458"/>
  <c r="C113" i="458"/>
  <c r="D112" i="458"/>
  <c r="C112" i="458"/>
  <c r="J111" i="458"/>
  <c r="F111" i="458"/>
  <c r="D111" i="458"/>
  <c r="D110" i="458"/>
  <c r="L109" i="458"/>
  <c r="H109" i="458"/>
  <c r="D109" i="458"/>
  <c r="C109" i="458"/>
  <c r="D108" i="458"/>
  <c r="J107" i="458"/>
  <c r="F107" i="458"/>
  <c r="D107" i="458"/>
  <c r="D106" i="458"/>
  <c r="L105" i="458"/>
  <c r="H105" i="458"/>
  <c r="D105" i="458"/>
  <c r="D104" i="458"/>
  <c r="J103" i="458"/>
  <c r="F103" i="458"/>
  <c r="D103" i="458"/>
  <c r="D102" i="458"/>
  <c r="L101" i="458"/>
  <c r="H101" i="458"/>
  <c r="D101" i="458"/>
  <c r="D100" i="458"/>
  <c r="J99" i="458"/>
  <c r="F99" i="458"/>
  <c r="D99" i="458"/>
  <c r="D98" i="458"/>
  <c r="L97" i="458"/>
  <c r="H97" i="458"/>
  <c r="D97" i="458"/>
  <c r="D96" i="458"/>
  <c r="J95" i="458"/>
  <c r="F95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J62" i="458" s="1"/>
  <c r="I44" i="458"/>
  <c r="H44" i="458"/>
  <c r="G44" i="458"/>
  <c r="F44" i="458"/>
  <c r="F62" i="458" s="1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I41" i="458"/>
  <c r="I69" i="458" s="1"/>
  <c r="I94" i="458" s="1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K16" i="458"/>
  <c r="I16" i="458"/>
  <c r="I15" i="458" s="1"/>
  <c r="G16" i="458"/>
  <c r="L15" i="458"/>
  <c r="H15" i="458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C209" i="478" s="1"/>
  <c r="B204" i="478"/>
  <c r="B203" i="478"/>
  <c r="F182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8" i="454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F114" i="454"/>
  <c r="D114" i="454"/>
  <c r="K113" i="454"/>
  <c r="G113" i="454"/>
  <c r="D113" i="454"/>
  <c r="L112" i="454"/>
  <c r="K112" i="454"/>
  <c r="H112" i="454"/>
  <c r="G112" i="454"/>
  <c r="D112" i="454"/>
  <c r="C112" i="454"/>
  <c r="I111" i="454"/>
  <c r="D111" i="454"/>
  <c r="J110" i="454"/>
  <c r="I110" i="454"/>
  <c r="F110" i="454"/>
  <c r="D110" i="454"/>
  <c r="K109" i="454"/>
  <c r="G109" i="454"/>
  <c r="D109" i="454"/>
  <c r="C109" i="454"/>
  <c r="L108" i="454"/>
  <c r="K108" i="454"/>
  <c r="H108" i="454"/>
  <c r="G108" i="454"/>
  <c r="D108" i="454"/>
  <c r="I107" i="454"/>
  <c r="D107" i="454"/>
  <c r="J106" i="454"/>
  <c r="I106" i="454"/>
  <c r="F106" i="454"/>
  <c r="D106" i="454"/>
  <c r="K105" i="454"/>
  <c r="G105" i="454"/>
  <c r="D105" i="454"/>
  <c r="L104" i="454"/>
  <c r="K104" i="454"/>
  <c r="H104" i="454"/>
  <c r="G104" i="454"/>
  <c r="D104" i="454"/>
  <c r="I103" i="454"/>
  <c r="D103" i="454"/>
  <c r="J102" i="454"/>
  <c r="I102" i="454"/>
  <c r="F102" i="454"/>
  <c r="D102" i="454"/>
  <c r="K101" i="454"/>
  <c r="G101" i="454"/>
  <c r="D101" i="454"/>
  <c r="L100" i="454"/>
  <c r="K100" i="454"/>
  <c r="H100" i="454"/>
  <c r="G100" i="454"/>
  <c r="D100" i="454"/>
  <c r="I99" i="454"/>
  <c r="D99" i="454"/>
  <c r="J98" i="454"/>
  <c r="I98" i="454"/>
  <c r="F98" i="454"/>
  <c r="D98" i="454"/>
  <c r="K97" i="454"/>
  <c r="G97" i="454"/>
  <c r="D97" i="454"/>
  <c r="L96" i="454"/>
  <c r="K96" i="454"/>
  <c r="H96" i="454"/>
  <c r="G96" i="454"/>
  <c r="D96" i="454"/>
  <c r="I95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J108" i="454" s="1"/>
  <c r="D82" i="454"/>
  <c r="L107" i="454" s="1"/>
  <c r="D81" i="454"/>
  <c r="L106" i="454" s="1"/>
  <c r="D80" i="454"/>
  <c r="J105" i="454" s="1"/>
  <c r="D79" i="454"/>
  <c r="J104" i="454" s="1"/>
  <c r="D78" i="454"/>
  <c r="L103" i="454" s="1"/>
  <c r="D77" i="454"/>
  <c r="L102" i="454" s="1"/>
  <c r="D76" i="454"/>
  <c r="J101" i="454" s="1"/>
  <c r="D75" i="454"/>
  <c r="J100" i="454" s="1"/>
  <c r="D74" i="454"/>
  <c r="L99" i="454" s="1"/>
  <c r="D73" i="454"/>
  <c r="L98" i="454" s="1"/>
  <c r="D72" i="454"/>
  <c r="J97" i="454" s="1"/>
  <c r="D71" i="454"/>
  <c r="J96" i="454" s="1"/>
  <c r="D70" i="454"/>
  <c r="L95" i="454" s="1"/>
  <c r="L61" i="454"/>
  <c r="K61" i="454"/>
  <c r="J61" i="454"/>
  <c r="I61" i="454"/>
  <c r="H61" i="454"/>
  <c r="G61" i="454"/>
  <c r="F61" i="454"/>
  <c r="D61" i="454"/>
  <c r="C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I62" i="454" s="1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K62" i="454" s="1"/>
  <c r="J42" i="454"/>
  <c r="I42" i="454"/>
  <c r="H42" i="454"/>
  <c r="G42" i="454"/>
  <c r="G62" i="454" s="1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J138" i="454" s="1"/>
  <c r="K138" i="454" s="1"/>
  <c r="C36" i="454"/>
  <c r="C114" i="454" s="1"/>
  <c r="C35" i="454"/>
  <c r="C60" i="454" s="1"/>
  <c r="C32" i="454"/>
  <c r="C110" i="454" s="1"/>
  <c r="C18" i="454"/>
  <c r="C71" i="454" s="1"/>
  <c r="C17" i="454"/>
  <c r="C95" i="454" s="1"/>
  <c r="I16" i="454"/>
  <c r="I41" i="454" s="1"/>
  <c r="I69" i="454" s="1"/>
  <c r="I94" i="454" s="1"/>
  <c r="I15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C260" i="477" s="1"/>
  <c r="C235" i="477"/>
  <c r="I224" i="477"/>
  <c r="F224" i="477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L114" i="455"/>
  <c r="G114" i="455"/>
  <c r="D114" i="455"/>
  <c r="L113" i="455"/>
  <c r="K113" i="455"/>
  <c r="I113" i="455"/>
  <c r="H113" i="455"/>
  <c r="G113" i="455"/>
  <c r="D113" i="455"/>
  <c r="J112" i="455"/>
  <c r="D112" i="455"/>
  <c r="C112" i="455"/>
  <c r="K111" i="455"/>
  <c r="J111" i="455"/>
  <c r="I111" i="455"/>
  <c r="G111" i="455"/>
  <c r="F111" i="455"/>
  <c r="D111" i="455"/>
  <c r="L110" i="455"/>
  <c r="G110" i="455"/>
  <c r="D110" i="455"/>
  <c r="C110" i="455"/>
  <c r="L109" i="455"/>
  <c r="K109" i="455"/>
  <c r="I109" i="455"/>
  <c r="H109" i="455"/>
  <c r="G109" i="455"/>
  <c r="D109" i="455"/>
  <c r="C109" i="455"/>
  <c r="J108" i="455"/>
  <c r="D108" i="455"/>
  <c r="K107" i="455"/>
  <c r="J107" i="455"/>
  <c r="I107" i="455"/>
  <c r="G107" i="455"/>
  <c r="F107" i="455"/>
  <c r="D107" i="455"/>
  <c r="L106" i="455"/>
  <c r="G106" i="455"/>
  <c r="D106" i="455"/>
  <c r="L105" i="455"/>
  <c r="K105" i="455"/>
  <c r="I105" i="455"/>
  <c r="H105" i="455"/>
  <c r="G105" i="455"/>
  <c r="D105" i="455"/>
  <c r="J104" i="455"/>
  <c r="D104" i="455"/>
  <c r="K103" i="455"/>
  <c r="J103" i="455"/>
  <c r="I103" i="455"/>
  <c r="G103" i="455"/>
  <c r="F103" i="455"/>
  <c r="D103" i="455"/>
  <c r="L102" i="455"/>
  <c r="G102" i="455"/>
  <c r="D102" i="455"/>
  <c r="L101" i="455"/>
  <c r="K101" i="455"/>
  <c r="I101" i="455"/>
  <c r="H101" i="455"/>
  <c r="G101" i="455"/>
  <c r="D101" i="455"/>
  <c r="J100" i="455"/>
  <c r="D100" i="455"/>
  <c r="K99" i="455"/>
  <c r="J99" i="455"/>
  <c r="I99" i="455"/>
  <c r="G99" i="455"/>
  <c r="F99" i="455"/>
  <c r="D99" i="455"/>
  <c r="L98" i="455"/>
  <c r="G98" i="455"/>
  <c r="D98" i="455"/>
  <c r="L97" i="455"/>
  <c r="K97" i="455"/>
  <c r="I97" i="455"/>
  <c r="H97" i="455"/>
  <c r="G97" i="455"/>
  <c r="D97" i="455"/>
  <c r="J96" i="455"/>
  <c r="D96" i="455"/>
  <c r="K95" i="455"/>
  <c r="J95" i="455"/>
  <c r="I95" i="455"/>
  <c r="G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I114" i="455" s="1"/>
  <c r="D88" i="455"/>
  <c r="J113" i="455" s="1"/>
  <c r="D87" i="455"/>
  <c r="C87" i="455"/>
  <c r="D86" i="455"/>
  <c r="L111" i="455" s="1"/>
  <c r="D85" i="455"/>
  <c r="I110" i="455" s="1"/>
  <c r="C85" i="455"/>
  <c r="D84" i="455"/>
  <c r="J109" i="455" s="1"/>
  <c r="C84" i="455"/>
  <c r="D83" i="455"/>
  <c r="D82" i="455"/>
  <c r="L107" i="455" s="1"/>
  <c r="D81" i="455"/>
  <c r="I106" i="455" s="1"/>
  <c r="D80" i="455"/>
  <c r="J105" i="455" s="1"/>
  <c r="D79" i="455"/>
  <c r="D78" i="455"/>
  <c r="L103" i="455" s="1"/>
  <c r="D77" i="455"/>
  <c r="I102" i="455" s="1"/>
  <c r="D76" i="455"/>
  <c r="J101" i="455" s="1"/>
  <c r="D75" i="455"/>
  <c r="D74" i="455"/>
  <c r="L99" i="455" s="1"/>
  <c r="D73" i="455"/>
  <c r="I98" i="455" s="1"/>
  <c r="D72" i="455"/>
  <c r="J97" i="455" s="1"/>
  <c r="D71" i="455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K62" i="455" s="1"/>
  <c r="J42" i="455"/>
  <c r="J62" i="455" s="1"/>
  <c r="I42" i="455"/>
  <c r="I62" i="455" s="1"/>
  <c r="H42" i="455"/>
  <c r="G42" i="455"/>
  <c r="G62" i="455" s="1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J138" i="455" s="1"/>
  <c r="K138" i="455" s="1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H16" i="455"/>
  <c r="H41" i="455" s="1"/>
  <c r="H69" i="455" s="1"/>
  <c r="H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C260" i="475" s="1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40" i="448"/>
  <c r="D140" i="448" s="1"/>
  <c r="I139" i="448"/>
  <c r="C139" i="448"/>
  <c r="D139" i="448" s="1"/>
  <c r="K129" i="448"/>
  <c r="K128" i="448"/>
  <c r="K127" i="448"/>
  <c r="K126" i="448"/>
  <c r="K125" i="448"/>
  <c r="K124" i="448"/>
  <c r="K123" i="448"/>
  <c r="K122" i="448"/>
  <c r="L110" i="448"/>
  <c r="I110" i="448"/>
  <c r="J108" i="448"/>
  <c r="G108" i="448"/>
  <c r="D108" i="448"/>
  <c r="L107" i="448"/>
  <c r="K107" i="448"/>
  <c r="H107" i="448"/>
  <c r="G107" i="448"/>
  <c r="D107" i="448"/>
  <c r="C107" i="448"/>
  <c r="D106" i="448"/>
  <c r="C106" i="448"/>
  <c r="J105" i="448"/>
  <c r="I105" i="448"/>
  <c r="F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K102" i="448"/>
  <c r="D102" i="448"/>
  <c r="L101" i="448"/>
  <c r="J101" i="448"/>
  <c r="I101" i="448"/>
  <c r="H101" i="448"/>
  <c r="F101" i="448"/>
  <c r="D101" i="448"/>
  <c r="J100" i="448"/>
  <c r="D100" i="448"/>
  <c r="L99" i="448"/>
  <c r="K99" i="448"/>
  <c r="J99" i="448"/>
  <c r="H99" i="448"/>
  <c r="G99" i="448"/>
  <c r="F99" i="448"/>
  <c r="D99" i="448"/>
  <c r="D98" i="448"/>
  <c r="L97" i="448"/>
  <c r="J97" i="448"/>
  <c r="I97" i="448"/>
  <c r="H97" i="448"/>
  <c r="F97" i="448"/>
  <c r="D97" i="448"/>
  <c r="J96" i="448"/>
  <c r="D96" i="448"/>
  <c r="L95" i="448"/>
  <c r="K95" i="448"/>
  <c r="J95" i="448"/>
  <c r="H95" i="448"/>
  <c r="G95" i="448"/>
  <c r="F95" i="448"/>
  <c r="D95" i="448"/>
  <c r="L94" i="448"/>
  <c r="K94" i="448"/>
  <c r="D94" i="448"/>
  <c r="L93" i="448"/>
  <c r="J93" i="448"/>
  <c r="I93" i="448"/>
  <c r="H93" i="448"/>
  <c r="F93" i="448"/>
  <c r="D93" i="448"/>
  <c r="J92" i="448"/>
  <c r="D92" i="448"/>
  <c r="L91" i="448"/>
  <c r="K91" i="448"/>
  <c r="J91" i="448"/>
  <c r="H91" i="448"/>
  <c r="G91" i="448"/>
  <c r="F91" i="448"/>
  <c r="D91" i="448"/>
  <c r="D90" i="448"/>
  <c r="L89" i="448"/>
  <c r="I89" i="448"/>
  <c r="H89" i="448"/>
  <c r="D89" i="448"/>
  <c r="I88" i="448"/>
  <c r="F88" i="448"/>
  <c r="L85" i="448"/>
  <c r="K85" i="448"/>
  <c r="J85" i="448"/>
  <c r="I85" i="448"/>
  <c r="J130" i="448" s="1"/>
  <c r="H85" i="448"/>
  <c r="G85" i="448"/>
  <c r="F85" i="448"/>
  <c r="D85" i="448"/>
  <c r="D84" i="448"/>
  <c r="K108" i="448" s="1"/>
  <c r="D83" i="448"/>
  <c r="J107" i="448" s="1"/>
  <c r="C83" i="448"/>
  <c r="D82" i="448"/>
  <c r="C82" i="448"/>
  <c r="D81" i="448"/>
  <c r="L105" i="448" s="1"/>
  <c r="C81" i="448"/>
  <c r="D80" i="448"/>
  <c r="C79" i="448"/>
  <c r="D78" i="448"/>
  <c r="D77" i="448"/>
  <c r="K101" i="448" s="1"/>
  <c r="D76" i="448"/>
  <c r="F100" i="448" s="1"/>
  <c r="D75" i="448"/>
  <c r="I99" i="448" s="1"/>
  <c r="D74" i="448"/>
  <c r="D73" i="448"/>
  <c r="K97" i="448" s="1"/>
  <c r="D72" i="448"/>
  <c r="D71" i="448"/>
  <c r="I95" i="448" s="1"/>
  <c r="D70" i="448"/>
  <c r="D69" i="448"/>
  <c r="K93" i="448" s="1"/>
  <c r="D68" i="448"/>
  <c r="F92" i="448" s="1"/>
  <c r="D67" i="448"/>
  <c r="I91" i="448" s="1"/>
  <c r="D66" i="448"/>
  <c r="D65" i="448"/>
  <c r="K89" i="448" s="1"/>
  <c r="H64" i="448"/>
  <c r="H88" i="448" s="1"/>
  <c r="G64" i="448"/>
  <c r="G88" i="448" s="1"/>
  <c r="F64" i="448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K60" i="448" s="1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J60" i="448" s="1"/>
  <c r="I42" i="448"/>
  <c r="H42" i="448"/>
  <c r="G42" i="448"/>
  <c r="F42" i="448"/>
  <c r="F60" i="448" s="1"/>
  <c r="D42" i="448"/>
  <c r="L41" i="448"/>
  <c r="K41" i="448"/>
  <c r="J41" i="448"/>
  <c r="I41" i="448"/>
  <c r="H41" i="448"/>
  <c r="G41" i="448"/>
  <c r="G60" i="448" s="1"/>
  <c r="F41" i="448"/>
  <c r="D41" i="448"/>
  <c r="L40" i="448"/>
  <c r="K40" i="448"/>
  <c r="J40" i="448"/>
  <c r="I40" i="448"/>
  <c r="H40" i="448"/>
  <c r="G40" i="448"/>
  <c r="F40" i="448"/>
  <c r="D40" i="448"/>
  <c r="J39" i="448"/>
  <c r="I39" i="448"/>
  <c r="F39" i="448"/>
  <c r="L35" i="448"/>
  <c r="K35" i="448"/>
  <c r="K110" i="448" s="1"/>
  <c r="J35" i="448"/>
  <c r="J110" i="448" s="1"/>
  <c r="I35" i="448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J14" i="448"/>
  <c r="I14" i="448"/>
  <c r="I64" i="448" s="1"/>
  <c r="H14" i="448"/>
  <c r="H39" i="448" s="1"/>
  <c r="G14" i="448"/>
  <c r="G39" i="448" s="1"/>
  <c r="Y7" i="448"/>
  <c r="Y6" i="448"/>
  <c r="Y5" i="448"/>
  <c r="Y4" i="448"/>
  <c r="Y3" i="448"/>
  <c r="Y2" i="448"/>
  <c r="Y1" i="448"/>
  <c r="C140" i="447"/>
  <c r="D140" i="447" s="1"/>
  <c r="I139" i="447"/>
  <c r="C139" i="447"/>
  <c r="D139" i="447" s="1"/>
  <c r="K129" i="447"/>
  <c r="K128" i="447"/>
  <c r="K127" i="447"/>
  <c r="K126" i="447"/>
  <c r="K125" i="447"/>
  <c r="K124" i="447"/>
  <c r="K123" i="447"/>
  <c r="K122" i="447"/>
  <c r="J110" i="447"/>
  <c r="H108" i="447"/>
  <c r="D108" i="447"/>
  <c r="L107" i="447"/>
  <c r="D107" i="447"/>
  <c r="C107" i="447"/>
  <c r="D106" i="447"/>
  <c r="C106" i="447"/>
  <c r="J105" i="447"/>
  <c r="G105" i="447"/>
  <c r="D105" i="447"/>
  <c r="K104" i="447"/>
  <c r="D104" i="447"/>
  <c r="C104" i="447"/>
  <c r="L103" i="447"/>
  <c r="K103" i="447"/>
  <c r="J103" i="447"/>
  <c r="I103" i="447"/>
  <c r="H103" i="447"/>
  <c r="G103" i="447"/>
  <c r="F103" i="447"/>
  <c r="C103" i="447"/>
  <c r="H102" i="447"/>
  <c r="D102" i="447"/>
  <c r="D101" i="447"/>
  <c r="J100" i="447"/>
  <c r="G100" i="447"/>
  <c r="D100" i="447"/>
  <c r="D99" i="447"/>
  <c r="H98" i="447"/>
  <c r="D98" i="447"/>
  <c r="D97" i="447"/>
  <c r="J96" i="447"/>
  <c r="G96" i="447"/>
  <c r="D96" i="447"/>
  <c r="D95" i="447"/>
  <c r="H94" i="447"/>
  <c r="D94" i="447"/>
  <c r="D93" i="447"/>
  <c r="J92" i="447"/>
  <c r="G92" i="447"/>
  <c r="D92" i="447"/>
  <c r="D91" i="447"/>
  <c r="I90" i="447"/>
  <c r="H90" i="447"/>
  <c r="D90" i="447"/>
  <c r="D89" i="447"/>
  <c r="L85" i="447"/>
  <c r="K85" i="447"/>
  <c r="J85" i="447"/>
  <c r="I85" i="447"/>
  <c r="H85" i="447"/>
  <c r="G85" i="447"/>
  <c r="F85" i="447"/>
  <c r="D85" i="447"/>
  <c r="D84" i="447"/>
  <c r="D83" i="447"/>
  <c r="H107" i="447" s="1"/>
  <c r="D82" i="447"/>
  <c r="C82" i="447"/>
  <c r="D81" i="447"/>
  <c r="K105" i="447" s="1"/>
  <c r="D80" i="447"/>
  <c r="C80" i="447"/>
  <c r="C79" i="447"/>
  <c r="D78" i="447"/>
  <c r="D77" i="447"/>
  <c r="D76" i="447"/>
  <c r="D75" i="447"/>
  <c r="D74" i="447"/>
  <c r="D73" i="447"/>
  <c r="D72" i="447"/>
  <c r="D71" i="447"/>
  <c r="D70" i="447"/>
  <c r="D69" i="447"/>
  <c r="D68" i="447"/>
  <c r="D67" i="447"/>
  <c r="D66" i="447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I60" i="447" s="1"/>
  <c r="H42" i="447"/>
  <c r="G42" i="447"/>
  <c r="F42" i="447"/>
  <c r="D42" i="447"/>
  <c r="L41" i="447"/>
  <c r="K41" i="447"/>
  <c r="J41" i="447"/>
  <c r="J60" i="447" s="1"/>
  <c r="I41" i="447"/>
  <c r="H41" i="447"/>
  <c r="G41" i="447"/>
  <c r="F41" i="447"/>
  <c r="F60" i="447" s="1"/>
  <c r="D41" i="447"/>
  <c r="L40" i="447"/>
  <c r="L60" i="447" s="1"/>
  <c r="K40" i="447"/>
  <c r="K60" i="447" s="1"/>
  <c r="J40" i="447"/>
  <c r="I40" i="447"/>
  <c r="H40" i="447"/>
  <c r="H60" i="447" s="1"/>
  <c r="G40" i="447"/>
  <c r="G60" i="447" s="1"/>
  <c r="F40" i="447"/>
  <c r="D40" i="447"/>
  <c r="F39" i="447"/>
  <c r="L35" i="447"/>
  <c r="L110" i="447" s="1"/>
  <c r="K35" i="447"/>
  <c r="K110" i="447" s="1"/>
  <c r="J35" i="447"/>
  <c r="I35" i="447"/>
  <c r="I110" i="447" s="1"/>
  <c r="H35" i="447"/>
  <c r="H110" i="447" s="1"/>
  <c r="G35" i="447"/>
  <c r="G110" i="447" s="1"/>
  <c r="F35" i="447"/>
  <c r="J130" i="447" s="1"/>
  <c r="K130" i="447" s="1"/>
  <c r="C33" i="447"/>
  <c r="C83" i="447" s="1"/>
  <c r="C31" i="447"/>
  <c r="C105" i="447" s="1"/>
  <c r="C30" i="447"/>
  <c r="C55" i="447" s="1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I139" i="446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L107" i="446"/>
  <c r="K107" i="446"/>
  <c r="J107" i="446"/>
  <c r="H107" i="446"/>
  <c r="G107" i="446"/>
  <c r="F107" i="446"/>
  <c r="D107" i="446"/>
  <c r="D106" i="446"/>
  <c r="L105" i="446"/>
  <c r="J105" i="446"/>
  <c r="I105" i="446"/>
  <c r="H105" i="446"/>
  <c r="F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G102" i="446"/>
  <c r="D102" i="446"/>
  <c r="L101" i="446"/>
  <c r="I101" i="446"/>
  <c r="H101" i="446"/>
  <c r="D101" i="446"/>
  <c r="I100" i="446"/>
  <c r="D100" i="446"/>
  <c r="K99" i="446"/>
  <c r="J99" i="446"/>
  <c r="G99" i="446"/>
  <c r="F99" i="446"/>
  <c r="D99" i="446"/>
  <c r="K98" i="446"/>
  <c r="G98" i="446"/>
  <c r="D98" i="446"/>
  <c r="L97" i="446"/>
  <c r="I97" i="446"/>
  <c r="H97" i="446"/>
  <c r="D97" i="446"/>
  <c r="I96" i="446"/>
  <c r="D96" i="446"/>
  <c r="K95" i="446"/>
  <c r="J95" i="446"/>
  <c r="G95" i="446"/>
  <c r="F95" i="446"/>
  <c r="D95" i="446"/>
  <c r="K94" i="446"/>
  <c r="G94" i="446"/>
  <c r="D94" i="446"/>
  <c r="L93" i="446"/>
  <c r="I93" i="446"/>
  <c r="H93" i="446"/>
  <c r="D93" i="446"/>
  <c r="I92" i="446"/>
  <c r="D92" i="446"/>
  <c r="K91" i="446"/>
  <c r="J91" i="446"/>
  <c r="G91" i="446"/>
  <c r="F91" i="446"/>
  <c r="D91" i="446"/>
  <c r="K90" i="446"/>
  <c r="G90" i="446"/>
  <c r="D90" i="446"/>
  <c r="L89" i="446"/>
  <c r="I89" i="446"/>
  <c r="H89" i="446"/>
  <c r="D89" i="446"/>
  <c r="C89" i="446"/>
  <c r="F88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I107" i="446" s="1"/>
  <c r="D82" i="446"/>
  <c r="K106" i="446" s="1"/>
  <c r="D81" i="446"/>
  <c r="K105" i="446" s="1"/>
  <c r="D80" i="446"/>
  <c r="I104" i="446" s="1"/>
  <c r="C79" i="446"/>
  <c r="D78" i="446"/>
  <c r="J102" i="446" s="1"/>
  <c r="D77" i="446"/>
  <c r="K101" i="446" s="1"/>
  <c r="D76" i="446"/>
  <c r="L100" i="446" s="1"/>
  <c r="D75" i="446"/>
  <c r="I99" i="446" s="1"/>
  <c r="D74" i="446"/>
  <c r="J98" i="446" s="1"/>
  <c r="D73" i="446"/>
  <c r="K97" i="446" s="1"/>
  <c r="D72" i="446"/>
  <c r="L96" i="446" s="1"/>
  <c r="D71" i="446"/>
  <c r="I95" i="446" s="1"/>
  <c r="D70" i="446"/>
  <c r="J94" i="446" s="1"/>
  <c r="D69" i="446"/>
  <c r="K93" i="446" s="1"/>
  <c r="D68" i="446"/>
  <c r="L92" i="446" s="1"/>
  <c r="D67" i="446"/>
  <c r="I91" i="446" s="1"/>
  <c r="D66" i="446"/>
  <c r="J90" i="446" s="1"/>
  <c r="D65" i="446"/>
  <c r="K89" i="446" s="1"/>
  <c r="G64" i="446"/>
  <c r="G88" i="446" s="1"/>
  <c r="F64" i="446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J60" i="446" s="1"/>
  <c r="I42" i="446"/>
  <c r="H42" i="446"/>
  <c r="G42" i="446"/>
  <c r="F42" i="446"/>
  <c r="F60" i="446" s="1"/>
  <c r="D42" i="446"/>
  <c r="L41" i="446"/>
  <c r="K41" i="446"/>
  <c r="K60" i="446" s="1"/>
  <c r="J41" i="446"/>
  <c r="I41" i="446"/>
  <c r="H41" i="446"/>
  <c r="G41" i="446"/>
  <c r="G60" i="446" s="1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G39" i="446" s="1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L108" i="445"/>
  <c r="I108" i="445"/>
  <c r="H108" i="445"/>
  <c r="D108" i="445"/>
  <c r="D107" i="445"/>
  <c r="K106" i="445"/>
  <c r="J106" i="445"/>
  <c r="I106" i="445"/>
  <c r="G106" i="445"/>
  <c r="F106" i="445"/>
  <c r="D106" i="445"/>
  <c r="D105" i="445"/>
  <c r="L104" i="445"/>
  <c r="K104" i="445"/>
  <c r="I104" i="445"/>
  <c r="H104" i="445"/>
  <c r="G104" i="445"/>
  <c r="D104" i="445"/>
  <c r="C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J101" i="445"/>
  <c r="F101" i="445"/>
  <c r="D101" i="445"/>
  <c r="L100" i="445"/>
  <c r="K100" i="445"/>
  <c r="H100" i="445"/>
  <c r="G100" i="445"/>
  <c r="D100" i="445"/>
  <c r="L99" i="445"/>
  <c r="H99" i="445"/>
  <c r="D99" i="445"/>
  <c r="J98" i="445"/>
  <c r="I98" i="445"/>
  <c r="F98" i="445"/>
  <c r="D98" i="445"/>
  <c r="J97" i="445"/>
  <c r="F97" i="445"/>
  <c r="D97" i="445"/>
  <c r="L96" i="445"/>
  <c r="K96" i="445"/>
  <c r="H96" i="445"/>
  <c r="G96" i="445"/>
  <c r="D96" i="445"/>
  <c r="L95" i="445"/>
  <c r="H95" i="445"/>
  <c r="D95" i="445"/>
  <c r="J94" i="445"/>
  <c r="I94" i="445"/>
  <c r="F94" i="445"/>
  <c r="D94" i="445"/>
  <c r="J93" i="445"/>
  <c r="F93" i="445"/>
  <c r="D93" i="445"/>
  <c r="L92" i="445"/>
  <c r="K92" i="445"/>
  <c r="H92" i="445"/>
  <c r="G92" i="445"/>
  <c r="D92" i="445"/>
  <c r="L91" i="445"/>
  <c r="H91" i="445"/>
  <c r="D91" i="445"/>
  <c r="J90" i="445"/>
  <c r="I90" i="445"/>
  <c r="F90" i="445"/>
  <c r="D90" i="445"/>
  <c r="J89" i="445"/>
  <c r="F89" i="445"/>
  <c r="D89" i="445"/>
  <c r="L85" i="445"/>
  <c r="K85" i="445"/>
  <c r="J85" i="445"/>
  <c r="I85" i="445"/>
  <c r="H85" i="445"/>
  <c r="G85" i="445"/>
  <c r="F85" i="445"/>
  <c r="D85" i="445"/>
  <c r="D84" i="445"/>
  <c r="K108" i="445" s="1"/>
  <c r="D83" i="445"/>
  <c r="L107" i="445" s="1"/>
  <c r="D82" i="445"/>
  <c r="L106" i="445" s="1"/>
  <c r="D81" i="445"/>
  <c r="J105" i="445" s="1"/>
  <c r="D80" i="445"/>
  <c r="J104" i="445" s="1"/>
  <c r="C80" i="445"/>
  <c r="C79" i="445"/>
  <c r="D78" i="445"/>
  <c r="L102" i="445" s="1"/>
  <c r="D77" i="445"/>
  <c r="I101" i="445" s="1"/>
  <c r="D76" i="445"/>
  <c r="J100" i="445" s="1"/>
  <c r="D75" i="445"/>
  <c r="K99" i="445" s="1"/>
  <c r="D74" i="445"/>
  <c r="L98" i="445" s="1"/>
  <c r="D73" i="445"/>
  <c r="I97" i="445" s="1"/>
  <c r="D72" i="445"/>
  <c r="J96" i="445" s="1"/>
  <c r="D71" i="445"/>
  <c r="K95" i="445" s="1"/>
  <c r="D70" i="445"/>
  <c r="L94" i="445" s="1"/>
  <c r="D69" i="445"/>
  <c r="I93" i="445" s="1"/>
  <c r="D68" i="445"/>
  <c r="J92" i="445" s="1"/>
  <c r="D67" i="445"/>
  <c r="K91" i="445" s="1"/>
  <c r="D66" i="445"/>
  <c r="L90" i="445" s="1"/>
  <c r="D65" i="445"/>
  <c r="I89" i="445" s="1"/>
  <c r="C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G39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5" i="445"/>
  <c r="C89" i="445" s="1"/>
  <c r="H14" i="445"/>
  <c r="G14" i="445"/>
  <c r="G64" i="445" s="1"/>
  <c r="G88" i="445" s="1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H108" i="444"/>
  <c r="G108" i="444"/>
  <c r="D108" i="444"/>
  <c r="L107" i="444"/>
  <c r="H107" i="444"/>
  <c r="D107" i="444"/>
  <c r="J106" i="444"/>
  <c r="I106" i="444"/>
  <c r="F106" i="444"/>
  <c r="D106" i="444"/>
  <c r="J105" i="444"/>
  <c r="F105" i="444"/>
  <c r="D105" i="444"/>
  <c r="L104" i="444"/>
  <c r="K104" i="444"/>
  <c r="H104" i="444"/>
  <c r="G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I101" i="444"/>
  <c r="F101" i="444"/>
  <c r="D101" i="444"/>
  <c r="D100" i="444"/>
  <c r="L99" i="444"/>
  <c r="K99" i="444"/>
  <c r="H99" i="444"/>
  <c r="G99" i="444"/>
  <c r="D99" i="444"/>
  <c r="D98" i="444"/>
  <c r="J97" i="444"/>
  <c r="I97" i="444"/>
  <c r="F97" i="444"/>
  <c r="D97" i="444"/>
  <c r="D96" i="444"/>
  <c r="L95" i="444"/>
  <c r="K95" i="444"/>
  <c r="H95" i="444"/>
  <c r="G95" i="444"/>
  <c r="D95" i="444"/>
  <c r="D94" i="444"/>
  <c r="J93" i="444"/>
  <c r="I93" i="444"/>
  <c r="F93" i="444"/>
  <c r="D93" i="444"/>
  <c r="D92" i="444"/>
  <c r="L91" i="444"/>
  <c r="K91" i="444"/>
  <c r="H91" i="444"/>
  <c r="G91" i="444"/>
  <c r="D91" i="444"/>
  <c r="D90" i="444"/>
  <c r="J89" i="444"/>
  <c r="I89" i="444"/>
  <c r="F89" i="444"/>
  <c r="D89" i="444"/>
  <c r="K88" i="444"/>
  <c r="J88" i="444"/>
  <c r="G88" i="444"/>
  <c r="F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K107" i="444" s="1"/>
  <c r="D82" i="444"/>
  <c r="L106" i="444" s="1"/>
  <c r="D81" i="444"/>
  <c r="I105" i="444" s="1"/>
  <c r="D80" i="444"/>
  <c r="J104" i="444" s="1"/>
  <c r="C79" i="444"/>
  <c r="D78" i="444"/>
  <c r="H102" i="444" s="1"/>
  <c r="D77" i="444"/>
  <c r="L101" i="444" s="1"/>
  <c r="D76" i="444"/>
  <c r="D75" i="444"/>
  <c r="J99" i="444" s="1"/>
  <c r="D74" i="444"/>
  <c r="H98" i="444" s="1"/>
  <c r="D73" i="444"/>
  <c r="L97" i="444" s="1"/>
  <c r="D72" i="444"/>
  <c r="D71" i="444"/>
  <c r="J95" i="444" s="1"/>
  <c r="D70" i="444"/>
  <c r="H94" i="444" s="1"/>
  <c r="D69" i="444"/>
  <c r="L93" i="444" s="1"/>
  <c r="D68" i="444"/>
  <c r="D67" i="444"/>
  <c r="J91" i="444" s="1"/>
  <c r="D66" i="444"/>
  <c r="H90" i="444" s="1"/>
  <c r="D65" i="444"/>
  <c r="L89" i="444" s="1"/>
  <c r="C65" i="444"/>
  <c r="L64" i="444"/>
  <c r="L88" i="444" s="1"/>
  <c r="K64" i="444"/>
  <c r="J64" i="444"/>
  <c r="I64" i="444"/>
  <c r="I88" i="444" s="1"/>
  <c r="H64" i="444"/>
  <c r="H88" i="444" s="1"/>
  <c r="G64" i="444"/>
  <c r="F64" i="444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G60" i="444" s="1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K60" i="444" s="1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I140" i="442"/>
  <c r="C140" i="442"/>
  <c r="D140" i="442" s="1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F110" i="442"/>
  <c r="D108" i="442"/>
  <c r="I107" i="442"/>
  <c r="H107" i="442"/>
  <c r="D107" i="442"/>
  <c r="I106" i="442"/>
  <c r="D106" i="442"/>
  <c r="J105" i="442"/>
  <c r="D105" i="442"/>
  <c r="L104" i="442"/>
  <c r="K104" i="442"/>
  <c r="G104" i="442"/>
  <c r="D104" i="442"/>
  <c r="D103" i="442"/>
  <c r="I102" i="442"/>
  <c r="D102" i="442"/>
  <c r="J101" i="442"/>
  <c r="D101" i="442"/>
  <c r="D100" i="442"/>
  <c r="I99" i="442"/>
  <c r="H99" i="442"/>
  <c r="D99" i="442"/>
  <c r="I98" i="442"/>
  <c r="D98" i="442"/>
  <c r="J97" i="442"/>
  <c r="D97" i="442"/>
  <c r="L96" i="442"/>
  <c r="K96" i="442"/>
  <c r="G96" i="442"/>
  <c r="D96" i="442"/>
  <c r="D95" i="442"/>
  <c r="G94" i="442"/>
  <c r="D94" i="442"/>
  <c r="K93" i="442"/>
  <c r="F93" i="442"/>
  <c r="D93" i="442"/>
  <c r="D92" i="442"/>
  <c r="J91" i="442"/>
  <c r="I91" i="442"/>
  <c r="H91" i="442"/>
  <c r="D91" i="442"/>
  <c r="G90" i="442"/>
  <c r="D90" i="442"/>
  <c r="K89" i="442"/>
  <c r="F89" i="442"/>
  <c r="D89" i="442"/>
  <c r="L88" i="442"/>
  <c r="K88" i="442"/>
  <c r="I88" i="442"/>
  <c r="L85" i="442"/>
  <c r="K85" i="442"/>
  <c r="J85" i="442"/>
  <c r="I85" i="442"/>
  <c r="H85" i="442"/>
  <c r="G85" i="442"/>
  <c r="F85" i="442"/>
  <c r="D85" i="442"/>
  <c r="D84" i="442"/>
  <c r="D83" i="442"/>
  <c r="D82" i="442"/>
  <c r="D81" i="442"/>
  <c r="F105" i="442" s="1"/>
  <c r="D80" i="442"/>
  <c r="D79" i="442"/>
  <c r="D78" i="442"/>
  <c r="J102" i="442" s="1"/>
  <c r="D77" i="442"/>
  <c r="D76" i="442"/>
  <c r="D75" i="442"/>
  <c r="D74" i="442"/>
  <c r="D73" i="442"/>
  <c r="F97" i="442" s="1"/>
  <c r="D72" i="442"/>
  <c r="D71" i="442"/>
  <c r="D70" i="442"/>
  <c r="J94" i="442" s="1"/>
  <c r="D69" i="442"/>
  <c r="I93" i="442" s="1"/>
  <c r="D68" i="442"/>
  <c r="D67" i="442"/>
  <c r="D66" i="442"/>
  <c r="C66" i="442"/>
  <c r="D65" i="442"/>
  <c r="I89" i="442" s="1"/>
  <c r="L64" i="442"/>
  <c r="K64" i="442"/>
  <c r="J64" i="442"/>
  <c r="J88" i="442" s="1"/>
  <c r="I64" i="442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G60" i="442" s="1"/>
  <c r="F41" i="442"/>
  <c r="F60" i="442" s="1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C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J130" i="442" s="1"/>
  <c r="K130" i="442" s="1"/>
  <c r="C17" i="442"/>
  <c r="C67" i="442" s="1"/>
  <c r="C16" i="442"/>
  <c r="C90" i="442" s="1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J90" i="441"/>
  <c r="I90" i="441"/>
  <c r="F90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L89" i="441" s="1"/>
  <c r="K74" i="441"/>
  <c r="K89" i="441" s="1"/>
  <c r="J74" i="441"/>
  <c r="J89" i="441" s="1"/>
  <c r="I74" i="441"/>
  <c r="I89" i="441" s="1"/>
  <c r="H74" i="441"/>
  <c r="H89" i="441" s="1"/>
  <c r="G74" i="441"/>
  <c r="G89" i="441" s="1"/>
  <c r="F74" i="441"/>
  <c r="F89" i="441" s="1"/>
  <c r="K73" i="441"/>
  <c r="J73" i="441"/>
  <c r="G73" i="441"/>
  <c r="F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I54" i="441"/>
  <c r="I73" i="441" s="1"/>
  <c r="H54" i="441"/>
  <c r="H73" i="441" s="1"/>
  <c r="G54" i="441"/>
  <c r="F54" i="44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L50" i="441" s="1"/>
  <c r="K37" i="441"/>
  <c r="J37" i="441"/>
  <c r="I37" i="441"/>
  <c r="H37" i="441"/>
  <c r="H50" i="441" s="1"/>
  <c r="G37" i="441"/>
  <c r="F37" i="441"/>
  <c r="L36" i="441"/>
  <c r="K36" i="441"/>
  <c r="K50" i="441" s="1"/>
  <c r="J36" i="441"/>
  <c r="I36" i="441"/>
  <c r="H36" i="441"/>
  <c r="G36" i="441"/>
  <c r="G50" i="441" s="1"/>
  <c r="F36" i="441"/>
  <c r="L35" i="441"/>
  <c r="K35" i="441"/>
  <c r="J35" i="441"/>
  <c r="J50" i="441" s="1"/>
  <c r="I35" i="441"/>
  <c r="I50" i="441" s="1"/>
  <c r="H35" i="441"/>
  <c r="G35" i="441"/>
  <c r="F35" i="441"/>
  <c r="F50" i="441" s="1"/>
  <c r="F92" i="441" s="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I30" i="441"/>
  <c r="H30" i="441"/>
  <c r="H90" i="441" s="1"/>
  <c r="G30" i="441"/>
  <c r="G90" i="441" s="1"/>
  <c r="F30" i="441"/>
  <c r="J110" i="441" s="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I90" i="440"/>
  <c r="F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K89" i="440" s="1"/>
  <c r="J74" i="440"/>
  <c r="J89" i="440" s="1"/>
  <c r="I74" i="440"/>
  <c r="I89" i="440" s="1"/>
  <c r="H74" i="440"/>
  <c r="H89" i="440" s="1"/>
  <c r="G74" i="440"/>
  <c r="G89" i="440" s="1"/>
  <c r="F74" i="440"/>
  <c r="F89" i="440" s="1"/>
  <c r="K73" i="440"/>
  <c r="J73" i="440"/>
  <c r="G73" i="440"/>
  <c r="F73" i="440"/>
  <c r="L70" i="440"/>
  <c r="K70" i="440"/>
  <c r="J70" i="440"/>
  <c r="I70" i="440"/>
  <c r="H70" i="440"/>
  <c r="G70" i="440"/>
  <c r="F70" i="440"/>
  <c r="L54" i="440"/>
  <c r="L73" i="440" s="1"/>
  <c r="K54" i="440"/>
  <c r="J54" i="440"/>
  <c r="I54" i="440"/>
  <c r="I73" i="440" s="1"/>
  <c r="H54" i="440"/>
  <c r="H73" i="440" s="1"/>
  <c r="G54" i="440"/>
  <c r="F54" i="440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L50" i="440" s="1"/>
  <c r="K37" i="440"/>
  <c r="J37" i="440"/>
  <c r="I37" i="440"/>
  <c r="H37" i="440"/>
  <c r="H50" i="440" s="1"/>
  <c r="G37" i="440"/>
  <c r="F37" i="440"/>
  <c r="L36" i="440"/>
  <c r="K36" i="440"/>
  <c r="K50" i="440" s="1"/>
  <c r="J36" i="440"/>
  <c r="I36" i="440"/>
  <c r="H36" i="440"/>
  <c r="G36" i="440"/>
  <c r="G50" i="440" s="1"/>
  <c r="F36" i="440"/>
  <c r="L35" i="440"/>
  <c r="K35" i="440"/>
  <c r="J35" i="440"/>
  <c r="J50" i="440" s="1"/>
  <c r="I35" i="440"/>
  <c r="I50" i="440" s="1"/>
  <c r="H35" i="440"/>
  <c r="G35" i="440"/>
  <c r="F35" i="440"/>
  <c r="F50" i="440" s="1"/>
  <c r="F92" i="440" s="1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H30" i="440"/>
  <c r="H90" i="440" s="1"/>
  <c r="G30" i="440"/>
  <c r="J110" i="440" s="1"/>
  <c r="F30" i="440"/>
  <c r="Y7" i="440"/>
  <c r="Y6" i="440"/>
  <c r="Y5" i="440"/>
  <c r="Y4" i="440"/>
  <c r="Y3" i="440"/>
  <c r="Y2" i="440"/>
  <c r="Y1" i="440"/>
  <c r="D111" i="439"/>
  <c r="K104" i="439"/>
  <c r="K103" i="439"/>
  <c r="F95" i="439"/>
  <c r="J90" i="439"/>
  <c r="I90" i="439"/>
  <c r="F90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K89" i="439" s="1"/>
  <c r="J74" i="439"/>
  <c r="J89" i="439" s="1"/>
  <c r="I74" i="439"/>
  <c r="I89" i="439" s="1"/>
  <c r="H74" i="439"/>
  <c r="H89" i="439" s="1"/>
  <c r="G74" i="439"/>
  <c r="G89" i="439" s="1"/>
  <c r="F74" i="439"/>
  <c r="F89" i="439" s="1"/>
  <c r="K73" i="439"/>
  <c r="J73" i="439"/>
  <c r="G73" i="439"/>
  <c r="F73" i="439"/>
  <c r="L70" i="439"/>
  <c r="K70" i="439"/>
  <c r="J70" i="439"/>
  <c r="I70" i="439"/>
  <c r="H70" i="439"/>
  <c r="G70" i="439"/>
  <c r="F70" i="439"/>
  <c r="L54" i="439"/>
  <c r="L73" i="439" s="1"/>
  <c r="K54" i="439"/>
  <c r="J54" i="439"/>
  <c r="I54" i="439"/>
  <c r="I73" i="439" s="1"/>
  <c r="H54" i="439"/>
  <c r="H73" i="439" s="1"/>
  <c r="G54" i="439"/>
  <c r="F54" i="439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L50" i="439" s="1"/>
  <c r="K37" i="439"/>
  <c r="J37" i="439"/>
  <c r="I37" i="439"/>
  <c r="H37" i="439"/>
  <c r="H50" i="439" s="1"/>
  <c r="G37" i="439"/>
  <c r="F37" i="439"/>
  <c r="L36" i="439"/>
  <c r="K36" i="439"/>
  <c r="K50" i="439" s="1"/>
  <c r="J36" i="439"/>
  <c r="I36" i="439"/>
  <c r="H36" i="439"/>
  <c r="G36" i="439"/>
  <c r="G50" i="439" s="1"/>
  <c r="F36" i="439"/>
  <c r="L35" i="439"/>
  <c r="K35" i="439"/>
  <c r="J35" i="439"/>
  <c r="J50" i="439" s="1"/>
  <c r="I35" i="439"/>
  <c r="I50" i="439" s="1"/>
  <c r="H35" i="439"/>
  <c r="G35" i="439"/>
  <c r="F35" i="439"/>
  <c r="F50" i="439" s="1"/>
  <c r="F92" i="439" s="1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I30" i="439"/>
  <c r="H30" i="439"/>
  <c r="H90" i="439" s="1"/>
  <c r="G30" i="439"/>
  <c r="J110" i="439" s="1"/>
  <c r="F30" i="439"/>
  <c r="Y7" i="439"/>
  <c r="Y6" i="439"/>
  <c r="Y5" i="439"/>
  <c r="Y4" i="439"/>
  <c r="Y3" i="439"/>
  <c r="Y2" i="439"/>
  <c r="Y1" i="439"/>
  <c r="K104" i="438"/>
  <c r="K103" i="438"/>
  <c r="F95" i="438"/>
  <c r="I90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L89" i="438" s="1"/>
  <c r="K74" i="438"/>
  <c r="K89" i="438" s="1"/>
  <c r="J74" i="438"/>
  <c r="J89" i="438" s="1"/>
  <c r="I74" i="438"/>
  <c r="I89" i="438" s="1"/>
  <c r="H74" i="438"/>
  <c r="H89" i="438" s="1"/>
  <c r="G74" i="438"/>
  <c r="G89" i="438" s="1"/>
  <c r="F74" i="438"/>
  <c r="F89" i="438" s="1"/>
  <c r="F73" i="438"/>
  <c r="L70" i="438"/>
  <c r="K70" i="438"/>
  <c r="J70" i="438"/>
  <c r="I70" i="438"/>
  <c r="H70" i="438"/>
  <c r="G70" i="438"/>
  <c r="F70" i="438"/>
  <c r="F54" i="438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L50" i="438" s="1"/>
  <c r="K37" i="438"/>
  <c r="J37" i="438"/>
  <c r="I37" i="438"/>
  <c r="H37" i="438"/>
  <c r="H50" i="438" s="1"/>
  <c r="G37" i="438"/>
  <c r="F37" i="438"/>
  <c r="L36" i="438"/>
  <c r="K36" i="438"/>
  <c r="K50" i="438" s="1"/>
  <c r="J36" i="438"/>
  <c r="I36" i="438"/>
  <c r="H36" i="438"/>
  <c r="G36" i="438"/>
  <c r="G50" i="438" s="1"/>
  <c r="F36" i="438"/>
  <c r="L35" i="438"/>
  <c r="K35" i="438"/>
  <c r="J35" i="438"/>
  <c r="J50" i="438" s="1"/>
  <c r="I35" i="438"/>
  <c r="I50" i="438" s="1"/>
  <c r="H35" i="438"/>
  <c r="G35" i="438"/>
  <c r="F35" i="438"/>
  <c r="F50" i="438" s="1"/>
  <c r="F92" i="438" s="1"/>
  <c r="F34" i="438"/>
  <c r="L30" i="438"/>
  <c r="L90" i="438" s="1"/>
  <c r="K30" i="438"/>
  <c r="K90" i="438" s="1"/>
  <c r="J30" i="438"/>
  <c r="J90" i="438" s="1"/>
  <c r="I30" i="438"/>
  <c r="H30" i="438"/>
  <c r="H90" i="438" s="1"/>
  <c r="G30" i="438"/>
  <c r="J110" i="438" s="1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J90" i="437"/>
  <c r="I90" i="437"/>
  <c r="F90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L89" i="437" s="1"/>
  <c r="K74" i="437"/>
  <c r="K89" i="437" s="1"/>
  <c r="J74" i="437"/>
  <c r="J89" i="437" s="1"/>
  <c r="I74" i="437"/>
  <c r="I89" i="437" s="1"/>
  <c r="H74" i="437"/>
  <c r="H89" i="437" s="1"/>
  <c r="G74" i="437"/>
  <c r="G89" i="437" s="1"/>
  <c r="F74" i="437"/>
  <c r="F89" i="437" s="1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L50" i="437" s="1"/>
  <c r="K35" i="437"/>
  <c r="K50" i="437" s="1"/>
  <c r="J35" i="437"/>
  <c r="J50" i="437" s="1"/>
  <c r="I35" i="437"/>
  <c r="I50" i="437" s="1"/>
  <c r="H35" i="437"/>
  <c r="H50" i="437" s="1"/>
  <c r="G35" i="437"/>
  <c r="G50" i="437" s="1"/>
  <c r="F35" i="437"/>
  <c r="F50" i="437" s="1"/>
  <c r="F34" i="437"/>
  <c r="L30" i="437"/>
  <c r="L90" i="437" s="1"/>
  <c r="K30" i="437"/>
  <c r="K90" i="437" s="1"/>
  <c r="J30" i="437"/>
  <c r="I30" i="437"/>
  <c r="H30" i="437"/>
  <c r="H90" i="437" s="1"/>
  <c r="G30" i="437"/>
  <c r="G90" i="437" s="1"/>
  <c r="F30" i="437"/>
  <c r="J110" i="437" s="1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L90" i="436"/>
  <c r="I90" i="436"/>
  <c r="H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L89" i="436" s="1"/>
  <c r="K74" i="436"/>
  <c r="K89" i="436" s="1"/>
  <c r="J74" i="436"/>
  <c r="J89" i="436" s="1"/>
  <c r="I74" i="436"/>
  <c r="I89" i="436" s="1"/>
  <c r="H74" i="436"/>
  <c r="H89" i="436" s="1"/>
  <c r="G74" i="436"/>
  <c r="G89" i="436" s="1"/>
  <c r="F74" i="436"/>
  <c r="F89" i="436" s="1"/>
  <c r="K73" i="436"/>
  <c r="J73" i="436"/>
  <c r="G73" i="436"/>
  <c r="F73" i="436"/>
  <c r="L70" i="436"/>
  <c r="K70" i="436"/>
  <c r="J70" i="436"/>
  <c r="I70" i="436"/>
  <c r="H70" i="436"/>
  <c r="G70" i="436"/>
  <c r="F70" i="436"/>
  <c r="L54" i="436"/>
  <c r="L73" i="436" s="1"/>
  <c r="K54" i="436"/>
  <c r="J54" i="436"/>
  <c r="I54" i="436"/>
  <c r="I73" i="436" s="1"/>
  <c r="H54" i="436"/>
  <c r="H73" i="436" s="1"/>
  <c r="G54" i="436"/>
  <c r="F54" i="436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L50" i="436" s="1"/>
  <c r="K35" i="436"/>
  <c r="K50" i="436" s="1"/>
  <c r="J35" i="436"/>
  <c r="J50" i="436" s="1"/>
  <c r="I35" i="436"/>
  <c r="I50" i="436" s="1"/>
  <c r="H35" i="436"/>
  <c r="H50" i="436" s="1"/>
  <c r="G35" i="436"/>
  <c r="G50" i="436" s="1"/>
  <c r="F35" i="436"/>
  <c r="F50" i="436" s="1"/>
  <c r="L34" i="436"/>
  <c r="K34" i="436"/>
  <c r="J34" i="436"/>
  <c r="I34" i="436"/>
  <c r="H34" i="436"/>
  <c r="G34" i="436"/>
  <c r="F34" i="436"/>
  <c r="L30" i="436"/>
  <c r="K30" i="436"/>
  <c r="K90" i="436" s="1"/>
  <c r="J30" i="436"/>
  <c r="J90" i="436" s="1"/>
  <c r="I30" i="436"/>
  <c r="H30" i="436"/>
  <c r="G30" i="436"/>
  <c r="G90" i="436" s="1"/>
  <c r="F30" i="436"/>
  <c r="J110" i="436" s="1"/>
  <c r="M18" i="436"/>
  <c r="K104" i="435"/>
  <c r="K103" i="435"/>
  <c r="K90" i="435"/>
  <c r="J90" i="435"/>
  <c r="G90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L89" i="435" s="1"/>
  <c r="K74" i="435"/>
  <c r="K89" i="435" s="1"/>
  <c r="J74" i="435"/>
  <c r="J89" i="435" s="1"/>
  <c r="I74" i="435"/>
  <c r="I89" i="435" s="1"/>
  <c r="H74" i="435"/>
  <c r="H89" i="435" s="1"/>
  <c r="G74" i="435"/>
  <c r="G89" i="435" s="1"/>
  <c r="F74" i="435"/>
  <c r="F89" i="435" s="1"/>
  <c r="F93" i="435" s="1"/>
  <c r="L73" i="435"/>
  <c r="I73" i="435"/>
  <c r="H73" i="435"/>
  <c r="L70" i="435"/>
  <c r="K70" i="435"/>
  <c r="J70" i="435"/>
  <c r="I70" i="435"/>
  <c r="H70" i="435"/>
  <c r="G70" i="435"/>
  <c r="F70" i="435"/>
  <c r="L54" i="435"/>
  <c r="K54" i="435"/>
  <c r="K73" i="435" s="1"/>
  <c r="J54" i="435"/>
  <c r="J73" i="435" s="1"/>
  <c r="I54" i="435"/>
  <c r="H54" i="435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L50" i="435" s="1"/>
  <c r="K35" i="435"/>
  <c r="K50" i="435" s="1"/>
  <c r="J35" i="435"/>
  <c r="J50" i="435" s="1"/>
  <c r="I35" i="435"/>
  <c r="I50" i="435" s="1"/>
  <c r="H35" i="435"/>
  <c r="H50" i="435" s="1"/>
  <c r="G35" i="435"/>
  <c r="G50" i="435" s="1"/>
  <c r="F35" i="435"/>
  <c r="F50" i="435" s="1"/>
  <c r="L34" i="435"/>
  <c r="K34" i="435"/>
  <c r="J34" i="435"/>
  <c r="I34" i="435"/>
  <c r="H34" i="435"/>
  <c r="G34" i="435"/>
  <c r="F34" i="435"/>
  <c r="L30" i="435"/>
  <c r="L90" i="435" s="1"/>
  <c r="K30" i="435"/>
  <c r="J30" i="435"/>
  <c r="I30" i="435"/>
  <c r="I90" i="435" s="1"/>
  <c r="H30" i="435"/>
  <c r="H90" i="435" s="1"/>
  <c r="G30" i="435"/>
  <c r="F30" i="435"/>
  <c r="M18" i="435"/>
  <c r="K104" i="434"/>
  <c r="K103" i="434"/>
  <c r="I90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L89" i="434" s="1"/>
  <c r="K75" i="434"/>
  <c r="J75" i="434"/>
  <c r="I75" i="434"/>
  <c r="H75" i="434"/>
  <c r="H89" i="434" s="1"/>
  <c r="G75" i="434"/>
  <c r="F75" i="434"/>
  <c r="L74" i="434"/>
  <c r="K74" i="434"/>
  <c r="K89" i="434" s="1"/>
  <c r="J74" i="434"/>
  <c r="J89" i="434" s="1"/>
  <c r="I74" i="434"/>
  <c r="I89" i="434" s="1"/>
  <c r="H74" i="434"/>
  <c r="G74" i="434"/>
  <c r="G89" i="434" s="1"/>
  <c r="F74" i="434"/>
  <c r="F89" i="434" s="1"/>
  <c r="F93" i="434" s="1"/>
  <c r="J73" i="434"/>
  <c r="I73" i="434"/>
  <c r="F73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I54" i="434"/>
  <c r="H54" i="434"/>
  <c r="H73" i="434" s="1"/>
  <c r="G54" i="434"/>
  <c r="G73" i="434" s="1"/>
  <c r="F54" i="434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K50" i="434" s="1"/>
  <c r="J36" i="434"/>
  <c r="I36" i="434"/>
  <c r="H36" i="434"/>
  <c r="G36" i="434"/>
  <c r="G50" i="434" s="1"/>
  <c r="F36" i="434"/>
  <c r="L35" i="434"/>
  <c r="L50" i="434" s="1"/>
  <c r="K35" i="434"/>
  <c r="J35" i="434"/>
  <c r="J50" i="434" s="1"/>
  <c r="I35" i="434"/>
  <c r="I50" i="434" s="1"/>
  <c r="H35" i="434"/>
  <c r="H50" i="434" s="1"/>
  <c r="G35" i="434"/>
  <c r="F35" i="434"/>
  <c r="F50" i="434" s="1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L89" i="433" s="1"/>
  <c r="K77" i="433"/>
  <c r="J77" i="433"/>
  <c r="I77" i="433"/>
  <c r="H77" i="433"/>
  <c r="H89" i="433" s="1"/>
  <c r="G77" i="433"/>
  <c r="F77" i="433"/>
  <c r="L76" i="433"/>
  <c r="K76" i="433"/>
  <c r="K89" i="433" s="1"/>
  <c r="J76" i="433"/>
  <c r="I76" i="433"/>
  <c r="H76" i="433"/>
  <c r="G76" i="433"/>
  <c r="G89" i="433" s="1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I89" i="433" s="1"/>
  <c r="H74" i="433"/>
  <c r="G74" i="433"/>
  <c r="F74" i="433"/>
  <c r="F89" i="433" s="1"/>
  <c r="F93" i="433" s="1"/>
  <c r="L73" i="433"/>
  <c r="K73" i="433"/>
  <c r="H73" i="433"/>
  <c r="G73" i="433"/>
  <c r="L70" i="433"/>
  <c r="K70" i="433"/>
  <c r="J70" i="433"/>
  <c r="I70" i="433"/>
  <c r="H70" i="433"/>
  <c r="G70" i="433"/>
  <c r="F70" i="433"/>
  <c r="L54" i="433"/>
  <c r="K54" i="433"/>
  <c r="J54" i="433"/>
  <c r="J73" i="433" s="1"/>
  <c r="I54" i="433"/>
  <c r="I73" i="433" s="1"/>
  <c r="H54" i="433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I50" i="433" s="1"/>
  <c r="H37" i="433"/>
  <c r="G37" i="433"/>
  <c r="F37" i="433"/>
  <c r="L36" i="433"/>
  <c r="L50" i="433" s="1"/>
  <c r="K36" i="433"/>
  <c r="J36" i="433"/>
  <c r="I36" i="433"/>
  <c r="H36" i="433"/>
  <c r="H50" i="433" s="1"/>
  <c r="G36" i="433"/>
  <c r="F36" i="433"/>
  <c r="L35" i="433"/>
  <c r="K35" i="433"/>
  <c r="K50" i="433" s="1"/>
  <c r="J35" i="433"/>
  <c r="J50" i="433" s="1"/>
  <c r="I35" i="433"/>
  <c r="H35" i="433"/>
  <c r="G35" i="433"/>
  <c r="G50" i="433" s="1"/>
  <c r="F35" i="433"/>
  <c r="F50" i="433" s="1"/>
  <c r="F92" i="433" s="1"/>
  <c r="F94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J110" i="433" s="1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I89" i="432" s="1"/>
  <c r="H77" i="432"/>
  <c r="G77" i="432"/>
  <c r="F77" i="432"/>
  <c r="L76" i="432"/>
  <c r="L89" i="432" s="1"/>
  <c r="K76" i="432"/>
  <c r="J76" i="432"/>
  <c r="I76" i="432"/>
  <c r="H76" i="432"/>
  <c r="H89" i="432" s="1"/>
  <c r="G76" i="432"/>
  <c r="F76" i="432"/>
  <c r="L75" i="432"/>
  <c r="K75" i="432"/>
  <c r="J75" i="432"/>
  <c r="I75" i="432"/>
  <c r="H75" i="432"/>
  <c r="G75" i="432"/>
  <c r="F75" i="432"/>
  <c r="L74" i="432"/>
  <c r="K74" i="432"/>
  <c r="K89" i="432" s="1"/>
  <c r="J74" i="432"/>
  <c r="J89" i="432" s="1"/>
  <c r="I74" i="432"/>
  <c r="H74" i="432"/>
  <c r="G74" i="432"/>
  <c r="G89" i="432" s="1"/>
  <c r="F74" i="432"/>
  <c r="F89" i="432" s="1"/>
  <c r="F93" i="432" s="1"/>
  <c r="L73" i="432"/>
  <c r="I73" i="432"/>
  <c r="H73" i="432"/>
  <c r="L70" i="432"/>
  <c r="K70" i="432"/>
  <c r="J70" i="432"/>
  <c r="I70" i="432"/>
  <c r="H70" i="432"/>
  <c r="G70" i="432"/>
  <c r="F70" i="432"/>
  <c r="L54" i="432"/>
  <c r="K54" i="432"/>
  <c r="K73" i="432" s="1"/>
  <c r="J54" i="432"/>
  <c r="J73" i="432" s="1"/>
  <c r="I54" i="432"/>
  <c r="H54" i="432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K50" i="432" s="1"/>
  <c r="J35" i="432"/>
  <c r="I35" i="432"/>
  <c r="I50" i="432" s="1"/>
  <c r="H35" i="432"/>
  <c r="H50" i="432" s="1"/>
  <c r="G35" i="432"/>
  <c r="G50" i="432" s="1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J89" i="431" s="1"/>
  <c r="I77" i="431"/>
  <c r="H77" i="431"/>
  <c r="G77" i="431"/>
  <c r="F77" i="431"/>
  <c r="F89" i="431" s="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L89" i="431" s="1"/>
  <c r="K74" i="431"/>
  <c r="K89" i="431" s="1"/>
  <c r="J74" i="431"/>
  <c r="I74" i="431"/>
  <c r="I89" i="431" s="1"/>
  <c r="H74" i="431"/>
  <c r="H89" i="431" s="1"/>
  <c r="G74" i="431"/>
  <c r="G89" i="431" s="1"/>
  <c r="F74" i="431"/>
  <c r="J73" i="431"/>
  <c r="F73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I54" i="431"/>
  <c r="I73" i="431" s="1"/>
  <c r="H54" i="431"/>
  <c r="H73" i="431" s="1"/>
  <c r="G54" i="431"/>
  <c r="G73" i="431" s="1"/>
  <c r="F54" i="43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K50" i="431" s="1"/>
  <c r="J37" i="431"/>
  <c r="I37" i="431"/>
  <c r="H37" i="431"/>
  <c r="G37" i="431"/>
  <c r="G50" i="431" s="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J50" i="431" s="1"/>
  <c r="I35" i="431"/>
  <c r="I50" i="431" s="1"/>
  <c r="H35" i="431"/>
  <c r="H50" i="431" s="1"/>
  <c r="G35" i="431"/>
  <c r="F35" i="431"/>
  <c r="F50" i="431" s="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J110" i="431" s="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K89" i="430" s="1"/>
  <c r="J77" i="430"/>
  <c r="I77" i="430"/>
  <c r="H77" i="430"/>
  <c r="G77" i="430"/>
  <c r="G89" i="430" s="1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L89" i="430" s="1"/>
  <c r="K74" i="430"/>
  <c r="J74" i="430"/>
  <c r="J89" i="430" s="1"/>
  <c r="I74" i="430"/>
  <c r="I89" i="430" s="1"/>
  <c r="H74" i="430"/>
  <c r="H89" i="430" s="1"/>
  <c r="G74" i="430"/>
  <c r="F74" i="430"/>
  <c r="F89" i="430" s="1"/>
  <c r="K73" i="430"/>
  <c r="G73" i="430"/>
  <c r="L70" i="430"/>
  <c r="K70" i="430"/>
  <c r="J70" i="430"/>
  <c r="I70" i="430"/>
  <c r="H70" i="430"/>
  <c r="G70" i="430"/>
  <c r="F70" i="430"/>
  <c r="L54" i="430"/>
  <c r="L73" i="430" s="1"/>
  <c r="K54" i="430"/>
  <c r="J54" i="430"/>
  <c r="J73" i="430" s="1"/>
  <c r="I54" i="430"/>
  <c r="I73" i="430" s="1"/>
  <c r="H54" i="430"/>
  <c r="H73" i="430" s="1"/>
  <c r="G54" i="430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L50" i="430" s="1"/>
  <c r="K37" i="430"/>
  <c r="J37" i="430"/>
  <c r="I37" i="430"/>
  <c r="H37" i="430"/>
  <c r="H50" i="430" s="1"/>
  <c r="G37" i="430"/>
  <c r="F37" i="430"/>
  <c r="L36" i="430"/>
  <c r="K36" i="430"/>
  <c r="J36" i="430"/>
  <c r="I36" i="430"/>
  <c r="H36" i="430"/>
  <c r="G36" i="430"/>
  <c r="F36" i="430"/>
  <c r="L35" i="430"/>
  <c r="K35" i="430"/>
  <c r="K50" i="430" s="1"/>
  <c r="J35" i="430"/>
  <c r="J50" i="430" s="1"/>
  <c r="I35" i="430"/>
  <c r="I50" i="430" s="1"/>
  <c r="H35" i="430"/>
  <c r="G35" i="430"/>
  <c r="G50" i="430" s="1"/>
  <c r="F35" i="430"/>
  <c r="F50" i="430" s="1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L89" i="429" s="1"/>
  <c r="K77" i="429"/>
  <c r="J77" i="429"/>
  <c r="I77" i="429"/>
  <c r="H77" i="429"/>
  <c r="H89" i="429" s="1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K89" i="429" s="1"/>
  <c r="J74" i="429"/>
  <c r="J89" i="429" s="1"/>
  <c r="I74" i="429"/>
  <c r="I89" i="429" s="1"/>
  <c r="H74" i="429"/>
  <c r="G74" i="429"/>
  <c r="G89" i="429" s="1"/>
  <c r="F74" i="429"/>
  <c r="F89" i="429" s="1"/>
  <c r="L73" i="429"/>
  <c r="H73" i="429"/>
  <c r="L70" i="429"/>
  <c r="K70" i="429"/>
  <c r="J70" i="429"/>
  <c r="I70" i="429"/>
  <c r="H70" i="429"/>
  <c r="G70" i="429"/>
  <c r="F70" i="429"/>
  <c r="L54" i="429"/>
  <c r="K54" i="429"/>
  <c r="K73" i="429" s="1"/>
  <c r="J54" i="429"/>
  <c r="J73" i="429" s="1"/>
  <c r="I54" i="429"/>
  <c r="I73" i="429" s="1"/>
  <c r="H54" i="429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I50" i="429" s="1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K50" i="429" s="1"/>
  <c r="J35" i="429"/>
  <c r="J50" i="429" s="1"/>
  <c r="I35" i="429"/>
  <c r="H35" i="429"/>
  <c r="H50" i="429" s="1"/>
  <c r="G35" i="429"/>
  <c r="G50" i="429" s="1"/>
  <c r="F35" i="429"/>
  <c r="F50" i="429" s="1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L89" i="428" s="1"/>
  <c r="K74" i="428"/>
  <c r="K89" i="428" s="1"/>
  <c r="J74" i="428"/>
  <c r="J89" i="428" s="1"/>
  <c r="I74" i="428"/>
  <c r="H74" i="428"/>
  <c r="H89" i="428" s="1"/>
  <c r="G74" i="428"/>
  <c r="G89" i="428" s="1"/>
  <c r="F74" i="428"/>
  <c r="F89" i="428" s="1"/>
  <c r="I73" i="428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J50" i="428" s="1"/>
  <c r="I37" i="428"/>
  <c r="H37" i="428"/>
  <c r="G37" i="428"/>
  <c r="F37" i="428"/>
  <c r="F50" i="428" s="1"/>
  <c r="L36" i="428"/>
  <c r="K36" i="428"/>
  <c r="J36" i="428"/>
  <c r="I36" i="428"/>
  <c r="H36" i="428"/>
  <c r="G36" i="428"/>
  <c r="F36" i="428"/>
  <c r="L35" i="428"/>
  <c r="L50" i="428" s="1"/>
  <c r="K35" i="428"/>
  <c r="K50" i="428" s="1"/>
  <c r="J35" i="428"/>
  <c r="I35" i="428"/>
  <c r="I50" i="428" s="1"/>
  <c r="H35" i="428"/>
  <c r="H50" i="428" s="1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J110" i="428" s="1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J89" i="427" s="1"/>
  <c r="I77" i="427"/>
  <c r="H77" i="427"/>
  <c r="G77" i="427"/>
  <c r="F77" i="427"/>
  <c r="F89" i="427" s="1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L89" i="427" s="1"/>
  <c r="K74" i="427"/>
  <c r="K89" i="427" s="1"/>
  <c r="J74" i="427"/>
  <c r="I74" i="427"/>
  <c r="I89" i="427" s="1"/>
  <c r="H74" i="427"/>
  <c r="H89" i="427" s="1"/>
  <c r="G74" i="427"/>
  <c r="G89" i="427" s="1"/>
  <c r="F74" i="427"/>
  <c r="K73" i="427"/>
  <c r="J73" i="427"/>
  <c r="G73" i="427"/>
  <c r="F73" i="427"/>
  <c r="L70" i="427"/>
  <c r="K70" i="427"/>
  <c r="J70" i="427"/>
  <c r="I70" i="427"/>
  <c r="H70" i="427"/>
  <c r="G70" i="427"/>
  <c r="F70" i="427"/>
  <c r="L54" i="427"/>
  <c r="L73" i="427" s="1"/>
  <c r="K54" i="427"/>
  <c r="J54" i="427"/>
  <c r="I54" i="427"/>
  <c r="I73" i="427" s="1"/>
  <c r="H54" i="427"/>
  <c r="H73" i="427" s="1"/>
  <c r="G54" i="427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L50" i="427" s="1"/>
  <c r="K35" i="427"/>
  <c r="J35" i="427"/>
  <c r="J50" i="427" s="1"/>
  <c r="I35" i="427"/>
  <c r="I50" i="427" s="1"/>
  <c r="H35" i="427"/>
  <c r="H50" i="427" s="1"/>
  <c r="G35" i="427"/>
  <c r="F35" i="427"/>
  <c r="F50" i="427" s="1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K89" i="426" s="1"/>
  <c r="J77" i="426"/>
  <c r="I77" i="426"/>
  <c r="H77" i="426"/>
  <c r="G77" i="426"/>
  <c r="G89" i="426" s="1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L89" i="426" s="1"/>
  <c r="K74" i="426"/>
  <c r="J74" i="426"/>
  <c r="J89" i="426" s="1"/>
  <c r="I74" i="426"/>
  <c r="I89" i="426" s="1"/>
  <c r="H74" i="426"/>
  <c r="H89" i="426" s="1"/>
  <c r="G74" i="426"/>
  <c r="F74" i="426"/>
  <c r="F89" i="426" s="1"/>
  <c r="F93" i="426" s="1"/>
  <c r="L73" i="426"/>
  <c r="K73" i="426"/>
  <c r="H73" i="426"/>
  <c r="G73" i="426"/>
  <c r="L70" i="426"/>
  <c r="K70" i="426"/>
  <c r="J70" i="426"/>
  <c r="I70" i="426"/>
  <c r="H70" i="426"/>
  <c r="G70" i="426"/>
  <c r="F70" i="426"/>
  <c r="L54" i="426"/>
  <c r="K54" i="426"/>
  <c r="J54" i="426"/>
  <c r="J73" i="426" s="1"/>
  <c r="I54" i="426"/>
  <c r="I73" i="426" s="1"/>
  <c r="H54" i="426"/>
  <c r="G54" i="426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L50" i="426" s="1"/>
  <c r="K37" i="426"/>
  <c r="J37" i="426"/>
  <c r="I37" i="426"/>
  <c r="H37" i="426"/>
  <c r="H50" i="426" s="1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J50" i="426" s="1"/>
  <c r="I35" i="426"/>
  <c r="I50" i="426" s="1"/>
  <c r="H35" i="426"/>
  <c r="G35" i="426"/>
  <c r="G50" i="426" s="1"/>
  <c r="F35" i="426"/>
  <c r="F50" i="426" s="1"/>
  <c r="F92" i="426" s="1"/>
  <c r="F94" i="426" s="1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J110" i="426" s="1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K89" i="425" s="1"/>
  <c r="J74" i="425"/>
  <c r="J89" i="425" s="1"/>
  <c r="I74" i="425"/>
  <c r="I89" i="425" s="1"/>
  <c r="H74" i="425"/>
  <c r="G74" i="425"/>
  <c r="G89" i="425" s="1"/>
  <c r="F74" i="425"/>
  <c r="F89" i="425" s="1"/>
  <c r="F93" i="425" s="1"/>
  <c r="L73" i="425"/>
  <c r="H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L50" i="425" s="1"/>
  <c r="K35" i="425"/>
  <c r="K50" i="425" s="1"/>
  <c r="J35" i="425"/>
  <c r="J50" i="425" s="1"/>
  <c r="I35" i="425"/>
  <c r="H35" i="425"/>
  <c r="H50" i="425" s="1"/>
  <c r="G35" i="425"/>
  <c r="G50" i="425" s="1"/>
  <c r="F35" i="425"/>
  <c r="F50" i="425" s="1"/>
  <c r="F92" i="425" s="1"/>
  <c r="F94" i="425" s="1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J110" i="425" s="1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I89" i="424" s="1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L89" i="424" s="1"/>
  <c r="K74" i="424"/>
  <c r="K89" i="424" s="1"/>
  <c r="J74" i="424"/>
  <c r="J89" i="424" s="1"/>
  <c r="I74" i="424"/>
  <c r="H74" i="424"/>
  <c r="H89" i="424" s="1"/>
  <c r="G74" i="424"/>
  <c r="G89" i="424" s="1"/>
  <c r="F74" i="424"/>
  <c r="F89" i="424" s="1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J50" i="424" s="1"/>
  <c r="I37" i="424"/>
  <c r="H37" i="424"/>
  <c r="G37" i="424"/>
  <c r="F37" i="424"/>
  <c r="F50" i="424" s="1"/>
  <c r="L36" i="424"/>
  <c r="K36" i="424"/>
  <c r="J36" i="424"/>
  <c r="I36" i="424"/>
  <c r="H36" i="424"/>
  <c r="G36" i="424"/>
  <c r="F36" i="424"/>
  <c r="L35" i="424"/>
  <c r="L50" i="424" s="1"/>
  <c r="K35" i="424"/>
  <c r="K50" i="424" s="1"/>
  <c r="J35" i="424"/>
  <c r="I35" i="424"/>
  <c r="I50" i="424" s="1"/>
  <c r="H35" i="424"/>
  <c r="H50" i="424" s="1"/>
  <c r="G35" i="424"/>
  <c r="G50" i="424" s="1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J110" i="424" s="1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J89" i="423" s="1"/>
  <c r="I77" i="423"/>
  <c r="H77" i="423"/>
  <c r="G77" i="423"/>
  <c r="F77" i="423"/>
  <c r="F89" i="423" s="1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K89" i="423" s="1"/>
  <c r="J74" i="423"/>
  <c r="I74" i="423"/>
  <c r="I89" i="423" s="1"/>
  <c r="H74" i="423"/>
  <c r="H89" i="423" s="1"/>
  <c r="G74" i="423"/>
  <c r="G89" i="423" s="1"/>
  <c r="F74" i="423"/>
  <c r="J73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K50" i="423" s="1"/>
  <c r="J37" i="423"/>
  <c r="I37" i="423"/>
  <c r="H37" i="423"/>
  <c r="G37" i="423"/>
  <c r="G50" i="423" s="1"/>
  <c r="F37" i="423"/>
  <c r="L36" i="423"/>
  <c r="K36" i="423"/>
  <c r="J36" i="423"/>
  <c r="I36" i="423"/>
  <c r="H36" i="423"/>
  <c r="G36" i="423"/>
  <c r="F36" i="423"/>
  <c r="L35" i="423"/>
  <c r="L50" i="423" s="1"/>
  <c r="K35" i="423"/>
  <c r="J35" i="423"/>
  <c r="J50" i="423" s="1"/>
  <c r="I35" i="423"/>
  <c r="I50" i="423" s="1"/>
  <c r="H35" i="423"/>
  <c r="H50" i="423" s="1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K89" i="422" s="1"/>
  <c r="J74" i="422"/>
  <c r="J89" i="422" s="1"/>
  <c r="I74" i="422"/>
  <c r="I89" i="422" s="1"/>
  <c r="H74" i="422"/>
  <c r="H89" i="422" s="1"/>
  <c r="G74" i="422"/>
  <c r="G89" i="422" s="1"/>
  <c r="F74" i="422"/>
  <c r="F89" i="422" s="1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L50" i="422" s="1"/>
  <c r="K35" i="422"/>
  <c r="K50" i="422" s="1"/>
  <c r="J35" i="422"/>
  <c r="J50" i="422" s="1"/>
  <c r="I35" i="422"/>
  <c r="I50" i="422" s="1"/>
  <c r="H35" i="422"/>
  <c r="H50" i="422" s="1"/>
  <c r="G35" i="422"/>
  <c r="G50" i="422" s="1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J110" i="422" s="1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K89" i="421" s="1"/>
  <c r="J74" i="421"/>
  <c r="J89" i="421" s="1"/>
  <c r="I74" i="421"/>
  <c r="I89" i="421" s="1"/>
  <c r="H74" i="421"/>
  <c r="H89" i="421" s="1"/>
  <c r="G74" i="421"/>
  <c r="G89" i="421" s="1"/>
  <c r="F74" i="421"/>
  <c r="F89" i="421" s="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K50" i="421" s="1"/>
  <c r="J35" i="421"/>
  <c r="J50" i="421" s="1"/>
  <c r="I35" i="421"/>
  <c r="I50" i="421" s="1"/>
  <c r="H35" i="421"/>
  <c r="H50" i="421" s="1"/>
  <c r="G35" i="421"/>
  <c r="G50" i="421" s="1"/>
  <c r="F35" i="421"/>
  <c r="F50" i="421" s="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L89" i="420" s="1"/>
  <c r="K74" i="420"/>
  <c r="K89" i="420" s="1"/>
  <c r="J74" i="420"/>
  <c r="J89" i="420" s="1"/>
  <c r="I74" i="420"/>
  <c r="I89" i="420" s="1"/>
  <c r="H74" i="420"/>
  <c r="H89" i="420" s="1"/>
  <c r="G74" i="420"/>
  <c r="G89" i="420" s="1"/>
  <c r="F74" i="420"/>
  <c r="F89" i="420" s="1"/>
  <c r="L73" i="420"/>
  <c r="K73" i="420"/>
  <c r="H73" i="420"/>
  <c r="G73" i="420"/>
  <c r="L70" i="420"/>
  <c r="K70" i="420"/>
  <c r="J70" i="420"/>
  <c r="I70" i="420"/>
  <c r="H70" i="420"/>
  <c r="G70" i="420"/>
  <c r="F70" i="420"/>
  <c r="L54" i="420"/>
  <c r="K54" i="420"/>
  <c r="J54" i="420"/>
  <c r="J73" i="420" s="1"/>
  <c r="I54" i="420"/>
  <c r="I73" i="420" s="1"/>
  <c r="H54" i="420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L50" i="420" s="1"/>
  <c r="K35" i="420"/>
  <c r="K50" i="420" s="1"/>
  <c r="J35" i="420"/>
  <c r="J50" i="420" s="1"/>
  <c r="I35" i="420"/>
  <c r="I50" i="420" s="1"/>
  <c r="H35" i="420"/>
  <c r="H50" i="420" s="1"/>
  <c r="G35" i="420"/>
  <c r="G50" i="420" s="1"/>
  <c r="F35" i="420"/>
  <c r="F50" i="420" s="1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J110" i="420" s="1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L89" i="419" s="1"/>
  <c r="K74" i="419"/>
  <c r="K89" i="419" s="1"/>
  <c r="J74" i="419"/>
  <c r="J89" i="419" s="1"/>
  <c r="I74" i="419"/>
  <c r="I89" i="419" s="1"/>
  <c r="H74" i="419"/>
  <c r="H89" i="419" s="1"/>
  <c r="G74" i="419"/>
  <c r="G89" i="419" s="1"/>
  <c r="F74" i="419"/>
  <c r="F89" i="419" s="1"/>
  <c r="F93" i="419" s="1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L50" i="419" s="1"/>
  <c r="K35" i="419"/>
  <c r="K50" i="419" s="1"/>
  <c r="J35" i="419"/>
  <c r="J50" i="419" s="1"/>
  <c r="I35" i="419"/>
  <c r="I50" i="419" s="1"/>
  <c r="H35" i="419"/>
  <c r="H50" i="419" s="1"/>
  <c r="G35" i="419"/>
  <c r="G50" i="419" s="1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J110" i="419" s="1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K89" i="418" s="1"/>
  <c r="J74" i="418"/>
  <c r="J89" i="418" s="1"/>
  <c r="I74" i="418"/>
  <c r="I89" i="418" s="1"/>
  <c r="H74" i="418"/>
  <c r="H89" i="418" s="1"/>
  <c r="G74" i="418"/>
  <c r="G89" i="418" s="1"/>
  <c r="F74" i="418"/>
  <c r="F89" i="418" s="1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L50" i="418" s="1"/>
  <c r="K35" i="418"/>
  <c r="K50" i="418" s="1"/>
  <c r="J35" i="418"/>
  <c r="J50" i="418" s="1"/>
  <c r="I35" i="418"/>
  <c r="I50" i="418" s="1"/>
  <c r="H35" i="418"/>
  <c r="H50" i="418" s="1"/>
  <c r="G35" i="418"/>
  <c r="G50" i="418" s="1"/>
  <c r="F35" i="418"/>
  <c r="F50" i="418" s="1"/>
  <c r="F92" i="418" s="1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J110" i="418" s="1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L89" i="417" s="1"/>
  <c r="K74" i="417"/>
  <c r="K89" i="417" s="1"/>
  <c r="J74" i="417"/>
  <c r="J89" i="417" s="1"/>
  <c r="I74" i="417"/>
  <c r="I89" i="417" s="1"/>
  <c r="H74" i="417"/>
  <c r="H89" i="417" s="1"/>
  <c r="G74" i="417"/>
  <c r="G89" i="417" s="1"/>
  <c r="F74" i="417"/>
  <c r="F89" i="417" s="1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K50" i="417" s="1"/>
  <c r="J35" i="417"/>
  <c r="J50" i="417" s="1"/>
  <c r="I35" i="417"/>
  <c r="I50" i="417" s="1"/>
  <c r="H35" i="417"/>
  <c r="H50" i="417" s="1"/>
  <c r="G35" i="417"/>
  <c r="G50" i="417" s="1"/>
  <c r="F35" i="417"/>
  <c r="F50" i="417" s="1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L89" i="416" s="1"/>
  <c r="K74" i="416"/>
  <c r="K89" i="416" s="1"/>
  <c r="J74" i="416"/>
  <c r="J89" i="416" s="1"/>
  <c r="I74" i="416"/>
  <c r="I89" i="416" s="1"/>
  <c r="H74" i="416"/>
  <c r="H89" i="416" s="1"/>
  <c r="G74" i="416"/>
  <c r="G89" i="416" s="1"/>
  <c r="F74" i="416"/>
  <c r="F89" i="416" s="1"/>
  <c r="K73" i="416"/>
  <c r="J73" i="416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J54" i="416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L50" i="416" s="1"/>
  <c r="K35" i="416"/>
  <c r="K50" i="416" s="1"/>
  <c r="J35" i="416"/>
  <c r="J50" i="416" s="1"/>
  <c r="I35" i="416"/>
  <c r="I50" i="416" s="1"/>
  <c r="H35" i="416"/>
  <c r="H50" i="416" s="1"/>
  <c r="G35" i="416"/>
  <c r="G50" i="416" s="1"/>
  <c r="F35" i="416"/>
  <c r="F50" i="416" s="1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J110" i="416" s="1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L89" i="415" s="1"/>
  <c r="K74" i="415"/>
  <c r="K89" i="415" s="1"/>
  <c r="J74" i="415"/>
  <c r="J89" i="415" s="1"/>
  <c r="I74" i="415"/>
  <c r="I89" i="415" s="1"/>
  <c r="H74" i="415"/>
  <c r="H89" i="415" s="1"/>
  <c r="G74" i="415"/>
  <c r="G89" i="415" s="1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L50" i="415" s="1"/>
  <c r="K35" i="415"/>
  <c r="K50" i="415" s="1"/>
  <c r="J35" i="415"/>
  <c r="J50" i="415" s="1"/>
  <c r="I35" i="415"/>
  <c r="I50" i="415" s="1"/>
  <c r="H35" i="415"/>
  <c r="H50" i="415" s="1"/>
  <c r="G35" i="415"/>
  <c r="G50" i="415" s="1"/>
  <c r="F35" i="415"/>
  <c r="F50" i="415" s="1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J110" i="415" s="1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L89" i="414" s="1"/>
  <c r="K74" i="414"/>
  <c r="K89" i="414" s="1"/>
  <c r="J74" i="414"/>
  <c r="J89" i="414" s="1"/>
  <c r="I74" i="414"/>
  <c r="I89" i="414" s="1"/>
  <c r="H74" i="414"/>
  <c r="H89" i="414" s="1"/>
  <c r="G74" i="414"/>
  <c r="G89" i="414" s="1"/>
  <c r="F74" i="414"/>
  <c r="F89" i="414" s="1"/>
  <c r="K73" i="414"/>
  <c r="G73" i="414"/>
  <c r="L70" i="414"/>
  <c r="K70" i="414"/>
  <c r="J70" i="414"/>
  <c r="I70" i="414"/>
  <c r="H70" i="414"/>
  <c r="G70" i="414"/>
  <c r="F70" i="414"/>
  <c r="L54" i="414"/>
  <c r="L73" i="414" s="1"/>
  <c r="K54" i="414"/>
  <c r="J54" i="414"/>
  <c r="J73" i="414" s="1"/>
  <c r="I54" i="414"/>
  <c r="I73" i="414" s="1"/>
  <c r="H54" i="414"/>
  <c r="H73" i="414" s="1"/>
  <c r="G54" i="414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L50" i="414" s="1"/>
  <c r="K35" i="414"/>
  <c r="K50" i="414" s="1"/>
  <c r="J35" i="414"/>
  <c r="J50" i="414" s="1"/>
  <c r="I35" i="414"/>
  <c r="I50" i="414" s="1"/>
  <c r="H35" i="414"/>
  <c r="H50" i="414" s="1"/>
  <c r="G35" i="414"/>
  <c r="G50" i="414" s="1"/>
  <c r="F35" i="414"/>
  <c r="F50" i="414" s="1"/>
  <c r="F92" i="414" s="1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J110" i="414" s="1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K89" i="413" s="1"/>
  <c r="J74" i="413"/>
  <c r="J89" i="413" s="1"/>
  <c r="I74" i="413"/>
  <c r="I89" i="413" s="1"/>
  <c r="H74" i="413"/>
  <c r="H89" i="413" s="1"/>
  <c r="G74" i="413"/>
  <c r="G89" i="413" s="1"/>
  <c r="F74" i="413"/>
  <c r="F89" i="413" s="1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L50" i="413" s="1"/>
  <c r="K35" i="413"/>
  <c r="K50" i="413" s="1"/>
  <c r="J35" i="413"/>
  <c r="J50" i="413" s="1"/>
  <c r="I35" i="413"/>
  <c r="I50" i="413" s="1"/>
  <c r="H35" i="413"/>
  <c r="H50" i="413" s="1"/>
  <c r="G35" i="413"/>
  <c r="G50" i="413" s="1"/>
  <c r="F35" i="413"/>
  <c r="F50" i="413" s="1"/>
  <c r="F92" i="413" s="1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K89" i="412" s="1"/>
  <c r="J74" i="412"/>
  <c r="J89" i="412" s="1"/>
  <c r="I74" i="412"/>
  <c r="I89" i="412" s="1"/>
  <c r="H74" i="412"/>
  <c r="H89" i="412" s="1"/>
  <c r="G74" i="412"/>
  <c r="G89" i="412" s="1"/>
  <c r="F74" i="412"/>
  <c r="F89" i="412" s="1"/>
  <c r="L73" i="412"/>
  <c r="I73" i="412"/>
  <c r="H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H54" i="412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L50" i="412" s="1"/>
  <c r="K35" i="412"/>
  <c r="K50" i="412" s="1"/>
  <c r="J35" i="412"/>
  <c r="J50" i="412" s="1"/>
  <c r="I35" i="412"/>
  <c r="I50" i="412" s="1"/>
  <c r="H35" i="412"/>
  <c r="H50" i="412" s="1"/>
  <c r="G35" i="412"/>
  <c r="G50" i="412" s="1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J110" i="412" s="1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L89" i="411" s="1"/>
  <c r="K74" i="411"/>
  <c r="K89" i="411" s="1"/>
  <c r="J74" i="411"/>
  <c r="J89" i="411" s="1"/>
  <c r="I74" i="411"/>
  <c r="I89" i="411" s="1"/>
  <c r="H74" i="411"/>
  <c r="H89" i="411" s="1"/>
  <c r="G74" i="411"/>
  <c r="G89" i="411" s="1"/>
  <c r="F74" i="411"/>
  <c r="F89" i="411" s="1"/>
  <c r="F93" i="411" s="1"/>
  <c r="K73" i="411"/>
  <c r="G73" i="411"/>
  <c r="L70" i="411"/>
  <c r="K70" i="411"/>
  <c r="J70" i="411"/>
  <c r="I70" i="411"/>
  <c r="H70" i="411"/>
  <c r="G70" i="411"/>
  <c r="F70" i="411"/>
  <c r="L54" i="411"/>
  <c r="L73" i="411" s="1"/>
  <c r="K54" i="411"/>
  <c r="J54" i="411"/>
  <c r="J73" i="411" s="1"/>
  <c r="I54" i="411"/>
  <c r="I73" i="411" s="1"/>
  <c r="H54" i="411"/>
  <c r="H73" i="411" s="1"/>
  <c r="G54" i="41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K50" i="411" s="1"/>
  <c r="J35" i="411"/>
  <c r="J50" i="411" s="1"/>
  <c r="I35" i="411"/>
  <c r="I50" i="411" s="1"/>
  <c r="H35" i="411"/>
  <c r="H50" i="411" s="1"/>
  <c r="G35" i="411"/>
  <c r="G50" i="411" s="1"/>
  <c r="F35" i="411"/>
  <c r="F50" i="411" s="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L89" i="410" s="1"/>
  <c r="K74" i="410"/>
  <c r="K89" i="410" s="1"/>
  <c r="J74" i="410"/>
  <c r="J89" i="410" s="1"/>
  <c r="I74" i="410"/>
  <c r="I89" i="410" s="1"/>
  <c r="H74" i="410"/>
  <c r="H89" i="410" s="1"/>
  <c r="G74" i="410"/>
  <c r="G89" i="410" s="1"/>
  <c r="F74" i="410"/>
  <c r="F89" i="410" s="1"/>
  <c r="J73" i="410"/>
  <c r="I73" i="410"/>
  <c r="F73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I54" i="410"/>
  <c r="H54" i="410"/>
  <c r="H73" i="410" s="1"/>
  <c r="G54" i="410"/>
  <c r="G73" i="410" s="1"/>
  <c r="F54" i="410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L50" i="410" s="1"/>
  <c r="K35" i="410"/>
  <c r="K50" i="410" s="1"/>
  <c r="J35" i="410"/>
  <c r="J50" i="410" s="1"/>
  <c r="I35" i="410"/>
  <c r="I50" i="410" s="1"/>
  <c r="H35" i="410"/>
  <c r="H50" i="410" s="1"/>
  <c r="G35" i="410"/>
  <c r="G50" i="410" s="1"/>
  <c r="F35" i="410"/>
  <c r="F50" i="410" s="1"/>
  <c r="F92" i="410" s="1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J110" i="410" s="1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K89" i="409" s="1"/>
  <c r="J74" i="409"/>
  <c r="J89" i="409" s="1"/>
  <c r="I74" i="409"/>
  <c r="I89" i="409" s="1"/>
  <c r="H74" i="409"/>
  <c r="H89" i="409" s="1"/>
  <c r="G74" i="409"/>
  <c r="G89" i="409" s="1"/>
  <c r="F74" i="409"/>
  <c r="F89" i="409" s="1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L50" i="409" s="1"/>
  <c r="K35" i="409"/>
  <c r="K50" i="409" s="1"/>
  <c r="J35" i="409"/>
  <c r="J50" i="409" s="1"/>
  <c r="I35" i="409"/>
  <c r="I50" i="409" s="1"/>
  <c r="H35" i="409"/>
  <c r="H50" i="409" s="1"/>
  <c r="G35" i="409"/>
  <c r="G50" i="409" s="1"/>
  <c r="F35" i="409"/>
  <c r="F50" i="409" s="1"/>
  <c r="F92" i="409" s="1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J89" i="408" s="1"/>
  <c r="I77" i="408"/>
  <c r="H77" i="408"/>
  <c r="G77" i="408"/>
  <c r="F77" i="408"/>
  <c r="F89" i="408" s="1"/>
  <c r="L76" i="408"/>
  <c r="K76" i="408"/>
  <c r="J76" i="408"/>
  <c r="I76" i="408"/>
  <c r="H76" i="408"/>
  <c r="G76" i="408"/>
  <c r="F76" i="408"/>
  <c r="L75" i="408"/>
  <c r="L89" i="408" s="1"/>
  <c r="K75" i="408"/>
  <c r="J75" i="408"/>
  <c r="I75" i="408"/>
  <c r="H75" i="408"/>
  <c r="H89" i="408" s="1"/>
  <c r="G75" i="408"/>
  <c r="F75" i="408"/>
  <c r="L74" i="408"/>
  <c r="K74" i="408"/>
  <c r="K89" i="408" s="1"/>
  <c r="J74" i="408"/>
  <c r="I74" i="408"/>
  <c r="I89" i="408" s="1"/>
  <c r="H74" i="408"/>
  <c r="G74" i="408"/>
  <c r="G89" i="408" s="1"/>
  <c r="F74" i="408"/>
  <c r="J73" i="408"/>
  <c r="I73" i="408"/>
  <c r="F73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I54" i="408"/>
  <c r="H54" i="408"/>
  <c r="H73" i="408" s="1"/>
  <c r="G54" i="408"/>
  <c r="G73" i="408" s="1"/>
  <c r="F54" i="408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K50" i="408" s="1"/>
  <c r="J38" i="408"/>
  <c r="I38" i="408"/>
  <c r="H38" i="408"/>
  <c r="G38" i="408"/>
  <c r="G50" i="408" s="1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I50" i="408" s="1"/>
  <c r="H36" i="408"/>
  <c r="G36" i="408"/>
  <c r="F36" i="408"/>
  <c r="L35" i="408"/>
  <c r="L50" i="408" s="1"/>
  <c r="K35" i="408"/>
  <c r="J35" i="408"/>
  <c r="J50" i="408" s="1"/>
  <c r="I35" i="408"/>
  <c r="H35" i="408"/>
  <c r="H50" i="408" s="1"/>
  <c r="G35" i="408"/>
  <c r="F35" i="408"/>
  <c r="F50" i="408" s="1"/>
  <c r="F92" i="408" s="1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J110" i="408" s="1"/>
  <c r="K104" i="407"/>
  <c r="K103" i="407"/>
  <c r="J90" i="407"/>
  <c r="F90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L89" i="407" s="1"/>
  <c r="K74" i="407"/>
  <c r="J74" i="407"/>
  <c r="J89" i="407" s="1"/>
  <c r="I74" i="407"/>
  <c r="H74" i="407"/>
  <c r="H89" i="407" s="1"/>
  <c r="G74" i="407"/>
  <c r="F74" i="407"/>
  <c r="F89" i="407" s="1"/>
  <c r="F93" i="407" s="1"/>
  <c r="L73" i="407"/>
  <c r="I73" i="407"/>
  <c r="H73" i="407"/>
  <c r="L70" i="407"/>
  <c r="K70" i="407"/>
  <c r="J70" i="407"/>
  <c r="I70" i="407"/>
  <c r="H70" i="407"/>
  <c r="G70" i="407"/>
  <c r="F70" i="407"/>
  <c r="L54" i="407"/>
  <c r="K54" i="407"/>
  <c r="K73" i="407" s="1"/>
  <c r="J54" i="407"/>
  <c r="J73" i="407" s="1"/>
  <c r="I54" i="407"/>
  <c r="H54" i="407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J50" i="407" s="1"/>
  <c r="I38" i="407"/>
  <c r="H38" i="407"/>
  <c r="G38" i="407"/>
  <c r="F38" i="407"/>
  <c r="F50" i="407" s="1"/>
  <c r="L37" i="407"/>
  <c r="K37" i="407"/>
  <c r="J37" i="407"/>
  <c r="I37" i="407"/>
  <c r="H37" i="407"/>
  <c r="G37" i="407"/>
  <c r="F37" i="407"/>
  <c r="L36" i="407"/>
  <c r="L50" i="407" s="1"/>
  <c r="K36" i="407"/>
  <c r="J36" i="407"/>
  <c r="I36" i="407"/>
  <c r="H36" i="407"/>
  <c r="H50" i="407" s="1"/>
  <c r="G36" i="407"/>
  <c r="F36" i="407"/>
  <c r="L35" i="407"/>
  <c r="K35" i="407"/>
  <c r="K50" i="407" s="1"/>
  <c r="J35" i="407"/>
  <c r="I35" i="407"/>
  <c r="I50" i="407" s="1"/>
  <c r="H35" i="407"/>
  <c r="G35" i="407"/>
  <c r="G50" i="407" s="1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I30" i="407"/>
  <c r="I90" i="407" s="1"/>
  <c r="H30" i="407"/>
  <c r="H90" i="407" s="1"/>
  <c r="G30" i="407"/>
  <c r="G90" i="407" s="1"/>
  <c r="F30" i="407"/>
  <c r="J110" i="407" s="1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L89" i="406" s="1"/>
  <c r="K77" i="406"/>
  <c r="J77" i="406"/>
  <c r="I77" i="406"/>
  <c r="H77" i="406"/>
  <c r="H89" i="406" s="1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J89" i="406" s="1"/>
  <c r="I75" i="406"/>
  <c r="H75" i="406"/>
  <c r="G75" i="406"/>
  <c r="F75" i="406"/>
  <c r="F89" i="406" s="1"/>
  <c r="L74" i="406"/>
  <c r="K74" i="406"/>
  <c r="K89" i="406" s="1"/>
  <c r="J74" i="406"/>
  <c r="I74" i="406"/>
  <c r="I89" i="406" s="1"/>
  <c r="H74" i="406"/>
  <c r="G74" i="406"/>
  <c r="G89" i="406" s="1"/>
  <c r="F74" i="406"/>
  <c r="L73" i="406"/>
  <c r="K73" i="406"/>
  <c r="H73" i="406"/>
  <c r="G73" i="406"/>
  <c r="L70" i="406"/>
  <c r="K70" i="406"/>
  <c r="J70" i="406"/>
  <c r="I70" i="406"/>
  <c r="H70" i="406"/>
  <c r="G70" i="406"/>
  <c r="F70" i="406"/>
  <c r="L54" i="406"/>
  <c r="K54" i="406"/>
  <c r="J54" i="406"/>
  <c r="J73" i="406" s="1"/>
  <c r="I54" i="406"/>
  <c r="I73" i="406" s="1"/>
  <c r="H54" i="406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I50" i="406" s="1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K50" i="406" s="1"/>
  <c r="J36" i="406"/>
  <c r="I36" i="406"/>
  <c r="H36" i="406"/>
  <c r="G36" i="406"/>
  <c r="G50" i="406" s="1"/>
  <c r="F36" i="406"/>
  <c r="L35" i="406"/>
  <c r="L50" i="406" s="1"/>
  <c r="K35" i="406"/>
  <c r="J35" i="406"/>
  <c r="J50" i="406" s="1"/>
  <c r="I35" i="406"/>
  <c r="H35" i="406"/>
  <c r="H50" i="406" s="1"/>
  <c r="G35" i="406"/>
  <c r="F35" i="406"/>
  <c r="F50" i="406" s="1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30" i="406"/>
  <c r="J110" i="406" s="1"/>
  <c r="F20" i="406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L89" i="404" s="1"/>
  <c r="K77" i="404"/>
  <c r="J77" i="404"/>
  <c r="I77" i="404"/>
  <c r="H77" i="404"/>
  <c r="H89" i="404" s="1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J89" i="404" s="1"/>
  <c r="I74" i="404"/>
  <c r="I89" i="404" s="1"/>
  <c r="H74" i="404"/>
  <c r="G74" i="404"/>
  <c r="G89" i="404" s="1"/>
  <c r="F74" i="404"/>
  <c r="F89" i="404" s="1"/>
  <c r="F93" i="404" s="1"/>
  <c r="L73" i="404"/>
  <c r="K73" i="404"/>
  <c r="H73" i="404"/>
  <c r="G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I50" i="404" s="1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L50" i="404" s="1"/>
  <c r="K35" i="404"/>
  <c r="J35" i="404"/>
  <c r="J50" i="404" s="1"/>
  <c r="I35" i="404"/>
  <c r="F35" i="404"/>
  <c r="F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H50" i="404" s="1"/>
  <c r="G15" i="404"/>
  <c r="G30" i="404" s="1"/>
  <c r="G90" i="404" s="1"/>
  <c r="F15" i="404"/>
  <c r="F30" i="404" s="1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K89" i="403" s="1"/>
  <c r="J77" i="403"/>
  <c r="I77" i="403"/>
  <c r="H77" i="403"/>
  <c r="G77" i="403"/>
  <c r="G89" i="403" s="1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L89" i="403" s="1"/>
  <c r="K74" i="403"/>
  <c r="J74" i="403"/>
  <c r="J89" i="403" s="1"/>
  <c r="I74" i="403"/>
  <c r="I89" i="403" s="1"/>
  <c r="H74" i="403"/>
  <c r="H89" i="403" s="1"/>
  <c r="G74" i="403"/>
  <c r="F74" i="403"/>
  <c r="F89" i="403" s="1"/>
  <c r="K73" i="403"/>
  <c r="J73" i="403"/>
  <c r="G73" i="403"/>
  <c r="F73" i="403"/>
  <c r="L70" i="403"/>
  <c r="K70" i="403"/>
  <c r="J70" i="403"/>
  <c r="I70" i="403"/>
  <c r="H70" i="403"/>
  <c r="G70" i="403"/>
  <c r="F70" i="403"/>
  <c r="L54" i="403"/>
  <c r="L73" i="403" s="1"/>
  <c r="K54" i="403"/>
  <c r="J54" i="403"/>
  <c r="I54" i="403"/>
  <c r="I73" i="403" s="1"/>
  <c r="H54" i="403"/>
  <c r="H73" i="403" s="1"/>
  <c r="G54" i="403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L50" i="403" s="1"/>
  <c r="K36" i="403"/>
  <c r="J36" i="403"/>
  <c r="I36" i="403"/>
  <c r="H36" i="403"/>
  <c r="H50" i="403" s="1"/>
  <c r="G36" i="403"/>
  <c r="G50" i="403" s="1"/>
  <c r="F36" i="403"/>
  <c r="L35" i="403"/>
  <c r="K35" i="403"/>
  <c r="K50" i="403" s="1"/>
  <c r="J35" i="403"/>
  <c r="J50" i="403" s="1"/>
  <c r="I35" i="403"/>
  <c r="I50" i="403" s="1"/>
  <c r="H35" i="403"/>
  <c r="F35" i="403"/>
  <c r="F50" i="403" s="1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J110" i="403" s="1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K89" i="402" s="1"/>
  <c r="J77" i="402"/>
  <c r="I77" i="402"/>
  <c r="H77" i="402"/>
  <c r="G77" i="402"/>
  <c r="G89" i="402" s="1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L89" i="402" s="1"/>
  <c r="K74" i="402"/>
  <c r="J74" i="402"/>
  <c r="J89" i="402" s="1"/>
  <c r="I74" i="402"/>
  <c r="I89" i="402" s="1"/>
  <c r="H74" i="402"/>
  <c r="H89" i="402" s="1"/>
  <c r="G74" i="402"/>
  <c r="F74" i="402"/>
  <c r="F89" i="402" s="1"/>
  <c r="K73" i="402"/>
  <c r="G73" i="402"/>
  <c r="L70" i="402"/>
  <c r="K70" i="402"/>
  <c r="J70" i="402"/>
  <c r="I70" i="402"/>
  <c r="H70" i="402"/>
  <c r="G70" i="402"/>
  <c r="F70" i="402"/>
  <c r="L54" i="402"/>
  <c r="L73" i="402" s="1"/>
  <c r="K54" i="402"/>
  <c r="J54" i="402"/>
  <c r="J73" i="402" s="1"/>
  <c r="I54" i="402"/>
  <c r="I73" i="402" s="1"/>
  <c r="H54" i="402"/>
  <c r="H73" i="402" s="1"/>
  <c r="G54" i="402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L50" i="402" s="1"/>
  <c r="K36" i="402"/>
  <c r="J36" i="402"/>
  <c r="I36" i="402"/>
  <c r="H36" i="402"/>
  <c r="H50" i="402" s="1"/>
  <c r="G36" i="402"/>
  <c r="G50" i="402" s="1"/>
  <c r="F36" i="402"/>
  <c r="L35" i="402"/>
  <c r="K35" i="402"/>
  <c r="K50" i="402" s="1"/>
  <c r="J35" i="402"/>
  <c r="J50" i="402" s="1"/>
  <c r="I35" i="402"/>
  <c r="I50" i="402" s="1"/>
  <c r="H35" i="402"/>
  <c r="F35" i="402"/>
  <c r="F50" i="402" s="1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K89" i="401" s="1"/>
  <c r="J77" i="401"/>
  <c r="I77" i="401"/>
  <c r="H77" i="401"/>
  <c r="G77" i="401"/>
  <c r="G89" i="401" s="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L89" i="401" s="1"/>
  <c r="K74" i="401"/>
  <c r="J74" i="401"/>
  <c r="J89" i="401" s="1"/>
  <c r="I74" i="401"/>
  <c r="I89" i="401" s="1"/>
  <c r="H74" i="401"/>
  <c r="H89" i="401" s="1"/>
  <c r="G74" i="401"/>
  <c r="F74" i="401"/>
  <c r="F89" i="401" s="1"/>
  <c r="L73" i="401"/>
  <c r="K73" i="401"/>
  <c r="H73" i="401"/>
  <c r="G73" i="401"/>
  <c r="L70" i="401"/>
  <c r="K70" i="401"/>
  <c r="J70" i="401"/>
  <c r="I70" i="401"/>
  <c r="H70" i="401"/>
  <c r="G70" i="401"/>
  <c r="F70" i="401"/>
  <c r="L54" i="401"/>
  <c r="K54" i="401"/>
  <c r="J54" i="401"/>
  <c r="J73" i="401" s="1"/>
  <c r="I54" i="401"/>
  <c r="I73" i="401" s="1"/>
  <c r="H54" i="401"/>
  <c r="G54" i="40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L50" i="401" s="1"/>
  <c r="K36" i="401"/>
  <c r="J36" i="401"/>
  <c r="I36" i="401"/>
  <c r="H36" i="401"/>
  <c r="H50" i="401" s="1"/>
  <c r="G36" i="401"/>
  <c r="G50" i="401" s="1"/>
  <c r="F36" i="401"/>
  <c r="L35" i="401"/>
  <c r="K35" i="401"/>
  <c r="K50" i="401" s="1"/>
  <c r="J35" i="401"/>
  <c r="J50" i="401" s="1"/>
  <c r="I35" i="401"/>
  <c r="I50" i="401" s="1"/>
  <c r="H35" i="401"/>
  <c r="F35" i="401"/>
  <c r="F50" i="401" s="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J110" i="401" s="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K89" i="400" s="1"/>
  <c r="J77" i="400"/>
  <c r="I77" i="400"/>
  <c r="H77" i="400"/>
  <c r="G77" i="400"/>
  <c r="G89" i="400" s="1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L89" i="400" s="1"/>
  <c r="K74" i="400"/>
  <c r="J74" i="400"/>
  <c r="J89" i="400" s="1"/>
  <c r="I74" i="400"/>
  <c r="I89" i="400" s="1"/>
  <c r="H74" i="400"/>
  <c r="H89" i="400" s="1"/>
  <c r="G74" i="400"/>
  <c r="F74" i="400"/>
  <c r="F89" i="400" s="1"/>
  <c r="L73" i="400"/>
  <c r="K73" i="400"/>
  <c r="H73" i="400"/>
  <c r="G73" i="400"/>
  <c r="L70" i="400"/>
  <c r="K70" i="400"/>
  <c r="J70" i="400"/>
  <c r="I70" i="400"/>
  <c r="H70" i="400"/>
  <c r="G70" i="400"/>
  <c r="F70" i="400"/>
  <c r="L54" i="400"/>
  <c r="K54" i="400"/>
  <c r="J54" i="400"/>
  <c r="J73" i="400" s="1"/>
  <c r="I54" i="400"/>
  <c r="I73" i="400" s="1"/>
  <c r="H54" i="400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G50" i="400" s="1"/>
  <c r="F36" i="400"/>
  <c r="L35" i="400"/>
  <c r="K35" i="400"/>
  <c r="K50" i="400" s="1"/>
  <c r="J35" i="400"/>
  <c r="J50" i="400" s="1"/>
  <c r="I35" i="400"/>
  <c r="I50" i="400" s="1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J110" i="400" s="1"/>
  <c r="K104" i="399"/>
  <c r="K103" i="399"/>
  <c r="L90" i="399"/>
  <c r="H90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K89" i="399" s="1"/>
  <c r="J77" i="399"/>
  <c r="I77" i="399"/>
  <c r="H77" i="399"/>
  <c r="G77" i="399"/>
  <c r="G89" i="399" s="1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L89" i="399" s="1"/>
  <c r="K74" i="399"/>
  <c r="J74" i="399"/>
  <c r="J89" i="399" s="1"/>
  <c r="I74" i="399"/>
  <c r="I89" i="399" s="1"/>
  <c r="H74" i="399"/>
  <c r="H89" i="399" s="1"/>
  <c r="G74" i="399"/>
  <c r="F74" i="399"/>
  <c r="F89" i="399" s="1"/>
  <c r="L73" i="399"/>
  <c r="K73" i="399"/>
  <c r="H73" i="399"/>
  <c r="G73" i="399"/>
  <c r="L70" i="399"/>
  <c r="K70" i="399"/>
  <c r="J70" i="399"/>
  <c r="I70" i="399"/>
  <c r="H70" i="399"/>
  <c r="G70" i="399"/>
  <c r="F70" i="399"/>
  <c r="L54" i="399"/>
  <c r="K54" i="399"/>
  <c r="J54" i="399"/>
  <c r="J73" i="399" s="1"/>
  <c r="I54" i="399"/>
  <c r="I73" i="399" s="1"/>
  <c r="H54" i="399"/>
  <c r="G54" i="399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L50" i="399" s="1"/>
  <c r="K38" i="399"/>
  <c r="J38" i="399"/>
  <c r="I38" i="399"/>
  <c r="H38" i="399"/>
  <c r="H50" i="399" s="1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K50" i="399" s="1"/>
  <c r="J35" i="399"/>
  <c r="J50" i="399" s="1"/>
  <c r="I35" i="399"/>
  <c r="I50" i="399" s="1"/>
  <c r="H35" i="399"/>
  <c r="G35" i="399"/>
  <c r="G50" i="399" s="1"/>
  <c r="F35" i="399"/>
  <c r="F50" i="399" s="1"/>
  <c r="L34" i="399"/>
  <c r="K34" i="399"/>
  <c r="J34" i="399"/>
  <c r="I34" i="399"/>
  <c r="H34" i="399"/>
  <c r="G34" i="399"/>
  <c r="F34" i="399"/>
  <c r="L30" i="399"/>
  <c r="K30" i="399"/>
  <c r="K90" i="399" s="1"/>
  <c r="J30" i="399"/>
  <c r="J90" i="399" s="1"/>
  <c r="I30" i="399"/>
  <c r="I90" i="399" s="1"/>
  <c r="H30" i="399"/>
  <c r="G30" i="399"/>
  <c r="G90" i="399" s="1"/>
  <c r="F30" i="399"/>
  <c r="J110" i="399" s="1"/>
  <c r="K104" i="397"/>
  <c r="K103" i="397"/>
  <c r="K90" i="397"/>
  <c r="I90" i="397"/>
  <c r="G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J89" i="397" s="1"/>
  <c r="I77" i="397"/>
  <c r="H77" i="397"/>
  <c r="G77" i="397"/>
  <c r="F77" i="397"/>
  <c r="F89" i="397" s="1"/>
  <c r="L76" i="397"/>
  <c r="K76" i="397"/>
  <c r="J76" i="397"/>
  <c r="I76" i="397"/>
  <c r="H76" i="397"/>
  <c r="G76" i="397"/>
  <c r="F76" i="397"/>
  <c r="L75" i="397"/>
  <c r="L89" i="397" s="1"/>
  <c r="K75" i="397"/>
  <c r="J75" i="397"/>
  <c r="I75" i="397"/>
  <c r="H75" i="397"/>
  <c r="H89" i="397" s="1"/>
  <c r="G75" i="397"/>
  <c r="F75" i="397"/>
  <c r="L74" i="397"/>
  <c r="K74" i="397"/>
  <c r="K89" i="397" s="1"/>
  <c r="J74" i="397"/>
  <c r="I74" i="397"/>
  <c r="I89" i="397" s="1"/>
  <c r="H74" i="397"/>
  <c r="G74" i="397"/>
  <c r="G89" i="397" s="1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K50" i="397" s="1"/>
  <c r="J38" i="397"/>
  <c r="I38" i="397"/>
  <c r="H38" i="397"/>
  <c r="G38" i="397"/>
  <c r="G50" i="397" s="1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I50" i="397" s="1"/>
  <c r="H36" i="397"/>
  <c r="G36" i="397"/>
  <c r="F36" i="397"/>
  <c r="L35" i="397"/>
  <c r="L50" i="397" s="1"/>
  <c r="K35" i="397"/>
  <c r="J35" i="397"/>
  <c r="J50" i="397" s="1"/>
  <c r="I35" i="397"/>
  <c r="H35" i="397"/>
  <c r="H50" i="397" s="1"/>
  <c r="G35" i="397"/>
  <c r="F35" i="397"/>
  <c r="F50" i="397" s="1"/>
  <c r="L34" i="397"/>
  <c r="K34" i="397"/>
  <c r="J34" i="397"/>
  <c r="I34" i="397"/>
  <c r="H34" i="397"/>
  <c r="G34" i="397"/>
  <c r="F34" i="397"/>
  <c r="L30" i="397"/>
  <c r="L90" i="397" s="1"/>
  <c r="K30" i="397"/>
  <c r="J30" i="397"/>
  <c r="J90" i="397" s="1"/>
  <c r="I30" i="397"/>
  <c r="H30" i="397"/>
  <c r="H90" i="397" s="1"/>
  <c r="G30" i="397"/>
  <c r="F30" i="397"/>
  <c r="F90" i="397" s="1"/>
  <c r="K104" i="396"/>
  <c r="K103" i="396"/>
  <c r="L90" i="396"/>
  <c r="J90" i="396"/>
  <c r="H90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I89" i="396" s="1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K89" i="396" s="1"/>
  <c r="J75" i="396"/>
  <c r="I75" i="396"/>
  <c r="H75" i="396"/>
  <c r="G75" i="396"/>
  <c r="G89" i="396" s="1"/>
  <c r="F75" i="396"/>
  <c r="L74" i="396"/>
  <c r="L89" i="396" s="1"/>
  <c r="K74" i="396"/>
  <c r="J74" i="396"/>
  <c r="J89" i="396" s="1"/>
  <c r="I74" i="396"/>
  <c r="H74" i="396"/>
  <c r="H89" i="396" s="1"/>
  <c r="G74" i="396"/>
  <c r="F74" i="396"/>
  <c r="F89" i="396" s="1"/>
  <c r="F93" i="396" s="1"/>
  <c r="I73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J50" i="396" s="1"/>
  <c r="I38" i="396"/>
  <c r="H38" i="396"/>
  <c r="G38" i="396"/>
  <c r="F38" i="396"/>
  <c r="F50" i="396" s="1"/>
  <c r="L37" i="396"/>
  <c r="K37" i="396"/>
  <c r="J37" i="396"/>
  <c r="I37" i="396"/>
  <c r="H37" i="396"/>
  <c r="G37" i="396"/>
  <c r="F37" i="396"/>
  <c r="L36" i="396"/>
  <c r="L50" i="396" s="1"/>
  <c r="K36" i="396"/>
  <c r="J36" i="396"/>
  <c r="I36" i="396"/>
  <c r="H36" i="396"/>
  <c r="H50" i="396" s="1"/>
  <c r="G36" i="396"/>
  <c r="F36" i="396"/>
  <c r="L35" i="396"/>
  <c r="K35" i="396"/>
  <c r="K50" i="396" s="1"/>
  <c r="J35" i="396"/>
  <c r="I35" i="396"/>
  <c r="I50" i="396" s="1"/>
  <c r="H35" i="396"/>
  <c r="G35" i="396"/>
  <c r="G50" i="396" s="1"/>
  <c r="F35" i="396"/>
  <c r="L34" i="396"/>
  <c r="K34" i="396"/>
  <c r="J34" i="396"/>
  <c r="I34" i="396"/>
  <c r="H34" i="396"/>
  <c r="G34" i="396"/>
  <c r="F34" i="396"/>
  <c r="L30" i="396"/>
  <c r="K30" i="396"/>
  <c r="K90" i="396" s="1"/>
  <c r="J30" i="396"/>
  <c r="I30" i="396"/>
  <c r="I90" i="396" s="1"/>
  <c r="H30" i="396"/>
  <c r="G30" i="396"/>
  <c r="G90" i="396" s="1"/>
  <c r="F30" i="396"/>
  <c r="J110" i="396" s="1"/>
  <c r="K104" i="395"/>
  <c r="K103" i="395"/>
  <c r="I90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L89" i="395" s="1"/>
  <c r="K77" i="395"/>
  <c r="J77" i="395"/>
  <c r="I77" i="395"/>
  <c r="H77" i="395"/>
  <c r="H89" i="395" s="1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J89" i="395" s="1"/>
  <c r="I75" i="395"/>
  <c r="H75" i="395"/>
  <c r="G75" i="395"/>
  <c r="F75" i="395"/>
  <c r="F89" i="395" s="1"/>
  <c r="L74" i="395"/>
  <c r="K74" i="395"/>
  <c r="K89" i="395" s="1"/>
  <c r="J74" i="395"/>
  <c r="I74" i="395"/>
  <c r="I89" i="395" s="1"/>
  <c r="H74" i="395"/>
  <c r="G74" i="395"/>
  <c r="G89" i="395" s="1"/>
  <c r="F74" i="395"/>
  <c r="L73" i="395"/>
  <c r="H73" i="395"/>
  <c r="L70" i="395"/>
  <c r="K70" i="395"/>
  <c r="J70" i="395"/>
  <c r="I70" i="395"/>
  <c r="H70" i="395"/>
  <c r="G70" i="395"/>
  <c r="F70" i="395"/>
  <c r="L54" i="395"/>
  <c r="K54" i="395"/>
  <c r="K73" i="395" s="1"/>
  <c r="J54" i="395"/>
  <c r="J73" i="395" s="1"/>
  <c r="I54" i="395"/>
  <c r="I73" i="395" s="1"/>
  <c r="H54" i="395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I50" i="395" s="1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K50" i="395" s="1"/>
  <c r="J36" i="395"/>
  <c r="I36" i="395"/>
  <c r="H36" i="395"/>
  <c r="G36" i="395"/>
  <c r="G50" i="395" s="1"/>
  <c r="F36" i="395"/>
  <c r="L35" i="395"/>
  <c r="L50" i="395" s="1"/>
  <c r="K35" i="395"/>
  <c r="J35" i="395"/>
  <c r="J50" i="395" s="1"/>
  <c r="I35" i="395"/>
  <c r="H35" i="395"/>
  <c r="H50" i="395" s="1"/>
  <c r="G35" i="395"/>
  <c r="F35" i="395"/>
  <c r="F50" i="395" s="1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K89" i="394" s="1"/>
  <c r="J77" i="394"/>
  <c r="I77" i="394"/>
  <c r="H77" i="394"/>
  <c r="G77" i="394"/>
  <c r="G89" i="394" s="1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I89" i="394" s="1"/>
  <c r="H75" i="394"/>
  <c r="G75" i="394"/>
  <c r="F75" i="394"/>
  <c r="L74" i="394"/>
  <c r="L89" i="394" s="1"/>
  <c r="K74" i="394"/>
  <c r="J74" i="394"/>
  <c r="J89" i="394" s="1"/>
  <c r="I74" i="394"/>
  <c r="H74" i="394"/>
  <c r="H89" i="394" s="1"/>
  <c r="G74" i="394"/>
  <c r="F74" i="394"/>
  <c r="F89" i="394" s="1"/>
  <c r="K73" i="394"/>
  <c r="G73" i="394"/>
  <c r="L70" i="394"/>
  <c r="K70" i="394"/>
  <c r="J70" i="394"/>
  <c r="I70" i="394"/>
  <c r="H70" i="394"/>
  <c r="G70" i="394"/>
  <c r="F70" i="394"/>
  <c r="L54" i="394"/>
  <c r="L73" i="394" s="1"/>
  <c r="K54" i="394"/>
  <c r="J54" i="394"/>
  <c r="J73" i="394" s="1"/>
  <c r="I54" i="394"/>
  <c r="I73" i="394" s="1"/>
  <c r="H54" i="394"/>
  <c r="H73" i="394" s="1"/>
  <c r="G54" i="394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L50" i="394" s="1"/>
  <c r="K38" i="394"/>
  <c r="J38" i="394"/>
  <c r="I38" i="394"/>
  <c r="H38" i="394"/>
  <c r="H50" i="394" s="1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J50" i="394" s="1"/>
  <c r="I36" i="394"/>
  <c r="H36" i="394"/>
  <c r="G36" i="394"/>
  <c r="F36" i="394"/>
  <c r="F50" i="394" s="1"/>
  <c r="L35" i="394"/>
  <c r="K35" i="394"/>
  <c r="K50" i="394" s="1"/>
  <c r="J35" i="394"/>
  <c r="I35" i="394"/>
  <c r="I50" i="394" s="1"/>
  <c r="H35" i="394"/>
  <c r="G35" i="394"/>
  <c r="G50" i="394" s="1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K90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L89" i="393" s="1"/>
  <c r="K74" i="393"/>
  <c r="K89" i="393" s="1"/>
  <c r="J74" i="393"/>
  <c r="I74" i="393"/>
  <c r="I89" i="393" s="1"/>
  <c r="H74" i="393"/>
  <c r="G74" i="393"/>
  <c r="G89" i="393" s="1"/>
  <c r="F74" i="393"/>
  <c r="J73" i="393"/>
  <c r="F73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I54" i="393"/>
  <c r="I73" i="393" s="1"/>
  <c r="H54" i="393"/>
  <c r="H73" i="393" s="1"/>
  <c r="G54" i="393"/>
  <c r="G73" i="393" s="1"/>
  <c r="F54" i="393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J50" i="393" s="1"/>
  <c r="I35" i="393"/>
  <c r="I50" i="393" s="1"/>
  <c r="H35" i="393"/>
  <c r="H50" i="393" s="1"/>
  <c r="G35" i="393"/>
  <c r="F35" i="393"/>
  <c r="F50" i="393" s="1"/>
  <c r="L34" i="393"/>
  <c r="K34" i="393"/>
  <c r="J34" i="393"/>
  <c r="I34" i="393"/>
  <c r="H34" i="393"/>
  <c r="G34" i="393"/>
  <c r="F34" i="393"/>
  <c r="L30" i="393"/>
  <c r="L90" i="393" s="1"/>
  <c r="K30" i="393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J90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I89" i="392" s="1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L89" i="392" s="1"/>
  <c r="K74" i="392"/>
  <c r="K89" i="392" s="1"/>
  <c r="J74" i="392"/>
  <c r="J89" i="392" s="1"/>
  <c r="I74" i="392"/>
  <c r="H74" i="392"/>
  <c r="H89" i="392" s="1"/>
  <c r="G74" i="392"/>
  <c r="G89" i="392" s="1"/>
  <c r="F74" i="392"/>
  <c r="F89" i="392" s="1"/>
  <c r="I73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L50" i="392" s="1"/>
  <c r="K35" i="392"/>
  <c r="K50" i="392" s="1"/>
  <c r="J35" i="392"/>
  <c r="I35" i="392"/>
  <c r="I50" i="392" s="1"/>
  <c r="H35" i="392"/>
  <c r="H50" i="392" s="1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I30" i="392"/>
  <c r="I90" i="392" s="1"/>
  <c r="H30" i="392"/>
  <c r="H90" i="392" s="1"/>
  <c r="G30" i="392"/>
  <c r="G90" i="392" s="1"/>
  <c r="F30" i="392"/>
  <c r="J110" i="392" s="1"/>
  <c r="K104" i="391"/>
  <c r="K103" i="391"/>
  <c r="I90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K89" i="391" s="1"/>
  <c r="J74" i="391"/>
  <c r="J89" i="391" s="1"/>
  <c r="I74" i="391"/>
  <c r="I89" i="391" s="1"/>
  <c r="H74" i="391"/>
  <c r="G74" i="391"/>
  <c r="G89" i="391" s="1"/>
  <c r="F74" i="391"/>
  <c r="F89" i="391" s="1"/>
  <c r="L73" i="391"/>
  <c r="H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L50" i="391" s="1"/>
  <c r="K35" i="391"/>
  <c r="K50" i="391" s="1"/>
  <c r="J35" i="391"/>
  <c r="J50" i="391" s="1"/>
  <c r="I35" i="391"/>
  <c r="H35" i="391"/>
  <c r="H50" i="391" s="1"/>
  <c r="G35" i="391"/>
  <c r="G50" i="391" s="1"/>
  <c r="F35" i="391"/>
  <c r="F50" i="391" s="1"/>
  <c r="F92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H30" i="391"/>
  <c r="H90" i="391" s="1"/>
  <c r="G30" i="391"/>
  <c r="G90" i="391" s="1"/>
  <c r="F30" i="391"/>
  <c r="J110" i="391" s="1"/>
  <c r="K104" i="390"/>
  <c r="K103" i="390"/>
  <c r="L90" i="390"/>
  <c r="H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K89" i="390" s="1"/>
  <c r="J77" i="390"/>
  <c r="I77" i="390"/>
  <c r="H77" i="390"/>
  <c r="G77" i="390"/>
  <c r="G89" i="390" s="1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L89" i="390" s="1"/>
  <c r="K74" i="390"/>
  <c r="J74" i="390"/>
  <c r="J89" i="390" s="1"/>
  <c r="I74" i="390"/>
  <c r="I89" i="390" s="1"/>
  <c r="H74" i="390"/>
  <c r="H89" i="390" s="1"/>
  <c r="G74" i="390"/>
  <c r="F74" i="390"/>
  <c r="F89" i="390" s="1"/>
  <c r="L73" i="390"/>
  <c r="K73" i="390"/>
  <c r="H73" i="390"/>
  <c r="G73" i="390"/>
  <c r="L70" i="390"/>
  <c r="K70" i="390"/>
  <c r="J70" i="390"/>
  <c r="I70" i="390"/>
  <c r="H70" i="390"/>
  <c r="G70" i="390"/>
  <c r="F70" i="390"/>
  <c r="L54" i="390"/>
  <c r="K54" i="390"/>
  <c r="J54" i="390"/>
  <c r="J73" i="390" s="1"/>
  <c r="I54" i="390"/>
  <c r="I73" i="390" s="1"/>
  <c r="H54" i="390"/>
  <c r="G54" i="390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L50" i="390" s="1"/>
  <c r="K38" i="390"/>
  <c r="J38" i="390"/>
  <c r="I38" i="390"/>
  <c r="H38" i="390"/>
  <c r="H50" i="390" s="1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K50" i="390" s="1"/>
  <c r="J35" i="390"/>
  <c r="J50" i="390" s="1"/>
  <c r="I35" i="390"/>
  <c r="I50" i="390" s="1"/>
  <c r="H35" i="390"/>
  <c r="G35" i="390"/>
  <c r="G50" i="390" s="1"/>
  <c r="F35" i="390"/>
  <c r="F50" i="390" s="1"/>
  <c r="F92" i="390" s="1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G30" i="390"/>
  <c r="G90" i="390" s="1"/>
  <c r="F30" i="390"/>
  <c r="J110" i="390" s="1"/>
  <c r="K104" i="389"/>
  <c r="K103" i="389"/>
  <c r="K90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L89" i="389" s="1"/>
  <c r="K74" i="389"/>
  <c r="K89" i="389" s="1"/>
  <c r="J74" i="389"/>
  <c r="I74" i="389"/>
  <c r="I89" i="389" s="1"/>
  <c r="H74" i="389"/>
  <c r="H89" i="389" s="1"/>
  <c r="G74" i="389"/>
  <c r="G89" i="389" s="1"/>
  <c r="F74" i="389"/>
  <c r="K73" i="389"/>
  <c r="J73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J54" i="389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K50" i="389" s="1"/>
  <c r="J38" i="389"/>
  <c r="I38" i="389"/>
  <c r="H38" i="389"/>
  <c r="G38" i="389"/>
  <c r="G50" i="389" s="1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L50" i="389" s="1"/>
  <c r="K35" i="389"/>
  <c r="J35" i="389"/>
  <c r="J50" i="389" s="1"/>
  <c r="I35" i="389"/>
  <c r="I50" i="389" s="1"/>
  <c r="H35" i="389"/>
  <c r="H50" i="389" s="1"/>
  <c r="G35" i="389"/>
  <c r="F35" i="389"/>
  <c r="F50" i="389" s="1"/>
  <c r="F92" i="389" s="1"/>
  <c r="L34" i="389"/>
  <c r="K34" i="389"/>
  <c r="J34" i="389"/>
  <c r="I34" i="389"/>
  <c r="H34" i="389"/>
  <c r="G34" i="389"/>
  <c r="F34" i="389"/>
  <c r="L30" i="389"/>
  <c r="L90" i="389" s="1"/>
  <c r="K30" i="389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F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I89" i="388" s="1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L89" i="388" s="1"/>
  <c r="K74" i="388"/>
  <c r="K89" i="388" s="1"/>
  <c r="J74" i="388"/>
  <c r="J89" i="388" s="1"/>
  <c r="I74" i="388"/>
  <c r="H74" i="388"/>
  <c r="H89" i="388" s="1"/>
  <c r="G74" i="388"/>
  <c r="G89" i="388" s="1"/>
  <c r="F74" i="388"/>
  <c r="F89" i="388" s="1"/>
  <c r="J73" i="388"/>
  <c r="I73" i="388"/>
  <c r="F73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I54" i="388"/>
  <c r="H54" i="388"/>
  <c r="H73" i="388" s="1"/>
  <c r="G54" i="388"/>
  <c r="G73" i="388" s="1"/>
  <c r="F54" i="388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L50" i="388" s="1"/>
  <c r="K35" i="388"/>
  <c r="K50" i="388" s="1"/>
  <c r="J35" i="388"/>
  <c r="I35" i="388"/>
  <c r="I50" i="388" s="1"/>
  <c r="H35" i="388"/>
  <c r="H50" i="388" s="1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J110" i="388" s="1"/>
  <c r="K104" i="387"/>
  <c r="K103" i="387"/>
  <c r="I90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K89" i="387" s="1"/>
  <c r="J74" i="387"/>
  <c r="J89" i="387" s="1"/>
  <c r="I74" i="387"/>
  <c r="I89" i="387" s="1"/>
  <c r="H74" i="387"/>
  <c r="G74" i="387"/>
  <c r="G89" i="387" s="1"/>
  <c r="F74" i="387"/>
  <c r="F89" i="387" s="1"/>
  <c r="L73" i="387"/>
  <c r="H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L50" i="387" s="1"/>
  <c r="K35" i="387"/>
  <c r="K50" i="387" s="1"/>
  <c r="J35" i="387"/>
  <c r="J50" i="387" s="1"/>
  <c r="I35" i="387"/>
  <c r="H35" i="387"/>
  <c r="H50" i="387" s="1"/>
  <c r="G35" i="387"/>
  <c r="G50" i="387" s="1"/>
  <c r="F35" i="387"/>
  <c r="F50" i="387" s="1"/>
  <c r="F92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H30" i="387"/>
  <c r="H90" i="387" s="1"/>
  <c r="G30" i="387"/>
  <c r="G90" i="387" s="1"/>
  <c r="F30" i="387"/>
  <c r="J110" i="387" s="1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K89" i="386" s="1"/>
  <c r="J77" i="386"/>
  <c r="I77" i="386"/>
  <c r="H77" i="386"/>
  <c r="G77" i="386"/>
  <c r="G89" i="386" s="1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L89" i="386" s="1"/>
  <c r="K74" i="386"/>
  <c r="J74" i="386"/>
  <c r="J89" i="386" s="1"/>
  <c r="I74" i="386"/>
  <c r="I89" i="386" s="1"/>
  <c r="H74" i="386"/>
  <c r="H89" i="386" s="1"/>
  <c r="G74" i="386"/>
  <c r="F74" i="386"/>
  <c r="F89" i="386" s="1"/>
  <c r="L73" i="386"/>
  <c r="K73" i="386"/>
  <c r="H73" i="386"/>
  <c r="G73" i="386"/>
  <c r="L70" i="386"/>
  <c r="K70" i="386"/>
  <c r="J70" i="386"/>
  <c r="I70" i="386"/>
  <c r="H70" i="386"/>
  <c r="G70" i="386"/>
  <c r="F70" i="386"/>
  <c r="L54" i="386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L50" i="386" s="1"/>
  <c r="K38" i="386"/>
  <c r="J38" i="386"/>
  <c r="I38" i="386"/>
  <c r="H38" i="386"/>
  <c r="H50" i="386" s="1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K50" i="386" s="1"/>
  <c r="J35" i="386"/>
  <c r="J50" i="386" s="1"/>
  <c r="I35" i="386"/>
  <c r="I50" i="386" s="1"/>
  <c r="H35" i="386"/>
  <c r="G35" i="386"/>
  <c r="G50" i="386" s="1"/>
  <c r="F35" i="386"/>
  <c r="F50" i="386" s="1"/>
  <c r="F92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J110" i="386" s="1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L89" i="385" s="1"/>
  <c r="K74" i="385"/>
  <c r="K89" i="385" s="1"/>
  <c r="J74" i="385"/>
  <c r="I74" i="385"/>
  <c r="I89" i="385" s="1"/>
  <c r="H74" i="385"/>
  <c r="H89" i="385" s="1"/>
  <c r="G74" i="385"/>
  <c r="G89" i="385" s="1"/>
  <c r="F74" i="385"/>
  <c r="J73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J50" i="385" s="1"/>
  <c r="I35" i="385"/>
  <c r="I50" i="385" s="1"/>
  <c r="H35" i="385"/>
  <c r="H50" i="385" s="1"/>
  <c r="G35" i="385"/>
  <c r="F35" i="385"/>
  <c r="F50" i="385" s="1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L89" i="384" s="1"/>
  <c r="K74" i="384"/>
  <c r="K89" i="384" s="1"/>
  <c r="J74" i="384"/>
  <c r="J89" i="384" s="1"/>
  <c r="I74" i="384"/>
  <c r="I89" i="384" s="1"/>
  <c r="H74" i="384"/>
  <c r="H89" i="384" s="1"/>
  <c r="G74" i="384"/>
  <c r="G89" i="384" s="1"/>
  <c r="F74" i="384"/>
  <c r="F89" i="384" s="1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L50" i="384" s="1"/>
  <c r="K35" i="384"/>
  <c r="K50" i="384" s="1"/>
  <c r="J35" i="384"/>
  <c r="J50" i="384" s="1"/>
  <c r="I35" i="384"/>
  <c r="I50" i="384" s="1"/>
  <c r="H35" i="384"/>
  <c r="H50" i="384" s="1"/>
  <c r="G35" i="384"/>
  <c r="G50" i="384" s="1"/>
  <c r="F35" i="384"/>
  <c r="F50" i="384" s="1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J110" i="384" s="1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L89" i="383" s="1"/>
  <c r="K74" i="383"/>
  <c r="K89" i="383" s="1"/>
  <c r="J74" i="383"/>
  <c r="J89" i="383" s="1"/>
  <c r="I74" i="383"/>
  <c r="I89" i="383" s="1"/>
  <c r="H74" i="383"/>
  <c r="H89" i="383" s="1"/>
  <c r="G74" i="383"/>
  <c r="G89" i="383" s="1"/>
  <c r="F74" i="383"/>
  <c r="F89" i="383" s="1"/>
  <c r="F93" i="383" s="1"/>
  <c r="L73" i="383"/>
  <c r="I73" i="383"/>
  <c r="H73" i="383"/>
  <c r="L70" i="383"/>
  <c r="K70" i="383"/>
  <c r="J70" i="383"/>
  <c r="I70" i="383"/>
  <c r="H70" i="383"/>
  <c r="G70" i="383"/>
  <c r="F70" i="383"/>
  <c r="L54" i="383"/>
  <c r="K54" i="383"/>
  <c r="K73" i="383" s="1"/>
  <c r="J54" i="383"/>
  <c r="J73" i="383" s="1"/>
  <c r="I54" i="383"/>
  <c r="H54" i="383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K50" i="383" s="1"/>
  <c r="J35" i="383"/>
  <c r="J50" i="383" s="1"/>
  <c r="I35" i="383"/>
  <c r="I50" i="383" s="1"/>
  <c r="H35" i="383"/>
  <c r="H50" i="383" s="1"/>
  <c r="G35" i="383"/>
  <c r="G50" i="383" s="1"/>
  <c r="F35" i="383"/>
  <c r="F50" i="383" s="1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L89" i="382" s="1"/>
  <c r="K74" i="382"/>
  <c r="K89" i="382" s="1"/>
  <c r="J74" i="382"/>
  <c r="J89" i="382" s="1"/>
  <c r="I74" i="382"/>
  <c r="I89" i="382" s="1"/>
  <c r="H74" i="382"/>
  <c r="H89" i="382" s="1"/>
  <c r="G74" i="382"/>
  <c r="G89" i="382" s="1"/>
  <c r="F74" i="382"/>
  <c r="F89" i="382" s="1"/>
  <c r="L73" i="382"/>
  <c r="K73" i="382"/>
  <c r="H73" i="382"/>
  <c r="G73" i="382"/>
  <c r="L70" i="382"/>
  <c r="K70" i="382"/>
  <c r="J70" i="382"/>
  <c r="I70" i="382"/>
  <c r="H70" i="382"/>
  <c r="G70" i="382"/>
  <c r="F70" i="382"/>
  <c r="L54" i="382"/>
  <c r="K54" i="382"/>
  <c r="J54" i="382"/>
  <c r="J73" i="382" s="1"/>
  <c r="I54" i="382"/>
  <c r="I73" i="382" s="1"/>
  <c r="H54" i="382"/>
  <c r="G54" i="382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K50" i="382" s="1"/>
  <c r="J35" i="382"/>
  <c r="J50" i="382" s="1"/>
  <c r="I35" i="382"/>
  <c r="I50" i="382" s="1"/>
  <c r="H35" i="382"/>
  <c r="H50" i="382" s="1"/>
  <c r="G35" i="382"/>
  <c r="G50" i="382" s="1"/>
  <c r="F35" i="382"/>
  <c r="F50" i="382" s="1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L89" i="381" s="1"/>
  <c r="K74" i="381"/>
  <c r="K89" i="381" s="1"/>
  <c r="J74" i="381"/>
  <c r="J89" i="381" s="1"/>
  <c r="I74" i="381"/>
  <c r="I89" i="381" s="1"/>
  <c r="H74" i="381"/>
  <c r="H89" i="381" s="1"/>
  <c r="G74" i="381"/>
  <c r="G89" i="381" s="1"/>
  <c r="F74" i="381"/>
  <c r="F89" i="381" s="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L50" i="381" s="1"/>
  <c r="K35" i="381"/>
  <c r="K50" i="381" s="1"/>
  <c r="J35" i="381"/>
  <c r="J50" i="381" s="1"/>
  <c r="I35" i="381"/>
  <c r="I50" i="381" s="1"/>
  <c r="H35" i="381"/>
  <c r="H50" i="381" s="1"/>
  <c r="G35" i="381"/>
  <c r="G50" i="381" s="1"/>
  <c r="F35" i="381"/>
  <c r="F50" i="381" s="1"/>
  <c r="F92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J110" i="381" s="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L89" i="380" s="1"/>
  <c r="K74" i="380"/>
  <c r="K89" i="380" s="1"/>
  <c r="J74" i="380"/>
  <c r="J89" i="380" s="1"/>
  <c r="I74" i="380"/>
  <c r="I89" i="380" s="1"/>
  <c r="H74" i="380"/>
  <c r="H89" i="380" s="1"/>
  <c r="G74" i="380"/>
  <c r="G89" i="380" s="1"/>
  <c r="F74" i="380"/>
  <c r="F89" i="380" s="1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L50" i="380" s="1"/>
  <c r="K35" i="380"/>
  <c r="K50" i="380" s="1"/>
  <c r="J35" i="380"/>
  <c r="J50" i="380" s="1"/>
  <c r="I35" i="380"/>
  <c r="I50" i="380" s="1"/>
  <c r="H35" i="380"/>
  <c r="H50" i="380" s="1"/>
  <c r="G35" i="380"/>
  <c r="G50" i="380" s="1"/>
  <c r="F35" i="380"/>
  <c r="F50" i="380" s="1"/>
  <c r="F92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L89" i="379" s="1"/>
  <c r="K74" i="379"/>
  <c r="K89" i="379" s="1"/>
  <c r="J74" i="379"/>
  <c r="J89" i="379" s="1"/>
  <c r="I74" i="379"/>
  <c r="I89" i="379" s="1"/>
  <c r="H74" i="379"/>
  <c r="H89" i="379" s="1"/>
  <c r="G74" i="379"/>
  <c r="G89" i="379" s="1"/>
  <c r="F74" i="379"/>
  <c r="F89" i="379" s="1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L50" i="379" s="1"/>
  <c r="K35" i="379"/>
  <c r="K50" i="379" s="1"/>
  <c r="J35" i="379"/>
  <c r="J50" i="379" s="1"/>
  <c r="I35" i="379"/>
  <c r="I50" i="379" s="1"/>
  <c r="H35" i="379"/>
  <c r="H50" i="379" s="1"/>
  <c r="G35" i="379"/>
  <c r="G50" i="379" s="1"/>
  <c r="F35" i="379"/>
  <c r="F50" i="379" s="1"/>
  <c r="F92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J110" i="379" s="1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L89" i="378" s="1"/>
  <c r="K74" i="378"/>
  <c r="K89" i="378" s="1"/>
  <c r="J74" i="378"/>
  <c r="J89" i="378" s="1"/>
  <c r="I74" i="378"/>
  <c r="I89" i="378" s="1"/>
  <c r="H74" i="378"/>
  <c r="H89" i="378" s="1"/>
  <c r="G74" i="378"/>
  <c r="G89" i="378" s="1"/>
  <c r="F74" i="378"/>
  <c r="F89" i="378" s="1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L50" i="378" s="1"/>
  <c r="K35" i="378"/>
  <c r="K50" i="378" s="1"/>
  <c r="J35" i="378"/>
  <c r="J50" i="378" s="1"/>
  <c r="I35" i="378"/>
  <c r="I50" i="378" s="1"/>
  <c r="H35" i="378"/>
  <c r="H50" i="378" s="1"/>
  <c r="G35" i="378"/>
  <c r="G50" i="378" s="1"/>
  <c r="F35" i="378"/>
  <c r="F50" i="378" s="1"/>
  <c r="F92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J110" i="378" s="1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L89" i="377" s="1"/>
  <c r="K74" i="377"/>
  <c r="K89" i="377" s="1"/>
  <c r="J74" i="377"/>
  <c r="J89" i="377" s="1"/>
  <c r="I74" i="377"/>
  <c r="I89" i="377" s="1"/>
  <c r="H74" i="377"/>
  <c r="H89" i="377" s="1"/>
  <c r="G74" i="377"/>
  <c r="G89" i="377" s="1"/>
  <c r="F74" i="377"/>
  <c r="F89" i="377" s="1"/>
  <c r="K73" i="377"/>
  <c r="G73" i="377"/>
  <c r="L70" i="377"/>
  <c r="K70" i="377"/>
  <c r="J70" i="377"/>
  <c r="I70" i="377"/>
  <c r="H70" i="377"/>
  <c r="G70" i="377"/>
  <c r="F70" i="377"/>
  <c r="L54" i="377"/>
  <c r="L73" i="377" s="1"/>
  <c r="K54" i="377"/>
  <c r="J54" i="377"/>
  <c r="J73" i="377" s="1"/>
  <c r="I54" i="377"/>
  <c r="I73" i="377" s="1"/>
  <c r="H54" i="377"/>
  <c r="H73" i="377" s="1"/>
  <c r="G54" i="377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K50" i="377" s="1"/>
  <c r="J35" i="377"/>
  <c r="J50" i="377" s="1"/>
  <c r="I35" i="377"/>
  <c r="I50" i="377" s="1"/>
  <c r="H35" i="377"/>
  <c r="H50" i="377" s="1"/>
  <c r="G35" i="377"/>
  <c r="G50" i="377" s="1"/>
  <c r="F35" i="377"/>
  <c r="F50" i="377" s="1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L89" i="376" s="1"/>
  <c r="K74" i="376"/>
  <c r="K89" i="376" s="1"/>
  <c r="J74" i="376"/>
  <c r="J89" i="376" s="1"/>
  <c r="I74" i="376"/>
  <c r="I89" i="376" s="1"/>
  <c r="H74" i="376"/>
  <c r="H89" i="376" s="1"/>
  <c r="G74" i="376"/>
  <c r="G89" i="376" s="1"/>
  <c r="F74" i="376"/>
  <c r="F89" i="376" s="1"/>
  <c r="L73" i="376"/>
  <c r="I73" i="376"/>
  <c r="H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H54" i="376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L50" i="376" s="1"/>
  <c r="K35" i="376"/>
  <c r="K50" i="376" s="1"/>
  <c r="J35" i="376"/>
  <c r="J50" i="376" s="1"/>
  <c r="I35" i="376"/>
  <c r="I50" i="376" s="1"/>
  <c r="H35" i="376"/>
  <c r="H50" i="376" s="1"/>
  <c r="G35" i="376"/>
  <c r="G50" i="376" s="1"/>
  <c r="F35" i="376"/>
  <c r="F50" i="376" s="1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K89" i="374" s="1"/>
  <c r="J74" i="374"/>
  <c r="J89" i="374" s="1"/>
  <c r="I74" i="374"/>
  <c r="I89" i="374" s="1"/>
  <c r="H74" i="374"/>
  <c r="H89" i="374" s="1"/>
  <c r="G74" i="374"/>
  <c r="G89" i="374" s="1"/>
  <c r="F74" i="374"/>
  <c r="F89" i="374" s="1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L50" i="374" s="1"/>
  <c r="K35" i="374"/>
  <c r="K50" i="374" s="1"/>
  <c r="J35" i="374"/>
  <c r="J50" i="374" s="1"/>
  <c r="I35" i="374"/>
  <c r="I50" i="374" s="1"/>
  <c r="H35" i="374"/>
  <c r="H50" i="374" s="1"/>
  <c r="G35" i="374"/>
  <c r="G50" i="374" s="1"/>
  <c r="F35" i="374"/>
  <c r="F50" i="374" s="1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J110" i="374" s="1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L89" i="373" s="1"/>
  <c r="K74" i="373"/>
  <c r="K89" i="373" s="1"/>
  <c r="J74" i="373"/>
  <c r="J89" i="373" s="1"/>
  <c r="I74" i="373"/>
  <c r="I89" i="373" s="1"/>
  <c r="H74" i="373"/>
  <c r="H89" i="373" s="1"/>
  <c r="G74" i="373"/>
  <c r="G89" i="373" s="1"/>
  <c r="F74" i="373"/>
  <c r="F89" i="373" s="1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K50" i="373" s="1"/>
  <c r="J35" i="373"/>
  <c r="J50" i="373" s="1"/>
  <c r="I35" i="373"/>
  <c r="I50" i="373" s="1"/>
  <c r="H35" i="373"/>
  <c r="H50" i="373" s="1"/>
  <c r="G35" i="373"/>
  <c r="G50" i="373" s="1"/>
  <c r="F35" i="373"/>
  <c r="F50" i="373" s="1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L89" i="372" s="1"/>
  <c r="K74" i="372"/>
  <c r="K89" i="372" s="1"/>
  <c r="J74" i="372"/>
  <c r="J89" i="372" s="1"/>
  <c r="I74" i="372"/>
  <c r="I89" i="372" s="1"/>
  <c r="H74" i="372"/>
  <c r="H89" i="372" s="1"/>
  <c r="G74" i="372"/>
  <c r="G89" i="372" s="1"/>
  <c r="F74" i="372"/>
  <c r="F89" i="372" s="1"/>
  <c r="F93" i="372" s="1"/>
  <c r="L73" i="372"/>
  <c r="K73" i="372"/>
  <c r="H73" i="372"/>
  <c r="G73" i="372"/>
  <c r="L70" i="372"/>
  <c r="K70" i="372"/>
  <c r="J70" i="372"/>
  <c r="I70" i="372"/>
  <c r="H70" i="372"/>
  <c r="G70" i="372"/>
  <c r="F70" i="372"/>
  <c r="L54" i="372"/>
  <c r="K54" i="372"/>
  <c r="J54" i="372"/>
  <c r="J73" i="372" s="1"/>
  <c r="I54" i="372"/>
  <c r="I73" i="372" s="1"/>
  <c r="H54" i="372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L50" i="372" s="1"/>
  <c r="K35" i="372"/>
  <c r="K50" i="372" s="1"/>
  <c r="J35" i="372"/>
  <c r="J50" i="372" s="1"/>
  <c r="I35" i="372"/>
  <c r="I50" i="372" s="1"/>
  <c r="H35" i="372"/>
  <c r="H50" i="372" s="1"/>
  <c r="G35" i="372"/>
  <c r="G50" i="372" s="1"/>
  <c r="F35" i="372"/>
  <c r="F50" i="372" s="1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J110" i="372" s="1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L89" i="371" s="1"/>
  <c r="K74" i="371"/>
  <c r="K89" i="371" s="1"/>
  <c r="J74" i="371"/>
  <c r="J89" i="371" s="1"/>
  <c r="I74" i="371"/>
  <c r="I89" i="371" s="1"/>
  <c r="H74" i="371"/>
  <c r="H89" i="371" s="1"/>
  <c r="G74" i="371"/>
  <c r="G89" i="371" s="1"/>
  <c r="F74" i="371"/>
  <c r="F89" i="371" s="1"/>
  <c r="L73" i="371"/>
  <c r="K73" i="371"/>
  <c r="H73" i="371"/>
  <c r="G73" i="371"/>
  <c r="L70" i="371"/>
  <c r="K70" i="371"/>
  <c r="J70" i="371"/>
  <c r="I70" i="371"/>
  <c r="H70" i="371"/>
  <c r="G70" i="371"/>
  <c r="F70" i="371"/>
  <c r="L54" i="37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L50" i="371" s="1"/>
  <c r="K35" i="371"/>
  <c r="K50" i="371" s="1"/>
  <c r="J35" i="371"/>
  <c r="J50" i="371" s="1"/>
  <c r="I35" i="371"/>
  <c r="I50" i="371" s="1"/>
  <c r="H35" i="371"/>
  <c r="H50" i="371" s="1"/>
  <c r="G35" i="371"/>
  <c r="G50" i="371" s="1"/>
  <c r="F35" i="371"/>
  <c r="F50" i="371" s="1"/>
  <c r="F92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J110" i="371" s="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K89" i="370" s="1"/>
  <c r="J74" i="370"/>
  <c r="J89" i="370" s="1"/>
  <c r="I74" i="370"/>
  <c r="I89" i="370" s="1"/>
  <c r="H74" i="370"/>
  <c r="H89" i="370" s="1"/>
  <c r="G74" i="370"/>
  <c r="G89" i="370" s="1"/>
  <c r="F74" i="370"/>
  <c r="F89" i="370" s="1"/>
  <c r="L73" i="370"/>
  <c r="K73" i="370"/>
  <c r="H73" i="370"/>
  <c r="G73" i="370"/>
  <c r="L70" i="370"/>
  <c r="K70" i="370"/>
  <c r="J70" i="370"/>
  <c r="I70" i="370"/>
  <c r="H70" i="370"/>
  <c r="G70" i="370"/>
  <c r="F70" i="370"/>
  <c r="L54" i="370"/>
  <c r="K54" i="370"/>
  <c r="J54" i="370"/>
  <c r="J73" i="370" s="1"/>
  <c r="I54" i="370"/>
  <c r="I73" i="370" s="1"/>
  <c r="H54" i="370"/>
  <c r="G54" i="370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K50" i="370" s="1"/>
  <c r="J35" i="370"/>
  <c r="J50" i="370" s="1"/>
  <c r="I35" i="370"/>
  <c r="I50" i="370" s="1"/>
  <c r="H35" i="370"/>
  <c r="H50" i="370" s="1"/>
  <c r="G35" i="370"/>
  <c r="G50" i="370" s="1"/>
  <c r="F35" i="370"/>
  <c r="F50" i="370" s="1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L89" i="369" s="1"/>
  <c r="K74" i="369"/>
  <c r="K89" i="369" s="1"/>
  <c r="J74" i="369"/>
  <c r="J89" i="369" s="1"/>
  <c r="I74" i="369"/>
  <c r="I89" i="369" s="1"/>
  <c r="H74" i="369"/>
  <c r="H89" i="369" s="1"/>
  <c r="G74" i="369"/>
  <c r="G89" i="369" s="1"/>
  <c r="F74" i="369"/>
  <c r="F89" i="369" s="1"/>
  <c r="L73" i="369"/>
  <c r="I73" i="369"/>
  <c r="H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H54" i="369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K50" i="369" s="1"/>
  <c r="J35" i="369"/>
  <c r="J50" i="369" s="1"/>
  <c r="I35" i="369"/>
  <c r="I50" i="369" s="1"/>
  <c r="H35" i="369"/>
  <c r="H50" i="369" s="1"/>
  <c r="G35" i="369"/>
  <c r="G50" i="369" s="1"/>
  <c r="F35" i="369"/>
  <c r="F50" i="369" s="1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L89" i="368" s="1"/>
  <c r="K74" i="368"/>
  <c r="K89" i="368" s="1"/>
  <c r="J74" i="368"/>
  <c r="J89" i="368" s="1"/>
  <c r="I74" i="368"/>
  <c r="I89" i="368" s="1"/>
  <c r="H74" i="368"/>
  <c r="H89" i="368" s="1"/>
  <c r="G74" i="368"/>
  <c r="G89" i="368" s="1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L50" i="368" s="1"/>
  <c r="K35" i="368"/>
  <c r="K50" i="368" s="1"/>
  <c r="J35" i="368"/>
  <c r="J50" i="368" s="1"/>
  <c r="I35" i="368"/>
  <c r="I50" i="368" s="1"/>
  <c r="H35" i="368"/>
  <c r="H50" i="368" s="1"/>
  <c r="G35" i="368"/>
  <c r="G50" i="368" s="1"/>
  <c r="F35" i="368"/>
  <c r="F50" i="368" s="1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J110" i="368" s="1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L89" i="367" s="1"/>
  <c r="K74" i="367"/>
  <c r="K89" i="367" s="1"/>
  <c r="J74" i="367"/>
  <c r="J89" i="367" s="1"/>
  <c r="I74" i="367"/>
  <c r="I89" i="367" s="1"/>
  <c r="H74" i="367"/>
  <c r="H89" i="367" s="1"/>
  <c r="G74" i="367"/>
  <c r="G89" i="367" s="1"/>
  <c r="F74" i="367"/>
  <c r="F89" i="367" s="1"/>
  <c r="F93" i="367" s="1"/>
  <c r="L73" i="367"/>
  <c r="K73" i="367"/>
  <c r="H73" i="367"/>
  <c r="G73" i="367"/>
  <c r="L70" i="367"/>
  <c r="K70" i="367"/>
  <c r="J70" i="367"/>
  <c r="I70" i="367"/>
  <c r="H70" i="367"/>
  <c r="G70" i="367"/>
  <c r="F70" i="367"/>
  <c r="L54" i="367"/>
  <c r="K54" i="367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L50" i="367" s="1"/>
  <c r="K35" i="367"/>
  <c r="K50" i="367" s="1"/>
  <c r="J35" i="367"/>
  <c r="J50" i="367" s="1"/>
  <c r="I35" i="367"/>
  <c r="I50" i="367" s="1"/>
  <c r="H35" i="367"/>
  <c r="H50" i="367" s="1"/>
  <c r="G35" i="367"/>
  <c r="G50" i="367" s="1"/>
  <c r="F35" i="367"/>
  <c r="F50" i="367" s="1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J110" i="367" s="1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K89" i="366" s="1"/>
  <c r="J74" i="366"/>
  <c r="J89" i="366" s="1"/>
  <c r="I74" i="366"/>
  <c r="I89" i="366" s="1"/>
  <c r="H74" i="366"/>
  <c r="H89" i="366" s="1"/>
  <c r="G74" i="366"/>
  <c r="G89" i="366" s="1"/>
  <c r="F74" i="366"/>
  <c r="F89" i="366" s="1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L50" i="366" s="1"/>
  <c r="K35" i="366"/>
  <c r="K50" i="366" s="1"/>
  <c r="J35" i="366"/>
  <c r="J50" i="366" s="1"/>
  <c r="I35" i="366"/>
  <c r="I50" i="366" s="1"/>
  <c r="H35" i="366"/>
  <c r="H50" i="366" s="1"/>
  <c r="G35" i="366"/>
  <c r="G50" i="366" s="1"/>
  <c r="F35" i="366"/>
  <c r="F50" i="366" s="1"/>
  <c r="F92" i="366" s="1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J110" i="366" s="1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L89" i="365" s="1"/>
  <c r="K74" i="365"/>
  <c r="K89" i="365" s="1"/>
  <c r="J74" i="365"/>
  <c r="J89" i="365" s="1"/>
  <c r="I74" i="365"/>
  <c r="I89" i="365" s="1"/>
  <c r="H74" i="365"/>
  <c r="H89" i="365" s="1"/>
  <c r="G74" i="365"/>
  <c r="G89" i="365" s="1"/>
  <c r="F74" i="365"/>
  <c r="F89" i="365" s="1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K50" i="365" s="1"/>
  <c r="J35" i="365"/>
  <c r="J50" i="365" s="1"/>
  <c r="I35" i="365"/>
  <c r="I50" i="365" s="1"/>
  <c r="H35" i="365"/>
  <c r="H50" i="365" s="1"/>
  <c r="G35" i="365"/>
  <c r="G50" i="365" s="1"/>
  <c r="F35" i="365"/>
  <c r="F50" i="365" s="1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L89" i="364" s="1"/>
  <c r="K74" i="364"/>
  <c r="K89" i="364" s="1"/>
  <c r="J74" i="364"/>
  <c r="J89" i="364" s="1"/>
  <c r="I74" i="364"/>
  <c r="I89" i="364" s="1"/>
  <c r="H74" i="364"/>
  <c r="H89" i="364" s="1"/>
  <c r="G74" i="364"/>
  <c r="G89" i="364" s="1"/>
  <c r="F74" i="364"/>
  <c r="F89" i="364" s="1"/>
  <c r="L73" i="364"/>
  <c r="K73" i="364"/>
  <c r="H73" i="364"/>
  <c r="G73" i="364"/>
  <c r="L70" i="364"/>
  <c r="K70" i="364"/>
  <c r="J70" i="364"/>
  <c r="I70" i="364"/>
  <c r="H70" i="364"/>
  <c r="G70" i="364"/>
  <c r="F70" i="364"/>
  <c r="L54" i="364"/>
  <c r="K54" i="364"/>
  <c r="J54" i="364"/>
  <c r="J73" i="364" s="1"/>
  <c r="I54" i="364"/>
  <c r="I73" i="364" s="1"/>
  <c r="H54" i="364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L50" i="364" s="1"/>
  <c r="K35" i="364"/>
  <c r="K50" i="364" s="1"/>
  <c r="J35" i="364"/>
  <c r="J50" i="364" s="1"/>
  <c r="I35" i="364"/>
  <c r="I50" i="364" s="1"/>
  <c r="H35" i="364"/>
  <c r="H50" i="364" s="1"/>
  <c r="G35" i="364"/>
  <c r="G50" i="364" s="1"/>
  <c r="F35" i="364"/>
  <c r="F50" i="364" s="1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J110" i="364" s="1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L89" i="363" s="1"/>
  <c r="K74" i="363"/>
  <c r="K89" i="363" s="1"/>
  <c r="J74" i="363"/>
  <c r="J89" i="363" s="1"/>
  <c r="I74" i="363"/>
  <c r="I89" i="363" s="1"/>
  <c r="H74" i="363"/>
  <c r="H89" i="363" s="1"/>
  <c r="G74" i="363"/>
  <c r="G89" i="363" s="1"/>
  <c r="F74" i="363"/>
  <c r="F89" i="363" s="1"/>
  <c r="F93" i="363" s="1"/>
  <c r="L73" i="363"/>
  <c r="H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L50" i="363" s="1"/>
  <c r="K35" i="363"/>
  <c r="K50" i="363" s="1"/>
  <c r="J35" i="363"/>
  <c r="J50" i="363" s="1"/>
  <c r="I35" i="363"/>
  <c r="I50" i="363" s="1"/>
  <c r="H35" i="363"/>
  <c r="H50" i="363" s="1"/>
  <c r="G35" i="363"/>
  <c r="G50" i="363" s="1"/>
  <c r="F35" i="363"/>
  <c r="F50" i="363" s="1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J110" i="363" s="1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L89" i="362" s="1"/>
  <c r="K74" i="362"/>
  <c r="K89" i="362" s="1"/>
  <c r="J74" i="362"/>
  <c r="J89" i="362" s="1"/>
  <c r="I74" i="362"/>
  <c r="I89" i="362" s="1"/>
  <c r="H74" i="362"/>
  <c r="H89" i="362" s="1"/>
  <c r="G74" i="362"/>
  <c r="G89" i="362" s="1"/>
  <c r="F74" i="362"/>
  <c r="F89" i="362" s="1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K50" i="362" s="1"/>
  <c r="J35" i="362"/>
  <c r="J50" i="362" s="1"/>
  <c r="I35" i="362"/>
  <c r="I50" i="362" s="1"/>
  <c r="H35" i="362"/>
  <c r="H50" i="362" s="1"/>
  <c r="G35" i="362"/>
  <c r="G50" i="362" s="1"/>
  <c r="F35" i="362"/>
  <c r="F50" i="362" s="1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L89" i="361" s="1"/>
  <c r="K74" i="361"/>
  <c r="K89" i="361" s="1"/>
  <c r="J74" i="361"/>
  <c r="J89" i="361" s="1"/>
  <c r="I74" i="361"/>
  <c r="I89" i="361" s="1"/>
  <c r="H74" i="361"/>
  <c r="H89" i="361" s="1"/>
  <c r="G74" i="361"/>
  <c r="G89" i="361" s="1"/>
  <c r="F74" i="361"/>
  <c r="F89" i="361" s="1"/>
  <c r="F93" i="361" s="1"/>
  <c r="K73" i="361"/>
  <c r="G73" i="361"/>
  <c r="L70" i="361"/>
  <c r="K70" i="361"/>
  <c r="J70" i="361"/>
  <c r="I70" i="361"/>
  <c r="H70" i="361"/>
  <c r="G70" i="361"/>
  <c r="F70" i="361"/>
  <c r="L54" i="361"/>
  <c r="L73" i="361" s="1"/>
  <c r="K54" i="361"/>
  <c r="J54" i="361"/>
  <c r="J73" i="361" s="1"/>
  <c r="I54" i="361"/>
  <c r="I73" i="361" s="1"/>
  <c r="H54" i="361"/>
  <c r="H73" i="361" s="1"/>
  <c r="G54" i="36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L50" i="361" s="1"/>
  <c r="K35" i="361"/>
  <c r="K50" i="361" s="1"/>
  <c r="J35" i="361"/>
  <c r="J50" i="361" s="1"/>
  <c r="I35" i="361"/>
  <c r="I50" i="361" s="1"/>
  <c r="H35" i="361"/>
  <c r="H50" i="361" s="1"/>
  <c r="G35" i="361"/>
  <c r="G50" i="361" s="1"/>
  <c r="F35" i="361"/>
  <c r="F50" i="361" s="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J110" i="361" s="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L89" i="360" s="1"/>
  <c r="K74" i="360"/>
  <c r="K89" i="360" s="1"/>
  <c r="J74" i="360"/>
  <c r="J89" i="360" s="1"/>
  <c r="I74" i="360"/>
  <c r="I89" i="360" s="1"/>
  <c r="H74" i="360"/>
  <c r="H89" i="360" s="1"/>
  <c r="G74" i="360"/>
  <c r="G89" i="360" s="1"/>
  <c r="F74" i="360"/>
  <c r="F89" i="360" s="1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L50" i="360" s="1"/>
  <c r="K35" i="360"/>
  <c r="K50" i="360" s="1"/>
  <c r="J35" i="360"/>
  <c r="J50" i="360" s="1"/>
  <c r="I35" i="360"/>
  <c r="I50" i="360" s="1"/>
  <c r="H35" i="360"/>
  <c r="H50" i="360" s="1"/>
  <c r="G35" i="360"/>
  <c r="G50" i="360" s="1"/>
  <c r="F35" i="360"/>
  <c r="F50" i="360" s="1"/>
  <c r="F92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J110" i="360" s="1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K89" i="359" s="1"/>
  <c r="J74" i="359"/>
  <c r="J89" i="359" s="1"/>
  <c r="I74" i="359"/>
  <c r="I89" i="359" s="1"/>
  <c r="H74" i="359"/>
  <c r="H89" i="359" s="1"/>
  <c r="G74" i="359"/>
  <c r="G89" i="359" s="1"/>
  <c r="F74" i="359"/>
  <c r="F89" i="359" s="1"/>
  <c r="K73" i="359"/>
  <c r="G73" i="359"/>
  <c r="L70" i="359"/>
  <c r="K70" i="359"/>
  <c r="J70" i="359"/>
  <c r="I70" i="359"/>
  <c r="H70" i="359"/>
  <c r="G70" i="359"/>
  <c r="F70" i="359"/>
  <c r="L54" i="359"/>
  <c r="L73" i="359" s="1"/>
  <c r="K54" i="359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L50" i="359" s="1"/>
  <c r="K35" i="359"/>
  <c r="K50" i="359" s="1"/>
  <c r="J35" i="359"/>
  <c r="J50" i="359" s="1"/>
  <c r="I35" i="359"/>
  <c r="I50" i="359" s="1"/>
  <c r="H35" i="359"/>
  <c r="H50" i="359" s="1"/>
  <c r="G35" i="359"/>
  <c r="G50" i="359" s="1"/>
  <c r="F35" i="359"/>
  <c r="F50" i="359" s="1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J110" i="359" s="1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L89" i="358" s="1"/>
  <c r="K74" i="358"/>
  <c r="K89" i="358" s="1"/>
  <c r="J74" i="358"/>
  <c r="J89" i="358" s="1"/>
  <c r="I74" i="358"/>
  <c r="I89" i="358" s="1"/>
  <c r="H74" i="358"/>
  <c r="H89" i="358" s="1"/>
  <c r="G74" i="358"/>
  <c r="G89" i="358" s="1"/>
  <c r="F74" i="358"/>
  <c r="F89" i="358" s="1"/>
  <c r="F93" i="358" s="1"/>
  <c r="I73" i="358"/>
  <c r="F73" i="358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H54" i="358"/>
  <c r="H73" i="358" s="1"/>
  <c r="G54" i="358"/>
  <c r="G73" i="358" s="1"/>
  <c r="F54" i="358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K50" i="358" s="1"/>
  <c r="J38" i="358"/>
  <c r="I38" i="358"/>
  <c r="H38" i="358"/>
  <c r="G38" i="358"/>
  <c r="G50" i="358" s="1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L50" i="358" s="1"/>
  <c r="K35" i="358"/>
  <c r="J35" i="358"/>
  <c r="J50" i="358" s="1"/>
  <c r="I35" i="358"/>
  <c r="I50" i="358" s="1"/>
  <c r="H35" i="358"/>
  <c r="H50" i="358" s="1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G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J89" i="356" s="1"/>
  <c r="I77" i="356"/>
  <c r="H77" i="356"/>
  <c r="G77" i="356"/>
  <c r="F77" i="356"/>
  <c r="F89" i="356" s="1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L89" i="356" s="1"/>
  <c r="K74" i="356"/>
  <c r="K89" i="356" s="1"/>
  <c r="J74" i="356"/>
  <c r="I74" i="356"/>
  <c r="I89" i="356" s="1"/>
  <c r="H74" i="356"/>
  <c r="H89" i="356" s="1"/>
  <c r="G74" i="356"/>
  <c r="G89" i="356" s="1"/>
  <c r="F74" i="356"/>
  <c r="K73" i="356"/>
  <c r="J73" i="356"/>
  <c r="G73" i="356"/>
  <c r="F73" i="356"/>
  <c r="L70" i="356"/>
  <c r="K70" i="356"/>
  <c r="J70" i="356"/>
  <c r="I70" i="356"/>
  <c r="H70" i="356"/>
  <c r="G70" i="356"/>
  <c r="F70" i="356"/>
  <c r="L54" i="356"/>
  <c r="L73" i="356" s="1"/>
  <c r="K54" i="356"/>
  <c r="J54" i="356"/>
  <c r="I54" i="356"/>
  <c r="I73" i="356" s="1"/>
  <c r="H54" i="356"/>
  <c r="H73" i="356" s="1"/>
  <c r="G54" i="356"/>
  <c r="F54" i="356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K50" i="356" s="1"/>
  <c r="J38" i="356"/>
  <c r="I38" i="356"/>
  <c r="H38" i="356"/>
  <c r="G38" i="356"/>
  <c r="G50" i="356" s="1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L50" i="356" s="1"/>
  <c r="K35" i="356"/>
  <c r="J35" i="356"/>
  <c r="J50" i="356" s="1"/>
  <c r="I35" i="356"/>
  <c r="I50" i="356" s="1"/>
  <c r="H35" i="356"/>
  <c r="H50" i="356" s="1"/>
  <c r="G35" i="356"/>
  <c r="F35" i="356"/>
  <c r="F50" i="356" s="1"/>
  <c r="F92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F30" i="356"/>
  <c r="F90" i="356" s="1"/>
  <c r="H111" i="355"/>
  <c r="K104" i="355"/>
  <c r="K103" i="355"/>
  <c r="K90" i="355"/>
  <c r="G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J89" i="355" s="1"/>
  <c r="I77" i="355"/>
  <c r="H77" i="355"/>
  <c r="G77" i="355"/>
  <c r="F77" i="355"/>
  <c r="F89" i="355" s="1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K89" i="355" s="1"/>
  <c r="J74" i="355"/>
  <c r="I74" i="355"/>
  <c r="I89" i="355" s="1"/>
  <c r="H74" i="355"/>
  <c r="H89" i="355" s="1"/>
  <c r="G74" i="355"/>
  <c r="G89" i="355" s="1"/>
  <c r="F74" i="355"/>
  <c r="K73" i="355"/>
  <c r="J73" i="355"/>
  <c r="G73" i="355"/>
  <c r="F73" i="355"/>
  <c r="L70" i="355"/>
  <c r="K70" i="355"/>
  <c r="J70" i="355"/>
  <c r="I70" i="355"/>
  <c r="H70" i="355"/>
  <c r="G70" i="355"/>
  <c r="F70" i="355"/>
  <c r="L54" i="355"/>
  <c r="L73" i="355" s="1"/>
  <c r="K54" i="355"/>
  <c r="J54" i="355"/>
  <c r="I54" i="355"/>
  <c r="I73" i="355" s="1"/>
  <c r="H54" i="355"/>
  <c r="H73" i="355" s="1"/>
  <c r="G54" i="355"/>
  <c r="F54" i="355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K50" i="355" s="1"/>
  <c r="J38" i="355"/>
  <c r="I38" i="355"/>
  <c r="H38" i="355"/>
  <c r="G38" i="355"/>
  <c r="G50" i="355" s="1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L50" i="355" s="1"/>
  <c r="K35" i="355"/>
  <c r="J35" i="355"/>
  <c r="J50" i="355" s="1"/>
  <c r="I35" i="355"/>
  <c r="I50" i="355" s="1"/>
  <c r="H35" i="355"/>
  <c r="H50" i="355" s="1"/>
  <c r="G35" i="355"/>
  <c r="F35" i="355"/>
  <c r="F50" i="355" s="1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F30" i="355"/>
  <c r="F90" i="355" s="1"/>
  <c r="H111" i="354"/>
  <c r="K104" i="354"/>
  <c r="K103" i="354"/>
  <c r="K90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L89" i="354" s="1"/>
  <c r="K74" i="354"/>
  <c r="K89" i="354" s="1"/>
  <c r="J74" i="354"/>
  <c r="I74" i="354"/>
  <c r="I89" i="354" s="1"/>
  <c r="H74" i="354"/>
  <c r="H89" i="354" s="1"/>
  <c r="G74" i="354"/>
  <c r="G89" i="354" s="1"/>
  <c r="F74" i="354"/>
  <c r="K73" i="354"/>
  <c r="J73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J54" i="354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K50" i="354" s="1"/>
  <c r="J38" i="354"/>
  <c r="I38" i="354"/>
  <c r="H38" i="354"/>
  <c r="G38" i="354"/>
  <c r="G50" i="354" s="1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L50" i="354" s="1"/>
  <c r="K35" i="354"/>
  <c r="J35" i="354"/>
  <c r="J50" i="354" s="1"/>
  <c r="I35" i="354"/>
  <c r="I50" i="354" s="1"/>
  <c r="H35" i="354"/>
  <c r="H50" i="354" s="1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K90" i="353"/>
  <c r="G90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J89" i="353" s="1"/>
  <c r="I77" i="353"/>
  <c r="H77" i="353"/>
  <c r="G77" i="353"/>
  <c r="F77" i="353"/>
  <c r="F89" i="353" s="1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L89" i="353" s="1"/>
  <c r="K74" i="353"/>
  <c r="K89" i="353" s="1"/>
  <c r="J74" i="353"/>
  <c r="I74" i="353"/>
  <c r="I89" i="353" s="1"/>
  <c r="H74" i="353"/>
  <c r="H89" i="353" s="1"/>
  <c r="G74" i="353"/>
  <c r="G89" i="353" s="1"/>
  <c r="F74" i="353"/>
  <c r="K73" i="353"/>
  <c r="J73" i="353"/>
  <c r="G73" i="353"/>
  <c r="F73" i="353"/>
  <c r="L70" i="353"/>
  <c r="K70" i="353"/>
  <c r="J70" i="353"/>
  <c r="I70" i="353"/>
  <c r="H70" i="353"/>
  <c r="G70" i="353"/>
  <c r="F70" i="353"/>
  <c r="L54" i="353"/>
  <c r="L73" i="353" s="1"/>
  <c r="K54" i="353"/>
  <c r="J54" i="353"/>
  <c r="I54" i="353"/>
  <c r="I73" i="353" s="1"/>
  <c r="H54" i="353"/>
  <c r="H73" i="353" s="1"/>
  <c r="G54" i="353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K50" i="353" s="1"/>
  <c r="J38" i="353"/>
  <c r="I38" i="353"/>
  <c r="H38" i="353"/>
  <c r="G38" i="353"/>
  <c r="G50" i="353" s="1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L50" i="353" s="1"/>
  <c r="K35" i="353"/>
  <c r="J35" i="353"/>
  <c r="J50" i="353" s="1"/>
  <c r="I35" i="353"/>
  <c r="I50" i="353" s="1"/>
  <c r="H35" i="353"/>
  <c r="H50" i="353" s="1"/>
  <c r="G35" i="353"/>
  <c r="F35" i="353"/>
  <c r="F50" i="353" s="1"/>
  <c r="L34" i="353"/>
  <c r="K34" i="353"/>
  <c r="J34" i="353"/>
  <c r="I34" i="353"/>
  <c r="H34" i="353"/>
  <c r="G34" i="353"/>
  <c r="F34" i="353"/>
  <c r="L30" i="353"/>
  <c r="L90" i="353" s="1"/>
  <c r="K30" i="353"/>
  <c r="J30" i="353"/>
  <c r="J90" i="353" s="1"/>
  <c r="I30" i="353"/>
  <c r="I90" i="353" s="1"/>
  <c r="H30" i="353"/>
  <c r="H90" i="353" s="1"/>
  <c r="G30" i="353"/>
  <c r="F30" i="353"/>
  <c r="F90" i="353" s="1"/>
  <c r="H111" i="351"/>
  <c r="K104" i="351"/>
  <c r="K103" i="351"/>
  <c r="K90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J89" i="351" s="1"/>
  <c r="I77" i="351"/>
  <c r="H77" i="351"/>
  <c r="G77" i="351"/>
  <c r="F77" i="351"/>
  <c r="F89" i="351" s="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L89" i="351" s="1"/>
  <c r="K74" i="351"/>
  <c r="K89" i="351" s="1"/>
  <c r="J74" i="351"/>
  <c r="I74" i="351"/>
  <c r="I89" i="351" s="1"/>
  <c r="H74" i="351"/>
  <c r="H89" i="351" s="1"/>
  <c r="G74" i="351"/>
  <c r="G89" i="351" s="1"/>
  <c r="F74" i="351"/>
  <c r="K73" i="351"/>
  <c r="J73" i="351"/>
  <c r="G73" i="351"/>
  <c r="F73" i="351"/>
  <c r="L70" i="351"/>
  <c r="K70" i="351"/>
  <c r="J70" i="351"/>
  <c r="I70" i="351"/>
  <c r="H70" i="351"/>
  <c r="G70" i="351"/>
  <c r="F70" i="351"/>
  <c r="L54" i="351"/>
  <c r="L73" i="351" s="1"/>
  <c r="K54" i="351"/>
  <c r="J54" i="351"/>
  <c r="I54" i="351"/>
  <c r="I73" i="351" s="1"/>
  <c r="H54" i="351"/>
  <c r="H73" i="351" s="1"/>
  <c r="G54" i="351"/>
  <c r="F54" i="35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J50" i="351" s="1"/>
  <c r="I35" i="351"/>
  <c r="I50" i="351" s="1"/>
  <c r="H35" i="351"/>
  <c r="H50" i="351" s="1"/>
  <c r="G35" i="351"/>
  <c r="F35" i="351"/>
  <c r="F50" i="351" s="1"/>
  <c r="F92" i="351" s="1"/>
  <c r="L34" i="351"/>
  <c r="K34" i="351"/>
  <c r="J34" i="351"/>
  <c r="I34" i="351"/>
  <c r="H34" i="351"/>
  <c r="G34" i="351"/>
  <c r="F34" i="351"/>
  <c r="L30" i="351"/>
  <c r="L90" i="351" s="1"/>
  <c r="K30" i="35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J89" i="350" s="1"/>
  <c r="I77" i="350"/>
  <c r="H77" i="350"/>
  <c r="G77" i="350"/>
  <c r="F77" i="350"/>
  <c r="F89" i="350" s="1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L89" i="350" s="1"/>
  <c r="K74" i="350"/>
  <c r="K89" i="350" s="1"/>
  <c r="J74" i="350"/>
  <c r="I74" i="350"/>
  <c r="I89" i="350" s="1"/>
  <c r="H74" i="350"/>
  <c r="H89" i="350" s="1"/>
  <c r="G74" i="350"/>
  <c r="G89" i="350" s="1"/>
  <c r="F74" i="350"/>
  <c r="J73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J50" i="350" s="1"/>
  <c r="I38" i="350"/>
  <c r="H38" i="350"/>
  <c r="G38" i="350"/>
  <c r="F38" i="350"/>
  <c r="F50" i="350" s="1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L50" i="350" s="1"/>
  <c r="K35" i="350"/>
  <c r="K50" i="350" s="1"/>
  <c r="J35" i="350"/>
  <c r="I35" i="350"/>
  <c r="I50" i="350" s="1"/>
  <c r="H35" i="350"/>
  <c r="H50" i="350" s="1"/>
  <c r="G35" i="350"/>
  <c r="G50" i="350" s="1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I89" i="349" s="1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K89" i="349" s="1"/>
  <c r="J74" i="349"/>
  <c r="J89" i="349" s="1"/>
  <c r="I74" i="349"/>
  <c r="H74" i="349"/>
  <c r="H89" i="349" s="1"/>
  <c r="G74" i="349"/>
  <c r="G89" i="349" s="1"/>
  <c r="F74" i="349"/>
  <c r="F89" i="349" s="1"/>
  <c r="F93" i="349" s="1"/>
  <c r="I73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J50" i="349" s="1"/>
  <c r="I38" i="349"/>
  <c r="H38" i="349"/>
  <c r="G38" i="349"/>
  <c r="F38" i="349"/>
  <c r="F50" i="349" s="1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K50" i="349" s="1"/>
  <c r="J35" i="349"/>
  <c r="I35" i="349"/>
  <c r="I50" i="349" s="1"/>
  <c r="H35" i="349"/>
  <c r="H50" i="349" s="1"/>
  <c r="G35" i="349"/>
  <c r="G50" i="349" s="1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L89" i="348" s="1"/>
  <c r="K74" i="348"/>
  <c r="K89" i="348" s="1"/>
  <c r="J74" i="348"/>
  <c r="J89" i="348" s="1"/>
  <c r="I74" i="348"/>
  <c r="H74" i="348"/>
  <c r="H89" i="348" s="1"/>
  <c r="G74" i="348"/>
  <c r="G89" i="348" s="1"/>
  <c r="F74" i="348"/>
  <c r="F89" i="348" s="1"/>
  <c r="I73" i="348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F50" i="348" s="1"/>
  <c r="L35" i="348"/>
  <c r="L50" i="348" s="1"/>
  <c r="K35" i="348"/>
  <c r="K50" i="348" s="1"/>
  <c r="J35" i="348"/>
  <c r="J50" i="348" s="1"/>
  <c r="I35" i="348"/>
  <c r="I50" i="348" s="1"/>
  <c r="H35" i="348"/>
  <c r="H50" i="348" s="1"/>
  <c r="G35" i="348"/>
  <c r="G50" i="348" s="1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J110" i="348" s="1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L89" i="347" s="1"/>
  <c r="K74" i="347"/>
  <c r="K89" i="347" s="1"/>
  <c r="J74" i="347"/>
  <c r="J89" i="347" s="1"/>
  <c r="I74" i="347"/>
  <c r="I89" i="347" s="1"/>
  <c r="H74" i="347"/>
  <c r="H89" i="347" s="1"/>
  <c r="G74" i="347"/>
  <c r="G89" i="347" s="1"/>
  <c r="F74" i="347"/>
  <c r="F89" i="347" s="1"/>
  <c r="L73" i="347"/>
  <c r="H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K50" i="347" s="1"/>
  <c r="J35" i="347"/>
  <c r="J50" i="347" s="1"/>
  <c r="I35" i="347"/>
  <c r="I50" i="347" s="1"/>
  <c r="H35" i="347"/>
  <c r="H50" i="347" s="1"/>
  <c r="G35" i="347"/>
  <c r="G50" i="347" s="1"/>
  <c r="F35" i="347"/>
  <c r="F50" i="347" s="1"/>
  <c r="F92" i="347" s="1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L89" i="346" s="1"/>
  <c r="K74" i="346"/>
  <c r="K89" i="346" s="1"/>
  <c r="J74" i="346"/>
  <c r="J89" i="346" s="1"/>
  <c r="I74" i="346"/>
  <c r="I89" i="346" s="1"/>
  <c r="H74" i="346"/>
  <c r="H89" i="346" s="1"/>
  <c r="G74" i="346"/>
  <c r="G89" i="346" s="1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L50" i="346" s="1"/>
  <c r="K35" i="346"/>
  <c r="K50" i="346" s="1"/>
  <c r="J35" i="346"/>
  <c r="J50" i="346" s="1"/>
  <c r="I35" i="346"/>
  <c r="I50" i="346" s="1"/>
  <c r="H35" i="346"/>
  <c r="H50" i="346" s="1"/>
  <c r="G35" i="346"/>
  <c r="G50" i="346" s="1"/>
  <c r="F35" i="346"/>
  <c r="F50" i="346" s="1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J110" i="346" s="1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L89" i="345" s="1"/>
  <c r="K74" i="345"/>
  <c r="K89" i="345" s="1"/>
  <c r="J74" i="345"/>
  <c r="J89" i="345" s="1"/>
  <c r="I74" i="345"/>
  <c r="I89" i="345" s="1"/>
  <c r="H74" i="345"/>
  <c r="H89" i="345" s="1"/>
  <c r="G74" i="345"/>
  <c r="G89" i="345" s="1"/>
  <c r="F74" i="345"/>
  <c r="F89" i="345" s="1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L50" i="345" s="1"/>
  <c r="K35" i="345"/>
  <c r="K50" i="345" s="1"/>
  <c r="J35" i="345"/>
  <c r="J50" i="345" s="1"/>
  <c r="I35" i="345"/>
  <c r="I50" i="345" s="1"/>
  <c r="H35" i="345"/>
  <c r="H50" i="345" s="1"/>
  <c r="G35" i="345"/>
  <c r="G50" i="345" s="1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J110" i="345" s="1"/>
  <c r="P5" i="508" l="1"/>
  <c r="E6" i="508"/>
  <c r="P3" i="506"/>
  <c r="P4" i="506" s="1"/>
  <c r="Q3" i="508"/>
  <c r="Q4" i="508" s="1"/>
  <c r="C1" i="508"/>
  <c r="B1" i="508" s="1"/>
  <c r="D2" i="508"/>
  <c r="F4" i="508"/>
  <c r="E6" i="507"/>
  <c r="F4" i="504"/>
  <c r="E4" i="504" s="1"/>
  <c r="E6" i="506"/>
  <c r="C225" i="508"/>
  <c r="C226" i="508" s="1"/>
  <c r="C237" i="508"/>
  <c r="C238" i="508" s="1"/>
  <c r="C239" i="508" s="1"/>
  <c r="C240" i="508" s="1"/>
  <c r="C241" i="508" s="1"/>
  <c r="C242" i="508" s="1"/>
  <c r="C243" i="508" s="1"/>
  <c r="C244" i="508" s="1"/>
  <c r="C245" i="508" s="1"/>
  <c r="C246" i="508" s="1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Q3" i="506"/>
  <c r="Q4" i="506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3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" i="504"/>
  <c r="B2" i="504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33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F6" i="500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F6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4" i="356"/>
  <c r="F93" i="356"/>
  <c r="F93" i="345"/>
  <c r="F93" i="347"/>
  <c r="F94" i="347" s="1"/>
  <c r="F92" i="348"/>
  <c r="F94" i="348" s="1"/>
  <c r="F92" i="349"/>
  <c r="F94" i="349" s="1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4" i="358" s="1"/>
  <c r="F90" i="345"/>
  <c r="F90" i="348"/>
  <c r="F90" i="349"/>
  <c r="J110" i="350"/>
  <c r="J110" i="351"/>
  <c r="J110" i="353"/>
  <c r="J110" i="354"/>
  <c r="J110" i="355"/>
  <c r="J110" i="356"/>
  <c r="J110" i="358"/>
  <c r="F90" i="358"/>
  <c r="F94" i="360"/>
  <c r="F94" i="379"/>
  <c r="F93" i="385"/>
  <c r="F94" i="386"/>
  <c r="F92" i="388"/>
  <c r="F93" i="389"/>
  <c r="F94" i="389" s="1"/>
  <c r="F92" i="392"/>
  <c r="F93" i="393"/>
  <c r="F93" i="397"/>
  <c r="F93" i="406"/>
  <c r="F92" i="407"/>
  <c r="F94" i="407" s="1"/>
  <c r="F90" i="346"/>
  <c r="F90" i="347"/>
  <c r="K90" i="349"/>
  <c r="F92" i="359"/>
  <c r="F93" i="360"/>
  <c r="F93" i="362"/>
  <c r="F93" i="364"/>
  <c r="F92" i="367"/>
  <c r="F94" i="367" s="1"/>
  <c r="F93" i="368"/>
  <c r="F93" i="369"/>
  <c r="F92" i="372"/>
  <c r="F94" i="372" s="1"/>
  <c r="F93" i="373"/>
  <c r="F93" i="376"/>
  <c r="F93" i="381"/>
  <c r="F94" i="381" s="1"/>
  <c r="F93" i="382"/>
  <c r="F92" i="384"/>
  <c r="F93" i="384"/>
  <c r="F93" i="387"/>
  <c r="F94" i="387" s="1"/>
  <c r="F93" i="388"/>
  <c r="F93" i="390"/>
  <c r="F93" i="391"/>
  <c r="F94" i="391" s="1"/>
  <c r="F92" i="394"/>
  <c r="F94" i="394" s="1"/>
  <c r="F92" i="400"/>
  <c r="F93" i="400"/>
  <c r="F93" i="402"/>
  <c r="J110" i="404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4" i="383" s="1"/>
  <c r="F92" i="385"/>
  <c r="F94" i="385" s="1"/>
  <c r="F94" i="390"/>
  <c r="F92" i="393"/>
  <c r="F94" i="393" s="1"/>
  <c r="F92" i="395"/>
  <c r="F94" i="395" s="1"/>
  <c r="F93" i="395"/>
  <c r="F92" i="396"/>
  <c r="F94" i="396" s="1"/>
  <c r="F92" i="397"/>
  <c r="F93" i="399"/>
  <c r="F92" i="401"/>
  <c r="F93" i="401"/>
  <c r="F92" i="403"/>
  <c r="F93" i="403"/>
  <c r="F92" i="406"/>
  <c r="F94" i="406" s="1"/>
  <c r="F92" i="361"/>
  <c r="F94" i="361" s="1"/>
  <c r="F92" i="363"/>
  <c r="F94" i="363" s="1"/>
  <c r="F92" i="365"/>
  <c r="F94" i="365" s="1"/>
  <c r="F93" i="366"/>
  <c r="F94" i="366" s="1"/>
  <c r="F92" i="369"/>
  <c r="F94" i="369" s="1"/>
  <c r="F92" i="370"/>
  <c r="F94" i="370" s="1"/>
  <c r="F93" i="371"/>
  <c r="F94" i="371" s="1"/>
  <c r="F92" i="374"/>
  <c r="F94" i="374" s="1"/>
  <c r="F92" i="376"/>
  <c r="F94" i="376" s="1"/>
  <c r="F93" i="377"/>
  <c r="F93" i="378"/>
  <c r="F94" i="378" s="1"/>
  <c r="F93" i="379"/>
  <c r="F93" i="380"/>
  <c r="F94" i="380" s="1"/>
  <c r="F93" i="386"/>
  <c r="F93" i="392"/>
  <c r="F93" i="394"/>
  <c r="F92" i="399"/>
  <c r="F92" i="402"/>
  <c r="F94" i="402" s="1"/>
  <c r="F92" i="404"/>
  <c r="F94" i="404" s="1"/>
  <c r="F93" i="408"/>
  <c r="F94" i="408" s="1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4" i="414"/>
  <c r="F94" i="418"/>
  <c r="F93" i="423"/>
  <c r="J111" i="425"/>
  <c r="K111" i="425" s="1"/>
  <c r="F96" i="425"/>
  <c r="J111" i="426"/>
  <c r="K111" i="426" s="1"/>
  <c r="F96" i="426"/>
  <c r="J111" i="433"/>
  <c r="K111" i="433" s="1"/>
  <c r="F96" i="433"/>
  <c r="K90" i="359"/>
  <c r="F90" i="378"/>
  <c r="F90" i="382"/>
  <c r="F90" i="387"/>
  <c r="F90" i="391"/>
  <c r="F90" i="395"/>
  <c r="G35" i="404"/>
  <c r="G50" i="404" s="1"/>
  <c r="F90" i="406"/>
  <c r="F92" i="412"/>
  <c r="F94" i="412" s="1"/>
  <c r="F93" i="414"/>
  <c r="F93" i="415"/>
  <c r="F93" i="416"/>
  <c r="F92" i="419"/>
  <c r="F94" i="419" s="1"/>
  <c r="F93" i="420"/>
  <c r="F92" i="422"/>
  <c r="F92" i="423"/>
  <c r="F94" i="423" s="1"/>
  <c r="F93" i="428"/>
  <c r="F93" i="429"/>
  <c r="F93" i="430"/>
  <c r="F92" i="432"/>
  <c r="F94" i="432" s="1"/>
  <c r="F92" i="436"/>
  <c r="F94" i="436" s="1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4" i="415" s="1"/>
  <c r="F92" i="416"/>
  <c r="F94" i="416" s="1"/>
  <c r="F93" i="417"/>
  <c r="F92" i="420"/>
  <c r="F94" i="420" s="1"/>
  <c r="F93" i="424"/>
  <c r="F92" i="427"/>
  <c r="F92" i="428"/>
  <c r="F93" i="431"/>
  <c r="F92" i="434"/>
  <c r="F94" i="434" s="1"/>
  <c r="F94" i="438"/>
  <c r="F94" i="439"/>
  <c r="F93" i="439"/>
  <c r="F93" i="440"/>
  <c r="F94" i="440" s="1"/>
  <c r="F94" i="441"/>
  <c r="F93" i="441"/>
  <c r="F112" i="442"/>
  <c r="F90" i="408"/>
  <c r="F93" i="409"/>
  <c r="F94" i="409" s="1"/>
  <c r="F92" i="411"/>
  <c r="F94" i="411" s="1"/>
  <c r="F93" i="412"/>
  <c r="F93" i="413"/>
  <c r="F94" i="413" s="1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4" i="435" s="1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C91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18" i="442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C42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9" i="444" s="1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F109" i="442" s="1"/>
  <c r="K90" i="442"/>
  <c r="K109" i="442" s="1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I109" i="444" s="1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L109" i="444" s="1"/>
  <c r="J92" i="444"/>
  <c r="L94" i="444"/>
  <c r="J96" i="444"/>
  <c r="J109" i="444" s="1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I109" i="445" s="1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L109" i="446" s="1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L109" i="447" s="1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K109" i="444" s="1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F109" i="445" s="1"/>
  <c r="J91" i="445"/>
  <c r="J109" i="445" s="1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K109" i="446" s="1"/>
  <c r="F93" i="446"/>
  <c r="J93" i="446"/>
  <c r="I94" i="446"/>
  <c r="H95" i="446"/>
  <c r="L95" i="446"/>
  <c r="G96" i="446"/>
  <c r="K96" i="446"/>
  <c r="F97" i="446"/>
  <c r="J97" i="446"/>
  <c r="I98" i="446"/>
  <c r="I109" i="446" s="1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J64" i="448"/>
  <c r="J88" i="448" s="1"/>
  <c r="K14" i="448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F109" i="448" s="1"/>
  <c r="J89" i="448"/>
  <c r="J109" i="448" s="1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109" i="448" s="1"/>
  <c r="G93" i="448"/>
  <c r="G97" i="448"/>
  <c r="G101" i="448"/>
  <c r="H105" i="448"/>
  <c r="F107" i="448"/>
  <c r="X4" i="455"/>
  <c r="C42" i="455"/>
  <c r="H62" i="455"/>
  <c r="F118" i="455" s="1"/>
  <c r="L62" i="455"/>
  <c r="C58" i="455"/>
  <c r="I96" i="455"/>
  <c r="I115" i="455" s="1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I115" i="454" s="1"/>
  <c r="H97" i="454"/>
  <c r="L97" i="454"/>
  <c r="L115" i="454" s="1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I115" i="458" s="1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F118" i="458" s="1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F115" i="458" s="1"/>
  <c r="J97" i="458"/>
  <c r="J115" i="458" s="1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I115" i="459" s="1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E4" i="508" l="1"/>
  <c r="F6" i="508"/>
  <c r="C248" i="508"/>
  <c r="D3" i="508"/>
  <c r="C2" i="508"/>
  <c r="B2" i="508" s="1"/>
  <c r="C233" i="508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66"/>
  <c r="K111" i="366" s="1"/>
  <c r="F96" i="366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413"/>
  <c r="K111" i="413" s="1"/>
  <c r="F96" i="413"/>
  <c r="J111" i="440"/>
  <c r="K111" i="440" s="1"/>
  <c r="F96" i="440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C92" i="442"/>
  <c r="C68" i="442"/>
  <c r="C43" i="442"/>
  <c r="C1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404"/>
  <c r="K111" i="404" s="1"/>
  <c r="F96" i="404"/>
  <c r="J111" i="363"/>
  <c r="K111" i="363" s="1"/>
  <c r="F96" i="363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119" i="455" s="1"/>
  <c r="F120" i="455" s="1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113" i="444" s="1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F113" i="442" s="1"/>
  <c r="F114" i="442" s="1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F113" i="445" s="1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L14" i="448"/>
  <c r="K39" i="448"/>
  <c r="K64" i="448"/>
  <c r="K88" i="448" s="1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34"/>
  <c r="K111" i="434" s="1"/>
  <c r="F96" i="434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6"/>
  <c r="K111" i="396" s="1"/>
  <c r="F96" i="396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J111" i="367"/>
  <c r="K111" i="367" s="1"/>
  <c r="F96" i="367"/>
  <c r="F94" i="353"/>
  <c r="J111" i="349"/>
  <c r="F96" i="349"/>
  <c r="K111" i="349" s="1"/>
  <c r="D4" i="508" l="1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69" i="442"/>
  <c r="C20" i="442"/>
  <c r="C93" i="442"/>
  <c r="C44" i="442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39" i="448"/>
  <c r="D131" i="448"/>
  <c r="L64" i="448"/>
  <c r="L88" i="448" s="1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F120" i="459"/>
  <c r="J137" i="459" s="1"/>
  <c r="K137" i="459" s="1"/>
  <c r="K138" i="459" s="1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C4" i="508" l="1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C94" i="442"/>
  <c r="C70" i="442"/>
  <c r="C45" i="442"/>
  <c r="C21" i="442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D6" i="508" l="1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C71" i="442"/>
  <c r="C46" i="442"/>
  <c r="C22" i="442"/>
  <c r="C95" i="442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I92" i="482" l="1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C96" i="442"/>
  <c r="C47" i="442"/>
  <c r="C23" i="442"/>
  <c r="C72" i="442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D8" i="508" l="1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6" i="484"/>
  <c r="H147" i="484"/>
  <c r="H159" i="484"/>
  <c r="H149" i="484"/>
  <c r="H136" i="484"/>
  <c r="H133" i="484"/>
  <c r="H130" i="484"/>
  <c r="H127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C73" i="442"/>
  <c r="C97" i="442"/>
  <c r="C24" i="442"/>
  <c r="C48" i="442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P12" i="508" l="1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98" i="442"/>
  <c r="C49" i="442"/>
  <c r="C74" i="442"/>
  <c r="C25" i="442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D10" i="508" l="1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75" i="442"/>
  <c r="C99" i="442"/>
  <c r="C50" i="442"/>
  <c r="C26" i="442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08" l="1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100" i="442"/>
  <c r="C76" i="442"/>
  <c r="C51" i="442"/>
  <c r="C27" i="442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11" i="508" l="1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77" i="442"/>
  <c r="C101" i="442"/>
  <c r="C28" i="442"/>
  <c r="C52" i="442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08" l="1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2" i="442"/>
  <c r="C78" i="442"/>
  <c r="C53" i="442"/>
  <c r="C29" i="442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13" i="508" l="1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79" i="442"/>
  <c r="C103" i="442"/>
  <c r="C54" i="442"/>
  <c r="C30" i="442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08" l="1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55" i="442"/>
  <c r="C104" i="442"/>
  <c r="C31" i="442"/>
  <c r="C80" i="442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6" i="508" l="1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C81" i="442"/>
  <c r="C105" i="442"/>
  <c r="C56" i="442"/>
  <c r="C32" i="442"/>
  <c r="D16" i="478"/>
  <c r="C15" i="478"/>
  <c r="B15" i="478" s="1"/>
  <c r="D17" i="479"/>
  <c r="C16" i="479"/>
  <c r="B16" i="479" s="1"/>
  <c r="D16" i="475"/>
  <c r="C15" i="475"/>
  <c r="B15" i="475" s="1"/>
  <c r="P20" i="508" l="1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C106" i="442"/>
  <c r="C82" i="442"/>
  <c r="C57" i="442"/>
  <c r="C33" i="442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8" i="508" l="1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C83" i="442"/>
  <c r="C107" i="442"/>
  <c r="C58" i="442"/>
  <c r="C34" i="442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8" l="1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C59" i="442"/>
  <c r="C108" i="442"/>
  <c r="C84" i="442"/>
  <c r="D20" i="479"/>
  <c r="C19" i="479"/>
  <c r="B19" i="479" s="1"/>
  <c r="D20" i="477"/>
  <c r="C19" i="477"/>
  <c r="B19" i="477" s="1"/>
  <c r="D19" i="478"/>
  <c r="C18" i="478"/>
  <c r="B18" i="478" s="1"/>
  <c r="D20" i="508" l="1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20" i="508" l="1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0" i="508" l="1"/>
  <c r="E71" i="508"/>
  <c r="E131" i="508"/>
  <c r="J131" i="508"/>
  <c r="J100" i="508"/>
  <c r="J71" i="508"/>
  <c r="I100" i="508"/>
  <c r="I71" i="508"/>
  <c r="I131" i="508"/>
  <c r="G131" i="508"/>
  <c r="G100" i="508"/>
  <c r="G71" i="508"/>
  <c r="H131" i="508"/>
  <c r="H100" i="508"/>
  <c r="H71" i="508"/>
  <c r="K131" i="508"/>
  <c r="K100" i="508"/>
  <c r="K71" i="508"/>
  <c r="F131" i="508"/>
  <c r="F100" i="508"/>
  <c r="F71" i="508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59" i="508" l="1"/>
  <c r="K136" i="508"/>
  <c r="K142" i="508"/>
  <c r="K163" i="508"/>
  <c r="K165" i="508"/>
  <c r="K167" i="508"/>
  <c r="K169" i="508"/>
  <c r="K171" i="508"/>
  <c r="K147" i="508"/>
  <c r="K179" i="508"/>
  <c r="K155" i="508"/>
  <c r="K154" i="508"/>
  <c r="K166" i="508"/>
  <c r="K172" i="508"/>
  <c r="K140" i="508"/>
  <c r="K148" i="508"/>
  <c r="K176" i="508"/>
  <c r="K152" i="508"/>
  <c r="K180" i="508"/>
  <c r="K137" i="508"/>
  <c r="K141" i="508"/>
  <c r="K150" i="508"/>
  <c r="K178" i="508"/>
  <c r="K182" i="508"/>
  <c r="K168" i="508"/>
  <c r="K173" i="508"/>
  <c r="K177" i="508"/>
  <c r="K181" i="508"/>
  <c r="K144" i="508"/>
  <c r="K134" i="508"/>
  <c r="K175" i="508"/>
  <c r="K151" i="508"/>
  <c r="K183" i="508"/>
  <c r="K135" i="508"/>
  <c r="K146" i="508"/>
  <c r="K174" i="508"/>
  <c r="K160" i="508"/>
  <c r="K162" i="508"/>
  <c r="K170" i="508"/>
  <c r="K133" i="508"/>
  <c r="K138" i="508"/>
  <c r="K132" i="508"/>
  <c r="K139" i="508"/>
  <c r="K143" i="508"/>
  <c r="K161" i="508"/>
  <c r="K164" i="508"/>
  <c r="K145" i="508"/>
  <c r="K149" i="508"/>
  <c r="K153" i="508"/>
  <c r="G130" i="508"/>
  <c r="G158" i="508" s="1"/>
  <c r="G97" i="508"/>
  <c r="G99" i="508"/>
  <c r="G125" i="508"/>
  <c r="I125" i="508"/>
  <c r="I130" i="508"/>
  <c r="I158" i="508" s="1"/>
  <c r="I97" i="508"/>
  <c r="I99" i="508"/>
  <c r="J159" i="508"/>
  <c r="J133" i="508"/>
  <c r="J132" i="508"/>
  <c r="J147" i="508"/>
  <c r="J179" i="508"/>
  <c r="J155" i="508"/>
  <c r="J174" i="508"/>
  <c r="J146" i="508"/>
  <c r="J134" i="508"/>
  <c r="J164" i="508"/>
  <c r="J142" i="508"/>
  <c r="J161" i="508"/>
  <c r="J136" i="508"/>
  <c r="J166" i="508"/>
  <c r="J173" i="508"/>
  <c r="J177" i="508"/>
  <c r="J181" i="508"/>
  <c r="J163" i="508"/>
  <c r="J165" i="508"/>
  <c r="J167" i="508"/>
  <c r="J169" i="508"/>
  <c r="J171" i="508"/>
  <c r="J175" i="508"/>
  <c r="J151" i="508"/>
  <c r="J183" i="508"/>
  <c r="J182" i="508"/>
  <c r="J138" i="508"/>
  <c r="J168" i="508"/>
  <c r="J176" i="508"/>
  <c r="J148" i="508"/>
  <c r="J180" i="508"/>
  <c r="J152" i="508"/>
  <c r="J135" i="508"/>
  <c r="J137" i="508"/>
  <c r="J139" i="508"/>
  <c r="J141" i="508"/>
  <c r="J143" i="508"/>
  <c r="J178" i="508"/>
  <c r="J150" i="508"/>
  <c r="J154" i="508"/>
  <c r="J160" i="508"/>
  <c r="J162" i="508"/>
  <c r="J140" i="508"/>
  <c r="J170" i="508"/>
  <c r="J145" i="508"/>
  <c r="J149" i="508"/>
  <c r="J153" i="508"/>
  <c r="J144" i="508"/>
  <c r="J172" i="508"/>
  <c r="F159" i="508"/>
  <c r="F152" i="508"/>
  <c r="F148" i="508"/>
  <c r="F133" i="508"/>
  <c r="F132" i="508"/>
  <c r="F176" i="508"/>
  <c r="F180" i="508"/>
  <c r="F135" i="508"/>
  <c r="F137" i="508"/>
  <c r="F139" i="508"/>
  <c r="F141" i="508"/>
  <c r="F143" i="508"/>
  <c r="F178" i="508"/>
  <c r="F160" i="508"/>
  <c r="F162" i="508"/>
  <c r="F140" i="508"/>
  <c r="F170" i="508"/>
  <c r="F154" i="508"/>
  <c r="F172" i="508"/>
  <c r="F145" i="508"/>
  <c r="F149" i="508"/>
  <c r="F153" i="508"/>
  <c r="F179" i="508"/>
  <c r="F174" i="508"/>
  <c r="F151" i="508"/>
  <c r="F134" i="508"/>
  <c r="F164" i="508"/>
  <c r="F142" i="508"/>
  <c r="F147" i="508"/>
  <c r="F155" i="508"/>
  <c r="F161" i="508"/>
  <c r="F136" i="508"/>
  <c r="F166" i="508"/>
  <c r="F173" i="508"/>
  <c r="F177" i="508"/>
  <c r="F181" i="508"/>
  <c r="F144" i="508"/>
  <c r="F163" i="508"/>
  <c r="F165" i="508"/>
  <c r="F167" i="508"/>
  <c r="F169" i="508"/>
  <c r="F171" i="508"/>
  <c r="F175" i="508"/>
  <c r="F183" i="508"/>
  <c r="F182" i="508"/>
  <c r="F138" i="508"/>
  <c r="F168" i="508"/>
  <c r="F146" i="508"/>
  <c r="F150" i="508"/>
  <c r="H99" i="508"/>
  <c r="H125" i="508"/>
  <c r="H130" i="508"/>
  <c r="H158" i="508" s="1"/>
  <c r="H97" i="508"/>
  <c r="E159" i="508"/>
  <c r="E144" i="508"/>
  <c r="E140" i="508"/>
  <c r="E148" i="508"/>
  <c r="E152" i="508"/>
  <c r="E137" i="508"/>
  <c r="E141" i="508"/>
  <c r="E150" i="508"/>
  <c r="E154" i="508"/>
  <c r="E161" i="508"/>
  <c r="E164" i="508"/>
  <c r="E145" i="508"/>
  <c r="E149" i="508"/>
  <c r="E153" i="508"/>
  <c r="E172" i="508"/>
  <c r="E132" i="508"/>
  <c r="E134" i="508"/>
  <c r="E163" i="508"/>
  <c r="E165" i="508"/>
  <c r="E167" i="508"/>
  <c r="E169" i="508"/>
  <c r="E171" i="508"/>
  <c r="E147" i="508"/>
  <c r="E179" i="508"/>
  <c r="E155" i="508"/>
  <c r="E135" i="508"/>
  <c r="E146" i="508"/>
  <c r="E166" i="508"/>
  <c r="E138" i="508"/>
  <c r="E176" i="508"/>
  <c r="E180" i="508"/>
  <c r="E139" i="508"/>
  <c r="E143" i="508"/>
  <c r="E178" i="508"/>
  <c r="E182" i="508"/>
  <c r="E168" i="508"/>
  <c r="E173" i="508"/>
  <c r="E177" i="508"/>
  <c r="E181" i="508"/>
  <c r="E133" i="508"/>
  <c r="E136" i="508"/>
  <c r="E142" i="508"/>
  <c r="E175" i="508"/>
  <c r="E151" i="508"/>
  <c r="E183" i="508"/>
  <c r="E174" i="508"/>
  <c r="E160" i="508"/>
  <c r="E162" i="508"/>
  <c r="E170" i="508"/>
  <c r="K130" i="508"/>
  <c r="K158" i="508" s="1"/>
  <c r="K97" i="508"/>
  <c r="K99" i="508"/>
  <c r="K125" i="508"/>
  <c r="G159" i="508"/>
  <c r="G172" i="508"/>
  <c r="G144" i="508"/>
  <c r="G142" i="508"/>
  <c r="G140" i="508"/>
  <c r="G138" i="508"/>
  <c r="G136" i="508"/>
  <c r="G134" i="508"/>
  <c r="G165" i="508"/>
  <c r="G181" i="508"/>
  <c r="G173" i="508"/>
  <c r="G164" i="508"/>
  <c r="G176" i="508"/>
  <c r="G133" i="508"/>
  <c r="G182" i="508"/>
  <c r="G167" i="508"/>
  <c r="G179" i="508"/>
  <c r="G137" i="508"/>
  <c r="G145" i="508"/>
  <c r="G149" i="508"/>
  <c r="G153" i="508"/>
  <c r="G166" i="508"/>
  <c r="G174" i="508"/>
  <c r="G169" i="508"/>
  <c r="G177" i="508"/>
  <c r="G147" i="508"/>
  <c r="G155" i="508"/>
  <c r="G183" i="508"/>
  <c r="G180" i="508"/>
  <c r="G154" i="508"/>
  <c r="G171" i="508"/>
  <c r="G139" i="508"/>
  <c r="G148" i="508"/>
  <c r="G152" i="508"/>
  <c r="G161" i="508"/>
  <c r="G160" i="508"/>
  <c r="G168" i="508"/>
  <c r="G132" i="508"/>
  <c r="G150" i="508"/>
  <c r="G175" i="508"/>
  <c r="G141" i="508"/>
  <c r="G162" i="508"/>
  <c r="G170" i="508"/>
  <c r="G178" i="508"/>
  <c r="G151" i="508"/>
  <c r="G146" i="508"/>
  <c r="G163" i="508"/>
  <c r="G135" i="508"/>
  <c r="G143" i="508"/>
  <c r="J125" i="508"/>
  <c r="J130" i="508"/>
  <c r="J158" i="508" s="1"/>
  <c r="J97" i="508"/>
  <c r="J99" i="508"/>
  <c r="E125" i="508"/>
  <c r="E130" i="508"/>
  <c r="E158" i="508" s="1"/>
  <c r="E97" i="508"/>
  <c r="E99" i="508"/>
  <c r="F125" i="508"/>
  <c r="F130" i="508"/>
  <c r="F158" i="508" s="1"/>
  <c r="F97" i="508"/>
  <c r="F99" i="508"/>
  <c r="H159" i="508"/>
  <c r="H142" i="508"/>
  <c r="H140" i="508"/>
  <c r="H138" i="508"/>
  <c r="H135" i="508"/>
  <c r="H148" i="508"/>
  <c r="H152" i="508"/>
  <c r="H179" i="508"/>
  <c r="H155" i="508"/>
  <c r="H174" i="508"/>
  <c r="H150" i="508"/>
  <c r="H132" i="508"/>
  <c r="H168" i="508"/>
  <c r="H139" i="508"/>
  <c r="H137" i="508"/>
  <c r="H151" i="508"/>
  <c r="H146" i="508"/>
  <c r="H160" i="508"/>
  <c r="H161" i="508"/>
  <c r="H162" i="508"/>
  <c r="H170" i="508"/>
  <c r="H173" i="508"/>
  <c r="H177" i="508"/>
  <c r="H143" i="508"/>
  <c r="H141" i="508"/>
  <c r="H163" i="508"/>
  <c r="H165" i="508"/>
  <c r="H167" i="508"/>
  <c r="H169" i="508"/>
  <c r="H171" i="508"/>
  <c r="H175" i="508"/>
  <c r="H182" i="508"/>
  <c r="H133" i="508"/>
  <c r="H164" i="508"/>
  <c r="H145" i="508"/>
  <c r="H149" i="508"/>
  <c r="H181" i="508"/>
  <c r="H144" i="508"/>
  <c r="H134" i="508"/>
  <c r="H176" i="508"/>
  <c r="H180" i="508"/>
  <c r="H147" i="508"/>
  <c r="H183" i="508"/>
  <c r="H136" i="508"/>
  <c r="H178" i="508"/>
  <c r="H154" i="508"/>
  <c r="H166" i="508"/>
  <c r="H153" i="508"/>
  <c r="H172" i="508"/>
  <c r="I159" i="508"/>
  <c r="I172" i="508"/>
  <c r="I152" i="508"/>
  <c r="I148" i="508"/>
  <c r="I144" i="508"/>
  <c r="I153" i="508"/>
  <c r="I149" i="508"/>
  <c r="I145" i="508"/>
  <c r="I166" i="508"/>
  <c r="I154" i="508"/>
  <c r="I168" i="508"/>
  <c r="I133" i="508"/>
  <c r="I138" i="508"/>
  <c r="I147" i="508"/>
  <c r="I151" i="508"/>
  <c r="I170" i="508"/>
  <c r="I135" i="508"/>
  <c r="I137" i="508"/>
  <c r="I139" i="508"/>
  <c r="I141" i="508"/>
  <c r="I143" i="508"/>
  <c r="I165" i="508"/>
  <c r="I182" i="508"/>
  <c r="I180" i="508"/>
  <c r="I140" i="508"/>
  <c r="I181" i="508"/>
  <c r="I155" i="508"/>
  <c r="I167" i="508"/>
  <c r="I175" i="508"/>
  <c r="I173" i="508"/>
  <c r="I174" i="508"/>
  <c r="I160" i="508"/>
  <c r="I132" i="508"/>
  <c r="I146" i="508"/>
  <c r="I150" i="508"/>
  <c r="I183" i="508"/>
  <c r="I134" i="508"/>
  <c r="I142" i="508"/>
  <c r="I177" i="508"/>
  <c r="I178" i="508"/>
  <c r="I164" i="508"/>
  <c r="I162" i="508"/>
  <c r="I161" i="508"/>
  <c r="I169" i="508"/>
  <c r="I176" i="508"/>
  <c r="I136" i="508"/>
  <c r="I163" i="508"/>
  <c r="I171" i="508"/>
  <c r="I179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84" i="508" l="1"/>
  <c r="H184" i="508"/>
  <c r="G184" i="508"/>
  <c r="K184" i="508"/>
  <c r="I184" i="508"/>
  <c r="F184" i="508"/>
  <c r="J184" i="508"/>
  <c r="H156" i="508"/>
  <c r="K184" i="506"/>
  <c r="J184" i="506"/>
  <c r="G184" i="507"/>
  <c r="I156" i="508"/>
  <c r="H202" i="508"/>
  <c r="G156" i="508"/>
  <c r="E156" i="508"/>
  <c r="J156" i="508"/>
  <c r="K156" i="508"/>
  <c r="F156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187" i="508" l="1"/>
  <c r="J202" i="508"/>
  <c r="S66" i="508"/>
  <c r="E186" i="508"/>
  <c r="E188" i="508" s="1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H203" i="508" l="1"/>
  <c r="J187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03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188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<sst xmlns="http://purl.oclc.org/ooxml/spreadsheetml/main" count="28759" uniqueCount="710">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</sst>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74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</fills>
  <borders count="37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/>
      <bottom style="thin">
        <color indexed="64"/>
      </bottom>
      <diagonal/>
    </border>
    <border>
      <start/>
      <end style="medium">
        <color indexed="64"/>
      </end>
      <top/>
      <bottom/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/>
      <top/>
      <bottom style="medium">
        <color indexed="64"/>
      </bottom>
      <diagonal/>
    </border>
    <border>
      <start style="thin">
        <color indexed="64"/>
      </start>
      <end/>
      <top/>
      <bottom/>
      <diagonal/>
    </border>
    <border>
      <start style="medium">
        <color indexed="64"/>
      </start>
      <end/>
      <top style="medium">
        <color indexed="64"/>
      </top>
      <bottom style="thin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medium">
        <color indexed="64"/>
      </start>
      <end/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 style="thin">
        <color indexed="64"/>
      </top>
      <bottom/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/>
      <end/>
      <top/>
      <bottom style="medium">
        <color rgb="FF505050"/>
      </bottom>
      <diagonal/>
    </border>
    <border>
      <start style="medium">
        <color rgb="FF505050"/>
      </start>
      <end style="medium">
        <color rgb="FF505050"/>
      </end>
      <top style="medium">
        <color rgb="FF505050"/>
      </top>
      <bottom style="medium">
        <color rgb="FF505050"/>
      </bottom>
      <diagonal/>
    </border>
    <border>
      <start style="medium">
        <color rgb="FF505050"/>
      </start>
      <end/>
      <top style="medium">
        <color rgb="FF505050"/>
      </top>
      <bottom style="medium">
        <color rgb="FF505050"/>
      </bottom>
      <diagonal/>
    </border>
    <border>
      <start/>
      <end/>
      <top style="medium">
        <color rgb="FF505050"/>
      </top>
      <bottom style="medium">
        <color rgb="FF505050"/>
      </bottom>
      <diagonal/>
    </border>
    <border>
      <start/>
      <end style="medium">
        <color rgb="FF505050"/>
      </end>
      <top style="medium">
        <color rgb="FF505050"/>
      </top>
      <bottom style="medium">
        <color rgb="FF505050"/>
      </bottom>
      <diagonal/>
    </border>
    <border>
      <start/>
      <end style="medium">
        <color rgb="FF505050"/>
      </end>
      <top/>
      <bottom/>
      <diagonal/>
    </border>
    <border>
      <start style="thin">
        <color rgb="FF505050"/>
      </start>
      <end/>
      <top style="thin">
        <color rgb="FF505050"/>
      </top>
      <bottom style="thin">
        <color rgb="FF505050"/>
      </bottom>
      <diagonal/>
    </border>
    <border>
      <start/>
      <end style="thin">
        <color rgb="FF505050"/>
      </end>
      <top style="thin">
        <color rgb="FF505050"/>
      </top>
      <bottom style="thin">
        <color rgb="FF505050"/>
      </bottom>
      <diagonal/>
    </border>
    <border>
      <start style="thin">
        <color rgb="FF505050"/>
      </start>
      <end style="thin">
        <color rgb="FF505050"/>
      </end>
      <top style="thin">
        <color rgb="FF505050"/>
      </top>
      <bottom style="thin">
        <color rgb="FF505050"/>
      </bottom>
      <diagonal/>
    </border>
    <border>
      <start/>
      <end/>
      <top style="thin">
        <color rgb="FF505050"/>
      </top>
      <bottom/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604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purl.oclc.org/ooxml/officeDocument/relationships/worksheet" Target="worksheets/sheet117.xml"/><Relationship Id="rId21" Type="http://purl.oclc.org/ooxml/officeDocument/relationships/worksheet" Target="worksheets/sheet21.xml"/><Relationship Id="rId42" Type="http://purl.oclc.org/ooxml/officeDocument/relationships/worksheet" Target="worksheets/sheet42.xml"/><Relationship Id="rId63" Type="http://purl.oclc.org/ooxml/officeDocument/relationships/worksheet" Target="worksheets/sheet63.xml"/><Relationship Id="rId84" Type="http://purl.oclc.org/ooxml/officeDocument/relationships/worksheet" Target="worksheets/sheet84.xml"/><Relationship Id="rId138" Type="http://purl.oclc.org/ooxml/officeDocument/relationships/sharedStrings" Target="sharedStrings.xml"/><Relationship Id="rId16" Type="http://purl.oclc.org/ooxml/officeDocument/relationships/worksheet" Target="worksheets/sheet16.xml"/><Relationship Id="rId107" Type="http://purl.oclc.org/ooxml/officeDocument/relationships/worksheet" Target="worksheets/sheet107.xml"/><Relationship Id="rId11" Type="http://purl.oclc.org/ooxml/officeDocument/relationships/worksheet" Target="worksheets/sheet11.xml"/><Relationship Id="rId32" Type="http://purl.oclc.org/ooxml/officeDocument/relationships/worksheet" Target="worksheets/sheet32.xml"/><Relationship Id="rId37" Type="http://purl.oclc.org/ooxml/officeDocument/relationships/worksheet" Target="worksheets/sheet37.xml"/><Relationship Id="rId53" Type="http://purl.oclc.org/ooxml/officeDocument/relationships/worksheet" Target="worksheets/sheet53.xml"/><Relationship Id="rId58" Type="http://purl.oclc.org/ooxml/officeDocument/relationships/worksheet" Target="worksheets/sheet58.xml"/><Relationship Id="rId74" Type="http://purl.oclc.org/ooxml/officeDocument/relationships/worksheet" Target="worksheets/sheet74.xml"/><Relationship Id="rId79" Type="http://purl.oclc.org/ooxml/officeDocument/relationships/worksheet" Target="worksheets/sheet79.xml"/><Relationship Id="rId102" Type="http://purl.oclc.org/ooxml/officeDocument/relationships/worksheet" Target="worksheets/sheet102.xml"/><Relationship Id="rId123" Type="http://purl.oclc.org/ooxml/officeDocument/relationships/worksheet" Target="worksheets/sheet123.xml"/><Relationship Id="rId128" Type="http://purl.oclc.org/ooxml/officeDocument/relationships/worksheet" Target="worksheets/sheet128.xml"/><Relationship Id="rId5" Type="http://purl.oclc.org/ooxml/officeDocument/relationships/worksheet" Target="worksheets/sheet5.xml"/><Relationship Id="rId90" Type="http://purl.oclc.org/ooxml/officeDocument/relationships/worksheet" Target="worksheets/sheet90.xml"/><Relationship Id="rId95" Type="http://purl.oclc.org/ooxml/officeDocument/relationships/worksheet" Target="worksheets/sheet95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43" Type="http://purl.oclc.org/ooxml/officeDocument/relationships/worksheet" Target="worksheets/sheet43.xml"/><Relationship Id="rId48" Type="http://purl.oclc.org/ooxml/officeDocument/relationships/worksheet" Target="worksheets/sheet48.xml"/><Relationship Id="rId64" Type="http://purl.oclc.org/ooxml/officeDocument/relationships/worksheet" Target="worksheets/sheet64.xml"/><Relationship Id="rId69" Type="http://purl.oclc.org/ooxml/officeDocument/relationships/worksheet" Target="worksheets/sheet69.xml"/><Relationship Id="rId113" Type="http://purl.oclc.org/ooxml/officeDocument/relationships/worksheet" Target="worksheets/sheet113.xml"/><Relationship Id="rId118" Type="http://purl.oclc.org/ooxml/officeDocument/relationships/worksheet" Target="worksheets/sheet118.xml"/><Relationship Id="rId134" Type="http://purl.oclc.org/ooxml/officeDocument/relationships/worksheet" Target="worksheets/sheet134.xml"/><Relationship Id="rId139" Type="http://purl.oclc.org/ooxml/officeDocument/relationships/calcChain" Target="calcChain.xml"/><Relationship Id="rId80" Type="http://purl.oclc.org/ooxml/officeDocument/relationships/worksheet" Target="worksheets/sheet80.xml"/><Relationship Id="rId85" Type="http://purl.oclc.org/ooxml/officeDocument/relationships/worksheet" Target="worksheets/sheet85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33" Type="http://purl.oclc.org/ooxml/officeDocument/relationships/worksheet" Target="worksheets/sheet33.xml"/><Relationship Id="rId38" Type="http://purl.oclc.org/ooxml/officeDocument/relationships/worksheet" Target="worksheets/sheet38.xml"/><Relationship Id="rId59" Type="http://purl.oclc.org/ooxml/officeDocument/relationships/worksheet" Target="worksheets/sheet59.xml"/><Relationship Id="rId103" Type="http://purl.oclc.org/ooxml/officeDocument/relationships/worksheet" Target="worksheets/sheet103.xml"/><Relationship Id="rId108" Type="http://purl.oclc.org/ooxml/officeDocument/relationships/worksheet" Target="worksheets/sheet108.xml"/><Relationship Id="rId124" Type="http://purl.oclc.org/ooxml/officeDocument/relationships/worksheet" Target="worksheets/sheet124.xml"/><Relationship Id="rId129" Type="http://purl.oclc.org/ooxml/officeDocument/relationships/worksheet" Target="worksheets/sheet129.xml"/><Relationship Id="rId54" Type="http://purl.oclc.org/ooxml/officeDocument/relationships/worksheet" Target="worksheets/sheet54.xml"/><Relationship Id="rId70" Type="http://purl.oclc.org/ooxml/officeDocument/relationships/worksheet" Target="worksheets/sheet70.xml"/><Relationship Id="rId75" Type="http://purl.oclc.org/ooxml/officeDocument/relationships/worksheet" Target="worksheets/sheet75.xml"/><Relationship Id="rId91" Type="http://purl.oclc.org/ooxml/officeDocument/relationships/worksheet" Target="worksheets/sheet91.xml"/><Relationship Id="rId96" Type="http://purl.oclc.org/ooxml/officeDocument/relationships/worksheet" Target="worksheets/sheet96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49" Type="http://purl.oclc.org/ooxml/officeDocument/relationships/worksheet" Target="worksheets/sheet49.xml"/><Relationship Id="rId114" Type="http://purl.oclc.org/ooxml/officeDocument/relationships/worksheet" Target="worksheets/sheet114.xml"/><Relationship Id="rId119" Type="http://purl.oclc.org/ooxml/officeDocument/relationships/worksheet" Target="worksheets/sheet119.xml"/><Relationship Id="rId44" Type="http://purl.oclc.org/ooxml/officeDocument/relationships/worksheet" Target="worksheets/sheet44.xml"/><Relationship Id="rId60" Type="http://purl.oclc.org/ooxml/officeDocument/relationships/worksheet" Target="worksheets/sheet60.xml"/><Relationship Id="rId65" Type="http://purl.oclc.org/ooxml/officeDocument/relationships/worksheet" Target="worksheets/sheet65.xml"/><Relationship Id="rId81" Type="http://purl.oclc.org/ooxml/officeDocument/relationships/worksheet" Target="worksheets/sheet81.xml"/><Relationship Id="rId86" Type="http://purl.oclc.org/ooxml/officeDocument/relationships/worksheet" Target="worksheets/sheet86.xml"/><Relationship Id="rId130" Type="http://purl.oclc.org/ooxml/officeDocument/relationships/worksheet" Target="worksheets/sheet130.xml"/><Relationship Id="rId135" Type="http://purl.oclc.org/ooxml/officeDocument/relationships/worksheet" Target="worksheets/sheet135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9" Type="http://purl.oclc.org/ooxml/officeDocument/relationships/worksheet" Target="worksheets/sheet39.xml"/><Relationship Id="rId109" Type="http://purl.oclc.org/ooxml/officeDocument/relationships/worksheet" Target="worksheets/sheet109.xml"/><Relationship Id="rId34" Type="http://purl.oclc.org/ooxml/officeDocument/relationships/worksheet" Target="worksheets/sheet34.xml"/><Relationship Id="rId50" Type="http://purl.oclc.org/ooxml/officeDocument/relationships/worksheet" Target="worksheets/sheet50.xml"/><Relationship Id="rId55" Type="http://purl.oclc.org/ooxml/officeDocument/relationships/worksheet" Target="worksheets/sheet55.xml"/><Relationship Id="rId76" Type="http://purl.oclc.org/ooxml/officeDocument/relationships/worksheet" Target="worksheets/sheet76.xml"/><Relationship Id="rId97" Type="http://purl.oclc.org/ooxml/officeDocument/relationships/worksheet" Target="worksheets/sheet97.xml"/><Relationship Id="rId104" Type="http://purl.oclc.org/ooxml/officeDocument/relationships/worksheet" Target="worksheets/sheet104.xml"/><Relationship Id="rId120" Type="http://purl.oclc.org/ooxml/officeDocument/relationships/worksheet" Target="worksheets/sheet120.xml"/><Relationship Id="rId125" Type="http://purl.oclc.org/ooxml/officeDocument/relationships/worksheet" Target="worksheets/sheet125.xml"/><Relationship Id="rId7" Type="http://purl.oclc.org/ooxml/officeDocument/relationships/worksheet" Target="worksheets/sheet7.xml"/><Relationship Id="rId71" Type="http://purl.oclc.org/ooxml/officeDocument/relationships/worksheet" Target="worksheets/sheet71.xml"/><Relationship Id="rId92" Type="http://purl.oclc.org/ooxml/officeDocument/relationships/worksheet" Target="worksheets/sheet92.xml"/><Relationship Id="rId2" Type="http://purl.oclc.org/ooxml/officeDocument/relationships/worksheet" Target="worksheets/sheet2.xml"/><Relationship Id="rId29" Type="http://purl.oclc.org/ooxml/officeDocument/relationships/worksheet" Target="worksheets/sheet29.xml"/><Relationship Id="rId24" Type="http://purl.oclc.org/ooxml/officeDocument/relationships/worksheet" Target="worksheets/sheet24.xml"/><Relationship Id="rId40" Type="http://purl.oclc.org/ooxml/officeDocument/relationships/worksheet" Target="worksheets/sheet40.xml"/><Relationship Id="rId45" Type="http://purl.oclc.org/ooxml/officeDocument/relationships/worksheet" Target="worksheets/sheet45.xml"/><Relationship Id="rId66" Type="http://purl.oclc.org/ooxml/officeDocument/relationships/worksheet" Target="worksheets/sheet66.xml"/><Relationship Id="rId87" Type="http://purl.oclc.org/ooxml/officeDocument/relationships/worksheet" Target="worksheets/sheet87.xml"/><Relationship Id="rId110" Type="http://purl.oclc.org/ooxml/officeDocument/relationships/worksheet" Target="worksheets/sheet110.xml"/><Relationship Id="rId115" Type="http://purl.oclc.org/ooxml/officeDocument/relationships/worksheet" Target="worksheets/sheet115.xml"/><Relationship Id="rId131" Type="http://purl.oclc.org/ooxml/officeDocument/relationships/worksheet" Target="worksheets/sheet131.xml"/><Relationship Id="rId136" Type="http://purl.oclc.org/ooxml/officeDocument/relationships/theme" Target="theme/theme1.xml"/><Relationship Id="rId61" Type="http://purl.oclc.org/ooxml/officeDocument/relationships/worksheet" Target="worksheets/sheet61.xml"/><Relationship Id="rId82" Type="http://purl.oclc.org/ooxml/officeDocument/relationships/worksheet" Target="worksheets/sheet82.xml"/><Relationship Id="rId19" Type="http://purl.oclc.org/ooxml/officeDocument/relationships/worksheet" Target="worksheets/sheet19.xml"/><Relationship Id="rId14" Type="http://purl.oclc.org/ooxml/officeDocument/relationships/worksheet" Target="worksheets/sheet14.xml"/><Relationship Id="rId30" Type="http://purl.oclc.org/ooxml/officeDocument/relationships/worksheet" Target="worksheets/sheet30.xml"/><Relationship Id="rId35" Type="http://purl.oclc.org/ooxml/officeDocument/relationships/worksheet" Target="worksheets/sheet35.xml"/><Relationship Id="rId56" Type="http://purl.oclc.org/ooxml/officeDocument/relationships/worksheet" Target="worksheets/sheet56.xml"/><Relationship Id="rId77" Type="http://purl.oclc.org/ooxml/officeDocument/relationships/worksheet" Target="worksheets/sheet77.xml"/><Relationship Id="rId100" Type="http://purl.oclc.org/ooxml/officeDocument/relationships/worksheet" Target="worksheets/sheet100.xml"/><Relationship Id="rId105" Type="http://purl.oclc.org/ooxml/officeDocument/relationships/worksheet" Target="worksheets/sheet105.xml"/><Relationship Id="rId126" Type="http://purl.oclc.org/ooxml/officeDocument/relationships/worksheet" Target="worksheets/sheet126.xml"/><Relationship Id="rId8" Type="http://purl.oclc.org/ooxml/officeDocument/relationships/worksheet" Target="worksheets/sheet8.xml"/><Relationship Id="rId51" Type="http://purl.oclc.org/ooxml/officeDocument/relationships/worksheet" Target="worksheets/sheet51.xml"/><Relationship Id="rId72" Type="http://purl.oclc.org/ooxml/officeDocument/relationships/worksheet" Target="worksheets/sheet72.xml"/><Relationship Id="rId93" Type="http://purl.oclc.org/ooxml/officeDocument/relationships/worksheet" Target="worksheets/sheet93.xml"/><Relationship Id="rId98" Type="http://purl.oclc.org/ooxml/officeDocument/relationships/worksheet" Target="worksheets/sheet98.xml"/><Relationship Id="rId121" Type="http://purl.oclc.org/ooxml/officeDocument/relationships/worksheet" Target="worksheets/sheet121.xml"/><Relationship Id="rId3" Type="http://purl.oclc.org/ooxml/officeDocument/relationships/worksheet" Target="worksheets/sheet3.xml"/><Relationship Id="rId25" Type="http://purl.oclc.org/ooxml/officeDocument/relationships/worksheet" Target="worksheets/sheet25.xml"/><Relationship Id="rId46" Type="http://purl.oclc.org/ooxml/officeDocument/relationships/worksheet" Target="worksheets/sheet46.xml"/><Relationship Id="rId67" Type="http://purl.oclc.org/ooxml/officeDocument/relationships/worksheet" Target="worksheets/sheet67.xml"/><Relationship Id="rId116" Type="http://purl.oclc.org/ooxml/officeDocument/relationships/worksheet" Target="worksheets/sheet116.xml"/><Relationship Id="rId137" Type="http://purl.oclc.org/ooxml/officeDocument/relationships/styles" Target="styles.xml"/><Relationship Id="rId20" Type="http://purl.oclc.org/ooxml/officeDocument/relationships/worksheet" Target="worksheets/sheet20.xml"/><Relationship Id="rId41" Type="http://purl.oclc.org/ooxml/officeDocument/relationships/worksheet" Target="worksheets/sheet41.xml"/><Relationship Id="rId62" Type="http://purl.oclc.org/ooxml/officeDocument/relationships/worksheet" Target="worksheets/sheet62.xml"/><Relationship Id="rId83" Type="http://purl.oclc.org/ooxml/officeDocument/relationships/worksheet" Target="worksheets/sheet83.xml"/><Relationship Id="rId88" Type="http://purl.oclc.org/ooxml/officeDocument/relationships/worksheet" Target="worksheets/sheet88.xml"/><Relationship Id="rId111" Type="http://purl.oclc.org/ooxml/officeDocument/relationships/worksheet" Target="worksheets/sheet111.xml"/><Relationship Id="rId132" Type="http://purl.oclc.org/ooxml/officeDocument/relationships/worksheet" Target="worksheets/sheet132.xml"/><Relationship Id="rId15" Type="http://purl.oclc.org/ooxml/officeDocument/relationships/worksheet" Target="worksheets/sheet15.xml"/><Relationship Id="rId36" Type="http://purl.oclc.org/ooxml/officeDocument/relationships/worksheet" Target="worksheets/sheet36.xml"/><Relationship Id="rId57" Type="http://purl.oclc.org/ooxml/officeDocument/relationships/worksheet" Target="worksheets/sheet57.xml"/><Relationship Id="rId106" Type="http://purl.oclc.org/ooxml/officeDocument/relationships/worksheet" Target="worksheets/sheet106.xml"/><Relationship Id="rId127" Type="http://purl.oclc.org/ooxml/officeDocument/relationships/worksheet" Target="worksheets/sheet127.xml"/><Relationship Id="rId10" Type="http://purl.oclc.org/ooxml/officeDocument/relationships/worksheet" Target="worksheets/sheet10.xml"/><Relationship Id="rId31" Type="http://purl.oclc.org/ooxml/officeDocument/relationships/worksheet" Target="worksheets/sheet31.xml"/><Relationship Id="rId52" Type="http://purl.oclc.org/ooxml/officeDocument/relationships/worksheet" Target="worksheets/sheet52.xml"/><Relationship Id="rId73" Type="http://purl.oclc.org/ooxml/officeDocument/relationships/worksheet" Target="worksheets/sheet73.xml"/><Relationship Id="rId78" Type="http://purl.oclc.org/ooxml/officeDocument/relationships/worksheet" Target="worksheets/sheet78.xml"/><Relationship Id="rId94" Type="http://purl.oclc.org/ooxml/officeDocument/relationships/worksheet" Target="worksheets/sheet94.xml"/><Relationship Id="rId99" Type="http://purl.oclc.org/ooxml/officeDocument/relationships/worksheet" Target="worksheets/sheet99.xml"/><Relationship Id="rId101" Type="http://purl.oclc.org/ooxml/officeDocument/relationships/worksheet" Target="worksheets/sheet101.xml"/><Relationship Id="rId122" Type="http://purl.oclc.org/ooxml/officeDocument/relationships/worksheet" Target="worksheets/sheet122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26" Type="http://purl.oclc.org/ooxml/officeDocument/relationships/worksheet" Target="worksheets/sheet26.xml"/><Relationship Id="rId47" Type="http://purl.oclc.org/ooxml/officeDocument/relationships/worksheet" Target="worksheets/sheet47.xml"/><Relationship Id="rId68" Type="http://purl.oclc.org/ooxml/officeDocument/relationships/worksheet" Target="worksheets/sheet68.xml"/><Relationship Id="rId89" Type="http://purl.oclc.org/ooxml/officeDocument/relationships/worksheet" Target="worksheets/sheet89.xml"/><Relationship Id="rId112" Type="http://purl.oclc.org/ooxml/officeDocument/relationships/worksheet" Target="worksheets/sheet112.xml"/><Relationship Id="rId133" Type="http://purl.oclc.org/ooxml/officeDocument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3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8BAE1A-FB7F-4840-9DDE-6A3C0125D4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purl.oclc.org/ooxml/drawingml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7.xml"/><Relationship Id="rId1" Type="http://purl.oclc.org/ooxml/officeDocument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9.xml"/><Relationship Id="rId1" Type="http://purl.oclc.org/ooxml/officeDocument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1.xml"/><Relationship Id="rId1" Type="http://purl.oclc.org/ooxml/officeDocument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4.xml"/><Relationship Id="rId1" Type="http://purl.oclc.org/ooxml/officeDocument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purl.oclc.org/ooxml/officeDocument/relationships/drawing" Target="../drawings/drawing15.xml"/><Relationship Id="rId1" Type="http://purl.oclc.org/ooxml/officeDocument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purl.oclc.org/ooxml/officeDocument/relationships/drawing" Target="../drawings/drawing16.xml"/><Relationship Id="rId1" Type="http://purl.oclc.org/ooxml/officeDocument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purl.oclc.org/ooxml/officeDocument/relationships/drawing" Target="../drawings/drawing17.xml"/><Relationship Id="rId1" Type="http://purl.oclc.org/ooxml/officeDocument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purl.oclc.org/ooxml/officeDocument/relationships/drawing" Target="../drawings/drawing18.xml"/><Relationship Id="rId1" Type="http://purl.oclc.org/ooxml/officeDocument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9.xml"/><Relationship Id="rId1" Type="http://purl.oclc.org/ooxml/officeDocument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drawing" Target="../drawings/drawing20.xml"/><Relationship Id="rId1" Type="http://purl.oclc.org/ooxml/officeDocument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purl.oclc.org/ooxml/officeDocument/relationships/drawing" Target="../drawings/drawing21.xml"/><Relationship Id="rId1" Type="http://purl.oclc.org/ooxml/officeDocument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purl.oclc.org/ooxml/officeDocument/relationships/drawing" Target="../drawings/drawing22.xml"/><Relationship Id="rId1" Type="http://purl.oclc.org/ooxml/officeDocument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purl.oclc.org/ooxml/officeDocument/relationships/drawing" Target="../drawings/drawing23.xml"/><Relationship Id="rId1" Type="http://purl.oclc.org/ooxml/officeDocument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purl.oclc.org/ooxml/officeDocument/relationships/drawing" Target="../drawings/drawing24.xml"/><Relationship Id="rId1" Type="http://purl.oclc.org/ooxml/officeDocument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purl.oclc.org/ooxml/officeDocument/relationships/drawing" Target="../drawings/drawing25.xml"/><Relationship Id="rId1" Type="http://purl.oclc.org/ooxml/officeDocument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purl.oclc.org/ooxml/officeDocument/relationships/drawing" Target="../drawings/drawing26.xml"/><Relationship Id="rId1" Type="http://purl.oclc.org/ooxml/officeDocument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purl.oclc.org/ooxml/officeDocument/relationships/drawing" Target="../drawings/drawing27.xml"/><Relationship Id="rId1" Type="http://purl.oclc.org/ooxml/officeDocument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purl.oclc.org/ooxml/officeDocument/relationships/drawing" Target="../drawings/drawing28.xml"/><Relationship Id="rId1" Type="http://purl.oclc.org/ooxml/officeDocument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purl.oclc.org/ooxml/officeDocument/relationships/drawing" Target="../drawings/drawing29.xml"/><Relationship Id="rId1" Type="http://purl.oclc.org/ooxml/officeDocument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purl.oclc.org/ooxml/officeDocument/relationships/drawing" Target="../drawings/drawing30.xml"/><Relationship Id="rId1" Type="http://purl.oclc.org/ooxml/officeDocument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purl.oclc.org/ooxml/officeDocument/relationships/drawing" Target="../drawings/drawing31.xml"/><Relationship Id="rId1" Type="http://purl.oclc.org/ooxml/officeDocument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purl.oclc.org/ooxml/officeDocument/relationships/drawing" Target="../drawings/drawing32.xml"/><Relationship Id="rId1" Type="http://purl.oclc.org/ooxml/officeDocument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purl.oclc.org/ooxml/officeDocument/relationships/drawing" Target="../drawings/drawing33.xml"/><Relationship Id="rId1" Type="http://purl.oclc.org/ooxml/officeDocument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purl.oclc.org/ooxml/officeDocument/relationships/drawing" Target="../drawings/drawing34.xml"/><Relationship Id="rId1" Type="http://purl.oclc.org/ooxml/officeDocument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purl.oclc.org/ooxml/officeDocument/relationships/drawing" Target="../drawings/drawing35.xml"/><Relationship Id="rId1" Type="http://purl.oclc.org/ooxml/officeDocument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purl.oclc.org/ooxml/officeDocument/relationships/drawing" Target="../drawings/drawing36.xml"/><Relationship Id="rId1" Type="http://purl.oclc.org/ooxml/officeDocument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purl.oclc.org/ooxml/officeDocument/relationships/drawing" Target="../drawings/drawing37.xml"/><Relationship Id="rId1" Type="http://purl.oclc.org/ooxml/officeDocument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purl.oclc.org/ooxml/officeDocument/relationships/drawing" Target="../drawings/drawing38.xml"/><Relationship Id="rId1" Type="http://purl.oclc.org/ooxml/officeDocument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purl.oclc.org/ooxml/officeDocument/relationships/drawing" Target="../drawings/drawing39.xml"/><Relationship Id="rId1" Type="http://purl.oclc.org/ooxml/officeDocument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purl.oclc.org/ooxml/officeDocument/relationships/drawing" Target="../drawings/drawing40.xml"/><Relationship Id="rId1" Type="http://purl.oclc.org/ooxml/officeDocument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purl.oclc.org/ooxml/officeDocument/relationships/drawing" Target="../drawings/drawing41.xml"/><Relationship Id="rId1" Type="http://purl.oclc.org/ooxml/officeDocument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purl.oclc.org/ooxml/officeDocument/relationships/drawing" Target="../drawings/drawing42.xml"/><Relationship Id="rId1" Type="http://purl.oclc.org/ooxml/officeDocument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purl.oclc.org/ooxml/officeDocument/relationships/drawing" Target="../drawings/drawing43.xml"/><Relationship Id="rId1" Type="http://purl.oclc.org/ooxml/officeDocument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purl.oclc.org/ooxml/officeDocument/relationships/drawing" Target="../drawings/drawing44.xml"/><Relationship Id="rId1" Type="http://purl.oclc.org/ooxml/officeDocument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purl.oclc.org/ooxml/officeDocument/relationships/drawing" Target="../drawings/drawing45.xml"/><Relationship Id="rId1" Type="http://purl.oclc.org/ooxml/officeDocument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purl.oclc.org/ooxml/officeDocument/relationships/drawing" Target="../drawings/drawing46.xml"/><Relationship Id="rId1" Type="http://purl.oclc.org/ooxml/officeDocument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purl.oclc.org/ooxml/officeDocument/relationships/drawing" Target="../drawings/drawing47.xml"/><Relationship Id="rId1" Type="http://purl.oclc.org/ooxml/officeDocument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purl.oclc.org/ooxml/officeDocument/relationships/drawing" Target="../drawings/drawing48.xml"/><Relationship Id="rId1" Type="http://purl.oclc.org/ooxml/officeDocument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purl.oclc.org/ooxml/officeDocument/relationships/drawing" Target="../drawings/drawing49.xml"/><Relationship Id="rId1" Type="http://purl.oclc.org/ooxml/officeDocument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purl.oclc.org/ooxml/officeDocument/relationships/drawing" Target="../drawings/drawing50.xml"/><Relationship Id="rId1" Type="http://purl.oclc.org/ooxml/officeDocument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purl.oclc.org/ooxml/officeDocument/relationships/drawing" Target="../drawings/drawing51.xml"/><Relationship Id="rId1" Type="http://purl.oclc.org/ooxml/officeDocument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purl.oclc.org/ooxml/officeDocument/relationships/drawing" Target="../drawings/drawing52.xml"/><Relationship Id="rId1" Type="http://purl.oclc.org/ooxml/officeDocument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purl.oclc.org/ooxml/officeDocument/relationships/drawing" Target="../drawings/drawing53.xml"/><Relationship Id="rId1" Type="http://purl.oclc.org/ooxml/officeDocument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purl.oclc.org/ooxml/officeDocument/relationships/drawing" Target="../drawings/drawing54.xml"/><Relationship Id="rId1" Type="http://purl.oclc.org/ooxml/officeDocument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purl.oclc.org/ooxml/officeDocument/relationships/drawing" Target="../drawings/drawing55.xml"/><Relationship Id="rId1" Type="http://purl.oclc.org/ooxml/officeDocument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purl.oclc.org/ooxml/officeDocument/relationships/drawing" Target="../drawings/drawing56.xml"/><Relationship Id="rId1" Type="http://purl.oclc.org/ooxml/officeDocument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purl.oclc.org/ooxml/officeDocument/relationships/drawing" Target="../drawings/drawing57.xml"/><Relationship Id="rId1" Type="http://purl.oclc.org/ooxml/officeDocument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purl.oclc.org/ooxml/officeDocument/relationships/drawing" Target="../drawings/drawing58.xml"/><Relationship Id="rId1" Type="http://purl.oclc.org/ooxml/officeDocument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purl.oclc.org/ooxml/officeDocument/relationships/drawing" Target="../drawings/drawing59.xml"/><Relationship Id="rId1" Type="http://purl.oclc.org/ooxml/officeDocument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purl.oclc.org/ooxml/officeDocument/relationships/drawing" Target="../drawings/drawing60.xml"/><Relationship Id="rId1" Type="http://purl.oclc.org/ooxml/officeDocument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purl.oclc.org/ooxml/officeDocument/relationships/drawing" Target="../drawings/drawing61.xml"/><Relationship Id="rId1" Type="http://purl.oclc.org/ooxml/officeDocument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purl.oclc.org/ooxml/officeDocument/relationships/drawing" Target="../drawings/drawing62.xml"/><Relationship Id="rId1" Type="http://purl.oclc.org/ooxml/officeDocument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purl.oclc.org/ooxml/officeDocument/relationships/drawing" Target="../drawings/drawing63.xml"/><Relationship Id="rId1" Type="http://purl.oclc.org/ooxml/officeDocument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purl.oclc.org/ooxml/officeDocument/relationships/drawing" Target="../drawings/drawing64.xml"/><Relationship Id="rId1" Type="http://purl.oclc.org/ooxml/officeDocument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purl.oclc.org/ooxml/officeDocument/relationships/drawing" Target="../drawings/drawing65.xml"/><Relationship Id="rId1" Type="http://purl.oclc.org/ooxml/officeDocument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purl.oclc.org/ooxml/officeDocument/relationships/drawing" Target="../drawings/drawing66.xml"/><Relationship Id="rId1" Type="http://purl.oclc.org/ooxml/officeDocument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purl.oclc.org/ooxml/officeDocument/relationships/drawing" Target="../drawings/drawing67.xml"/><Relationship Id="rId1" Type="http://purl.oclc.org/ooxml/officeDocument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purl.oclc.org/ooxml/officeDocument/relationships/drawing" Target="../drawings/drawing68.xml"/><Relationship Id="rId1" Type="http://purl.oclc.org/ooxml/officeDocument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purl.oclc.org/ooxml/officeDocument/relationships/drawing" Target="../drawings/drawing69.xml"/><Relationship Id="rId1" Type="http://purl.oclc.org/ooxml/officeDocument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purl.oclc.org/ooxml/officeDocument/relationships/drawing" Target="../drawings/drawing70.xml"/><Relationship Id="rId1" Type="http://purl.oclc.org/ooxml/officeDocument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purl.oclc.org/ooxml/officeDocument/relationships/drawing" Target="../drawings/drawing71.xml"/><Relationship Id="rId1" Type="http://purl.oclc.org/ooxml/officeDocument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purl.oclc.org/ooxml/officeDocument/relationships/drawing" Target="../drawings/drawing72.xml"/><Relationship Id="rId1" Type="http://purl.oclc.org/ooxml/officeDocument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purl.oclc.org/ooxml/officeDocument/relationships/drawing" Target="../drawings/drawing73.xml"/><Relationship Id="rId1" Type="http://purl.oclc.org/ooxml/officeDocument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purl.oclc.org/ooxml/officeDocument/relationships/drawing" Target="../drawings/drawing74.xml"/><Relationship Id="rId1" Type="http://purl.oclc.org/ooxml/officeDocument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purl.oclc.org/ooxml/officeDocument/relationships/drawing" Target="../drawings/drawing75.xml"/><Relationship Id="rId1" Type="http://purl.oclc.org/ooxml/officeDocument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purl.oclc.org/ooxml/officeDocument/relationships/drawing" Target="../drawings/drawing76.xml"/><Relationship Id="rId1" Type="http://purl.oclc.org/ooxml/officeDocument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purl.oclc.org/ooxml/officeDocument/relationships/drawing" Target="../drawings/drawing77.xml"/><Relationship Id="rId1" Type="http://purl.oclc.org/ooxml/officeDocument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purl.oclc.org/ooxml/officeDocument/relationships/drawing" Target="../drawings/drawing78.xml"/><Relationship Id="rId1" Type="http://purl.oclc.org/ooxml/officeDocument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purl.oclc.org/ooxml/officeDocument/relationships/drawing" Target="../drawings/drawing79.xml"/><Relationship Id="rId1" Type="http://purl.oclc.org/ooxml/officeDocument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purl.oclc.org/ooxml/officeDocument/relationships/drawing" Target="../drawings/drawing80.xml"/><Relationship Id="rId1" Type="http://purl.oclc.org/ooxml/officeDocument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purl.oclc.org/ooxml/officeDocument/relationships/drawing" Target="../drawings/drawing81.xml"/><Relationship Id="rId1" Type="http://purl.oclc.org/ooxml/officeDocument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purl.oclc.org/ooxml/officeDocument/relationships/drawing" Target="../drawings/drawing82.xml"/><Relationship Id="rId1" Type="http://purl.oclc.org/ooxml/officeDocument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purl.oclc.org/ooxml/officeDocument/relationships/drawing" Target="../drawings/drawing83.xml"/><Relationship Id="rId1" Type="http://purl.oclc.org/ooxml/officeDocument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purl.oclc.org/ooxml/officeDocument/relationships/drawing" Target="../drawings/drawing84.xml"/><Relationship Id="rId1" Type="http://purl.oclc.org/ooxml/officeDocument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purl.oclc.org/ooxml/officeDocument/relationships/drawing" Target="../drawings/drawing85.xml"/><Relationship Id="rId1" Type="http://purl.oclc.org/ooxml/officeDocument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purl.oclc.org/ooxml/officeDocument/relationships/drawing" Target="../drawings/drawing86.xml"/><Relationship Id="rId1" Type="http://purl.oclc.org/ooxml/officeDocument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purl.oclc.org/ooxml/officeDocument/relationships/drawing" Target="../drawings/drawing87.xml"/><Relationship Id="rId1" Type="http://purl.oclc.org/ooxml/officeDocument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purl.oclc.org/ooxml/officeDocument/relationships/drawing" Target="../drawings/drawing88.xml"/><Relationship Id="rId1" Type="http://purl.oclc.org/ooxml/officeDocument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purl.oclc.org/ooxml/officeDocument/relationships/drawing" Target="../drawings/drawing89.xml"/><Relationship Id="rId1" Type="http://purl.oclc.org/ooxml/officeDocument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purl.oclc.org/ooxml/officeDocument/relationships/drawing" Target="../drawings/drawing90.xml"/><Relationship Id="rId1" Type="http://purl.oclc.org/ooxml/officeDocument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purl.oclc.org/ooxml/officeDocument/relationships/drawing" Target="../drawings/drawing91.xml"/><Relationship Id="rId1" Type="http://purl.oclc.org/ooxml/officeDocument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purl.oclc.org/ooxml/officeDocument/relationships/drawing" Target="../drawings/drawing92.xml"/><Relationship Id="rId1" Type="http://purl.oclc.org/ooxml/officeDocument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purl.oclc.org/ooxml/officeDocument/relationships/drawing" Target="../drawings/drawing93.xml"/><Relationship Id="rId1" Type="http://purl.oclc.org/ooxml/officeDocument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purl.oclc.org/ooxml/officeDocument/relationships/drawing" Target="../drawings/drawing94.xml"/><Relationship Id="rId1" Type="http://purl.oclc.org/ooxml/officeDocument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purl.oclc.org/ooxml/officeDocument/relationships/drawing" Target="../drawings/drawing95.xml"/><Relationship Id="rId1" Type="http://purl.oclc.org/ooxml/officeDocument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purl.oclc.org/ooxml/officeDocument/relationships/drawing" Target="../drawings/drawing96.xml"/><Relationship Id="rId1" Type="http://purl.oclc.org/ooxml/officeDocument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purl.oclc.org/ooxml/officeDocument/relationships/drawing" Target="../drawings/drawing97.xml"/><Relationship Id="rId1" Type="http://purl.oclc.org/ooxml/officeDocument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purl.oclc.org/ooxml/officeDocument/relationships/drawing" Target="../drawings/drawing98.xml"/><Relationship Id="rId1" Type="http://purl.oclc.org/ooxml/officeDocument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purl.oclc.org/ooxml/officeDocument/relationships/drawing" Target="../drawings/drawing99.xml"/><Relationship Id="rId1" Type="http://purl.oclc.org/ooxml/officeDocument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purl.oclc.org/ooxml/officeDocument/relationships/drawing" Target="../drawings/drawing100.xml"/><Relationship Id="rId1" Type="http://purl.oclc.org/ooxml/officeDocument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purl.oclc.org/ooxml/officeDocument/relationships/drawing" Target="../drawings/drawing101.xml"/><Relationship Id="rId1" Type="http://purl.oclc.org/ooxml/officeDocument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purl.oclc.org/ooxml/officeDocument/relationships/drawing" Target="../drawings/drawing102.xml"/><Relationship Id="rId1" Type="http://purl.oclc.org/ooxml/officeDocument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purl.oclc.org/ooxml/officeDocument/relationships/drawing" Target="../drawings/drawing103.xml"/><Relationship Id="rId1" Type="http://purl.oclc.org/ooxml/officeDocument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purl.oclc.org/ooxml/officeDocument/relationships/drawing" Target="../drawings/drawing104.xml"/><Relationship Id="rId1" Type="http://purl.oclc.org/ooxml/officeDocument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purl.oclc.org/ooxml/officeDocument/relationships/drawing" Target="../drawings/drawing105.xml"/><Relationship Id="rId1" Type="http://purl.oclc.org/ooxml/officeDocument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purl.oclc.org/ooxml/officeDocument/relationships/drawing" Target="../drawings/drawing106.xml"/><Relationship Id="rId1" Type="http://purl.oclc.org/ooxml/officeDocument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purl.oclc.org/ooxml/officeDocument/relationships/drawing" Target="../drawings/drawing107.xml"/><Relationship Id="rId1" Type="http://purl.oclc.org/ooxml/officeDocument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purl.oclc.org/ooxml/officeDocument/relationships/drawing" Target="../drawings/drawing108.xml"/><Relationship Id="rId1" Type="http://purl.oclc.org/ooxml/officeDocument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purl.oclc.org/ooxml/officeDocument/relationships/drawing" Target="../drawings/drawing109.xml"/><Relationship Id="rId1" Type="http://purl.oclc.org/ooxml/officeDocument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purl.oclc.org/ooxml/officeDocument/relationships/drawing" Target="../drawings/drawing110.xml"/><Relationship Id="rId1" Type="http://purl.oclc.org/ooxml/officeDocument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purl.oclc.org/ooxml/officeDocument/relationships/drawing" Target="../drawings/drawing111.xml"/><Relationship Id="rId1" Type="http://purl.oclc.org/ooxml/officeDocument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purl.oclc.org/ooxml/officeDocument/relationships/drawing" Target="../drawings/drawing112.xml"/><Relationship Id="rId1" Type="http://purl.oclc.org/ooxml/officeDocument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purl.oclc.org/ooxml/officeDocument/relationships/drawing" Target="../drawings/drawing113.xml"/><Relationship Id="rId1" Type="http://purl.oclc.org/ooxml/officeDocument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purl.oclc.org/ooxml/officeDocument/relationships/drawing" Target="../drawings/drawing114.xml"/><Relationship Id="rId1" Type="http://purl.oclc.org/ooxml/officeDocument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purl.oclc.org/ooxml/officeDocument/relationships/drawing" Target="../drawings/drawing115.xml"/><Relationship Id="rId1" Type="http://purl.oclc.org/ooxml/officeDocument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purl.oclc.org/ooxml/officeDocument/relationships/drawing" Target="../drawings/drawing116.xml"/><Relationship Id="rId1" Type="http://purl.oclc.org/ooxml/officeDocument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purl.oclc.org/ooxml/officeDocument/relationships/drawing" Target="../drawings/drawing117.xml"/><Relationship Id="rId1" Type="http://purl.oclc.org/ooxml/officeDocument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purl.oclc.org/ooxml/officeDocument/relationships/drawing" Target="../drawings/drawing118.xml"/><Relationship Id="rId1" Type="http://purl.oclc.org/ooxml/officeDocument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purl.oclc.org/ooxml/officeDocument/relationships/drawing" Target="../drawings/drawing119.xml"/><Relationship Id="rId1" Type="http://purl.oclc.org/ooxml/officeDocument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purl.oclc.org/ooxml/officeDocument/relationships/drawing" Target="../drawings/drawing120.xml"/><Relationship Id="rId1" Type="http://purl.oclc.org/ooxml/officeDocument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purl.oclc.org/ooxml/officeDocument/relationships/drawing" Target="../drawings/drawing121.xml"/><Relationship Id="rId1" Type="http://purl.oclc.org/ooxml/officeDocument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purl.oclc.org/ooxml/officeDocument/relationships/drawing" Target="../drawings/drawing122.xml"/><Relationship Id="rId1" Type="http://purl.oclc.org/ooxml/officeDocument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purl.oclc.org/ooxml/officeDocument/relationships/drawing" Target="../drawings/drawing123.xml"/><Relationship Id="rId1" Type="http://purl.oclc.org/ooxml/officeDocument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purl.oclc.org/ooxml/officeDocument/relationships/drawing" Target="../drawings/drawing124.xml"/><Relationship Id="rId1" Type="http://purl.oclc.org/ooxml/officeDocument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purl.oclc.org/ooxml/officeDocument/relationships/drawing" Target="../drawings/drawing125.xml"/><Relationship Id="rId1" Type="http://purl.oclc.org/ooxml/officeDocument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purl.oclc.org/ooxml/officeDocument/relationships/drawing" Target="../drawings/drawing126.xml"/><Relationship Id="rId1" Type="http://purl.oclc.org/ooxml/officeDocument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purl.oclc.org/ooxml/officeDocument/relationships/drawing" Target="../drawings/drawing127.xml"/><Relationship Id="rId1" Type="http://purl.oclc.org/ooxml/officeDocument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purl.oclc.org/ooxml/officeDocument/relationships/drawing" Target="../drawings/drawing128.xml"/><Relationship Id="rId1" Type="http://purl.oclc.org/ooxml/officeDocument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purl.oclc.org/ooxml/officeDocument/relationships/drawing" Target="../drawings/drawing129.xml"/><Relationship Id="rId1" Type="http://purl.oclc.org/ooxml/officeDocument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purl.oclc.org/ooxml/officeDocument/relationships/drawing" Target="../drawings/drawing130.xml"/><Relationship Id="rId1" Type="http://purl.oclc.org/ooxml/officeDocument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purl.oclc.org/ooxml/officeDocument/relationships/drawing" Target="../drawings/drawing131.xml"/><Relationship Id="rId1" Type="http://purl.oclc.org/ooxml/officeDocument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purl.oclc.org/ooxml/officeDocument/relationships/drawing" Target="../drawings/drawing132.xml"/><Relationship Id="rId1" Type="http://purl.oclc.org/ooxml/officeDocument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purl.oclc.org/ooxml/officeDocument/relationships/drawing" Target="../drawings/drawing133.xml"/><Relationship Id="rId1" Type="http://purl.oclc.org/ooxml/officeDocument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purl.oclc.org/ooxml/officeDocument/relationships/drawing" Target="../drawings/drawing134.xml"/><Relationship Id="rId1" Type="http://purl.oclc.org/ooxml/officeDocument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35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109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2023-02-13</v>
      </c>
      <c r="G14" s="94" t="d">
        <v>2023-02-14</v>
      </c>
      <c r="H14" s="94" t="d">
        <v>2023-02-15</v>
      </c>
      <c r="I14" s="94" t="d">
        <v>2023-02-16</v>
      </c>
      <c r="J14" s="94" t="d">
        <v>2023-02-17</v>
      </c>
      <c r="K14" s="94" t="d">
        <v>2023-02-18</v>
      </c>
      <c r="L14" s="94" t="d">
        <v>2023-02-19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2023-02-13</v>
      </c>
      <c r="G34" s="95" t="d">
        <f t="shared" si="1"/>
        <v>2023-02-14</v>
      </c>
      <c r="H34" s="95" t="d">
        <f t="shared" si="1"/>
        <v>2023-02-15</v>
      </c>
      <c r="I34" s="95" t="d">
        <f t="shared" si="1"/>
        <v>2023-02-16</v>
      </c>
      <c r="J34" s="95" t="d">
        <f t="shared" si="1"/>
        <v>2023-02-17</v>
      </c>
      <c r="K34" s="95" t="d">
        <f t="shared" si="1"/>
        <v>2023-02-18</v>
      </c>
      <c r="L34" s="95" t="d">
        <f t="shared" si="1"/>
        <v>2023-02-19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2023-02-13</v>
      </c>
      <c r="G54" s="95" t="d">
        <f t="shared" si="6"/>
        <v>2023-02-14</v>
      </c>
      <c r="H54" s="95" t="d">
        <f t="shared" si="6"/>
        <v>2023-02-15</v>
      </c>
      <c r="I54" s="95" t="d">
        <f t="shared" si="6"/>
        <v>2023-02-16</v>
      </c>
      <c r="J54" s="95" t="d">
        <f t="shared" si="6"/>
        <v>2023-02-17</v>
      </c>
      <c r="K54" s="95" t="d">
        <f t="shared" si="6"/>
        <v>2023-02-18</v>
      </c>
      <c r="L54" s="95" t="d">
        <f t="shared" si="6"/>
        <v>2023-02-19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2023-02-13</v>
      </c>
      <c r="G73" s="95" t="d">
        <f t="shared" si="8"/>
        <v>2023-02-14</v>
      </c>
      <c r="H73" s="95" t="d">
        <f t="shared" si="8"/>
        <v>2023-02-15</v>
      </c>
      <c r="I73" s="95" t="d">
        <f t="shared" si="8"/>
        <v>2023-02-16</v>
      </c>
      <c r="J73" s="95" t="d">
        <f t="shared" si="8"/>
        <v>2023-02-17</v>
      </c>
      <c r="K73" s="95" t="d">
        <f t="shared" si="8"/>
        <v>2023-02-18</v>
      </c>
      <c r="L73" s="95" t="d">
        <f t="shared" si="8"/>
        <v>2023-02-19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800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115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0</v>
      </c>
      <c r="I110" s="358"/>
      <c r="J110" s="53">
        <f>MAX(F30:L30,F70:L70)</f>
        <v>25</v>
      </c>
      <c r="K110" s="357">
        <v>0</v>
      </c>
      <c r="L110" s="355"/>
    </row>
    <row r="111" spans="1:12" s="101" customFormat="1" ht="17.25" x14ac:dyDescent="0.3">
      <c r="A111" s="100"/>
      <c r="B111" s="98"/>
      <c r="C111" s="43"/>
      <c r="D111" s="359" t="s">
        <v>143</v>
      </c>
      <c r="E111" s="360"/>
      <c r="F111" s="360"/>
      <c r="G111" s="361"/>
      <c r="H111" s="357">
        <f>F95</f>
        <v>0</v>
      </c>
      <c r="I111" s="358"/>
      <c r="J111" s="68">
        <f>F94</f>
        <v>800</v>
      </c>
      <c r="K111" s="357">
        <f>F95+F96</f>
        <v>800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113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2023-02-20</v>
      </c>
      <c r="G14" s="94" t="d">
        <v>2023-02-21</v>
      </c>
      <c r="H14" s="94" t="d">
        <v>2023-02-22</v>
      </c>
      <c r="I14" s="94" t="d">
        <v>2023-02-23</v>
      </c>
      <c r="J14" s="94" t="d">
        <v>2023-02-24</v>
      </c>
      <c r="K14" s="94" t="d">
        <v>2023-02-25</v>
      </c>
      <c r="L14" s="94" t="d">
        <v>2023-02-26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2023-02-20</v>
      </c>
      <c r="G34" s="95" t="d">
        <f t="shared" si="1"/>
        <v>2023-02-21</v>
      </c>
      <c r="H34" s="95" t="d">
        <f t="shared" si="1"/>
        <v>2023-02-22</v>
      </c>
      <c r="I34" s="95" t="d">
        <f t="shared" si="1"/>
        <v>2023-02-23</v>
      </c>
      <c r="J34" s="95" t="d">
        <f t="shared" si="1"/>
        <v>2023-02-24</v>
      </c>
      <c r="K34" s="95" t="d">
        <f t="shared" si="1"/>
        <v>2023-02-25</v>
      </c>
      <c r="L34" s="95" t="d">
        <f t="shared" si="1"/>
        <v>2023-02-26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386"/>
      <c r="E49" s="38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356" t="s">
        <v>13</v>
      </c>
      <c r="E50" s="40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7">F14</f>
        <v>2023-02-20</v>
      </c>
      <c r="G54" s="95" t="d">
        <f t="shared" si="7"/>
        <v>2023-02-21</v>
      </c>
      <c r="H54" s="95" t="d">
        <f t="shared" si="7"/>
        <v>2023-02-22</v>
      </c>
      <c r="I54" s="95" t="d">
        <f t="shared" si="7"/>
        <v>2023-02-23</v>
      </c>
      <c r="J54" s="95" t="d">
        <f t="shared" si="7"/>
        <v>2023-02-24</v>
      </c>
      <c r="K54" s="95" t="d">
        <f t="shared" si="7"/>
        <v>2023-02-25</v>
      </c>
      <c r="L54" s="95" t="d">
        <f t="shared" si="7"/>
        <v>2023-02-26</v>
      </c>
    </row>
    <row r="55" spans="1:13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9">F54</f>
        <v>2023-02-20</v>
      </c>
      <c r="G73" s="95" t="d">
        <f t="shared" si="9"/>
        <v>2023-02-21</v>
      </c>
      <c r="H73" s="95" t="d">
        <f t="shared" si="9"/>
        <v>2023-02-22</v>
      </c>
      <c r="I73" s="95" t="d">
        <f t="shared" si="9"/>
        <v>2023-02-23</v>
      </c>
      <c r="J73" s="95" t="d">
        <f t="shared" si="9"/>
        <v>2023-02-24</v>
      </c>
      <c r="K73" s="95" t="d">
        <f t="shared" si="9"/>
        <v>2023-02-25</v>
      </c>
      <c r="L73" s="95" t="d">
        <f t="shared" si="9"/>
        <v>2023-02-26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1224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1224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800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1224</v>
      </c>
      <c r="G96" s="37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79" t="s">
        <v>114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4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4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25</v>
      </c>
      <c r="I110" s="358"/>
      <c r="J110" s="53">
        <f>MAX(F30:L30,F70:L70)</f>
        <v>25</v>
      </c>
      <c r="K110" s="357">
        <v>25</v>
      </c>
      <c r="L110" s="355"/>
      <c r="N110" s="110"/>
    </row>
    <row r="111" spans="1:14" s="101" customFormat="1" ht="17.25" x14ac:dyDescent="0.3">
      <c r="A111" s="100"/>
      <c r="B111" s="98"/>
      <c r="C111" s="43"/>
      <c r="D111" s="359" t="s">
        <v>144</v>
      </c>
      <c r="E111" s="360"/>
      <c r="F111" s="360"/>
      <c r="G111" s="361"/>
      <c r="H111" s="357">
        <f>F95</f>
        <v>800</v>
      </c>
      <c r="I111" s="358"/>
      <c r="J111" s="68">
        <f>SUM(F94)</f>
        <v>1224</v>
      </c>
      <c r="K111" s="357">
        <f>F95+F96</f>
        <v>2024</v>
      </c>
      <c r="L111" s="35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116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2023-02-27</v>
      </c>
      <c r="G14" s="94" t="d">
        <v>2023-02-28</v>
      </c>
      <c r="H14" s="94" t="d">
        <v>2023-03-01</v>
      </c>
      <c r="I14" s="94" t="d">
        <v>2023-03-02</v>
      </c>
      <c r="J14" s="94" t="d">
        <v>2023-03-03</v>
      </c>
      <c r="K14" s="94" t="d">
        <v>2023-03-04</v>
      </c>
      <c r="L14" s="94" t="d">
        <v>2023-03-05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2023-02-27</v>
      </c>
      <c r="G34" s="95" t="d">
        <f t="shared" si="1"/>
        <v>2023-02-28</v>
      </c>
      <c r="H34" s="95" t="d">
        <f t="shared" si="1"/>
        <v>2023-03-01</v>
      </c>
      <c r="I34" s="95" t="d">
        <f t="shared" si="1"/>
        <v>2023-03-02</v>
      </c>
      <c r="J34" s="95" t="d">
        <f t="shared" si="1"/>
        <v>2023-03-03</v>
      </c>
      <c r="K34" s="95" t="d">
        <f t="shared" si="1"/>
        <v>2023-03-04</v>
      </c>
      <c r="L34" s="95" t="d">
        <f t="shared" si="1"/>
        <v>2023-03-05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2023-02-27</v>
      </c>
      <c r="G54" s="95" t="d">
        <f t="shared" si="6"/>
        <v>2023-02-28</v>
      </c>
      <c r="H54" s="95" t="d">
        <f t="shared" si="6"/>
        <v>2023-03-01</v>
      </c>
      <c r="I54" s="95" t="d">
        <f t="shared" si="6"/>
        <v>2023-03-02</v>
      </c>
      <c r="J54" s="95" t="d">
        <f t="shared" si="6"/>
        <v>2023-03-03</v>
      </c>
      <c r="K54" s="95" t="d">
        <f t="shared" si="6"/>
        <v>2023-03-04</v>
      </c>
      <c r="L54" s="95" t="d">
        <f t="shared" si="6"/>
        <v>2023-03-05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2023-02-27</v>
      </c>
      <c r="G73" s="95" t="d">
        <f t="shared" si="8"/>
        <v>2023-02-28</v>
      </c>
      <c r="H73" s="95" t="d">
        <f t="shared" si="8"/>
        <v>2023-03-01</v>
      </c>
      <c r="I73" s="95" t="d">
        <f t="shared" si="8"/>
        <v>2023-03-02</v>
      </c>
      <c r="J73" s="95" t="d">
        <f t="shared" si="8"/>
        <v>2023-03-03</v>
      </c>
      <c r="K73" s="95" t="d">
        <f t="shared" si="8"/>
        <v>2023-03-04</v>
      </c>
      <c r="L73" s="95" t="d">
        <f t="shared" si="8"/>
        <v>2023-03-05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1192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1192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2024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1192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117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25</v>
      </c>
      <c r="I110" s="358"/>
      <c r="J110" s="53">
        <f>MAX(F30:L30,F70:L70)</f>
        <v>25</v>
      </c>
      <c r="K110" s="357">
        <v>25</v>
      </c>
      <c r="L110" s="355"/>
    </row>
    <row r="111" spans="1:12" s="101" customFormat="1" ht="17.25" x14ac:dyDescent="0.3">
      <c r="A111" s="100"/>
      <c r="B111" s="98"/>
      <c r="C111" s="43"/>
      <c r="D111" s="359" t="s">
        <v>145</v>
      </c>
      <c r="E111" s="360"/>
      <c r="F111" s="360"/>
      <c r="G111" s="361"/>
      <c r="H111" s="357">
        <v>2024</v>
      </c>
      <c r="I111" s="358"/>
      <c r="J111" s="68">
        <f>SUM(F94)</f>
        <v>1192</v>
      </c>
      <c r="K111" s="357">
        <f>F95+F96</f>
        <v>3216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118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2023-03-06</v>
      </c>
      <c r="G14" s="94" t="d">
        <v>2023-03-07</v>
      </c>
      <c r="H14" s="94" t="d">
        <v>2023-03-08</v>
      </c>
      <c r="I14" s="94" t="d">
        <v>2023-03-09</v>
      </c>
      <c r="J14" s="94" t="d">
        <v>2023-03-10</v>
      </c>
      <c r="K14" s="94" t="d">
        <v>2023-03-11</v>
      </c>
      <c r="L14" s="94" t="d">
        <v>2023-03-12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2023-03-06</v>
      </c>
      <c r="G34" s="95" t="d">
        <f t="shared" si="1"/>
        <v>2023-03-07</v>
      </c>
      <c r="H34" s="95" t="d">
        <f t="shared" si="1"/>
        <v>2023-03-08</v>
      </c>
      <c r="I34" s="95" t="d">
        <f t="shared" si="1"/>
        <v>2023-03-09</v>
      </c>
      <c r="J34" s="95" t="d">
        <f t="shared" si="1"/>
        <v>2023-03-10</v>
      </c>
      <c r="K34" s="95" t="d">
        <f t="shared" si="1"/>
        <v>2023-03-11</v>
      </c>
      <c r="L34" s="95" t="d">
        <f t="shared" si="1"/>
        <v>2023-03-12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2023-03-06</v>
      </c>
      <c r="G54" s="95" t="d">
        <f t="shared" si="6"/>
        <v>2023-03-07</v>
      </c>
      <c r="H54" s="95" t="d">
        <f t="shared" si="6"/>
        <v>2023-03-08</v>
      </c>
      <c r="I54" s="95" t="d">
        <f t="shared" si="6"/>
        <v>2023-03-09</v>
      </c>
      <c r="J54" s="95" t="d">
        <f t="shared" si="6"/>
        <v>2023-03-10</v>
      </c>
      <c r="K54" s="95" t="d">
        <f t="shared" si="6"/>
        <v>2023-03-11</v>
      </c>
      <c r="L54" s="95" t="d">
        <f t="shared" si="6"/>
        <v>2023-03-12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2023-03-06</v>
      </c>
      <c r="G73" s="95" t="d">
        <f t="shared" si="8"/>
        <v>2023-03-07</v>
      </c>
      <c r="H73" s="95" t="d">
        <f t="shared" si="8"/>
        <v>2023-03-08</v>
      </c>
      <c r="I73" s="95" t="d">
        <f t="shared" si="8"/>
        <v>2023-03-09</v>
      </c>
      <c r="J73" s="95" t="d">
        <f t="shared" si="8"/>
        <v>2023-03-10</v>
      </c>
      <c r="K73" s="95" t="d">
        <f t="shared" si="8"/>
        <v>2023-03-11</v>
      </c>
      <c r="L73" s="95" t="d">
        <f t="shared" si="8"/>
        <v>2023-03-12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1184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3216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1184</v>
      </c>
      <c r="G96" s="37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79" t="s">
        <v>119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4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4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25</v>
      </c>
      <c r="I110" s="358"/>
      <c r="J110" s="53">
        <f>MAX(F30:L30,F70:L70)</f>
        <v>24</v>
      </c>
      <c r="K110" s="357">
        <v>25</v>
      </c>
      <c r="L110" s="355"/>
    </row>
    <row r="111" spans="1:14" s="101" customFormat="1" ht="17.25" x14ac:dyDescent="0.3">
      <c r="A111" s="100"/>
      <c r="B111" s="98"/>
      <c r="C111" s="43"/>
      <c r="D111" s="359" t="s">
        <v>146</v>
      </c>
      <c r="E111" s="360"/>
      <c r="F111" s="360"/>
      <c r="G111" s="361"/>
      <c r="H111" s="357">
        <f>F95</f>
        <v>3216</v>
      </c>
      <c r="I111" s="358"/>
      <c r="J111" s="68">
        <f>SUM(F94)</f>
        <v>1184</v>
      </c>
      <c r="K111" s="357">
        <f>F95+F96</f>
        <v>4400</v>
      </c>
      <c r="L111" s="35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147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2023-03-13</v>
      </c>
      <c r="G14" s="94" t="d">
        <v>2023-03-14</v>
      </c>
      <c r="H14" s="94" t="d">
        <v>2023-03-15</v>
      </c>
      <c r="I14" s="94" t="d">
        <v>2023-03-16</v>
      </c>
      <c r="J14" s="94" t="d">
        <v>2023-03-17</v>
      </c>
      <c r="K14" s="94" t="d">
        <v>2023-03-18</v>
      </c>
      <c r="L14" s="94" t="d">
        <v>2023-03-19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2023-03-13</v>
      </c>
      <c r="G34" s="95" t="d">
        <f t="shared" si="1"/>
        <v>2023-03-14</v>
      </c>
      <c r="H34" s="95" t="d">
        <f t="shared" si="1"/>
        <v>2023-03-15</v>
      </c>
      <c r="I34" s="95" t="d">
        <f t="shared" si="1"/>
        <v>2023-03-16</v>
      </c>
      <c r="J34" s="95" t="d">
        <f t="shared" si="1"/>
        <v>2023-03-17</v>
      </c>
      <c r="K34" s="95" t="d">
        <f t="shared" si="1"/>
        <v>2023-03-18</v>
      </c>
      <c r="L34" s="95" t="d">
        <f t="shared" si="1"/>
        <v>2023-03-19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2023-03-13</v>
      </c>
      <c r="G54" s="95" t="d">
        <f t="shared" si="6"/>
        <v>2023-03-14</v>
      </c>
      <c r="H54" s="95" t="d">
        <f t="shared" si="6"/>
        <v>2023-03-15</v>
      </c>
      <c r="I54" s="95" t="d">
        <f t="shared" si="6"/>
        <v>2023-03-16</v>
      </c>
      <c r="J54" s="95" t="d">
        <f t="shared" si="6"/>
        <v>2023-03-17</v>
      </c>
      <c r="K54" s="95" t="d">
        <f t="shared" si="6"/>
        <v>2023-03-18</v>
      </c>
      <c r="L54" s="95" t="d">
        <f t="shared" si="6"/>
        <v>2023-03-19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2023-03-13</v>
      </c>
      <c r="G73" s="95" t="d">
        <f t="shared" si="8"/>
        <v>2023-03-14</v>
      </c>
      <c r="H73" s="95" t="d">
        <f t="shared" si="8"/>
        <v>2023-03-15</v>
      </c>
      <c r="I73" s="95" t="d">
        <f t="shared" si="8"/>
        <v>2023-03-16</v>
      </c>
      <c r="J73" s="95" t="d">
        <f t="shared" si="8"/>
        <v>2023-03-17</v>
      </c>
      <c r="K73" s="95" t="d">
        <f t="shared" si="8"/>
        <v>2023-03-18</v>
      </c>
      <c r="L73" s="95" t="d">
        <f t="shared" si="8"/>
        <v>2023-03-19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1352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1352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4400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1352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24</v>
      </c>
      <c r="I110" s="358"/>
      <c r="J110" s="53">
        <f>MAX(F30:L30,F70:L70)</f>
        <v>26</v>
      </c>
      <c r="K110" s="357">
        <v>26</v>
      </c>
      <c r="L110" s="355"/>
    </row>
    <row r="111" spans="1:12" s="101" customFormat="1" ht="17.25" x14ac:dyDescent="0.3">
      <c r="A111" s="100"/>
      <c r="B111" s="98"/>
      <c r="C111" s="43"/>
      <c r="D111" s="359" t="s">
        <v>148</v>
      </c>
      <c r="E111" s="360"/>
      <c r="F111" s="360"/>
      <c r="G111" s="361"/>
      <c r="H111" s="357">
        <f>F95</f>
        <v>4400</v>
      </c>
      <c r="I111" s="358"/>
      <c r="J111" s="68">
        <f>SUM(F94)</f>
        <v>1352</v>
      </c>
      <c r="K111" s="357">
        <f>F95+F96</f>
        <v>5752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2023-03-20</v>
      </c>
      <c r="G14" s="94" t="d">
        <v>2023-03-21</v>
      </c>
      <c r="H14" s="94" t="d">
        <v>2023-03-22</v>
      </c>
      <c r="I14" s="94" t="d">
        <v>2023-03-23</v>
      </c>
      <c r="J14" s="94" t="d">
        <v>2023-03-24</v>
      </c>
      <c r="K14" s="94" t="d">
        <v>2023-03-25</v>
      </c>
      <c r="L14" s="94" t="d">
        <v>2023-03-26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2023-03-20</v>
      </c>
      <c r="G34" s="95" t="d">
        <f t="shared" si="1"/>
        <v>2023-03-21</v>
      </c>
      <c r="H34" s="95" t="d">
        <f t="shared" si="1"/>
        <v>2023-03-22</v>
      </c>
      <c r="I34" s="95" t="d">
        <f t="shared" si="1"/>
        <v>2023-03-23</v>
      </c>
      <c r="J34" s="95" t="d">
        <f t="shared" si="1"/>
        <v>2023-03-24</v>
      </c>
      <c r="K34" s="95" t="d">
        <f t="shared" si="1"/>
        <v>2023-03-25</v>
      </c>
      <c r="L34" s="95" t="d">
        <f t="shared" si="1"/>
        <v>2023-03-26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2023-03-20</v>
      </c>
      <c r="G54" s="95" t="d">
        <f t="shared" si="6"/>
        <v>2023-03-21</v>
      </c>
      <c r="H54" s="95" t="d">
        <f t="shared" si="6"/>
        <v>2023-03-22</v>
      </c>
      <c r="I54" s="95" t="d">
        <f t="shared" si="6"/>
        <v>2023-03-23</v>
      </c>
      <c r="J54" s="95" t="d">
        <f t="shared" si="6"/>
        <v>2023-03-24</v>
      </c>
      <c r="K54" s="95" t="d">
        <f t="shared" si="6"/>
        <v>2023-03-25</v>
      </c>
      <c r="L54" s="95" t="d">
        <f t="shared" si="6"/>
        <v>2023-03-26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2023-03-20</v>
      </c>
      <c r="G73" s="95" t="d">
        <f t="shared" si="8"/>
        <v>2023-03-21</v>
      </c>
      <c r="H73" s="95" t="d">
        <f t="shared" si="8"/>
        <v>2023-03-22</v>
      </c>
      <c r="I73" s="95" t="d">
        <f t="shared" si="8"/>
        <v>2023-03-23</v>
      </c>
      <c r="J73" s="95" t="d">
        <f t="shared" si="8"/>
        <v>2023-03-24</v>
      </c>
      <c r="K73" s="95" t="d">
        <f t="shared" si="8"/>
        <v>2023-03-25</v>
      </c>
      <c r="L73" s="95" t="d">
        <f t="shared" si="8"/>
        <v>2023-03-26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1352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1532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5752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1532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26</v>
      </c>
      <c r="I110" s="358"/>
      <c r="J110" s="53">
        <f>MAX(F30:L30,F70:L70)</f>
        <v>28</v>
      </c>
      <c r="K110" s="357">
        <v>28</v>
      </c>
      <c r="L110" s="355"/>
    </row>
    <row r="111" spans="1:12" s="101" customFormat="1" ht="17.25" x14ac:dyDescent="0.3">
      <c r="A111" s="100"/>
      <c r="B111" s="98"/>
      <c r="C111" s="43"/>
      <c r="D111" s="359" t="s">
        <v>149</v>
      </c>
      <c r="E111" s="360"/>
      <c r="F111" s="360"/>
      <c r="G111" s="361"/>
      <c r="H111" s="357">
        <f>F95</f>
        <v>5752</v>
      </c>
      <c r="I111" s="358"/>
      <c r="J111" s="68">
        <f>SUM(F94)</f>
        <v>1532</v>
      </c>
      <c r="K111" s="357">
        <f>F95+F96</f>
        <v>7284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2023-03-27</v>
      </c>
      <c r="G14" s="94" t="d">
        <v>2023-03-28</v>
      </c>
      <c r="H14" s="94" t="d">
        <v>2023-03-29</v>
      </c>
      <c r="I14" s="94" t="d">
        <v>2023-03-30</v>
      </c>
      <c r="J14" s="94" t="d">
        <v>2023-03-31</v>
      </c>
      <c r="K14" s="94" t="d">
        <v>2023-04-01</v>
      </c>
      <c r="L14" s="94" t="d">
        <v>2023-04-02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2023-03-27</v>
      </c>
      <c r="G34" s="95" t="d">
        <f t="shared" si="1"/>
        <v>2023-03-28</v>
      </c>
      <c r="H34" s="95" t="d">
        <f t="shared" si="1"/>
        <v>2023-03-29</v>
      </c>
      <c r="I34" s="95" t="d">
        <f t="shared" si="1"/>
        <v>2023-03-30</v>
      </c>
      <c r="J34" s="95" t="d">
        <f t="shared" si="1"/>
        <v>2023-03-31</v>
      </c>
      <c r="K34" s="95" t="d">
        <f t="shared" si="1"/>
        <v>2023-04-01</v>
      </c>
      <c r="L34" s="95" t="d">
        <f t="shared" si="1"/>
        <v>2023-04-02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2023-03-27</v>
      </c>
      <c r="G54" s="95" t="d">
        <f t="shared" si="6"/>
        <v>2023-03-28</v>
      </c>
      <c r="H54" s="95" t="d">
        <f t="shared" si="6"/>
        <v>2023-03-29</v>
      </c>
      <c r="I54" s="95" t="d">
        <f t="shared" si="6"/>
        <v>2023-03-30</v>
      </c>
      <c r="J54" s="95" t="d">
        <f t="shared" si="6"/>
        <v>2023-03-31</v>
      </c>
      <c r="K54" s="95" t="d">
        <f t="shared" si="6"/>
        <v>2023-04-01</v>
      </c>
      <c r="L54" s="95" t="d">
        <f t="shared" si="6"/>
        <v>2023-04-02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2023-03-27</v>
      </c>
      <c r="G73" s="95" t="d">
        <f t="shared" si="8"/>
        <v>2023-03-28</v>
      </c>
      <c r="H73" s="95" t="d">
        <f t="shared" si="8"/>
        <v>2023-03-29</v>
      </c>
      <c r="I73" s="95" t="d">
        <f t="shared" si="8"/>
        <v>2023-03-30</v>
      </c>
      <c r="J73" s="95" t="d">
        <f t="shared" si="8"/>
        <v>2023-03-31</v>
      </c>
      <c r="K73" s="95" t="d">
        <f t="shared" si="8"/>
        <v>2023-04-01</v>
      </c>
      <c r="L73" s="95" t="d">
        <f t="shared" si="8"/>
        <v>2023-04-02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1512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456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1968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7284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1968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28</v>
      </c>
      <c r="I110" s="358"/>
      <c r="J110" s="53">
        <f>MAX(F30:L30,F70:L70)</f>
        <v>31</v>
      </c>
      <c r="K110" s="357">
        <v>31</v>
      </c>
      <c r="L110" s="355"/>
    </row>
    <row r="111" spans="1:12" s="101" customFormat="1" ht="17.25" x14ac:dyDescent="0.3">
      <c r="A111" s="100"/>
      <c r="B111" s="98"/>
      <c r="C111" s="43"/>
      <c r="D111" s="359" t="s">
        <v>150</v>
      </c>
      <c r="E111" s="360"/>
      <c r="F111" s="360"/>
      <c r="G111" s="361"/>
      <c r="H111" s="357">
        <f>F95</f>
        <v>7284</v>
      </c>
      <c r="I111" s="358"/>
      <c r="J111" s="68">
        <f>SUM(F94)</f>
        <v>1968</v>
      </c>
      <c r="K111" s="357">
        <f>F95+F96</f>
        <v>9252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2023-04-03</v>
      </c>
      <c r="G14" s="94" t="d">
        <v>2023-04-04</v>
      </c>
      <c r="H14" s="94" t="d">
        <v>2023-04-05</v>
      </c>
      <c r="I14" s="94" t="d">
        <v>2023-04-06</v>
      </c>
      <c r="J14" s="94" t="d">
        <v>2023-04-07</v>
      </c>
      <c r="K14" s="94" t="d">
        <v>2023-04-08</v>
      </c>
      <c r="L14" s="94" t="d">
        <v>2023-04-09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2023-04-03</v>
      </c>
      <c r="G34" s="95" t="d">
        <f t="shared" si="1"/>
        <v>2023-04-04</v>
      </c>
      <c r="H34" s="95" t="d">
        <f t="shared" si="1"/>
        <v>2023-04-05</v>
      </c>
      <c r="I34" s="95" t="d">
        <f t="shared" si="1"/>
        <v>2023-04-06</v>
      </c>
      <c r="J34" s="95" t="d">
        <f t="shared" si="1"/>
        <v>2023-04-07</v>
      </c>
      <c r="K34" s="95" t="d">
        <f t="shared" si="1"/>
        <v>2023-04-08</v>
      </c>
      <c r="L34" s="95" t="d">
        <f t="shared" si="1"/>
        <v>2023-04-09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2023-04-03</v>
      </c>
      <c r="G54" s="95" t="d">
        <f t="shared" si="6"/>
        <v>2023-04-04</v>
      </c>
      <c r="H54" s="95" t="d">
        <f t="shared" si="6"/>
        <v>2023-04-05</v>
      </c>
      <c r="I54" s="95" t="d">
        <f t="shared" si="6"/>
        <v>2023-04-06</v>
      </c>
      <c r="J54" s="95" t="d">
        <f t="shared" si="6"/>
        <v>2023-04-07</v>
      </c>
      <c r="K54" s="95" t="d">
        <f t="shared" si="6"/>
        <v>2023-04-08</v>
      </c>
      <c r="L54" s="95" t="d">
        <f t="shared" si="6"/>
        <v>2023-04-09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2023-04-03</v>
      </c>
      <c r="G73" s="95" t="d">
        <f t="shared" si="8"/>
        <v>2023-04-04</v>
      </c>
      <c r="H73" s="95" t="d">
        <f t="shared" si="8"/>
        <v>2023-04-05</v>
      </c>
      <c r="I73" s="95" t="d">
        <f t="shared" si="8"/>
        <v>2023-04-06</v>
      </c>
      <c r="J73" s="95" t="d">
        <f t="shared" si="8"/>
        <v>2023-04-07</v>
      </c>
      <c r="K73" s="95" t="d">
        <f t="shared" si="8"/>
        <v>2023-04-08</v>
      </c>
      <c r="L73" s="95" t="d">
        <f t="shared" si="8"/>
        <v>2023-04-09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712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9252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29</v>
      </c>
      <c r="K110" s="357">
        <v>31</v>
      </c>
      <c r="L110" s="355"/>
    </row>
    <row r="111" spans="1:12" s="101" customFormat="1" ht="17.25" x14ac:dyDescent="0.3">
      <c r="A111" s="100"/>
      <c r="B111" s="98"/>
      <c r="C111" s="43"/>
      <c r="D111" s="359" t="s">
        <v>152</v>
      </c>
      <c r="E111" s="360"/>
      <c r="F111" s="360"/>
      <c r="G111" s="361"/>
      <c r="H111" s="357">
        <f>F95</f>
        <v>9252</v>
      </c>
      <c r="I111" s="358"/>
      <c r="J111" s="68">
        <f>SUM(F94)</f>
        <v>808</v>
      </c>
      <c r="K111" s="357">
        <f>F95+F96</f>
        <v>10060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2023-04-10</v>
      </c>
      <c r="G14" s="94" t="d">
        <v>2023-04-11</v>
      </c>
      <c r="H14" s="94" t="d">
        <v>2023-04-12</v>
      </c>
      <c r="I14" s="94" t="d">
        <v>2023-04-13</v>
      </c>
      <c r="J14" s="94" t="d">
        <v>2023-04-14</v>
      </c>
      <c r="K14" s="94" t="d">
        <v>2023-04-15</v>
      </c>
      <c r="L14" s="94" t="d">
        <v>2023-04-16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2023-04-10</v>
      </c>
      <c r="G34" s="95" t="d">
        <f t="shared" si="1"/>
        <v>2023-04-11</v>
      </c>
      <c r="H34" s="95" t="d">
        <f t="shared" si="1"/>
        <v>2023-04-12</v>
      </c>
      <c r="I34" s="95" t="d">
        <f t="shared" si="1"/>
        <v>2023-04-13</v>
      </c>
      <c r="J34" s="95" t="d">
        <f t="shared" si="1"/>
        <v>2023-04-14</v>
      </c>
      <c r="K34" s="95" t="d">
        <f t="shared" si="1"/>
        <v>2023-04-15</v>
      </c>
      <c r="L34" s="95" t="d">
        <f t="shared" si="1"/>
        <v>2023-04-16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2023-04-10</v>
      </c>
      <c r="G54" s="95" t="d">
        <f t="shared" si="6"/>
        <v>2023-04-11</v>
      </c>
      <c r="H54" s="95" t="d">
        <f t="shared" si="6"/>
        <v>2023-04-12</v>
      </c>
      <c r="I54" s="95" t="d">
        <f t="shared" si="6"/>
        <v>2023-04-13</v>
      </c>
      <c r="J54" s="95" t="d">
        <f t="shared" si="6"/>
        <v>2023-04-14</v>
      </c>
      <c r="K54" s="95" t="d">
        <f t="shared" si="6"/>
        <v>2023-04-15</v>
      </c>
      <c r="L54" s="95" t="d">
        <f t="shared" si="6"/>
        <v>2023-04-16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2023-04-10</v>
      </c>
      <c r="G73" s="95" t="d">
        <f t="shared" si="8"/>
        <v>2023-04-11</v>
      </c>
      <c r="H73" s="95" t="d">
        <f t="shared" si="8"/>
        <v>2023-04-12</v>
      </c>
      <c r="I73" s="95" t="d">
        <f t="shared" si="8"/>
        <v>2023-04-13</v>
      </c>
      <c r="J73" s="95" t="d">
        <f t="shared" si="8"/>
        <v>2023-04-14</v>
      </c>
      <c r="K73" s="95" t="d">
        <f t="shared" si="8"/>
        <v>2023-04-15</v>
      </c>
      <c r="L73" s="95" t="d">
        <f t="shared" si="8"/>
        <v>2023-04-16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1352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376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1728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10060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1728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30</v>
      </c>
      <c r="K110" s="357">
        <v>31</v>
      </c>
      <c r="L110" s="355"/>
    </row>
    <row r="111" spans="1:12" s="101" customFormat="1" ht="17.25" x14ac:dyDescent="0.3">
      <c r="A111" s="100"/>
      <c r="B111" s="98"/>
      <c r="C111" s="43"/>
      <c r="D111" s="359" t="s">
        <v>153</v>
      </c>
      <c r="E111" s="360"/>
      <c r="F111" s="360"/>
      <c r="G111" s="361"/>
      <c r="H111" s="357">
        <f>F95</f>
        <v>10060</v>
      </c>
      <c r="I111" s="358"/>
      <c r="J111" s="68">
        <f>SUM(F94)</f>
        <v>1728</v>
      </c>
      <c r="K111" s="357">
        <f>F95+F96</f>
        <v>11788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2023-04-17</v>
      </c>
      <c r="G14" s="94" t="d">
        <v>2023-04-18</v>
      </c>
      <c r="H14" s="94" t="d">
        <v>2023-04-19</v>
      </c>
      <c r="I14" s="94" t="d">
        <v>2023-04-20</v>
      </c>
      <c r="J14" s="94" t="d">
        <v>2023-04-21</v>
      </c>
      <c r="K14" s="94" t="d">
        <v>2023-04-22</v>
      </c>
      <c r="L14" s="94" t="d">
        <v>2023-04-23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2023-04-17</v>
      </c>
      <c r="G34" s="95" t="d">
        <f t="shared" si="1"/>
        <v>2023-04-18</v>
      </c>
      <c r="H34" s="95" t="d">
        <f t="shared" si="1"/>
        <v>2023-04-19</v>
      </c>
      <c r="I34" s="95" t="d">
        <f t="shared" si="1"/>
        <v>2023-04-20</v>
      </c>
      <c r="J34" s="95" t="d">
        <f t="shared" si="1"/>
        <v>2023-04-21</v>
      </c>
      <c r="K34" s="95" t="d">
        <f t="shared" si="1"/>
        <v>2023-04-22</v>
      </c>
      <c r="L34" s="95" t="d">
        <f t="shared" si="1"/>
        <v>2023-04-23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2023-04-17</v>
      </c>
      <c r="G54" s="95" t="d">
        <f t="shared" si="6"/>
        <v>2023-04-18</v>
      </c>
      <c r="H54" s="95" t="d">
        <f t="shared" si="6"/>
        <v>2023-04-19</v>
      </c>
      <c r="I54" s="95" t="d">
        <f t="shared" si="6"/>
        <v>2023-04-20</v>
      </c>
      <c r="J54" s="95" t="d">
        <f t="shared" si="6"/>
        <v>2023-04-21</v>
      </c>
      <c r="K54" s="95" t="d">
        <f t="shared" si="6"/>
        <v>2023-04-22</v>
      </c>
      <c r="L54" s="95" t="d">
        <f t="shared" si="6"/>
        <v>2023-04-23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2023-04-17</v>
      </c>
      <c r="G73" s="95" t="d">
        <f t="shared" si="8"/>
        <v>2023-04-18</v>
      </c>
      <c r="H73" s="95" t="d">
        <f t="shared" si="8"/>
        <v>2023-04-19</v>
      </c>
      <c r="I73" s="95" t="d">
        <f t="shared" si="8"/>
        <v>2023-04-20</v>
      </c>
      <c r="J73" s="95" t="d">
        <f t="shared" si="8"/>
        <v>2023-04-21</v>
      </c>
      <c r="K73" s="95" t="d">
        <f t="shared" si="8"/>
        <v>2023-04-22</v>
      </c>
      <c r="L73" s="95" t="d">
        <f t="shared" si="8"/>
        <v>2023-04-23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1864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420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2284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11788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2284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142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38</v>
      </c>
      <c r="K110" s="357">
        <v>38</v>
      </c>
      <c r="L110" s="355"/>
    </row>
    <row r="111" spans="1:12" s="101" customFormat="1" ht="17.25" x14ac:dyDescent="0.3">
      <c r="A111" s="100"/>
      <c r="B111" s="98"/>
      <c r="C111" s="43"/>
      <c r="D111" s="359" t="s">
        <v>154</v>
      </c>
      <c r="E111" s="360"/>
      <c r="F111" s="360"/>
      <c r="G111" s="361"/>
      <c r="H111" s="357">
        <f>F95</f>
        <v>11788</v>
      </c>
      <c r="I111" s="358"/>
      <c r="J111" s="68">
        <f>SUM(F94)</f>
        <v>2284</v>
      </c>
      <c r="K111" s="357">
        <f>F95+F96</f>
        <v>14072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2023-04-24</v>
      </c>
      <c r="G14" s="94" t="d">
        <v>2023-04-25</v>
      </c>
      <c r="H14" s="94" t="d">
        <v>2023-04-26</v>
      </c>
      <c r="I14" s="94" t="d">
        <v>2023-04-27</v>
      </c>
      <c r="J14" s="94" t="d">
        <v>2023-04-28</v>
      </c>
      <c r="K14" s="94" t="d">
        <v>2023-04-29</v>
      </c>
      <c r="L14" s="94" t="d">
        <v>2023-04-30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2023-04-24</v>
      </c>
      <c r="G34" s="95" t="d">
        <f t="shared" si="1"/>
        <v>2023-04-25</v>
      </c>
      <c r="H34" s="95" t="d">
        <f t="shared" si="1"/>
        <v>2023-04-26</v>
      </c>
      <c r="I34" s="95" t="d">
        <f t="shared" si="1"/>
        <v>2023-04-27</v>
      </c>
      <c r="J34" s="95" t="d">
        <f t="shared" si="1"/>
        <v>2023-04-28</v>
      </c>
      <c r="K34" s="95" t="d">
        <f t="shared" si="1"/>
        <v>2023-04-29</v>
      </c>
      <c r="L34" s="95" t="d">
        <f t="shared" si="1"/>
        <v>2023-04-30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2023-04-24</v>
      </c>
      <c r="G54" s="95" t="d">
        <f t="shared" si="6"/>
        <v>2023-04-25</v>
      </c>
      <c r="H54" s="95" t="d">
        <f t="shared" si="6"/>
        <v>2023-04-26</v>
      </c>
      <c r="I54" s="95" t="d">
        <f t="shared" si="6"/>
        <v>2023-04-27</v>
      </c>
      <c r="J54" s="95" t="d">
        <f t="shared" si="6"/>
        <v>2023-04-28</v>
      </c>
      <c r="K54" s="95" t="d">
        <f t="shared" si="6"/>
        <v>2023-04-29</v>
      </c>
      <c r="L54" s="95" t="d">
        <f t="shared" si="6"/>
        <v>2023-04-30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2023-04-24</v>
      </c>
      <c r="G73" s="95" t="d">
        <f t="shared" si="8"/>
        <v>2023-04-25</v>
      </c>
      <c r="H73" s="95" t="d">
        <f t="shared" si="8"/>
        <v>2023-04-26</v>
      </c>
      <c r="I73" s="95" t="d">
        <f t="shared" si="8"/>
        <v>2023-04-27</v>
      </c>
      <c r="J73" s="95" t="d">
        <f t="shared" si="8"/>
        <v>2023-04-28</v>
      </c>
      <c r="K73" s="95" t="d">
        <f t="shared" si="8"/>
        <v>2023-04-29</v>
      </c>
      <c r="L73" s="95" t="d">
        <f t="shared" si="8"/>
        <v>2023-04-30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1856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596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2452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14072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2452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155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39</v>
      </c>
      <c r="K110" s="357">
        <v>39</v>
      </c>
      <c r="L110" s="355"/>
    </row>
    <row r="111" spans="1:12" s="101" customFormat="1" ht="17.25" x14ac:dyDescent="0.3">
      <c r="A111" s="100"/>
      <c r="B111" s="98"/>
      <c r="C111" s="43"/>
      <c r="D111" s="359" t="s">
        <v>156</v>
      </c>
      <c r="E111" s="360"/>
      <c r="F111" s="360"/>
      <c r="G111" s="361"/>
      <c r="H111" s="357">
        <f>F95</f>
        <v>14072</v>
      </c>
      <c r="I111" s="358"/>
      <c r="J111" s="68">
        <f>SUM(F94)</f>
        <v>2452</v>
      </c>
      <c r="K111" s="357">
        <f>F95+F96</f>
        <v>16524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2023-05-01</v>
      </c>
      <c r="G14" s="94" t="d">
        <v>2023-05-02</v>
      </c>
      <c r="H14" s="94" t="d">
        <v>2023-05-03</v>
      </c>
      <c r="I14" s="94" t="d">
        <v>2023-05-04</v>
      </c>
      <c r="J14" s="94" t="d">
        <v>2023-05-05</v>
      </c>
      <c r="K14" s="94" t="d">
        <v>2023-05-06</v>
      </c>
      <c r="L14" s="94" t="d">
        <v>2023-05-07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2023-05-01</v>
      </c>
      <c r="G34" s="95" t="d">
        <f t="shared" si="1"/>
        <v>2023-05-02</v>
      </c>
      <c r="H34" s="95" t="d">
        <f t="shared" si="1"/>
        <v>2023-05-03</v>
      </c>
      <c r="I34" s="95" t="d">
        <f t="shared" si="1"/>
        <v>2023-05-04</v>
      </c>
      <c r="J34" s="95" t="d">
        <f t="shared" si="1"/>
        <v>2023-05-05</v>
      </c>
      <c r="K34" s="95" t="d">
        <f t="shared" si="1"/>
        <v>2023-05-06</v>
      </c>
      <c r="L34" s="95" t="d">
        <f t="shared" si="1"/>
        <v>2023-05-07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2023-05-01</v>
      </c>
      <c r="G54" s="95" t="d">
        <f t="shared" si="6"/>
        <v>2023-05-02</v>
      </c>
      <c r="H54" s="95" t="d">
        <f t="shared" si="6"/>
        <v>2023-05-03</v>
      </c>
      <c r="I54" s="95" t="d">
        <f t="shared" si="6"/>
        <v>2023-05-04</v>
      </c>
      <c r="J54" s="95" t="d">
        <f t="shared" si="6"/>
        <v>2023-05-05</v>
      </c>
      <c r="K54" s="95" t="d">
        <f t="shared" si="6"/>
        <v>2023-05-06</v>
      </c>
      <c r="L54" s="95" t="d">
        <f t="shared" si="6"/>
        <v>2023-05-07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2023-05-01</v>
      </c>
      <c r="G73" s="95" t="d">
        <f t="shared" si="8"/>
        <v>2023-05-02</v>
      </c>
      <c r="H73" s="95" t="d">
        <f t="shared" si="8"/>
        <v>2023-05-03</v>
      </c>
      <c r="I73" s="95" t="d">
        <f t="shared" si="8"/>
        <v>2023-05-04</v>
      </c>
      <c r="J73" s="95" t="d">
        <f t="shared" si="8"/>
        <v>2023-05-05</v>
      </c>
      <c r="K73" s="95" t="d">
        <f t="shared" si="8"/>
        <v>2023-05-06</v>
      </c>
      <c r="L73" s="95" t="d">
        <f t="shared" si="8"/>
        <v>2023-05-07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1584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2164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16524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2164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158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39</v>
      </c>
      <c r="I110" s="358"/>
      <c r="J110" s="53">
        <f>MAX(F30:L30,F70:L70)</f>
        <v>43</v>
      </c>
      <c r="K110" s="357">
        <v>43</v>
      </c>
      <c r="L110" s="355"/>
    </row>
    <row r="111" spans="1:12" s="101" customFormat="1" ht="17.25" x14ac:dyDescent="0.3">
      <c r="A111" s="100"/>
      <c r="B111" s="98"/>
      <c r="C111" s="43"/>
      <c r="D111" s="359" t="s">
        <v>157</v>
      </c>
      <c r="E111" s="360"/>
      <c r="F111" s="360"/>
      <c r="G111" s="361"/>
      <c r="H111" s="357">
        <v>16524</v>
      </c>
      <c r="I111" s="358"/>
      <c r="J111" s="68">
        <f>SUM(F94)</f>
        <v>2164</v>
      </c>
      <c r="K111" s="357">
        <f>F95+F96</f>
        <v>18688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2023-05-08</v>
      </c>
      <c r="G14" s="94" t="d">
        <v>2023-05-09</v>
      </c>
      <c r="H14" s="94" t="d">
        <v>2023-05-10</v>
      </c>
      <c r="I14" s="94" t="d">
        <v>2023-05-11</v>
      </c>
      <c r="J14" s="94" t="d">
        <v>2023-05-12</v>
      </c>
      <c r="K14" s="94" t="d">
        <v>2023-05-13</v>
      </c>
      <c r="L14" s="94" t="d">
        <v>2023-05-14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2023-05-08</v>
      </c>
      <c r="G34" s="95" t="d">
        <f t="shared" si="1"/>
        <v>2023-05-09</v>
      </c>
      <c r="H34" s="95" t="d">
        <f t="shared" si="1"/>
        <v>2023-05-10</v>
      </c>
      <c r="I34" s="95" t="d">
        <f t="shared" si="1"/>
        <v>2023-05-11</v>
      </c>
      <c r="J34" s="95" t="d">
        <f t="shared" si="1"/>
        <v>2023-05-12</v>
      </c>
      <c r="K34" s="95" t="d">
        <f t="shared" si="1"/>
        <v>2023-05-13</v>
      </c>
      <c r="L34" s="95" t="d">
        <f t="shared" si="1"/>
        <v>2023-05-14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2023-05-08</v>
      </c>
      <c r="G54" s="95" t="d">
        <f t="shared" si="6"/>
        <v>2023-05-09</v>
      </c>
      <c r="H54" s="95" t="d">
        <f t="shared" si="6"/>
        <v>2023-05-10</v>
      </c>
      <c r="I54" s="95" t="d">
        <f t="shared" si="6"/>
        <v>2023-05-11</v>
      </c>
      <c r="J54" s="95" t="d">
        <f t="shared" si="6"/>
        <v>2023-05-12</v>
      </c>
      <c r="K54" s="95" t="d">
        <f t="shared" si="6"/>
        <v>2023-05-13</v>
      </c>
      <c r="L54" s="95" t="d">
        <f t="shared" si="6"/>
        <v>2023-05-14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2023-05-08</v>
      </c>
      <c r="G73" s="95" t="d">
        <f t="shared" si="8"/>
        <v>2023-05-09</v>
      </c>
      <c r="H73" s="95" t="d">
        <f t="shared" si="8"/>
        <v>2023-05-10</v>
      </c>
      <c r="I73" s="95" t="d">
        <f t="shared" si="8"/>
        <v>2023-05-11</v>
      </c>
      <c r="J73" s="95" t="d">
        <f t="shared" si="8"/>
        <v>2023-05-12</v>
      </c>
      <c r="K73" s="95" t="d">
        <f t="shared" si="8"/>
        <v>2023-05-13</v>
      </c>
      <c r="L73" s="95" t="d">
        <f t="shared" si="8"/>
        <v>2023-05-14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2040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560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2600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18688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2600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159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43</v>
      </c>
      <c r="I110" s="358"/>
      <c r="J110" s="53">
        <f>MAX(F30:L30,F70:L70)</f>
        <v>45</v>
      </c>
      <c r="K110" s="357">
        <v>45</v>
      </c>
      <c r="L110" s="355"/>
    </row>
    <row r="111" spans="1:12" s="101" customFormat="1" ht="17.25" x14ac:dyDescent="0.3">
      <c r="A111" s="100"/>
      <c r="B111" s="98"/>
      <c r="C111" s="43"/>
      <c r="D111" s="359" t="s">
        <v>160</v>
      </c>
      <c r="E111" s="360"/>
      <c r="F111" s="360"/>
      <c r="G111" s="361"/>
      <c r="H111" s="357">
        <f>F95</f>
        <v>18688</v>
      </c>
      <c r="I111" s="358"/>
      <c r="J111" s="68">
        <f>SUM(F94)</f>
        <v>2600</v>
      </c>
      <c r="K111" s="357">
        <f>H111+J111</f>
        <v>21288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2023-05-15</v>
      </c>
      <c r="G14" s="94" t="d">
        <v>2023-05-16</v>
      </c>
      <c r="H14" s="94" t="d">
        <v>2023-05-17</v>
      </c>
      <c r="I14" s="94" t="d">
        <v>2023-05-18</v>
      </c>
      <c r="J14" s="94" t="d">
        <v>2023-05-19</v>
      </c>
      <c r="K14" s="94" t="d">
        <v>2023-05-20</v>
      </c>
      <c r="L14" s="94" t="d">
        <v>2023-05-21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2023-05-15</v>
      </c>
      <c r="G34" s="95" t="d">
        <f t="shared" si="1"/>
        <v>2023-05-16</v>
      </c>
      <c r="H34" s="95" t="d">
        <f t="shared" si="1"/>
        <v>2023-05-17</v>
      </c>
      <c r="I34" s="95" t="d">
        <f t="shared" si="1"/>
        <v>2023-05-18</v>
      </c>
      <c r="J34" s="95" t="d">
        <f t="shared" si="1"/>
        <v>2023-05-19</v>
      </c>
      <c r="K34" s="95" t="d">
        <f t="shared" si="1"/>
        <v>2023-05-20</v>
      </c>
      <c r="L34" s="95" t="d">
        <f t="shared" si="1"/>
        <v>2023-05-21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2023-05-15</v>
      </c>
      <c r="G54" s="95" t="d">
        <f t="shared" si="6"/>
        <v>2023-05-16</v>
      </c>
      <c r="H54" s="95" t="d">
        <f t="shared" si="6"/>
        <v>2023-05-17</v>
      </c>
      <c r="I54" s="95" t="d">
        <f t="shared" si="6"/>
        <v>2023-05-18</v>
      </c>
      <c r="J54" s="95" t="d">
        <f t="shared" si="6"/>
        <v>2023-05-19</v>
      </c>
      <c r="K54" s="95" t="d">
        <f t="shared" si="6"/>
        <v>2023-05-20</v>
      </c>
      <c r="L54" s="95" t="d">
        <f t="shared" si="6"/>
        <v>2023-05-21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2023-05-15</v>
      </c>
      <c r="G73" s="95" t="d">
        <f t="shared" si="8"/>
        <v>2023-05-16</v>
      </c>
      <c r="H73" s="95" t="d">
        <f t="shared" si="8"/>
        <v>2023-05-17</v>
      </c>
      <c r="I73" s="95" t="d">
        <f t="shared" si="8"/>
        <v>2023-05-18</v>
      </c>
      <c r="J73" s="95" t="d">
        <f t="shared" si="8"/>
        <v>2023-05-19</v>
      </c>
      <c r="K73" s="95" t="d">
        <f t="shared" si="8"/>
        <v>2023-05-20</v>
      </c>
      <c r="L73" s="95" t="d">
        <f t="shared" si="8"/>
        <v>2023-05-21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2144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2764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21288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2764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161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43</v>
      </c>
      <c r="I110" s="358"/>
      <c r="J110" s="53">
        <f>MAX(F30:L30,F70:L70)</f>
        <v>47</v>
      </c>
      <c r="K110" s="357">
        <v>47</v>
      </c>
      <c r="L110" s="355"/>
    </row>
    <row r="111" spans="1:12" s="101" customFormat="1" ht="17.25" x14ac:dyDescent="0.3">
      <c r="A111" s="100"/>
      <c r="B111" s="98"/>
      <c r="C111" s="43"/>
      <c r="D111" s="359" t="s">
        <v>162</v>
      </c>
      <c r="E111" s="360"/>
      <c r="F111" s="360"/>
      <c r="G111" s="361"/>
      <c r="H111" s="357">
        <f>F95</f>
        <v>21288</v>
      </c>
      <c r="I111" s="358"/>
      <c r="J111" s="68">
        <f>SUM(F94)</f>
        <v>2764</v>
      </c>
      <c r="K111" s="357">
        <f>H111+J111</f>
        <v>24052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2023-05-22</v>
      </c>
      <c r="G14" s="94" t="d">
        <v>2023-05-23</v>
      </c>
      <c r="H14" s="94" t="d">
        <v>2023-05-24</v>
      </c>
      <c r="I14" s="94" t="d">
        <v>2023-05-25</v>
      </c>
      <c r="J14" s="94" t="d">
        <v>2023-05-26</v>
      </c>
      <c r="K14" s="94" t="d">
        <v>2023-05-27</v>
      </c>
      <c r="L14" s="94" t="d">
        <v>2023-05-28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2023-05-22</v>
      </c>
      <c r="G34" s="95" t="d">
        <f t="shared" si="1"/>
        <v>2023-05-23</v>
      </c>
      <c r="H34" s="95" t="d">
        <f t="shared" si="1"/>
        <v>2023-05-24</v>
      </c>
      <c r="I34" s="95" t="d">
        <f t="shared" si="1"/>
        <v>2023-05-25</v>
      </c>
      <c r="J34" s="95" t="d">
        <f t="shared" si="1"/>
        <v>2023-05-26</v>
      </c>
      <c r="K34" s="95" t="d">
        <f t="shared" si="1"/>
        <v>2023-05-27</v>
      </c>
      <c r="L34" s="95" t="d">
        <f t="shared" si="1"/>
        <v>2023-05-28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2023-05-22</v>
      </c>
      <c r="G54" s="95" t="d">
        <f t="shared" si="6"/>
        <v>2023-05-23</v>
      </c>
      <c r="H54" s="95" t="d">
        <f t="shared" si="6"/>
        <v>2023-05-24</v>
      </c>
      <c r="I54" s="95" t="d">
        <f t="shared" si="6"/>
        <v>2023-05-25</v>
      </c>
      <c r="J54" s="95" t="d">
        <f t="shared" si="6"/>
        <v>2023-05-26</v>
      </c>
      <c r="K54" s="95" t="d">
        <f t="shared" si="6"/>
        <v>2023-05-27</v>
      </c>
      <c r="L54" s="95" t="d">
        <f t="shared" si="6"/>
        <v>2023-05-28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2023-05-22</v>
      </c>
      <c r="G73" s="95" t="d">
        <f t="shared" si="8"/>
        <v>2023-05-23</v>
      </c>
      <c r="H73" s="95" t="d">
        <f t="shared" si="8"/>
        <v>2023-05-24</v>
      </c>
      <c r="I73" s="95" t="d">
        <f t="shared" si="8"/>
        <v>2023-05-25</v>
      </c>
      <c r="J73" s="95" t="d">
        <f t="shared" si="8"/>
        <v>2023-05-26</v>
      </c>
      <c r="K73" s="95" t="d">
        <f t="shared" si="8"/>
        <v>2023-05-27</v>
      </c>
      <c r="L73" s="95" t="d">
        <f t="shared" si="8"/>
        <v>2023-05-28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2384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624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3008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24052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3008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163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47</v>
      </c>
      <c r="I110" s="358"/>
      <c r="J110" s="53">
        <f>MAX(F30:L30,F70:L70)</f>
        <v>49</v>
      </c>
      <c r="K110" s="357">
        <v>49</v>
      </c>
      <c r="L110" s="355"/>
    </row>
    <row r="111" spans="1:12" s="101" customFormat="1" ht="17.25" x14ac:dyDescent="0.3">
      <c r="A111" s="100"/>
      <c r="B111" s="98"/>
      <c r="C111" s="43"/>
      <c r="D111" s="359" t="s">
        <v>166</v>
      </c>
      <c r="E111" s="360"/>
      <c r="F111" s="360"/>
      <c r="G111" s="361"/>
      <c r="H111" s="357">
        <f>F95</f>
        <v>24052</v>
      </c>
      <c r="I111" s="358"/>
      <c r="J111" s="68">
        <f>SUM(F94)</f>
        <v>3008</v>
      </c>
      <c r="K111" s="357">
        <f>H111+J111</f>
        <v>27060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164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2023-05-29</v>
      </c>
      <c r="G14" s="94" t="d">
        <v>2023-05-30</v>
      </c>
      <c r="H14" s="94" t="d">
        <v>2023-05-31</v>
      </c>
      <c r="I14" s="94" t="d">
        <v>2023-06-01</v>
      </c>
      <c r="J14" s="94" t="d">
        <v>2023-06-02</v>
      </c>
      <c r="K14" s="94" t="d">
        <v>2023-06-03</v>
      </c>
      <c r="L14" s="94" t="d">
        <v>2023-06-04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2023-05-29</v>
      </c>
      <c r="G34" s="95" t="d">
        <f t="shared" si="1"/>
        <v>2023-05-30</v>
      </c>
      <c r="H34" s="95" t="d">
        <f t="shared" si="1"/>
        <v>2023-05-31</v>
      </c>
      <c r="I34" s="95" t="d">
        <f t="shared" si="1"/>
        <v>2023-06-01</v>
      </c>
      <c r="J34" s="95" t="d">
        <f t="shared" si="1"/>
        <v>2023-06-02</v>
      </c>
      <c r="K34" s="95" t="d">
        <f t="shared" si="1"/>
        <v>2023-06-03</v>
      </c>
      <c r="L34" s="95" t="d">
        <f t="shared" si="1"/>
        <v>2023-06-04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2023-05-29</v>
      </c>
      <c r="G54" s="95" t="d">
        <f t="shared" si="6"/>
        <v>2023-05-30</v>
      </c>
      <c r="H54" s="95" t="d">
        <f t="shared" si="6"/>
        <v>2023-05-31</v>
      </c>
      <c r="I54" s="95" t="d">
        <f t="shared" si="6"/>
        <v>2023-06-01</v>
      </c>
      <c r="J54" s="95" t="d">
        <f t="shared" si="6"/>
        <v>2023-06-02</v>
      </c>
      <c r="K54" s="95" t="d">
        <f t="shared" si="6"/>
        <v>2023-06-03</v>
      </c>
      <c r="L54" s="95" t="d">
        <f t="shared" si="6"/>
        <v>2023-06-04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2023-05-29</v>
      </c>
      <c r="G73" s="95" t="d">
        <f t="shared" si="8"/>
        <v>2023-05-30</v>
      </c>
      <c r="H73" s="95" t="d">
        <f t="shared" si="8"/>
        <v>2023-05-31</v>
      </c>
      <c r="I73" s="95" t="d">
        <f t="shared" si="8"/>
        <v>2023-06-01</v>
      </c>
      <c r="J73" s="95" t="d">
        <f t="shared" si="8"/>
        <v>2023-06-02</v>
      </c>
      <c r="K73" s="95" t="d">
        <f t="shared" si="8"/>
        <v>2023-06-03</v>
      </c>
      <c r="L73" s="95" t="d">
        <f t="shared" si="8"/>
        <v>2023-06-04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2376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3032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27060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3032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165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49</v>
      </c>
      <c r="I110" s="358"/>
      <c r="J110" s="53">
        <f>MAX(F30:L30,F70:L70)</f>
        <v>49</v>
      </c>
      <c r="K110" s="357">
        <v>49</v>
      </c>
      <c r="L110" s="355"/>
    </row>
    <row r="111" spans="1:12" s="101" customFormat="1" ht="17.25" x14ac:dyDescent="0.3">
      <c r="A111" s="100"/>
      <c r="B111" s="98"/>
      <c r="C111" s="43"/>
      <c r="D111" s="359" t="s">
        <v>167</v>
      </c>
      <c r="E111" s="360"/>
      <c r="F111" s="360"/>
      <c r="G111" s="361"/>
      <c r="H111" s="357">
        <f>F95</f>
        <v>27060</v>
      </c>
      <c r="I111" s="358"/>
      <c r="J111" s="68">
        <f>SUM(F94)</f>
        <v>3032</v>
      </c>
      <c r="K111" s="357">
        <f>H111+J111</f>
        <v>30092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2023-06-05</v>
      </c>
      <c r="G14" s="94" t="d">
        <v>2023-06-06</v>
      </c>
      <c r="H14" s="94" t="d">
        <v>2023-06-07</v>
      </c>
      <c r="I14" s="94" t="d">
        <v>2023-06-08</v>
      </c>
      <c r="J14" s="94" t="d">
        <v>2023-06-09</v>
      </c>
      <c r="K14" s="94" t="d">
        <v>2023-06-10</v>
      </c>
      <c r="L14" s="94" t="d">
        <v>2023-06-11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2023-06-05</v>
      </c>
      <c r="G34" s="95" t="d">
        <f t="shared" si="1"/>
        <v>2023-06-06</v>
      </c>
      <c r="H34" s="95" t="d">
        <f t="shared" si="1"/>
        <v>2023-06-07</v>
      </c>
      <c r="I34" s="95" t="d">
        <f t="shared" si="1"/>
        <v>2023-06-08</v>
      </c>
      <c r="J34" s="95" t="d">
        <f t="shared" si="1"/>
        <v>2023-06-09</v>
      </c>
      <c r="K34" s="95" t="d">
        <f t="shared" si="1"/>
        <v>2023-06-10</v>
      </c>
      <c r="L34" s="95" t="d">
        <f t="shared" si="1"/>
        <v>2023-06-11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2023-06-05</v>
      </c>
      <c r="G54" s="95" t="d">
        <f t="shared" si="6"/>
        <v>2023-06-06</v>
      </c>
      <c r="H54" s="95" t="d">
        <f t="shared" si="6"/>
        <v>2023-06-07</v>
      </c>
      <c r="I54" s="95" t="d">
        <f t="shared" si="6"/>
        <v>2023-06-08</v>
      </c>
      <c r="J54" s="95" t="d">
        <f t="shared" si="6"/>
        <v>2023-06-09</v>
      </c>
      <c r="K54" s="95" t="d">
        <f t="shared" si="6"/>
        <v>2023-06-10</v>
      </c>
      <c r="L54" s="95" t="d">
        <f t="shared" si="6"/>
        <v>2023-06-11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2023-06-05</v>
      </c>
      <c r="G73" s="95" t="d">
        <f t="shared" si="8"/>
        <v>2023-06-06</v>
      </c>
      <c r="H73" s="95" t="d">
        <f t="shared" si="8"/>
        <v>2023-06-07</v>
      </c>
      <c r="I73" s="95" t="d">
        <f t="shared" si="8"/>
        <v>2023-06-08</v>
      </c>
      <c r="J73" s="95" t="d">
        <f t="shared" si="8"/>
        <v>2023-06-09</v>
      </c>
      <c r="K73" s="95" t="d">
        <f t="shared" si="8"/>
        <v>2023-06-10</v>
      </c>
      <c r="L73" s="95" t="d">
        <f t="shared" si="8"/>
        <v>2023-06-11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3144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4044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30092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4044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171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49</v>
      </c>
      <c r="I110" s="358"/>
      <c r="J110" s="53">
        <f>MAX(F30:L30,F70:L70)</f>
        <v>67</v>
      </c>
      <c r="K110" s="357">
        <v>67</v>
      </c>
      <c r="L110" s="355"/>
    </row>
    <row r="111" spans="1:12" s="101" customFormat="1" ht="17.25" x14ac:dyDescent="0.3">
      <c r="A111" s="100"/>
      <c r="B111" s="98"/>
      <c r="C111" s="43"/>
      <c r="D111" s="359" t="s">
        <v>172</v>
      </c>
      <c r="E111" s="360"/>
      <c r="F111" s="360"/>
      <c r="G111" s="361"/>
      <c r="H111" s="357">
        <f>F95</f>
        <v>30092</v>
      </c>
      <c r="I111" s="358"/>
      <c r="J111" s="68">
        <f>SUM(F94)</f>
        <v>4044</v>
      </c>
      <c r="K111" s="357">
        <f>H111+J111</f>
        <v>34136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2023-06-12</v>
      </c>
      <c r="G14" s="94" t="d">
        <v>2023-06-13</v>
      </c>
      <c r="H14" s="94" t="d">
        <v>2023-06-14</v>
      </c>
      <c r="I14" s="94" t="d">
        <v>2023-06-15</v>
      </c>
      <c r="J14" s="94" t="d">
        <v>2023-06-16</v>
      </c>
      <c r="K14" s="94" t="d">
        <v>2023-06-17</v>
      </c>
      <c r="L14" s="94" t="d">
        <v>2023-06-18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2023-06-12</v>
      </c>
      <c r="G34" s="95" t="d">
        <f t="shared" si="1"/>
        <v>2023-06-13</v>
      </c>
      <c r="H34" s="95" t="d">
        <f t="shared" si="1"/>
        <v>2023-06-14</v>
      </c>
      <c r="I34" s="95" t="d">
        <f t="shared" si="1"/>
        <v>2023-06-15</v>
      </c>
      <c r="J34" s="95" t="d">
        <f t="shared" si="1"/>
        <v>2023-06-16</v>
      </c>
      <c r="K34" s="95" t="d">
        <f t="shared" si="1"/>
        <v>2023-06-17</v>
      </c>
      <c r="L34" s="95" t="d">
        <f t="shared" si="1"/>
        <v>2023-06-18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2023-06-12</v>
      </c>
      <c r="G54" s="95" t="d">
        <f t="shared" si="6"/>
        <v>2023-06-13</v>
      </c>
      <c r="H54" s="95" t="d">
        <f t="shared" si="6"/>
        <v>2023-06-14</v>
      </c>
      <c r="I54" s="95" t="d">
        <f t="shared" si="6"/>
        <v>2023-06-15</v>
      </c>
      <c r="J54" s="95" t="d">
        <f t="shared" si="6"/>
        <v>2023-06-16</v>
      </c>
      <c r="K54" s="95" t="d">
        <f t="shared" si="6"/>
        <v>2023-06-17</v>
      </c>
      <c r="L54" s="95" t="d">
        <f t="shared" si="6"/>
        <v>2023-06-18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2023-06-12</v>
      </c>
      <c r="G73" s="95" t="d">
        <f t="shared" si="8"/>
        <v>2023-06-13</v>
      </c>
      <c r="H73" s="95" t="d">
        <f t="shared" si="8"/>
        <v>2023-06-14</v>
      </c>
      <c r="I73" s="95" t="d">
        <f t="shared" si="8"/>
        <v>2023-06-15</v>
      </c>
      <c r="J73" s="95" t="d">
        <f t="shared" si="8"/>
        <v>2023-06-16</v>
      </c>
      <c r="K73" s="95" t="d">
        <f t="shared" si="8"/>
        <v>2023-06-17</v>
      </c>
      <c r="L73" s="95" t="d">
        <f t="shared" si="8"/>
        <v>2023-06-18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3248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4148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34136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4148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174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49</v>
      </c>
      <c r="I110" s="358"/>
      <c r="J110" s="53">
        <f>MAX(F30:L30,F70:L70)</f>
        <v>70</v>
      </c>
      <c r="K110" s="357">
        <v>70</v>
      </c>
      <c r="L110" s="355"/>
    </row>
    <row r="111" spans="1:12" s="101" customFormat="1" ht="17.25" x14ac:dyDescent="0.3">
      <c r="A111" s="100"/>
      <c r="B111" s="98"/>
      <c r="C111" s="43"/>
      <c r="D111" s="359" t="s">
        <v>175</v>
      </c>
      <c r="E111" s="360"/>
      <c r="F111" s="360"/>
      <c r="G111" s="361"/>
      <c r="H111" s="357">
        <f>F95</f>
        <v>34136</v>
      </c>
      <c r="I111" s="358"/>
      <c r="J111" s="68">
        <f>SUM(F94)</f>
        <v>4148</v>
      </c>
      <c r="K111" s="357">
        <f>H111+J111</f>
        <v>38284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2023-06-19</v>
      </c>
      <c r="G14" s="94" t="d">
        <v>2023-06-20</v>
      </c>
      <c r="H14" s="94" t="d">
        <v>2023-06-21</v>
      </c>
      <c r="I14" s="94" t="d">
        <v>2023-06-22</v>
      </c>
      <c r="J14" s="94" t="d">
        <v>2023-06-23</v>
      </c>
      <c r="K14" s="94" t="d">
        <v>2023-06-24</v>
      </c>
      <c r="L14" s="94" t="d">
        <v>2023-06-25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2023-06-19</v>
      </c>
      <c r="G34" s="95" t="d">
        <f t="shared" si="1"/>
        <v>2023-06-20</v>
      </c>
      <c r="H34" s="95" t="d">
        <f t="shared" si="1"/>
        <v>2023-06-21</v>
      </c>
      <c r="I34" s="95" t="d">
        <f t="shared" si="1"/>
        <v>2023-06-22</v>
      </c>
      <c r="J34" s="95" t="d">
        <f t="shared" si="1"/>
        <v>2023-06-23</v>
      </c>
      <c r="K34" s="95" t="d">
        <f t="shared" si="1"/>
        <v>2023-06-24</v>
      </c>
      <c r="L34" s="95" t="d">
        <f t="shared" si="1"/>
        <v>2023-06-25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2023-06-19</v>
      </c>
      <c r="G54" s="95" t="d">
        <f t="shared" si="6"/>
        <v>2023-06-20</v>
      </c>
      <c r="H54" s="95" t="d">
        <f t="shared" si="6"/>
        <v>2023-06-21</v>
      </c>
      <c r="I54" s="95" t="d">
        <f t="shared" si="6"/>
        <v>2023-06-22</v>
      </c>
      <c r="J54" s="95" t="d">
        <f t="shared" si="6"/>
        <v>2023-06-23</v>
      </c>
      <c r="K54" s="95" t="d">
        <f t="shared" si="6"/>
        <v>2023-06-24</v>
      </c>
      <c r="L54" s="95" t="d">
        <f t="shared" si="6"/>
        <v>2023-06-25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2023-06-19</v>
      </c>
      <c r="G73" s="95" t="d">
        <f t="shared" si="8"/>
        <v>2023-06-20</v>
      </c>
      <c r="H73" s="95" t="d">
        <f t="shared" si="8"/>
        <v>2023-06-21</v>
      </c>
      <c r="I73" s="95" t="d">
        <f t="shared" si="8"/>
        <v>2023-06-22</v>
      </c>
      <c r="J73" s="95" t="d">
        <f t="shared" si="8"/>
        <v>2023-06-23</v>
      </c>
      <c r="K73" s="95" t="d">
        <f t="shared" si="8"/>
        <v>2023-06-24</v>
      </c>
      <c r="L73" s="95" t="d">
        <f t="shared" si="8"/>
        <v>2023-06-25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4064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840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4904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38284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4904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178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70</v>
      </c>
      <c r="I110" s="358"/>
      <c r="J110" s="53">
        <f>MAX(F30:L30,F70:L70)</f>
        <v>94</v>
      </c>
      <c r="K110" s="357">
        <v>94</v>
      </c>
      <c r="L110" s="355"/>
    </row>
    <row r="111" spans="1:12" s="101" customFormat="1" ht="17.25" x14ac:dyDescent="0.3">
      <c r="A111" s="100"/>
      <c r="B111" s="98"/>
      <c r="C111" s="43"/>
      <c r="D111" s="359" t="s">
        <v>177</v>
      </c>
      <c r="E111" s="360"/>
      <c r="F111" s="360"/>
      <c r="G111" s="361"/>
      <c r="H111" s="357">
        <f>F95</f>
        <v>38284</v>
      </c>
      <c r="I111" s="358"/>
      <c r="J111" s="68">
        <f>SUM(F94)</f>
        <v>4904</v>
      </c>
      <c r="K111" s="357">
        <f>H111+J111</f>
        <v>43188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2023-06-26</v>
      </c>
      <c r="G14" s="94" t="d">
        <v>2023-06-27</v>
      </c>
      <c r="H14" s="94" t="d">
        <v>2023-06-28</v>
      </c>
      <c r="I14" s="94" t="d">
        <v>2023-06-29</v>
      </c>
      <c r="J14" s="94" t="d">
        <v>2023-06-30</v>
      </c>
      <c r="K14" s="94" t="d">
        <v>2023-07-01</v>
      </c>
      <c r="L14" s="94" t="d">
        <v>2023-07-02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2023-06-26</v>
      </c>
      <c r="G34" s="95" t="d">
        <f t="shared" si="1"/>
        <v>2023-06-27</v>
      </c>
      <c r="H34" s="95" t="d">
        <f t="shared" si="1"/>
        <v>2023-06-28</v>
      </c>
      <c r="I34" s="95" t="d">
        <f t="shared" si="1"/>
        <v>2023-06-29</v>
      </c>
      <c r="J34" s="95" t="d">
        <f t="shared" si="1"/>
        <v>2023-06-30</v>
      </c>
      <c r="K34" s="95" t="d">
        <f t="shared" si="1"/>
        <v>2023-07-01</v>
      </c>
      <c r="L34" s="95" t="d">
        <f t="shared" si="1"/>
        <v>2023-07-02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2023-06-26</v>
      </c>
      <c r="G54" s="95" t="d">
        <f t="shared" si="6"/>
        <v>2023-06-27</v>
      </c>
      <c r="H54" s="95" t="d">
        <f t="shared" si="6"/>
        <v>2023-06-28</v>
      </c>
      <c r="I54" s="95" t="d">
        <f t="shared" si="6"/>
        <v>2023-06-29</v>
      </c>
      <c r="J54" s="95" t="d">
        <f t="shared" si="6"/>
        <v>2023-06-30</v>
      </c>
      <c r="K54" s="95" t="d">
        <f t="shared" si="6"/>
        <v>2023-07-01</v>
      </c>
      <c r="L54" s="95" t="d">
        <f t="shared" si="6"/>
        <v>2023-07-02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2023-06-26</v>
      </c>
      <c r="G73" s="95" t="d">
        <f t="shared" si="8"/>
        <v>2023-06-27</v>
      </c>
      <c r="H73" s="95" t="d">
        <f t="shared" si="8"/>
        <v>2023-06-28</v>
      </c>
      <c r="I73" s="95" t="d">
        <f t="shared" si="8"/>
        <v>2023-06-29</v>
      </c>
      <c r="J73" s="95" t="d">
        <f t="shared" si="8"/>
        <v>2023-06-30</v>
      </c>
      <c r="K73" s="95" t="d">
        <f t="shared" si="8"/>
        <v>2023-07-01</v>
      </c>
      <c r="L73" s="95" t="d">
        <f t="shared" si="8"/>
        <v>2023-07-02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4640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5484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43188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5484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180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94</v>
      </c>
      <c r="I110" s="358"/>
      <c r="J110" s="53">
        <f>MAX(F30:L30,F70:L70)</f>
        <v>99</v>
      </c>
      <c r="K110" s="357">
        <v>99</v>
      </c>
      <c r="L110" s="355"/>
    </row>
    <row r="111" spans="1:12" s="101" customFormat="1" ht="17.25" x14ac:dyDescent="0.3">
      <c r="A111" s="100"/>
      <c r="B111" s="98"/>
      <c r="C111" s="43"/>
      <c r="D111" s="359" t="s">
        <v>181</v>
      </c>
      <c r="E111" s="360"/>
      <c r="F111" s="360"/>
      <c r="G111" s="361"/>
      <c r="H111" s="357">
        <f>F95</f>
        <v>43188</v>
      </c>
      <c r="I111" s="358"/>
      <c r="J111" s="68">
        <f>SUM(F94)</f>
        <v>5484</v>
      </c>
      <c r="K111" s="357">
        <f>H111+J111</f>
        <v>48672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184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2023-07-03</v>
      </c>
      <c r="G14" s="94" t="d">
        <v>2023-07-04</v>
      </c>
      <c r="H14" s="94" t="d">
        <v>2023-07-05</v>
      </c>
      <c r="I14" s="94" t="d">
        <v>2023-07-06</v>
      </c>
      <c r="J14" s="94" t="d">
        <v>2023-07-07</v>
      </c>
      <c r="K14" s="94" t="d">
        <v>2023-07-08</v>
      </c>
      <c r="L14" s="94" t="d">
        <v>2023-07-09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2023-07-03</v>
      </c>
      <c r="G34" s="95" t="d">
        <f t="shared" si="1"/>
        <v>2023-07-04</v>
      </c>
      <c r="H34" s="95" t="d">
        <f t="shared" si="1"/>
        <v>2023-07-05</v>
      </c>
      <c r="I34" s="95" t="d">
        <f t="shared" si="1"/>
        <v>2023-07-06</v>
      </c>
      <c r="J34" s="95" t="d">
        <f t="shared" si="1"/>
        <v>2023-07-07</v>
      </c>
      <c r="K34" s="95" t="d">
        <f t="shared" si="1"/>
        <v>2023-07-08</v>
      </c>
      <c r="L34" s="95" t="d">
        <f t="shared" si="1"/>
        <v>2023-07-09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2023-07-03</v>
      </c>
      <c r="G54" s="95" t="d">
        <f t="shared" si="6"/>
        <v>2023-07-04</v>
      </c>
      <c r="H54" s="95" t="d">
        <f t="shared" si="6"/>
        <v>2023-07-05</v>
      </c>
      <c r="I54" s="95" t="d">
        <f t="shared" si="6"/>
        <v>2023-07-06</v>
      </c>
      <c r="J54" s="95" t="d">
        <f t="shared" si="6"/>
        <v>2023-07-07</v>
      </c>
      <c r="K54" s="95" t="d">
        <f t="shared" si="6"/>
        <v>2023-07-08</v>
      </c>
      <c r="L54" s="95" t="d">
        <f t="shared" si="6"/>
        <v>2023-07-09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2023-07-03</v>
      </c>
      <c r="G73" s="95" t="d">
        <f t="shared" si="8"/>
        <v>2023-07-04</v>
      </c>
      <c r="H73" s="95" t="d">
        <f t="shared" si="8"/>
        <v>2023-07-05</v>
      </c>
      <c r="I73" s="95" t="d">
        <f t="shared" si="8"/>
        <v>2023-07-06</v>
      </c>
      <c r="J73" s="95" t="d">
        <f t="shared" si="8"/>
        <v>2023-07-07</v>
      </c>
      <c r="K73" s="95" t="d">
        <f t="shared" si="8"/>
        <v>2023-07-08</v>
      </c>
      <c r="L73" s="95" t="d">
        <f t="shared" si="8"/>
        <v>2023-07-09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4880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796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5676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48672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5676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182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99</v>
      </c>
      <c r="I110" s="358"/>
      <c r="J110" s="53">
        <f>MAX(F30:L30,F70:L70)</f>
        <v>104</v>
      </c>
      <c r="K110" s="357">
        <v>104</v>
      </c>
      <c r="L110" s="355"/>
    </row>
    <row r="111" spans="1:12" s="101" customFormat="1" ht="17.25" x14ac:dyDescent="0.3">
      <c r="A111" s="100"/>
      <c r="B111" s="98"/>
      <c r="C111" s="43"/>
      <c r="D111" s="359" t="s">
        <v>183</v>
      </c>
      <c r="E111" s="360"/>
      <c r="F111" s="360"/>
      <c r="G111" s="361"/>
      <c r="H111" s="357">
        <f>F95</f>
        <v>48672</v>
      </c>
      <c r="I111" s="358"/>
      <c r="J111" s="68">
        <f>SUM(F94)</f>
        <v>5676</v>
      </c>
      <c r="K111" s="357">
        <f>H111+J111</f>
        <v>54348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185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2023-07-10</v>
      </c>
      <c r="G14" s="94" t="d">
        <v>2023-07-11</v>
      </c>
      <c r="H14" s="94" t="d">
        <v>2023-07-12</v>
      </c>
      <c r="I14" s="94" t="d">
        <v>2023-07-13</v>
      </c>
      <c r="J14" s="94" t="d">
        <v>2023-07-14</v>
      </c>
      <c r="K14" s="94" t="d">
        <v>2023-07-15</v>
      </c>
      <c r="L14" s="94" t="d">
        <v>2023-07-16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2023-07-10</v>
      </c>
      <c r="G34" s="95" t="d">
        <f t="shared" si="1"/>
        <v>2023-07-11</v>
      </c>
      <c r="H34" s="95" t="d">
        <f t="shared" si="1"/>
        <v>2023-07-12</v>
      </c>
      <c r="I34" s="95" t="d">
        <f t="shared" si="1"/>
        <v>2023-07-13</v>
      </c>
      <c r="J34" s="95" t="d">
        <f t="shared" si="1"/>
        <v>2023-07-14</v>
      </c>
      <c r="K34" s="95" t="d">
        <f t="shared" si="1"/>
        <v>2023-07-15</v>
      </c>
      <c r="L34" s="95" t="d">
        <f t="shared" si="1"/>
        <v>2023-07-16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2023-07-10</v>
      </c>
      <c r="G54" s="95" t="d">
        <f t="shared" si="6"/>
        <v>2023-07-11</v>
      </c>
      <c r="H54" s="95" t="d">
        <f t="shared" si="6"/>
        <v>2023-07-12</v>
      </c>
      <c r="I54" s="95" t="d">
        <f t="shared" si="6"/>
        <v>2023-07-13</v>
      </c>
      <c r="J54" s="95" t="d">
        <f t="shared" si="6"/>
        <v>2023-07-14</v>
      </c>
      <c r="K54" s="95" t="d">
        <f t="shared" si="6"/>
        <v>2023-07-15</v>
      </c>
      <c r="L54" s="95" t="d">
        <f t="shared" si="6"/>
        <v>2023-07-16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2023-07-10</v>
      </c>
      <c r="G73" s="95" t="d">
        <f t="shared" si="8"/>
        <v>2023-07-11</v>
      </c>
      <c r="H73" s="95" t="d">
        <f t="shared" si="8"/>
        <v>2023-07-12</v>
      </c>
      <c r="I73" s="95" t="d">
        <f t="shared" si="8"/>
        <v>2023-07-13</v>
      </c>
      <c r="J73" s="95" t="d">
        <f t="shared" si="8"/>
        <v>2023-07-14</v>
      </c>
      <c r="K73" s="95" t="d">
        <f t="shared" si="8"/>
        <v>2023-07-15</v>
      </c>
      <c r="L73" s="95" t="d">
        <f t="shared" si="8"/>
        <v>2023-07-16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5912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1020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6932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54348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6932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186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104</v>
      </c>
      <c r="I110" s="358"/>
      <c r="J110" s="53">
        <f>MAX(F30:L30,F70:L70)</f>
        <v>140</v>
      </c>
      <c r="K110" s="357">
        <v>140</v>
      </c>
      <c r="L110" s="355"/>
    </row>
    <row r="111" spans="1:12" s="101" customFormat="1" ht="17.25" x14ac:dyDescent="0.3">
      <c r="A111" s="100"/>
      <c r="B111" s="98"/>
      <c r="C111" s="43"/>
      <c r="D111" s="359" t="s">
        <v>187</v>
      </c>
      <c r="E111" s="360"/>
      <c r="F111" s="360"/>
      <c r="G111" s="361"/>
      <c r="H111" s="357">
        <f>F95</f>
        <v>54348</v>
      </c>
      <c r="I111" s="358"/>
      <c r="J111" s="68">
        <f>SUM(F94)</f>
        <v>6932</v>
      </c>
      <c r="K111" s="357">
        <f>H111+J111</f>
        <v>61280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194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2023-07-17</v>
      </c>
      <c r="G14" s="94" t="d">
        <v>2023-07-18</v>
      </c>
      <c r="H14" s="94" t="d">
        <v>2023-07-19</v>
      </c>
      <c r="I14" s="94" t="d">
        <v>2023-07-20</v>
      </c>
      <c r="J14" s="94" t="d">
        <v>2023-07-21</v>
      </c>
      <c r="K14" s="94" t="d">
        <v>2023-07-22</v>
      </c>
      <c r="L14" s="94" t="d">
        <v>2023-07-23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2023-07-17</v>
      </c>
      <c r="G34" s="95" t="d">
        <f t="shared" si="1"/>
        <v>2023-07-18</v>
      </c>
      <c r="H34" s="95" t="d">
        <f t="shared" si="1"/>
        <v>2023-07-19</v>
      </c>
      <c r="I34" s="95" t="d">
        <f t="shared" si="1"/>
        <v>2023-07-20</v>
      </c>
      <c r="J34" s="95" t="d">
        <f t="shared" si="1"/>
        <v>2023-07-21</v>
      </c>
      <c r="K34" s="95" t="d">
        <f t="shared" si="1"/>
        <v>2023-07-22</v>
      </c>
      <c r="L34" s="95" t="d">
        <f t="shared" si="1"/>
        <v>2023-07-23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2023-07-17</v>
      </c>
      <c r="G54" s="95" t="d">
        <f t="shared" si="6"/>
        <v>2023-07-18</v>
      </c>
      <c r="H54" s="95" t="d">
        <f t="shared" si="6"/>
        <v>2023-07-19</v>
      </c>
      <c r="I54" s="95" t="d">
        <f t="shared" si="6"/>
        <v>2023-07-20</v>
      </c>
      <c r="J54" s="95" t="d">
        <f t="shared" si="6"/>
        <v>2023-07-21</v>
      </c>
      <c r="K54" s="95" t="d">
        <f t="shared" si="6"/>
        <v>2023-07-22</v>
      </c>
      <c r="L54" s="95" t="d">
        <f t="shared" si="6"/>
        <v>2023-07-23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2023-07-17</v>
      </c>
      <c r="G73" s="95" t="d">
        <f t="shared" si="8"/>
        <v>2023-07-18</v>
      </c>
      <c r="H73" s="95" t="d">
        <f t="shared" si="8"/>
        <v>2023-07-19</v>
      </c>
      <c r="I73" s="95" t="d">
        <f t="shared" si="8"/>
        <v>2023-07-20</v>
      </c>
      <c r="J73" s="95" t="d">
        <f t="shared" si="8"/>
        <v>2023-07-21</v>
      </c>
      <c r="K73" s="95" t="d">
        <f t="shared" si="8"/>
        <v>2023-07-22</v>
      </c>
      <c r="L73" s="95" t="d">
        <f t="shared" si="8"/>
        <v>2023-07-23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5504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1020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6524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61280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6524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196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140</v>
      </c>
      <c r="I110" s="358"/>
      <c r="J110" s="53">
        <f>MAX(F30:L30,F70:L70)</f>
        <v>131</v>
      </c>
      <c r="K110" s="357">
        <v>140</v>
      </c>
      <c r="L110" s="355"/>
    </row>
    <row r="111" spans="1:12" s="101" customFormat="1" ht="17.25" x14ac:dyDescent="0.3">
      <c r="A111" s="100"/>
      <c r="B111" s="98"/>
      <c r="C111" s="43"/>
      <c r="D111" s="359" t="s">
        <v>195</v>
      </c>
      <c r="E111" s="360"/>
      <c r="F111" s="360"/>
      <c r="G111" s="361"/>
      <c r="H111" s="357">
        <f>F95</f>
        <v>61280</v>
      </c>
      <c r="I111" s="358"/>
      <c r="J111" s="68">
        <f>SUM(F94)</f>
        <v>6524</v>
      </c>
      <c r="K111" s="357">
        <f>H111+J111</f>
        <v>67804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2023-07-24</v>
      </c>
      <c r="G14" s="94" t="d">
        <v>2023-07-25</v>
      </c>
      <c r="H14" s="94" t="d">
        <v>2023-07-26</v>
      </c>
      <c r="I14" s="94" t="d">
        <v>2023-07-27</v>
      </c>
      <c r="J14" s="94" t="d">
        <v>2023-07-28</v>
      </c>
      <c r="K14" s="94" t="d">
        <v>2023-07-29</v>
      </c>
      <c r="L14" s="94" t="d">
        <v>2023-07-30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2023-07-24</v>
      </c>
      <c r="G34" s="95" t="d">
        <f t="shared" si="1"/>
        <v>2023-07-25</v>
      </c>
      <c r="H34" s="95" t="d">
        <f t="shared" si="1"/>
        <v>2023-07-26</v>
      </c>
      <c r="I34" s="95" t="d">
        <f t="shared" si="1"/>
        <v>2023-07-27</v>
      </c>
      <c r="J34" s="95" t="d">
        <f t="shared" si="1"/>
        <v>2023-07-28</v>
      </c>
      <c r="K34" s="95" t="d">
        <f t="shared" si="1"/>
        <v>2023-07-29</v>
      </c>
      <c r="L34" s="95" t="d">
        <f t="shared" si="1"/>
        <v>2023-07-30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2023-07-24</v>
      </c>
      <c r="G54" s="95" t="d">
        <f t="shared" si="6"/>
        <v>2023-07-25</v>
      </c>
      <c r="H54" s="95" t="d">
        <f t="shared" si="6"/>
        <v>2023-07-26</v>
      </c>
      <c r="I54" s="95" t="d">
        <f t="shared" si="6"/>
        <v>2023-07-27</v>
      </c>
      <c r="J54" s="95" t="d">
        <f t="shared" si="6"/>
        <v>2023-07-28</v>
      </c>
      <c r="K54" s="95" t="d">
        <f t="shared" si="6"/>
        <v>2023-07-29</v>
      </c>
      <c r="L54" s="95" t="d">
        <f t="shared" si="6"/>
        <v>2023-07-30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2023-07-24</v>
      </c>
      <c r="G73" s="95" t="d">
        <f t="shared" si="8"/>
        <v>2023-07-25</v>
      </c>
      <c r="H73" s="95" t="d">
        <f t="shared" si="8"/>
        <v>2023-07-26</v>
      </c>
      <c r="I73" s="95" t="d">
        <f t="shared" si="8"/>
        <v>2023-07-27</v>
      </c>
      <c r="J73" s="95" t="d">
        <f t="shared" si="8"/>
        <v>2023-07-28</v>
      </c>
      <c r="K73" s="95" t="d">
        <f t="shared" si="8"/>
        <v>2023-07-29</v>
      </c>
      <c r="L73" s="95" t="d">
        <f t="shared" si="8"/>
        <v>2023-07-30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5720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1236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6956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67804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6956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197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131</v>
      </c>
      <c r="I110" s="358"/>
      <c r="J110" s="53">
        <f>MAX(F30:L30,F70:L70)</f>
        <v>136</v>
      </c>
      <c r="K110" s="357">
        <v>140</v>
      </c>
      <c r="L110" s="355"/>
    </row>
    <row r="111" spans="1:12" s="101" customFormat="1" ht="17.25" x14ac:dyDescent="0.3">
      <c r="A111" s="100"/>
      <c r="B111" s="98"/>
      <c r="C111" s="43"/>
      <c r="D111" s="359" t="s">
        <v>198</v>
      </c>
      <c r="E111" s="360"/>
      <c r="F111" s="360"/>
      <c r="G111" s="361"/>
      <c r="H111" s="357">
        <f>F95</f>
        <v>67804</v>
      </c>
      <c r="I111" s="358"/>
      <c r="J111" s="68">
        <f>SUM(F94)</f>
        <v>6956</v>
      </c>
      <c r="K111" s="357">
        <f>H111+J111</f>
        <v>74760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2023-07-31</v>
      </c>
      <c r="G14" s="94" t="d">
        <v>2023-08-01</v>
      </c>
      <c r="H14" s="94" t="d">
        <v>2023-08-02</v>
      </c>
      <c r="I14" s="94" t="d">
        <v>2023-08-03</v>
      </c>
      <c r="J14" s="94" t="d">
        <v>2023-08-04</v>
      </c>
      <c r="K14" s="94" t="d">
        <v>2023-08-05</v>
      </c>
      <c r="L14" s="94" t="d">
        <v>2023-08-06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2023-07-31</v>
      </c>
      <c r="G34" s="95" t="d">
        <f t="shared" si="1"/>
        <v>2023-08-01</v>
      </c>
      <c r="H34" s="95" t="d">
        <f t="shared" si="1"/>
        <v>2023-08-02</v>
      </c>
      <c r="I34" s="95" t="d">
        <f t="shared" si="1"/>
        <v>2023-08-03</v>
      </c>
      <c r="J34" s="95" t="d">
        <f t="shared" si="1"/>
        <v>2023-08-04</v>
      </c>
      <c r="K34" s="95" t="d">
        <f t="shared" si="1"/>
        <v>2023-08-05</v>
      </c>
      <c r="L34" s="95" t="d">
        <f t="shared" si="1"/>
        <v>2023-08-06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2023-07-31</v>
      </c>
      <c r="G54" s="95" t="d">
        <f t="shared" si="6"/>
        <v>2023-08-01</v>
      </c>
      <c r="H54" s="95" t="d">
        <f t="shared" si="6"/>
        <v>2023-08-02</v>
      </c>
      <c r="I54" s="95" t="d">
        <f t="shared" si="6"/>
        <v>2023-08-03</v>
      </c>
      <c r="J54" s="95" t="d">
        <f t="shared" si="6"/>
        <v>2023-08-04</v>
      </c>
      <c r="K54" s="95" t="d">
        <f t="shared" si="6"/>
        <v>2023-08-05</v>
      </c>
      <c r="L54" s="95" t="d">
        <f t="shared" si="6"/>
        <v>2023-08-06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2023-07-31</v>
      </c>
      <c r="G73" s="95" t="d">
        <f t="shared" si="8"/>
        <v>2023-08-01</v>
      </c>
      <c r="H73" s="95" t="d">
        <f t="shared" si="8"/>
        <v>2023-08-02</v>
      </c>
      <c r="I73" s="95" t="d">
        <f t="shared" si="8"/>
        <v>2023-08-03</v>
      </c>
      <c r="J73" s="95" t="d">
        <f t="shared" si="8"/>
        <v>2023-08-04</v>
      </c>
      <c r="K73" s="95" t="d">
        <f t="shared" si="8"/>
        <v>2023-08-05</v>
      </c>
      <c r="L73" s="95" t="d">
        <f t="shared" si="8"/>
        <v>2023-08-06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7000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1156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8156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74760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8156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199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136</v>
      </c>
      <c r="I110" s="358"/>
      <c r="J110" s="53">
        <f>MAX(F30:L30,F70:L70)</f>
        <v>146</v>
      </c>
      <c r="K110" s="357">
        <v>146</v>
      </c>
      <c r="L110" s="355"/>
    </row>
    <row r="111" spans="1:12" s="101" customFormat="1" ht="17.25" x14ac:dyDescent="0.3">
      <c r="A111" s="100"/>
      <c r="B111" s="98"/>
      <c r="C111" s="43"/>
      <c r="D111" s="359" t="s">
        <v>200</v>
      </c>
      <c r="E111" s="360"/>
      <c r="F111" s="360"/>
      <c r="G111" s="361"/>
      <c r="H111" s="357">
        <f>F95</f>
        <v>74760</v>
      </c>
      <c r="I111" s="358"/>
      <c r="J111" s="68">
        <f>SUM(F94)</f>
        <v>8156</v>
      </c>
      <c r="K111" s="357">
        <f>H111+J111</f>
        <v>82916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2023-08-07</v>
      </c>
      <c r="G14" s="94" t="d">
        <v>2023-08-08</v>
      </c>
      <c r="H14" s="94" t="d">
        <v>2023-08-09</v>
      </c>
      <c r="I14" s="94" t="d">
        <v>2023-08-10</v>
      </c>
      <c r="J14" s="94" t="d">
        <v>2023-08-11</v>
      </c>
      <c r="K14" s="94" t="d">
        <v>2023-08-12</v>
      </c>
      <c r="L14" s="94" t="d">
        <v>2023-08-13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2023-08-07</v>
      </c>
      <c r="G34" s="95" t="d">
        <f t="shared" si="1"/>
        <v>2023-08-08</v>
      </c>
      <c r="H34" s="95" t="d">
        <f t="shared" si="1"/>
        <v>2023-08-09</v>
      </c>
      <c r="I34" s="95" t="d">
        <f t="shared" si="1"/>
        <v>2023-08-10</v>
      </c>
      <c r="J34" s="95" t="d">
        <f t="shared" si="1"/>
        <v>2023-08-11</v>
      </c>
      <c r="K34" s="95" t="d">
        <f t="shared" si="1"/>
        <v>2023-08-12</v>
      </c>
      <c r="L34" s="95" t="d">
        <f t="shared" si="1"/>
        <v>2023-08-13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2023-08-07</v>
      </c>
      <c r="G54" s="95" t="d">
        <f t="shared" si="6"/>
        <v>2023-08-08</v>
      </c>
      <c r="H54" s="95" t="d">
        <f t="shared" si="6"/>
        <v>2023-08-09</v>
      </c>
      <c r="I54" s="95" t="d">
        <f t="shared" si="6"/>
        <v>2023-08-10</v>
      </c>
      <c r="J54" s="95" t="d">
        <f t="shared" si="6"/>
        <v>2023-08-11</v>
      </c>
      <c r="K54" s="95" t="d">
        <f t="shared" si="6"/>
        <v>2023-08-12</v>
      </c>
      <c r="L54" s="95" t="d">
        <f t="shared" si="6"/>
        <v>2023-08-13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2023-08-07</v>
      </c>
      <c r="G73" s="95" t="d">
        <f t="shared" si="8"/>
        <v>2023-08-08</v>
      </c>
      <c r="H73" s="95" t="d">
        <f t="shared" si="8"/>
        <v>2023-08-09</v>
      </c>
      <c r="I73" s="95" t="d">
        <f t="shared" si="8"/>
        <v>2023-08-10</v>
      </c>
      <c r="J73" s="95" t="d">
        <f t="shared" si="8"/>
        <v>2023-08-11</v>
      </c>
      <c r="K73" s="95" t="d">
        <f t="shared" si="8"/>
        <v>2023-08-12</v>
      </c>
      <c r="L73" s="95" t="d">
        <f t="shared" si="8"/>
        <v>2023-08-13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6936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1156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8092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82916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8092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205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146</v>
      </c>
      <c r="I110" s="358"/>
      <c r="J110" s="53">
        <f>MAX(F30:L30,F70:L70)</f>
        <v>152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206</v>
      </c>
      <c r="E111" s="360"/>
      <c r="F111" s="360"/>
      <c r="G111" s="361"/>
      <c r="H111" s="357">
        <f>F95</f>
        <v>82916</v>
      </c>
      <c r="I111" s="358"/>
      <c r="J111" s="68">
        <f>SUM(F94)</f>
        <v>8092</v>
      </c>
      <c r="K111" s="357">
        <f>H111+J111</f>
        <v>91008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2023-08-14</v>
      </c>
      <c r="G14" s="94" t="d">
        <v>2023-08-15</v>
      </c>
      <c r="H14" s="94" t="d">
        <v>2023-08-16</v>
      </c>
      <c r="I14" s="94" t="d">
        <v>2023-08-17</v>
      </c>
      <c r="J14" s="94" t="d">
        <v>2023-08-18</v>
      </c>
      <c r="K14" s="94" t="d">
        <v>2023-08-19</v>
      </c>
      <c r="L14" s="94" t="d">
        <v>2023-08-20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2023-08-14</v>
      </c>
      <c r="G34" s="95" t="d">
        <f t="shared" si="1"/>
        <v>2023-08-15</v>
      </c>
      <c r="H34" s="95" t="d">
        <f t="shared" si="1"/>
        <v>2023-08-16</v>
      </c>
      <c r="I34" s="95" t="d">
        <f t="shared" si="1"/>
        <v>2023-08-17</v>
      </c>
      <c r="J34" s="95" t="d">
        <f t="shared" si="1"/>
        <v>2023-08-18</v>
      </c>
      <c r="K34" s="95" t="d">
        <f t="shared" si="1"/>
        <v>2023-08-19</v>
      </c>
      <c r="L34" s="95" t="d">
        <f t="shared" si="1"/>
        <v>2023-08-20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2023-08-14</v>
      </c>
      <c r="G54" s="95" t="d">
        <f t="shared" si="6"/>
        <v>2023-08-15</v>
      </c>
      <c r="H54" s="95" t="d">
        <f t="shared" si="6"/>
        <v>2023-08-16</v>
      </c>
      <c r="I54" s="95" t="d">
        <f t="shared" si="6"/>
        <v>2023-08-17</v>
      </c>
      <c r="J54" s="95" t="d">
        <f t="shared" si="6"/>
        <v>2023-08-18</v>
      </c>
      <c r="K54" s="95" t="d">
        <f t="shared" si="6"/>
        <v>2023-08-19</v>
      </c>
      <c r="L54" s="95" t="d">
        <f t="shared" si="6"/>
        <v>2023-08-20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2023-08-14</v>
      </c>
      <c r="G73" s="95" t="d">
        <f t="shared" si="8"/>
        <v>2023-08-15</v>
      </c>
      <c r="H73" s="95" t="d">
        <f t="shared" si="8"/>
        <v>2023-08-16</v>
      </c>
      <c r="I73" s="95" t="d">
        <f t="shared" si="8"/>
        <v>2023-08-17</v>
      </c>
      <c r="J73" s="95" t="d">
        <f t="shared" si="8"/>
        <v>2023-08-18</v>
      </c>
      <c r="K73" s="95" t="d">
        <f t="shared" si="8"/>
        <v>2023-08-19</v>
      </c>
      <c r="L73" s="95" t="d">
        <f t="shared" si="8"/>
        <v>2023-08-20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7232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1288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8520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91008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8520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209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152</v>
      </c>
      <c r="I110" s="358"/>
      <c r="J110" s="53">
        <f>MAX(F30:L30,F70:L70)</f>
        <v>150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210</v>
      </c>
      <c r="E111" s="360"/>
      <c r="F111" s="360"/>
      <c r="G111" s="361"/>
      <c r="H111" s="357">
        <f>F95</f>
        <v>91008</v>
      </c>
      <c r="I111" s="358"/>
      <c r="J111" s="68">
        <f>SUM(F94)</f>
        <v>8520</v>
      </c>
      <c r="K111" s="357">
        <f>H111+J111</f>
        <v>99528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211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2023-08-21</v>
      </c>
      <c r="G14" s="94" t="d">
        <v>2023-08-22</v>
      </c>
      <c r="H14" s="94" t="d">
        <v>2023-08-23</v>
      </c>
      <c r="I14" s="94" t="d">
        <v>2023-08-24</v>
      </c>
      <c r="J14" s="94" t="d">
        <v>2023-08-25</v>
      </c>
      <c r="K14" s="94" t="d">
        <v>2023-08-26</v>
      </c>
      <c r="L14" s="94" t="d">
        <v>2023-08-27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2023-08-21</v>
      </c>
      <c r="G34" s="95" t="d">
        <f t="shared" si="1"/>
        <v>2023-08-22</v>
      </c>
      <c r="H34" s="95" t="d">
        <f t="shared" si="1"/>
        <v>2023-08-23</v>
      </c>
      <c r="I34" s="95" t="d">
        <f t="shared" si="1"/>
        <v>2023-08-24</v>
      </c>
      <c r="J34" s="95" t="d">
        <f t="shared" si="1"/>
        <v>2023-08-25</v>
      </c>
      <c r="K34" s="95" t="d">
        <f t="shared" si="1"/>
        <v>2023-08-26</v>
      </c>
      <c r="L34" s="95" t="d">
        <f t="shared" si="1"/>
        <v>2023-08-27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2023-08-21</v>
      </c>
      <c r="G54" s="95" t="d">
        <f t="shared" si="6"/>
        <v>2023-08-22</v>
      </c>
      <c r="H54" s="95" t="d">
        <f t="shared" si="6"/>
        <v>2023-08-23</v>
      </c>
      <c r="I54" s="95" t="d">
        <f t="shared" si="6"/>
        <v>2023-08-24</v>
      </c>
      <c r="J54" s="95" t="d">
        <f t="shared" si="6"/>
        <v>2023-08-25</v>
      </c>
      <c r="K54" s="95" t="d">
        <f t="shared" si="6"/>
        <v>2023-08-26</v>
      </c>
      <c r="L54" s="95" t="d">
        <f t="shared" si="6"/>
        <v>2023-08-27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2023-08-21</v>
      </c>
      <c r="G73" s="95" t="d">
        <f t="shared" si="8"/>
        <v>2023-08-22</v>
      </c>
      <c r="H73" s="95" t="d">
        <f t="shared" si="8"/>
        <v>2023-08-23</v>
      </c>
      <c r="I73" s="95" t="d">
        <f t="shared" si="8"/>
        <v>2023-08-24</v>
      </c>
      <c r="J73" s="95" t="d">
        <f t="shared" si="8"/>
        <v>2023-08-25</v>
      </c>
      <c r="K73" s="95" t="d">
        <f t="shared" si="8"/>
        <v>2023-08-26</v>
      </c>
      <c r="L73" s="95" t="d">
        <f t="shared" si="8"/>
        <v>2023-08-27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6568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1568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8136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99528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8136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212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150</v>
      </c>
      <c r="I110" s="358"/>
      <c r="J110" s="53">
        <f>MAX(F30:L30,F70:L70)</f>
        <v>152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213</v>
      </c>
      <c r="E111" s="360"/>
      <c r="F111" s="360"/>
      <c r="G111" s="361"/>
      <c r="H111" s="357">
        <v>99528</v>
      </c>
      <c r="I111" s="358"/>
      <c r="J111" s="68">
        <f>SUM(F94)</f>
        <v>8136</v>
      </c>
      <c r="K111" s="357">
        <f>H111+J111</f>
        <v>107664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211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2023-08-28</v>
      </c>
      <c r="G14" s="94" t="d">
        <v>2023-08-29</v>
      </c>
      <c r="H14" s="94" t="d">
        <v>2023-08-30</v>
      </c>
      <c r="I14" s="94" t="d">
        <v>2023-08-31</v>
      </c>
      <c r="J14" s="94" t="d">
        <v>2023-09-01</v>
      </c>
      <c r="K14" s="94" t="d">
        <v>2023-09-02</v>
      </c>
      <c r="L14" s="94" t="d">
        <v>2023-09-03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2023-08-28</v>
      </c>
      <c r="G34" s="95" t="d">
        <f t="shared" si="1"/>
        <v>2023-08-29</v>
      </c>
      <c r="H34" s="95" t="d">
        <f t="shared" si="1"/>
        <v>2023-08-30</v>
      </c>
      <c r="I34" s="95" t="d">
        <f t="shared" si="1"/>
        <v>2023-08-31</v>
      </c>
      <c r="J34" s="95" t="d">
        <f t="shared" si="1"/>
        <v>2023-09-01</v>
      </c>
      <c r="K34" s="95" t="d">
        <f t="shared" si="1"/>
        <v>2023-09-02</v>
      </c>
      <c r="L34" s="95" t="d">
        <f t="shared" si="1"/>
        <v>2023-09-03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2023-08-28</v>
      </c>
      <c r="G54" s="95" t="d">
        <f t="shared" si="6"/>
        <v>2023-08-29</v>
      </c>
      <c r="H54" s="95" t="d">
        <f t="shared" si="6"/>
        <v>2023-08-30</v>
      </c>
      <c r="I54" s="95" t="d">
        <f t="shared" si="6"/>
        <v>2023-08-31</v>
      </c>
      <c r="J54" s="95" t="d">
        <f t="shared" si="6"/>
        <v>2023-09-01</v>
      </c>
      <c r="K54" s="95" t="d">
        <f t="shared" si="6"/>
        <v>2023-09-02</v>
      </c>
      <c r="L54" s="95" t="d">
        <f t="shared" si="6"/>
        <v>2023-09-03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2023-08-28</v>
      </c>
      <c r="G73" s="95" t="d">
        <f t="shared" si="8"/>
        <v>2023-08-29</v>
      </c>
      <c r="H73" s="95" t="d">
        <f t="shared" si="8"/>
        <v>2023-08-30</v>
      </c>
      <c r="I73" s="95" t="d">
        <f t="shared" si="8"/>
        <v>2023-08-31</v>
      </c>
      <c r="J73" s="95" t="d">
        <f t="shared" si="8"/>
        <v>2023-09-01</v>
      </c>
      <c r="K73" s="95" t="d">
        <f t="shared" si="8"/>
        <v>2023-09-02</v>
      </c>
      <c r="L73" s="95" t="d">
        <f t="shared" si="8"/>
        <v>2023-09-03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6528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7508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107664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7508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216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152</v>
      </c>
      <c r="I110" s="358"/>
      <c r="J110" s="53">
        <f>MAX(F30:L30,F70:L70)</f>
        <v>143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217</v>
      </c>
      <c r="E111" s="360"/>
      <c r="F111" s="360"/>
      <c r="G111" s="361"/>
      <c r="H111" s="357">
        <v>107664</v>
      </c>
      <c r="I111" s="358"/>
      <c r="J111" s="68">
        <f>SUM(F94)</f>
        <v>7508</v>
      </c>
      <c r="K111" s="357">
        <f>H111+J111</f>
        <v>115172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2023-09-04</v>
      </c>
      <c r="G14" s="94" t="d">
        <v>2023-09-05</v>
      </c>
      <c r="H14" s="94" t="d">
        <v>2023-09-06</v>
      </c>
      <c r="I14" s="94" t="d">
        <v>2023-09-07</v>
      </c>
      <c r="J14" s="94" t="d">
        <v>2023-09-08</v>
      </c>
      <c r="K14" s="94" t="d">
        <v>2023-09-09</v>
      </c>
      <c r="L14" s="94" t="d">
        <v>2023-09-10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2023-09-04</v>
      </c>
      <c r="G34" s="95" t="d">
        <f t="shared" si="1"/>
        <v>2023-09-05</v>
      </c>
      <c r="H34" s="95" t="d">
        <f t="shared" si="1"/>
        <v>2023-09-06</v>
      </c>
      <c r="I34" s="95" t="d">
        <f t="shared" si="1"/>
        <v>2023-09-07</v>
      </c>
      <c r="J34" s="95" t="d">
        <f t="shared" si="1"/>
        <v>2023-09-08</v>
      </c>
      <c r="K34" s="95" t="d">
        <f t="shared" si="1"/>
        <v>2023-09-09</v>
      </c>
      <c r="L34" s="95" t="d">
        <f t="shared" si="1"/>
        <v>2023-09-10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2023-09-04</v>
      </c>
      <c r="G54" s="95" t="d">
        <f t="shared" si="6"/>
        <v>2023-09-05</v>
      </c>
      <c r="H54" s="95" t="d">
        <f t="shared" si="6"/>
        <v>2023-09-06</v>
      </c>
      <c r="I54" s="95" t="d">
        <f t="shared" si="6"/>
        <v>2023-09-07</v>
      </c>
      <c r="J54" s="95" t="d">
        <f t="shared" si="6"/>
        <v>2023-09-08</v>
      </c>
      <c r="K54" s="95" t="d">
        <f t="shared" si="6"/>
        <v>2023-09-09</v>
      </c>
      <c r="L54" s="95" t="d">
        <f t="shared" si="6"/>
        <v>2023-09-10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2023-09-04</v>
      </c>
      <c r="G73" s="95" t="d">
        <f t="shared" si="8"/>
        <v>2023-09-05</v>
      </c>
      <c r="H73" s="95" t="d">
        <f t="shared" si="8"/>
        <v>2023-09-06</v>
      </c>
      <c r="I73" s="95" t="d">
        <f t="shared" si="8"/>
        <v>2023-09-07</v>
      </c>
      <c r="J73" s="95" t="d">
        <f t="shared" si="8"/>
        <v>2023-09-08</v>
      </c>
      <c r="K73" s="95" t="d">
        <f t="shared" si="8"/>
        <v>2023-09-09</v>
      </c>
      <c r="L73" s="95" t="d">
        <f t="shared" si="8"/>
        <v>2023-09-10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7904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1728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9632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115172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9632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219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143</v>
      </c>
      <c r="I110" s="358"/>
      <c r="J110" s="53">
        <f>MAX(F30:L30,F70:L70)</f>
        <v>165</v>
      </c>
      <c r="K110" s="357">
        <v>165</v>
      </c>
      <c r="L110" s="355"/>
    </row>
    <row r="111" spans="1:12" s="101" customFormat="1" ht="17.25" x14ac:dyDescent="0.3">
      <c r="A111" s="100"/>
      <c r="B111" s="98"/>
      <c r="C111" s="43"/>
      <c r="D111" s="359" t="s">
        <v>218</v>
      </c>
      <c r="E111" s="360"/>
      <c r="F111" s="360"/>
      <c r="G111" s="361"/>
      <c r="H111" s="357">
        <v>115172</v>
      </c>
      <c r="I111" s="358"/>
      <c r="J111" s="68">
        <f>SUM(F94)</f>
        <v>9632</v>
      </c>
      <c r="K111" s="357">
        <f>H111+J111</f>
        <v>124804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2023-09-11</v>
      </c>
      <c r="G14" s="94" t="d">
        <v>2023-09-12</v>
      </c>
      <c r="H14" s="94" t="d">
        <v>2023-09-13</v>
      </c>
      <c r="I14" s="94" t="d">
        <v>2023-09-14</v>
      </c>
      <c r="J14" s="94" t="d">
        <v>2023-09-15</v>
      </c>
      <c r="K14" s="94" t="d">
        <v>2023-09-16</v>
      </c>
      <c r="L14" s="94" t="d">
        <v>2023-09-17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2023-09-11</v>
      </c>
      <c r="G34" s="95" t="d">
        <f t="shared" si="1"/>
        <v>2023-09-12</v>
      </c>
      <c r="H34" s="95" t="d">
        <f t="shared" si="1"/>
        <v>2023-09-13</v>
      </c>
      <c r="I34" s="95" t="d">
        <f t="shared" si="1"/>
        <v>2023-09-14</v>
      </c>
      <c r="J34" s="95" t="d">
        <f t="shared" si="1"/>
        <v>2023-09-15</v>
      </c>
      <c r="K34" s="95" t="d">
        <f t="shared" si="1"/>
        <v>2023-09-16</v>
      </c>
      <c r="L34" s="95" t="d">
        <f t="shared" si="1"/>
        <v>2023-09-17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2023-09-11</v>
      </c>
      <c r="G54" s="95" t="d">
        <f t="shared" si="6"/>
        <v>2023-09-12</v>
      </c>
      <c r="H54" s="95" t="d">
        <f t="shared" si="6"/>
        <v>2023-09-13</v>
      </c>
      <c r="I54" s="95" t="d">
        <f t="shared" si="6"/>
        <v>2023-09-14</v>
      </c>
      <c r="J54" s="95" t="d">
        <f t="shared" si="6"/>
        <v>2023-09-15</v>
      </c>
      <c r="K54" s="95" t="d">
        <f t="shared" si="6"/>
        <v>2023-09-16</v>
      </c>
      <c r="L54" s="95" t="d">
        <f t="shared" si="6"/>
        <v>2023-09-17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2023-09-11</v>
      </c>
      <c r="G73" s="95" t="d">
        <f t="shared" si="8"/>
        <v>2023-09-12</v>
      </c>
      <c r="H73" s="95" t="d">
        <f t="shared" si="8"/>
        <v>2023-09-13</v>
      </c>
      <c r="I73" s="95" t="d">
        <f t="shared" si="8"/>
        <v>2023-09-14</v>
      </c>
      <c r="J73" s="95" t="d">
        <f t="shared" si="8"/>
        <v>2023-09-15</v>
      </c>
      <c r="K73" s="95" t="d">
        <f t="shared" si="8"/>
        <v>2023-09-16</v>
      </c>
      <c r="L73" s="95" t="d">
        <f t="shared" si="8"/>
        <v>2023-09-17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8736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1956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10692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124804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10692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222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165</v>
      </c>
      <c r="I110" s="358"/>
      <c r="J110" s="53">
        <f>MAX(F30:L30,F70:L70)</f>
        <v>181</v>
      </c>
      <c r="K110" s="357">
        <v>181</v>
      </c>
      <c r="L110" s="355"/>
    </row>
    <row r="111" spans="1:12" s="101" customFormat="1" ht="17.25" x14ac:dyDescent="0.3">
      <c r="A111" s="100"/>
      <c r="B111" s="98"/>
      <c r="C111" s="43"/>
      <c r="D111" s="359" t="s">
        <v>223</v>
      </c>
      <c r="E111" s="360"/>
      <c r="F111" s="360"/>
      <c r="G111" s="361"/>
      <c r="H111" s="357">
        <v>124804</v>
      </c>
      <c r="I111" s="358"/>
      <c r="J111" s="68">
        <f>SUM(F94)</f>
        <v>10692</v>
      </c>
      <c r="K111" s="357">
        <f>H111+J111</f>
        <v>135496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2023-09-18</v>
      </c>
      <c r="G14" s="94" t="d">
        <v>2023-09-19</v>
      </c>
      <c r="H14" s="94" t="d">
        <v>2023-09-20</v>
      </c>
      <c r="I14" s="94" t="d">
        <v>2023-09-21</v>
      </c>
      <c r="J14" s="94" t="d">
        <v>2023-09-22</v>
      </c>
      <c r="K14" s="94" t="d">
        <v>2023-09-23</v>
      </c>
      <c r="L14" s="94" t="d">
        <v>2023-09-24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 t="shared" ref="F34:L34" si="1">F14</f>
        <v>2023-09-18</v>
      </c>
      <c r="G34" s="95" t="d">
        <f t="shared" si="1"/>
        <v>2023-09-19</v>
      </c>
      <c r="H34" s="95" t="d">
        <f t="shared" si="1"/>
        <v>2023-09-20</v>
      </c>
      <c r="I34" s="95" t="d">
        <f t="shared" si="1"/>
        <v>2023-09-21</v>
      </c>
      <c r="J34" s="95" t="d">
        <f t="shared" si="1"/>
        <v>2023-09-22</v>
      </c>
      <c r="K34" s="95" t="d">
        <f t="shared" si="1"/>
        <v>2023-09-23</v>
      </c>
      <c r="L34" s="95" t="d">
        <f t="shared" si="1"/>
        <v>2023-09-24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 t="shared" ref="F54:L54" si="6">F14</f>
        <v>2023-09-18</v>
      </c>
      <c r="G54" s="95" t="d">
        <f t="shared" si="6"/>
        <v>2023-09-19</v>
      </c>
      <c r="H54" s="95" t="d">
        <f t="shared" si="6"/>
        <v>2023-09-20</v>
      </c>
      <c r="I54" s="95" t="d">
        <f t="shared" si="6"/>
        <v>2023-09-21</v>
      </c>
      <c r="J54" s="95" t="d">
        <f t="shared" si="6"/>
        <v>2023-09-22</v>
      </c>
      <c r="K54" s="95" t="d">
        <f t="shared" si="6"/>
        <v>2023-09-23</v>
      </c>
      <c r="L54" s="95" t="d">
        <f t="shared" si="6"/>
        <v>2023-09-24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2023-09-18</v>
      </c>
      <c r="G73" s="95" t="d">
        <f t="shared" si="8"/>
        <v>2023-09-19</v>
      </c>
      <c r="H73" s="95" t="d">
        <f t="shared" si="8"/>
        <v>2023-09-20</v>
      </c>
      <c r="I73" s="95" t="d">
        <f t="shared" si="8"/>
        <v>2023-09-21</v>
      </c>
      <c r="J73" s="95" t="d">
        <f t="shared" si="8"/>
        <v>2023-09-22</v>
      </c>
      <c r="K73" s="95" t="d">
        <f t="shared" si="8"/>
        <v>2023-09-23</v>
      </c>
      <c r="L73" s="95" t="d">
        <f t="shared" si="8"/>
        <v>2023-09-24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8960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1644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10604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135496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10604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226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181</v>
      </c>
      <c r="I110" s="358"/>
      <c r="J110" s="53">
        <f>MAX(F30:L30,F70:L70)</f>
        <v>180</v>
      </c>
      <c r="K110" s="357">
        <v>181</v>
      </c>
      <c r="L110" s="355"/>
    </row>
    <row r="111" spans="1:12" s="101" customFormat="1" ht="17.25" x14ac:dyDescent="0.3">
      <c r="A111" s="100"/>
      <c r="B111" s="98"/>
      <c r="C111" s="43"/>
      <c r="D111" s="359" t="s">
        <v>227</v>
      </c>
      <c r="E111" s="360"/>
      <c r="F111" s="360"/>
      <c r="G111" s="361"/>
      <c r="H111" s="357">
        <v>135496</v>
      </c>
      <c r="I111" s="358"/>
      <c r="J111" s="68">
        <f>SUM(F94)</f>
        <v>10604</v>
      </c>
      <c r="K111" s="357">
        <f>H111+J111</f>
        <v>146100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2023-09-25</v>
      </c>
      <c r="G14" s="94" t="d">
        <v>2023-09-26</v>
      </c>
      <c r="H14" s="94" t="d">
        <v>2023-09-27</v>
      </c>
      <c r="I14" s="94" t="d">
        <v>2023-09-28</v>
      </c>
      <c r="J14" s="94" t="d">
        <v>2023-09-29</v>
      </c>
      <c r="K14" s="94" t="d">
        <v>2023-09-30</v>
      </c>
      <c r="L14" s="94" t="d">
        <v>2023-10-01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2023-09-25</v>
      </c>
      <c r="G34" s="95" t="d">
        <f t="shared" ref="G34:L34" si="1">G14</f>
        <v>2023-09-26</v>
      </c>
      <c r="H34" s="95" t="d">
        <f t="shared" si="1"/>
        <v>2023-09-27</v>
      </c>
      <c r="I34" s="95" t="d">
        <f t="shared" si="1"/>
        <v>2023-09-28</v>
      </c>
      <c r="J34" s="95" t="d">
        <f t="shared" si="1"/>
        <v>2023-09-29</v>
      </c>
      <c r="K34" s="95" t="d">
        <f t="shared" si="1"/>
        <v>2023-09-30</v>
      </c>
      <c r="L34" s="95" t="d">
        <f t="shared" si="1"/>
        <v>2023-10-01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2023-09-25</v>
      </c>
      <c r="G54" s="95" t="d">
        <f t="shared" ref="G54:L54" si="6">G14</f>
        <v>2023-09-26</v>
      </c>
      <c r="H54" s="95" t="d">
        <f t="shared" si="6"/>
        <v>2023-09-27</v>
      </c>
      <c r="I54" s="95" t="d">
        <f t="shared" si="6"/>
        <v>2023-09-28</v>
      </c>
      <c r="J54" s="95" t="d">
        <f t="shared" si="6"/>
        <v>2023-09-29</v>
      </c>
      <c r="K54" s="95" t="d">
        <f t="shared" si="6"/>
        <v>2023-09-30</v>
      </c>
      <c r="L54" s="95" t="d">
        <f t="shared" si="6"/>
        <v>2023-10-01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2023-09-25</v>
      </c>
      <c r="G73" s="95" t="d">
        <f t="shared" si="8"/>
        <v>2023-09-26</v>
      </c>
      <c r="H73" s="95" t="d">
        <f t="shared" si="8"/>
        <v>2023-09-27</v>
      </c>
      <c r="I73" s="95" t="d">
        <f t="shared" si="8"/>
        <v>2023-09-28</v>
      </c>
      <c r="J73" s="95" t="d">
        <f t="shared" si="8"/>
        <v>2023-09-29</v>
      </c>
      <c r="K73" s="95" t="d">
        <f t="shared" si="8"/>
        <v>2023-09-30</v>
      </c>
      <c r="L73" s="95" t="d">
        <f t="shared" si="8"/>
        <v>2023-10-01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8832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10976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146100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10976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229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180</v>
      </c>
      <c r="I110" s="358"/>
      <c r="J110" s="53">
        <f>MAX(F30:L30,F70:L70)</f>
        <v>186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230</v>
      </c>
      <c r="E111" s="360"/>
      <c r="F111" s="360"/>
      <c r="G111" s="361"/>
      <c r="H111" s="357">
        <v>146100</v>
      </c>
      <c r="I111" s="358"/>
      <c r="J111" s="68">
        <f>SUM(F94)</f>
        <v>10976</v>
      </c>
      <c r="K111" s="357">
        <f>H111+J111</f>
        <v>157076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231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2023-10-02</v>
      </c>
      <c r="G14" s="94" t="d">
        <v>2023-10-03</v>
      </c>
      <c r="H14" s="94" t="d">
        <v>2023-10-04</v>
      </c>
      <c r="I14" s="94" t="d">
        <v>2023-10-05</v>
      </c>
      <c r="J14" s="94" t="d">
        <v>2023-10-06</v>
      </c>
      <c r="K14" s="94" t="d">
        <v>2023-10-07</v>
      </c>
      <c r="L14" s="94" t="d">
        <v>2023-10-08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2023-10-02</v>
      </c>
      <c r="G34" s="95" t="d">
        <f t="shared" ref="G34:L34" si="1">G14</f>
        <v>2023-10-03</v>
      </c>
      <c r="H34" s="95" t="d">
        <f t="shared" si="1"/>
        <v>2023-10-04</v>
      </c>
      <c r="I34" s="95" t="d">
        <f t="shared" si="1"/>
        <v>2023-10-05</v>
      </c>
      <c r="J34" s="95" t="d">
        <f t="shared" si="1"/>
        <v>2023-10-06</v>
      </c>
      <c r="K34" s="95" t="d">
        <f t="shared" si="1"/>
        <v>2023-10-07</v>
      </c>
      <c r="L34" s="95" t="d">
        <f t="shared" si="1"/>
        <v>2023-10-08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2023-10-02</v>
      </c>
      <c r="G54" s="95" t="d">
        <f t="shared" ref="G54:L54" si="6">G14</f>
        <v>2023-10-03</v>
      </c>
      <c r="H54" s="95" t="d">
        <f t="shared" si="6"/>
        <v>2023-10-04</v>
      </c>
      <c r="I54" s="95" t="d">
        <f t="shared" si="6"/>
        <v>2023-10-05</v>
      </c>
      <c r="J54" s="95" t="d">
        <f t="shared" si="6"/>
        <v>2023-10-06</v>
      </c>
      <c r="K54" s="95" t="d">
        <f t="shared" si="6"/>
        <v>2023-10-07</v>
      </c>
      <c r="L54" s="95" t="d">
        <f t="shared" si="6"/>
        <v>2023-10-08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2023-10-02</v>
      </c>
      <c r="G73" s="95" t="d">
        <f t="shared" si="8"/>
        <v>2023-10-03</v>
      </c>
      <c r="H73" s="95" t="d">
        <f t="shared" si="8"/>
        <v>2023-10-04</v>
      </c>
      <c r="I73" s="95" t="d">
        <f t="shared" si="8"/>
        <v>2023-10-05</v>
      </c>
      <c r="J73" s="95" t="d">
        <f t="shared" si="8"/>
        <v>2023-10-06</v>
      </c>
      <c r="K73" s="95" t="d">
        <f t="shared" si="8"/>
        <v>2023-10-07</v>
      </c>
      <c r="L73" s="95" t="d">
        <f t="shared" si="8"/>
        <v>2023-10-08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8704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10848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157076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10848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232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186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233</v>
      </c>
      <c r="E111" s="360"/>
      <c r="F111" s="360"/>
      <c r="G111" s="361"/>
      <c r="H111" s="357">
        <v>157076</v>
      </c>
      <c r="I111" s="358"/>
      <c r="J111" s="68">
        <f>SUM(F94)</f>
        <v>10848</v>
      </c>
      <c r="K111" s="357">
        <f>H111+J111</f>
        <v>167924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234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2023-10-09</v>
      </c>
      <c r="G14" s="94" t="d">
        <v>2023-10-10</v>
      </c>
      <c r="H14" s="94" t="d">
        <v>2023-10-11</v>
      </c>
      <c r="I14" s="94" t="d">
        <v>2023-10-12</v>
      </c>
      <c r="J14" s="94" t="d">
        <v>2023-10-13</v>
      </c>
      <c r="K14" s="94" t="d">
        <v>2023-10-14</v>
      </c>
      <c r="L14" s="94" t="d">
        <v>2023-10-15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2023-10-09</v>
      </c>
      <c r="G34" s="95" t="d">
        <f t="shared" ref="G34:L34" si="1">G14</f>
        <v>2023-10-10</v>
      </c>
      <c r="H34" s="95" t="d">
        <f t="shared" si="1"/>
        <v>2023-10-11</v>
      </c>
      <c r="I34" s="95" t="d">
        <f t="shared" si="1"/>
        <v>2023-10-12</v>
      </c>
      <c r="J34" s="95" t="d">
        <f t="shared" si="1"/>
        <v>2023-10-13</v>
      </c>
      <c r="K34" s="95" t="d">
        <f t="shared" si="1"/>
        <v>2023-10-14</v>
      </c>
      <c r="L34" s="95" t="d">
        <f t="shared" si="1"/>
        <v>2023-10-15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2023-10-09</v>
      </c>
      <c r="G54" s="95" t="d">
        <f t="shared" ref="G54:L54" si="6">G14</f>
        <v>2023-10-10</v>
      </c>
      <c r="H54" s="95" t="d">
        <f t="shared" si="6"/>
        <v>2023-10-11</v>
      </c>
      <c r="I54" s="95" t="d">
        <f t="shared" si="6"/>
        <v>2023-10-12</v>
      </c>
      <c r="J54" s="95" t="d">
        <f t="shared" si="6"/>
        <v>2023-10-13</v>
      </c>
      <c r="K54" s="95" t="d">
        <f t="shared" si="6"/>
        <v>2023-10-14</v>
      </c>
      <c r="L54" s="95" t="d">
        <f t="shared" si="6"/>
        <v>2023-10-15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2023-10-09</v>
      </c>
      <c r="G73" s="95" t="d">
        <f t="shared" si="8"/>
        <v>2023-10-10</v>
      </c>
      <c r="H73" s="95" t="d">
        <f t="shared" si="8"/>
        <v>2023-10-11</v>
      </c>
      <c r="I73" s="95" t="d">
        <f t="shared" si="8"/>
        <v>2023-10-12</v>
      </c>
      <c r="J73" s="95" t="d">
        <f t="shared" si="8"/>
        <v>2023-10-13</v>
      </c>
      <c r="K73" s="95" t="d">
        <f t="shared" si="8"/>
        <v>2023-10-14</v>
      </c>
      <c r="L73" s="95" t="d">
        <f t="shared" si="8"/>
        <v>2023-10-15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8488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2716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167924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235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186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236</v>
      </c>
      <c r="E111" s="360"/>
      <c r="F111" s="360"/>
      <c r="G111" s="361"/>
      <c r="H111" s="357">
        <v>167924</v>
      </c>
      <c r="I111" s="358"/>
      <c r="J111" s="68">
        <f>SUM(F94)</f>
        <v>11204</v>
      </c>
      <c r="K111" s="357">
        <f>H111+J111</f>
        <v>179128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237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2023-10-16</v>
      </c>
      <c r="G14" s="94" t="d">
        <v>2023-10-17</v>
      </c>
      <c r="H14" s="94" t="d">
        <v>2023-10-18</v>
      </c>
      <c r="I14" s="94" t="d">
        <v>2023-10-19</v>
      </c>
      <c r="J14" s="94" t="d">
        <v>2023-10-20</v>
      </c>
      <c r="K14" s="94" t="d">
        <v>2023-10-21</v>
      </c>
      <c r="L14" s="94" t="d">
        <v>2023-10-22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2023-10-16</v>
      </c>
      <c r="G34" s="95" t="d">
        <f t="shared" ref="G34:L34" si="1">G14</f>
        <v>2023-10-17</v>
      </c>
      <c r="H34" s="95" t="d">
        <f t="shared" si="1"/>
        <v>2023-10-18</v>
      </c>
      <c r="I34" s="95" t="d">
        <f t="shared" si="1"/>
        <v>2023-10-19</v>
      </c>
      <c r="J34" s="95" t="d">
        <f t="shared" si="1"/>
        <v>2023-10-20</v>
      </c>
      <c r="K34" s="95" t="d">
        <f t="shared" si="1"/>
        <v>2023-10-21</v>
      </c>
      <c r="L34" s="95" t="d">
        <f t="shared" si="1"/>
        <v>2023-10-22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2023-10-16</v>
      </c>
      <c r="G54" s="95" t="d">
        <f t="shared" ref="G54:L54" si="6">G14</f>
        <v>2023-10-17</v>
      </c>
      <c r="H54" s="95" t="d">
        <f t="shared" si="6"/>
        <v>2023-10-18</v>
      </c>
      <c r="I54" s="95" t="d">
        <f t="shared" si="6"/>
        <v>2023-10-19</v>
      </c>
      <c r="J54" s="95" t="d">
        <f t="shared" si="6"/>
        <v>2023-10-20</v>
      </c>
      <c r="K54" s="95" t="d">
        <f t="shared" si="6"/>
        <v>2023-10-21</v>
      </c>
      <c r="L54" s="95" t="d">
        <f t="shared" si="6"/>
        <v>2023-10-22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2023-10-16</v>
      </c>
      <c r="G73" s="95" t="d">
        <f t="shared" si="8"/>
        <v>2023-10-17</v>
      </c>
      <c r="H73" s="95" t="d">
        <f t="shared" si="8"/>
        <v>2023-10-18</v>
      </c>
      <c r="I73" s="95" t="d">
        <f t="shared" si="8"/>
        <v>2023-10-19</v>
      </c>
      <c r="J73" s="95" t="d">
        <f t="shared" si="8"/>
        <v>2023-10-20</v>
      </c>
      <c r="K73" s="95" t="d">
        <f t="shared" si="8"/>
        <v>2023-10-21</v>
      </c>
      <c r="L73" s="95" t="d">
        <f t="shared" si="8"/>
        <v>2023-10-22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7920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2916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10836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179128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10836</v>
      </c>
      <c r="G96" s="37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79" t="s">
        <v>238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4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4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166</v>
      </c>
      <c r="K110" s="357">
        <v>186</v>
      </c>
      <c r="L110" s="355"/>
    </row>
    <row r="111" spans="1:14" s="101" customFormat="1" ht="17.25" x14ac:dyDescent="0.3">
      <c r="A111" s="100"/>
      <c r="B111" s="98"/>
      <c r="C111" s="43"/>
      <c r="D111" s="359" t="s">
        <v>239</v>
      </c>
      <c r="E111" s="360"/>
      <c r="F111" s="360"/>
      <c r="G111" s="361"/>
      <c r="H111" s="357">
        <v>179128</v>
      </c>
      <c r="I111" s="358"/>
      <c r="J111" s="68">
        <f>SUM(F94)</f>
        <v>10836</v>
      </c>
      <c r="K111" s="357">
        <f>H111+J111</f>
        <v>189964</v>
      </c>
      <c r="L111" s="35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240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2023-10-23</v>
      </c>
      <c r="G14" s="94" t="d">
        <v>2023-10-24</v>
      </c>
      <c r="H14" s="94" t="d">
        <v>2023-10-25</v>
      </c>
      <c r="I14" s="94" t="d">
        <v>2023-10-26</v>
      </c>
      <c r="J14" s="94" t="d">
        <v>2023-10-27</v>
      </c>
      <c r="K14" s="94" t="d">
        <v>2023-10-28</v>
      </c>
      <c r="L14" s="94" t="d">
        <v>2023-10-29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2023-10-23</v>
      </c>
      <c r="G34" s="95" t="d">
        <f t="shared" ref="G34:L34" si="1">G14</f>
        <v>2023-10-24</v>
      </c>
      <c r="H34" s="95" t="d">
        <f t="shared" si="1"/>
        <v>2023-10-25</v>
      </c>
      <c r="I34" s="95" t="d">
        <f t="shared" si="1"/>
        <v>2023-10-26</v>
      </c>
      <c r="J34" s="95" t="d">
        <f t="shared" si="1"/>
        <v>2023-10-27</v>
      </c>
      <c r="K34" s="95" t="d">
        <f t="shared" si="1"/>
        <v>2023-10-28</v>
      </c>
      <c r="L34" s="95" t="d">
        <f t="shared" si="1"/>
        <v>2023-10-29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2023-10-23</v>
      </c>
      <c r="G54" s="95" t="d">
        <f t="shared" ref="G54:L54" si="6">G14</f>
        <v>2023-10-24</v>
      </c>
      <c r="H54" s="95" t="d">
        <f t="shared" si="6"/>
        <v>2023-10-25</v>
      </c>
      <c r="I54" s="95" t="d">
        <f t="shared" si="6"/>
        <v>2023-10-26</v>
      </c>
      <c r="J54" s="95" t="d">
        <f t="shared" si="6"/>
        <v>2023-10-27</v>
      </c>
      <c r="K54" s="95" t="d">
        <f t="shared" si="6"/>
        <v>2023-10-28</v>
      </c>
      <c r="L54" s="95" t="d">
        <f t="shared" si="6"/>
        <v>2023-10-29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2023-10-23</v>
      </c>
      <c r="G73" s="95" t="d">
        <f t="shared" si="8"/>
        <v>2023-10-24</v>
      </c>
      <c r="H73" s="95" t="d">
        <f t="shared" si="8"/>
        <v>2023-10-25</v>
      </c>
      <c r="I73" s="95" t="d">
        <f t="shared" si="8"/>
        <v>2023-10-26</v>
      </c>
      <c r="J73" s="95" t="d">
        <f t="shared" si="8"/>
        <v>2023-10-27</v>
      </c>
      <c r="K73" s="95" t="d">
        <f t="shared" si="8"/>
        <v>2023-10-28</v>
      </c>
      <c r="L73" s="95" t="d">
        <f t="shared" si="8"/>
        <v>2023-10-29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7288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10068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189964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10068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241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166</v>
      </c>
      <c r="I110" s="358"/>
      <c r="J110" s="53">
        <f>MAX(F30:L30,F70:L70)</f>
        <v>168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242</v>
      </c>
      <c r="E111" s="360"/>
      <c r="F111" s="360"/>
      <c r="G111" s="361"/>
      <c r="H111" s="357">
        <v>189964</v>
      </c>
      <c r="I111" s="358"/>
      <c r="J111" s="68">
        <f>SUM(F94)</f>
        <v>10068</v>
      </c>
      <c r="K111" s="357">
        <f>H111+J111</f>
        <v>200032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244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2023-10-30</v>
      </c>
      <c r="G14" s="94" t="d">
        <v>2023-10-31</v>
      </c>
      <c r="H14" s="94" t="d">
        <v>2023-11-01</v>
      </c>
      <c r="I14" s="94" t="d">
        <v>2023-11-02</v>
      </c>
      <c r="J14" s="94" t="d">
        <v>2023-11-03</v>
      </c>
      <c r="K14" s="94" t="d">
        <v>2023-11-04</v>
      </c>
      <c r="L14" s="94" t="d">
        <v>2023-11-05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2023-10-30</v>
      </c>
      <c r="G34" s="95" t="d">
        <f t="shared" ref="G34:L34" si="1">G14</f>
        <v>2023-10-31</v>
      </c>
      <c r="H34" s="95" t="d">
        <f t="shared" si="1"/>
        <v>2023-11-01</v>
      </c>
      <c r="I34" s="95" t="d">
        <f t="shared" si="1"/>
        <v>2023-11-02</v>
      </c>
      <c r="J34" s="95" t="d">
        <f t="shared" si="1"/>
        <v>2023-11-03</v>
      </c>
      <c r="K34" s="95" t="d">
        <f t="shared" si="1"/>
        <v>2023-11-04</v>
      </c>
      <c r="L34" s="95" t="d">
        <f t="shared" si="1"/>
        <v>2023-11-05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2023-10-30</v>
      </c>
      <c r="G54" s="95" t="d">
        <f t="shared" ref="G54:L54" si="6">G14</f>
        <v>2023-10-31</v>
      </c>
      <c r="H54" s="95" t="d">
        <f t="shared" si="6"/>
        <v>2023-11-01</v>
      </c>
      <c r="I54" s="95" t="d">
        <f t="shared" si="6"/>
        <v>2023-11-02</v>
      </c>
      <c r="J54" s="95" t="d">
        <f t="shared" si="6"/>
        <v>2023-11-03</v>
      </c>
      <c r="K54" s="95" t="d">
        <f t="shared" si="6"/>
        <v>2023-11-04</v>
      </c>
      <c r="L54" s="95" t="d">
        <f t="shared" si="6"/>
        <v>2023-11-05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2023-10-30</v>
      </c>
      <c r="G73" s="95" t="d">
        <f t="shared" si="8"/>
        <v>2023-10-31</v>
      </c>
      <c r="H73" s="95" t="d">
        <f t="shared" si="8"/>
        <v>2023-11-01</v>
      </c>
      <c r="I73" s="95" t="d">
        <f t="shared" si="8"/>
        <v>2023-11-02</v>
      </c>
      <c r="J73" s="95" t="d">
        <f t="shared" si="8"/>
        <v>2023-11-03</v>
      </c>
      <c r="K73" s="95" t="d">
        <f t="shared" si="8"/>
        <v>2023-11-04</v>
      </c>
      <c r="L73" s="95" t="d">
        <f t="shared" si="8"/>
        <v>2023-11-05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3152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5932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200032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5932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245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168</v>
      </c>
      <c r="I110" s="358"/>
      <c r="J110" s="53">
        <f>MAX(F30:L30,F70:L70)</f>
        <v>133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246</v>
      </c>
      <c r="E111" s="360"/>
      <c r="F111" s="360"/>
      <c r="G111" s="361"/>
      <c r="H111" s="357">
        <v>200032</v>
      </c>
      <c r="I111" s="358"/>
      <c r="J111" s="68">
        <f>SUM(F94)</f>
        <v>5932</v>
      </c>
      <c r="K111" s="357">
        <f>H111+J111</f>
        <v>205964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247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2023-11-06</v>
      </c>
      <c r="G14" s="94" t="d">
        <v>2023-11-07</v>
      </c>
      <c r="H14" s="94" t="d">
        <v>2023-11-08</v>
      </c>
      <c r="I14" s="94" t="d">
        <v>2023-11-09</v>
      </c>
      <c r="J14" s="94" t="d">
        <v>2023-11-10</v>
      </c>
      <c r="K14" s="94" t="d">
        <v>2023-11-11</v>
      </c>
      <c r="L14" s="94" t="d">
        <v>2023-11-12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2023-11-06</v>
      </c>
      <c r="G34" s="95" t="d">
        <f t="shared" ref="G34:L34" si="1">G14</f>
        <v>2023-11-07</v>
      </c>
      <c r="H34" s="95" t="d">
        <f t="shared" si="1"/>
        <v>2023-11-08</v>
      </c>
      <c r="I34" s="95" t="d">
        <f t="shared" si="1"/>
        <v>2023-11-09</v>
      </c>
      <c r="J34" s="95" t="d">
        <f t="shared" si="1"/>
        <v>2023-11-10</v>
      </c>
      <c r="K34" s="95" t="d">
        <f t="shared" si="1"/>
        <v>2023-11-11</v>
      </c>
      <c r="L34" s="95" t="d">
        <f t="shared" si="1"/>
        <v>2023-11-12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2023-11-06</v>
      </c>
      <c r="G54" s="95" t="d">
        <f t="shared" ref="G54:L54" si="6">G14</f>
        <v>2023-11-07</v>
      </c>
      <c r="H54" s="95" t="d">
        <f t="shared" si="6"/>
        <v>2023-11-08</v>
      </c>
      <c r="I54" s="95" t="d">
        <f t="shared" si="6"/>
        <v>2023-11-09</v>
      </c>
      <c r="J54" s="95" t="d">
        <f t="shared" si="6"/>
        <v>2023-11-10</v>
      </c>
      <c r="K54" s="95" t="d">
        <f t="shared" si="6"/>
        <v>2023-11-11</v>
      </c>
      <c r="L54" s="95" t="d">
        <f t="shared" si="6"/>
        <v>2023-11-12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2023-11-06</v>
      </c>
      <c r="G73" s="95" t="d">
        <f t="shared" si="8"/>
        <v>2023-11-07</v>
      </c>
      <c r="H73" s="95" t="d">
        <f t="shared" si="8"/>
        <v>2023-11-08</v>
      </c>
      <c r="I73" s="95" t="d">
        <f t="shared" si="8"/>
        <v>2023-11-09</v>
      </c>
      <c r="J73" s="95" t="d">
        <f t="shared" si="8"/>
        <v>2023-11-10</v>
      </c>
      <c r="K73" s="95" t="d">
        <f t="shared" si="8"/>
        <v>2023-11-11</v>
      </c>
      <c r="L73" s="95" t="d">
        <f t="shared" si="8"/>
        <v>2023-11-12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8504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205964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248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133</v>
      </c>
      <c r="I110" s="358"/>
      <c r="J110" s="53">
        <f>MAX(F30:L30,F70:L70)</f>
        <v>203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249</v>
      </c>
      <c r="E111" s="360"/>
      <c r="F111" s="360"/>
      <c r="G111" s="361"/>
      <c r="H111" s="357">
        <v>205964</v>
      </c>
      <c r="I111" s="358"/>
      <c r="J111" s="68">
        <f>SUM(F94)</f>
        <v>11284</v>
      </c>
      <c r="K111" s="357">
        <f>H111+J111</f>
        <v>217248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250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2023-11-13</v>
      </c>
      <c r="G14" s="94" t="d">
        <v>2023-11-14</v>
      </c>
      <c r="H14" s="94" t="d">
        <v>2023-11-15</v>
      </c>
      <c r="I14" s="94" t="d">
        <v>2023-11-16</v>
      </c>
      <c r="J14" s="94" t="d">
        <v>2023-11-17</v>
      </c>
      <c r="K14" s="94" t="d">
        <v>2023-11-18</v>
      </c>
      <c r="L14" s="94" t="d">
        <v>2023-11-19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2023-11-13</v>
      </c>
      <c r="G34" s="95" t="d">
        <f t="shared" ref="G34:L34" si="1">G14</f>
        <v>2023-11-14</v>
      </c>
      <c r="H34" s="95" t="d">
        <f t="shared" si="1"/>
        <v>2023-11-15</v>
      </c>
      <c r="I34" s="95" t="d">
        <f t="shared" si="1"/>
        <v>2023-11-16</v>
      </c>
      <c r="J34" s="95" t="d">
        <f t="shared" si="1"/>
        <v>2023-11-17</v>
      </c>
      <c r="K34" s="95" t="d">
        <f t="shared" si="1"/>
        <v>2023-11-18</v>
      </c>
      <c r="L34" s="95" t="d">
        <f t="shared" si="1"/>
        <v>2023-11-19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/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2023-11-13</v>
      </c>
      <c r="G54" s="95" t="d">
        <f t="shared" ref="G54:L54" si="6">G14</f>
        <v>2023-11-14</v>
      </c>
      <c r="H54" s="95" t="d">
        <f t="shared" si="6"/>
        <v>2023-11-15</v>
      </c>
      <c r="I54" s="95" t="d">
        <f t="shared" si="6"/>
        <v>2023-11-16</v>
      </c>
      <c r="J54" s="95" t="d">
        <f t="shared" si="6"/>
        <v>2023-11-17</v>
      </c>
      <c r="K54" s="95" t="d">
        <f t="shared" si="6"/>
        <v>2023-11-18</v>
      </c>
      <c r="L54" s="95" t="d">
        <f t="shared" si="6"/>
        <v>2023-11-19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/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2023-11-13</v>
      </c>
      <c r="G73" s="95" t="d">
        <f t="shared" si="8"/>
        <v>2023-11-14</v>
      </c>
      <c r="H73" s="95" t="d">
        <f t="shared" si="8"/>
        <v>2023-11-15</v>
      </c>
      <c r="I73" s="95" t="d">
        <f t="shared" si="8"/>
        <v>2023-11-16</v>
      </c>
      <c r="J73" s="95" t="d">
        <f t="shared" si="8"/>
        <v>2023-11-17</v>
      </c>
      <c r="K73" s="95" t="d">
        <f t="shared" si="8"/>
        <v>2023-11-18</v>
      </c>
      <c r="L73" s="95" t="d">
        <f t="shared" si="8"/>
        <v>2023-11-19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/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8824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11580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217248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11580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251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203</v>
      </c>
      <c r="I110" s="358"/>
      <c r="J110" s="53">
        <f>MAX(F30:L30,F70:L70)</f>
        <v>178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252</v>
      </c>
      <c r="E111" s="360"/>
      <c r="F111" s="360"/>
      <c r="G111" s="361"/>
      <c r="H111" s="357">
        <v>217248</v>
      </c>
      <c r="I111" s="358"/>
      <c r="J111" s="68">
        <f>SUM(F94)</f>
        <v>11580</v>
      </c>
      <c r="K111" s="357">
        <f>H111+J111</f>
        <v>228828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255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2023-11-20</v>
      </c>
      <c r="G14" s="94" t="d">
        <v>2023-11-21</v>
      </c>
      <c r="H14" s="94" t="d">
        <v>2023-11-22</v>
      </c>
      <c r="I14" s="94" t="d">
        <v>2023-11-23</v>
      </c>
      <c r="J14" s="94" t="d">
        <v>2023-11-24</v>
      </c>
      <c r="K14" s="94" t="d">
        <v>2023-11-25</v>
      </c>
      <c r="L14" s="94" t="d">
        <v>2023-11-26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2023-11-20</v>
      </c>
      <c r="G34" s="95" t="d">
        <f t="shared" ref="G34:L34" si="1">G14</f>
        <v>2023-11-21</v>
      </c>
      <c r="H34" s="95" t="d">
        <f t="shared" si="1"/>
        <v>2023-11-22</v>
      </c>
      <c r="I34" s="95" t="d">
        <f t="shared" si="1"/>
        <v>2023-11-23</v>
      </c>
      <c r="J34" s="95" t="d">
        <f t="shared" si="1"/>
        <v>2023-11-24</v>
      </c>
      <c r="K34" s="95" t="d">
        <f t="shared" si="1"/>
        <v>2023-11-25</v>
      </c>
      <c r="L34" s="95" t="d">
        <f t="shared" si="1"/>
        <v>2023-11-26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/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2023-11-20</v>
      </c>
      <c r="G54" s="95" t="d">
        <f t="shared" ref="G54:L54" si="6">G14</f>
        <v>2023-11-21</v>
      </c>
      <c r="H54" s="95" t="d">
        <f t="shared" si="6"/>
        <v>2023-11-22</v>
      </c>
      <c r="I54" s="95" t="d">
        <f t="shared" si="6"/>
        <v>2023-11-23</v>
      </c>
      <c r="J54" s="95" t="d">
        <f t="shared" si="6"/>
        <v>2023-11-24</v>
      </c>
      <c r="K54" s="95" t="d">
        <f t="shared" si="6"/>
        <v>2023-11-25</v>
      </c>
      <c r="L54" s="95" t="d">
        <f t="shared" si="6"/>
        <v>2023-11-26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/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2023-11-20</v>
      </c>
      <c r="G73" s="95" t="d">
        <f t="shared" si="8"/>
        <v>2023-11-21</v>
      </c>
      <c r="H73" s="95" t="d">
        <f t="shared" si="8"/>
        <v>2023-11-22</v>
      </c>
      <c r="I73" s="95" t="d">
        <f t="shared" si="8"/>
        <v>2023-11-23</v>
      </c>
      <c r="J73" s="95" t="d">
        <f t="shared" si="8"/>
        <v>2023-11-24</v>
      </c>
      <c r="K73" s="95" t="d">
        <f t="shared" si="8"/>
        <v>2023-11-25</v>
      </c>
      <c r="L73" s="95" t="d">
        <f t="shared" si="8"/>
        <v>2023-11-26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/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8880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2684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11564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228828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11564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256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178</v>
      </c>
      <c r="I110" s="358"/>
      <c r="J110" s="53">
        <f>MAX(F30:L30,F70:L70)</f>
        <v>186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257</v>
      </c>
      <c r="E111" s="360"/>
      <c r="F111" s="360"/>
      <c r="G111" s="361"/>
      <c r="H111" s="357">
        <v>228828</v>
      </c>
      <c r="I111" s="358"/>
      <c r="J111" s="68">
        <f>SUM(F94)</f>
        <v>11564</v>
      </c>
      <c r="K111" s="357">
        <f>H111+J111</f>
        <v>240392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258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2023-11-27</v>
      </c>
      <c r="G14" s="94" t="d">
        <v>2023-11-28</v>
      </c>
      <c r="H14" s="94" t="d">
        <v>2023-11-29</v>
      </c>
      <c r="I14" s="94" t="d">
        <v>2023-11-30</v>
      </c>
      <c r="J14" s="94" t="d">
        <v>2023-12-01</v>
      </c>
      <c r="K14" s="94" t="d">
        <v>2023-12-02</v>
      </c>
      <c r="L14" s="94" t="d">
        <v>2023-12-03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2023-11-27</v>
      </c>
      <c r="G34" s="95" t="d">
        <f t="shared" ref="G34:L34" si="1">G14</f>
        <v>2023-11-28</v>
      </c>
      <c r="H34" s="95" t="d">
        <f t="shared" si="1"/>
        <v>2023-11-29</v>
      </c>
      <c r="I34" s="95" t="d">
        <f t="shared" si="1"/>
        <v>2023-11-30</v>
      </c>
      <c r="J34" s="95" t="d">
        <f t="shared" si="1"/>
        <v>2023-12-01</v>
      </c>
      <c r="K34" s="95" t="d">
        <f t="shared" si="1"/>
        <v>2023-12-02</v>
      </c>
      <c r="L34" s="95" t="d">
        <f t="shared" si="1"/>
        <v>2023-12-03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2023-11-27</v>
      </c>
      <c r="G54" s="95" t="d">
        <f t="shared" ref="G54:L54" si="6">G14</f>
        <v>2023-11-28</v>
      </c>
      <c r="H54" s="95" t="d">
        <f t="shared" si="6"/>
        <v>2023-11-29</v>
      </c>
      <c r="I54" s="95" t="d">
        <f t="shared" si="6"/>
        <v>2023-11-30</v>
      </c>
      <c r="J54" s="95" t="d">
        <f t="shared" si="6"/>
        <v>2023-12-01</v>
      </c>
      <c r="K54" s="95" t="d">
        <f t="shared" si="6"/>
        <v>2023-12-02</v>
      </c>
      <c r="L54" s="95" t="d">
        <f t="shared" si="6"/>
        <v>2023-12-03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2023-11-27</v>
      </c>
      <c r="G73" s="95" t="d">
        <f t="shared" si="8"/>
        <v>2023-11-28</v>
      </c>
      <c r="H73" s="95" t="d">
        <f t="shared" si="8"/>
        <v>2023-11-29</v>
      </c>
      <c r="I73" s="95" t="d">
        <f t="shared" si="8"/>
        <v>2023-11-30</v>
      </c>
      <c r="J73" s="95" t="d">
        <f t="shared" si="8"/>
        <v>2023-12-01</v>
      </c>
      <c r="K73" s="95" t="d">
        <f t="shared" si="8"/>
        <v>2023-12-02</v>
      </c>
      <c r="L73" s="95" t="d">
        <f t="shared" si="8"/>
        <v>2023-12-03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7304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9460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240392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9460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177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261</v>
      </c>
      <c r="E111" s="360"/>
      <c r="F111" s="360"/>
      <c r="G111" s="361"/>
      <c r="H111" s="357">
        <v>240392</v>
      </c>
      <c r="I111" s="358"/>
      <c r="J111" s="68">
        <f>SUM(F94)</f>
        <v>9460</v>
      </c>
      <c r="K111" s="357">
        <f>H111+J111</f>
        <v>249852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262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2023-12-04</v>
      </c>
      <c r="G14" s="94" t="d">
        <v>2023-12-05</v>
      </c>
      <c r="H14" s="94" t="d">
        <v>2023-12-06</v>
      </c>
      <c r="I14" s="94" t="d">
        <v>2023-12-07</v>
      </c>
      <c r="J14" s="94" t="d">
        <v>2023-12-08</v>
      </c>
      <c r="K14" s="94" t="d">
        <v>2023-12-09</v>
      </c>
      <c r="L14" s="94" t="d">
        <v>2023-12-10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2023-12-04</v>
      </c>
      <c r="G34" s="95" t="d">
        <f t="shared" ref="G34:L34" si="1">G14</f>
        <v>2023-12-05</v>
      </c>
      <c r="H34" s="95" t="d">
        <f t="shared" si="1"/>
        <v>2023-12-06</v>
      </c>
      <c r="I34" s="95" t="d">
        <f t="shared" si="1"/>
        <v>2023-12-07</v>
      </c>
      <c r="J34" s="95" t="d">
        <f t="shared" si="1"/>
        <v>2023-12-08</v>
      </c>
      <c r="K34" s="95" t="d">
        <f t="shared" si="1"/>
        <v>2023-12-09</v>
      </c>
      <c r="L34" s="95" t="d">
        <f t="shared" si="1"/>
        <v>2023-12-10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2023-12-04</v>
      </c>
      <c r="G54" s="95" t="d">
        <f t="shared" ref="G54:L54" si="6">G14</f>
        <v>2023-12-05</v>
      </c>
      <c r="H54" s="95" t="d">
        <f t="shared" si="6"/>
        <v>2023-12-06</v>
      </c>
      <c r="I54" s="95" t="d">
        <f t="shared" si="6"/>
        <v>2023-12-07</v>
      </c>
      <c r="J54" s="95" t="d">
        <f t="shared" si="6"/>
        <v>2023-12-08</v>
      </c>
      <c r="K54" s="95" t="d">
        <f t="shared" si="6"/>
        <v>2023-12-09</v>
      </c>
      <c r="L54" s="95" t="d">
        <f t="shared" si="6"/>
        <v>2023-12-10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2023-12-04</v>
      </c>
      <c r="G73" s="95" t="d">
        <f t="shared" si="8"/>
        <v>2023-12-05</v>
      </c>
      <c r="H73" s="95" t="d">
        <f t="shared" si="8"/>
        <v>2023-12-06</v>
      </c>
      <c r="I73" s="95" t="d">
        <f t="shared" si="8"/>
        <v>2023-12-07</v>
      </c>
      <c r="J73" s="95" t="d">
        <f t="shared" si="8"/>
        <v>2023-12-08</v>
      </c>
      <c r="K73" s="95" t="d">
        <f t="shared" si="8"/>
        <v>2023-12-09</v>
      </c>
      <c r="L73" s="95" t="d">
        <f t="shared" si="8"/>
        <v>2023-12-10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8408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2676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11084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249852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11084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177</v>
      </c>
      <c r="I110" s="358"/>
      <c r="J110" s="53">
        <f>MAX(F30:L30,F70:L70)</f>
        <v>171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264</v>
      </c>
      <c r="E111" s="360"/>
      <c r="F111" s="360"/>
      <c r="G111" s="361"/>
      <c r="H111" s="357">
        <v>249852</v>
      </c>
      <c r="I111" s="358"/>
      <c r="J111" s="68">
        <f>SUM(F94)</f>
        <v>11084</v>
      </c>
      <c r="K111" s="357">
        <f>H111+J111</f>
        <v>260936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265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2023-12-11</v>
      </c>
      <c r="G14" s="94" t="d">
        <v>2023-12-12</v>
      </c>
      <c r="H14" s="94" t="d">
        <v>2023-12-13</v>
      </c>
      <c r="I14" s="94" t="d">
        <v>2023-12-14</v>
      </c>
      <c r="J14" s="94" t="d">
        <v>2023-12-15</v>
      </c>
      <c r="K14" s="94" t="d">
        <v>2023-12-16</v>
      </c>
      <c r="L14" s="94" t="d">
        <v>2023-12-17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2023-12-11</v>
      </c>
      <c r="G34" s="95" t="d">
        <f t="shared" ref="G34:L34" si="1">G14</f>
        <v>2023-12-12</v>
      </c>
      <c r="H34" s="95" t="d">
        <f t="shared" si="1"/>
        <v>2023-12-13</v>
      </c>
      <c r="I34" s="95" t="d">
        <f t="shared" si="1"/>
        <v>2023-12-14</v>
      </c>
      <c r="J34" s="95" t="d">
        <f t="shared" si="1"/>
        <v>2023-12-15</v>
      </c>
      <c r="K34" s="95" t="d">
        <f t="shared" si="1"/>
        <v>2023-12-16</v>
      </c>
      <c r="L34" s="95" t="d">
        <f t="shared" si="1"/>
        <v>2023-12-17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2023-12-11</v>
      </c>
      <c r="G54" s="95" t="d">
        <f t="shared" ref="G54:L54" si="6">G14</f>
        <v>2023-12-12</v>
      </c>
      <c r="H54" s="95" t="d">
        <f t="shared" si="6"/>
        <v>2023-12-13</v>
      </c>
      <c r="I54" s="95" t="d">
        <f t="shared" si="6"/>
        <v>2023-12-14</v>
      </c>
      <c r="J54" s="95" t="d">
        <f t="shared" si="6"/>
        <v>2023-12-15</v>
      </c>
      <c r="K54" s="95" t="d">
        <f t="shared" si="6"/>
        <v>2023-12-16</v>
      </c>
      <c r="L54" s="95" t="d">
        <f t="shared" si="6"/>
        <v>2023-12-17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2023-12-11</v>
      </c>
      <c r="G73" s="95" t="d">
        <f t="shared" si="8"/>
        <v>2023-12-12</v>
      </c>
      <c r="H73" s="95" t="d">
        <f t="shared" si="8"/>
        <v>2023-12-13</v>
      </c>
      <c r="I73" s="95" t="d">
        <f t="shared" si="8"/>
        <v>2023-12-14</v>
      </c>
      <c r="J73" s="95" t="d">
        <f t="shared" si="8"/>
        <v>2023-12-15</v>
      </c>
      <c r="K73" s="95" t="d">
        <f t="shared" si="8"/>
        <v>2023-12-16</v>
      </c>
      <c r="L73" s="95" t="d">
        <f t="shared" si="8"/>
        <v>2023-12-17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8592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2676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260936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171</v>
      </c>
      <c r="I110" s="358"/>
      <c r="J110" s="53">
        <f>MAX(F30:L30,F70:L70)</f>
        <v>171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267</v>
      </c>
      <c r="E111" s="360"/>
      <c r="F111" s="360"/>
      <c r="G111" s="361"/>
      <c r="H111" s="357">
        <v>260936</v>
      </c>
      <c r="I111" s="358"/>
      <c r="J111" s="68">
        <f>SUM(F94)</f>
        <v>11268</v>
      </c>
      <c r="K111" s="357">
        <f>H111+J111</f>
        <v>272204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268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2023-12-18</v>
      </c>
      <c r="G14" s="94" t="d">
        <v>2023-12-19</v>
      </c>
      <c r="H14" s="94" t="d">
        <v>2023-12-20</v>
      </c>
      <c r="I14" s="94" t="d">
        <v>2023-12-21</v>
      </c>
      <c r="J14" s="94" t="d">
        <v>2023-12-22</v>
      </c>
      <c r="K14" s="94" t="d">
        <v>2023-12-23</v>
      </c>
      <c r="L14" s="94" t="d">
        <v>2023-12-24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2023-12-18</v>
      </c>
      <c r="G34" s="95" t="d">
        <f t="shared" ref="G34:L34" si="1">G14</f>
        <v>2023-12-19</v>
      </c>
      <c r="H34" s="95" t="d">
        <f t="shared" si="1"/>
        <v>2023-12-20</v>
      </c>
      <c r="I34" s="95" t="d">
        <f t="shared" si="1"/>
        <v>2023-12-21</v>
      </c>
      <c r="J34" s="95" t="d">
        <f t="shared" si="1"/>
        <v>2023-12-22</v>
      </c>
      <c r="K34" s="95" t="d">
        <f t="shared" si="1"/>
        <v>2023-12-23</v>
      </c>
      <c r="L34" s="95" t="d">
        <f t="shared" si="1"/>
        <v>2023-12-24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2023-12-18</v>
      </c>
      <c r="G54" s="95" t="d">
        <f t="shared" ref="G54:L54" si="6">G14</f>
        <v>2023-12-19</v>
      </c>
      <c r="H54" s="95" t="d">
        <f t="shared" si="6"/>
        <v>2023-12-20</v>
      </c>
      <c r="I54" s="95" t="d">
        <f t="shared" si="6"/>
        <v>2023-12-21</v>
      </c>
      <c r="J54" s="95" t="d">
        <f t="shared" si="6"/>
        <v>2023-12-22</v>
      </c>
      <c r="K54" s="95" t="d">
        <f t="shared" si="6"/>
        <v>2023-12-23</v>
      </c>
      <c r="L54" s="95" t="d">
        <f t="shared" si="6"/>
        <v>2023-12-24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2023-12-18</v>
      </c>
      <c r="G73" s="95" t="d">
        <f t="shared" si="8"/>
        <v>2023-12-19</v>
      </c>
      <c r="H73" s="95" t="d">
        <f t="shared" si="8"/>
        <v>2023-12-20</v>
      </c>
      <c r="I73" s="95" t="d">
        <f t="shared" si="8"/>
        <v>2023-12-21</v>
      </c>
      <c r="J73" s="95" t="d">
        <f t="shared" si="8"/>
        <v>2023-12-22</v>
      </c>
      <c r="K73" s="95" t="d">
        <f t="shared" si="8"/>
        <v>2023-12-23</v>
      </c>
      <c r="L73" s="95" t="d">
        <f t="shared" si="8"/>
        <v>2023-12-24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6304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1712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8016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272204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8016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171</v>
      </c>
      <c r="I110" s="358"/>
      <c r="J110" s="53">
        <f>MAX(F30:L30,F70:L70)</f>
        <v>165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271</v>
      </c>
      <c r="E111" s="360"/>
      <c r="F111" s="360"/>
      <c r="G111" s="361"/>
      <c r="H111" s="357">
        <v>272204</v>
      </c>
      <c r="I111" s="358"/>
      <c r="J111" s="68">
        <f>SUM(F94)</f>
        <v>8016</v>
      </c>
      <c r="K111" s="357">
        <f>H111+J111</f>
        <v>280220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270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2023-12-25</v>
      </c>
      <c r="G14" s="94" t="d">
        <v>2023-12-26</v>
      </c>
      <c r="H14" s="94" t="d">
        <v>2023-12-27</v>
      </c>
      <c r="I14" s="94" t="d">
        <v>2023-12-28</v>
      </c>
      <c r="J14" s="94" t="d">
        <v>2023-12-29</v>
      </c>
      <c r="K14" s="94" t="d">
        <v>2023-12-30</v>
      </c>
      <c r="L14" s="94" t="d">
        <v>2023-12-31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2023-12-25</v>
      </c>
      <c r="G34" s="95" t="d">
        <f t="shared" ref="G34:L34" si="1">G14</f>
        <v>2023-12-26</v>
      </c>
      <c r="H34" s="95" t="d">
        <f t="shared" si="1"/>
        <v>2023-12-27</v>
      </c>
      <c r="I34" s="95" t="d">
        <f t="shared" si="1"/>
        <v>2023-12-28</v>
      </c>
      <c r="J34" s="95" t="d">
        <f t="shared" si="1"/>
        <v>2023-12-29</v>
      </c>
      <c r="K34" s="95" t="d">
        <f t="shared" si="1"/>
        <v>2023-12-30</v>
      </c>
      <c r="L34" s="95" t="d">
        <f t="shared" si="1"/>
        <v>2023-12-31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2023-12-25</v>
      </c>
      <c r="G54" s="95" t="d">
        <f t="shared" ref="G54:L54" si="6">G14</f>
        <v>2023-12-26</v>
      </c>
      <c r="H54" s="95" t="d">
        <f t="shared" si="6"/>
        <v>2023-12-27</v>
      </c>
      <c r="I54" s="95" t="d">
        <f t="shared" si="6"/>
        <v>2023-12-28</v>
      </c>
      <c r="J54" s="95" t="d">
        <f t="shared" si="6"/>
        <v>2023-12-29</v>
      </c>
      <c r="K54" s="95" t="d">
        <f t="shared" si="6"/>
        <v>2023-12-30</v>
      </c>
      <c r="L54" s="95" t="d">
        <f t="shared" si="6"/>
        <v>2023-12-31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2023-12-25</v>
      </c>
      <c r="G73" s="95" t="d">
        <f t="shared" si="8"/>
        <v>2023-12-26</v>
      </c>
      <c r="H73" s="95" t="d">
        <f t="shared" si="8"/>
        <v>2023-12-27</v>
      </c>
      <c r="I73" s="95" t="d">
        <f t="shared" si="8"/>
        <v>2023-12-28</v>
      </c>
      <c r="J73" s="95" t="d">
        <f t="shared" si="8"/>
        <v>2023-12-29</v>
      </c>
      <c r="K73" s="95" t="d">
        <f t="shared" si="8"/>
        <v>2023-12-30</v>
      </c>
      <c r="L73" s="95" t="d">
        <f t="shared" si="8"/>
        <v>2023-12-31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1088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1088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280220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1088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165</v>
      </c>
      <c r="I110" s="358"/>
      <c r="J110" s="53">
        <f>MAX(F30:L30,F70:L70)</f>
        <v>40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272</v>
      </c>
      <c r="E111" s="360"/>
      <c r="F111" s="360"/>
      <c r="G111" s="361"/>
      <c r="H111" s="357">
        <v>280220</v>
      </c>
      <c r="I111" s="358"/>
      <c r="J111" s="68">
        <f>SUM(F94)</f>
        <v>1088</v>
      </c>
      <c r="K111" s="357">
        <f>H111+J111</f>
        <v>281308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2024-01-01</v>
      </c>
      <c r="G14" s="94" t="d">
        <v>2024-01-02</v>
      </c>
      <c r="H14" s="94" t="d">
        <v>2024-01-03</v>
      </c>
      <c r="I14" s="94" t="d">
        <v>2024-01-04</v>
      </c>
      <c r="J14" s="94" t="d">
        <v>2024-01-05</v>
      </c>
      <c r="K14" s="94" t="d">
        <v>2024-01-06</v>
      </c>
      <c r="L14" s="94" t="d">
        <v>2024-01-07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2024-01-01</v>
      </c>
      <c r="G34" s="95" t="d">
        <f t="shared" ref="G34:L34" si="1">G14</f>
        <v>2024-01-02</v>
      </c>
      <c r="H34" s="95" t="d">
        <f t="shared" si="1"/>
        <v>2024-01-03</v>
      </c>
      <c r="I34" s="95" t="d">
        <f t="shared" si="1"/>
        <v>2024-01-04</v>
      </c>
      <c r="J34" s="95" t="d">
        <f t="shared" si="1"/>
        <v>2024-01-05</v>
      </c>
      <c r="K34" s="95" t="d">
        <f t="shared" si="1"/>
        <v>2024-01-06</v>
      </c>
      <c r="L34" s="95" t="d">
        <f t="shared" si="1"/>
        <v>2024-01-07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2024-01-01</v>
      </c>
      <c r="G54" s="95" t="d">
        <f t="shared" ref="G54:L54" si="6">G14</f>
        <v>2024-01-02</v>
      </c>
      <c r="H54" s="95" t="d">
        <f t="shared" si="6"/>
        <v>2024-01-03</v>
      </c>
      <c r="I54" s="95" t="d">
        <f t="shared" si="6"/>
        <v>2024-01-04</v>
      </c>
      <c r="J54" s="95" t="d">
        <f t="shared" si="6"/>
        <v>2024-01-05</v>
      </c>
      <c r="K54" s="95" t="d">
        <f t="shared" si="6"/>
        <v>2024-01-06</v>
      </c>
      <c r="L54" s="95" t="d">
        <f t="shared" si="6"/>
        <v>2024-01-07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2024-01-01</v>
      </c>
      <c r="G73" s="95" t="d">
        <f t="shared" si="8"/>
        <v>2024-01-02</v>
      </c>
      <c r="H73" s="95" t="d">
        <f t="shared" si="8"/>
        <v>2024-01-03</v>
      </c>
      <c r="I73" s="95" t="d">
        <f t="shared" si="8"/>
        <v>2024-01-04</v>
      </c>
      <c r="J73" s="95" t="d">
        <f t="shared" si="8"/>
        <v>2024-01-05</v>
      </c>
      <c r="K73" s="95" t="d">
        <f t="shared" si="8"/>
        <v>2024-01-06</v>
      </c>
      <c r="L73" s="95" t="d">
        <f t="shared" si="8"/>
        <v>2024-01-07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4168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4168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281308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4168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274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40</v>
      </c>
      <c r="I110" s="358"/>
      <c r="J110" s="53">
        <f>MAX(F30:L30,F70:L70)</f>
        <v>114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275</v>
      </c>
      <c r="E111" s="360"/>
      <c r="F111" s="360"/>
      <c r="G111" s="361"/>
      <c r="H111" s="357">
        <v>281308</v>
      </c>
      <c r="I111" s="358"/>
      <c r="J111" s="68">
        <f>SUM(F94)</f>
        <v>4168</v>
      </c>
      <c r="K111" s="357">
        <f>H111+J111</f>
        <v>285476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345"/>
      <c r="F117" s="34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14" t="s">
        <v>108</v>
      </c>
      <c r="D154" s="414"/>
      <c r="E154" s="414"/>
      <c r="F154" s="41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2024-01-08</v>
      </c>
      <c r="G14" s="94" t="d">
        <v>2024-01-09</v>
      </c>
      <c r="H14" s="94" t="d">
        <v>2024-01-10</v>
      </c>
      <c r="I14" s="94" t="d">
        <v>2024-01-11</v>
      </c>
      <c r="J14" s="94" t="d">
        <v>2024-01-12</v>
      </c>
      <c r="K14" s="94" t="d">
        <v>2024-01-13</v>
      </c>
      <c r="L14" s="94" t="d">
        <v>2024-01-14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2024-01-08</v>
      </c>
      <c r="G34" s="95" t="d">
        <f t="shared" ref="G34:L34" si="1">G14</f>
        <v>2024-01-09</v>
      </c>
      <c r="H34" s="95" t="d">
        <f t="shared" si="1"/>
        <v>2024-01-10</v>
      </c>
      <c r="I34" s="95" t="d">
        <f t="shared" si="1"/>
        <v>2024-01-11</v>
      </c>
      <c r="J34" s="95" t="d">
        <f t="shared" si="1"/>
        <v>2024-01-12</v>
      </c>
      <c r="K34" s="95" t="d">
        <f t="shared" si="1"/>
        <v>2024-01-13</v>
      </c>
      <c r="L34" s="95" t="d">
        <f t="shared" si="1"/>
        <v>2024-01-14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2024-01-08</v>
      </c>
      <c r="G54" s="95" t="d">
        <f t="shared" ref="G54:L54" si="6">G14</f>
        <v>2024-01-09</v>
      </c>
      <c r="H54" s="95" t="d">
        <f t="shared" si="6"/>
        <v>2024-01-10</v>
      </c>
      <c r="I54" s="95" t="d">
        <f t="shared" si="6"/>
        <v>2024-01-11</v>
      </c>
      <c r="J54" s="95" t="d">
        <f t="shared" si="6"/>
        <v>2024-01-12</v>
      </c>
      <c r="K54" s="95" t="d">
        <f t="shared" si="6"/>
        <v>2024-01-13</v>
      </c>
      <c r="L54" s="95" t="d">
        <f t="shared" si="6"/>
        <v>2024-01-14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2024-01-08</v>
      </c>
      <c r="G73" s="95" t="d">
        <f t="shared" si="8"/>
        <v>2024-01-09</v>
      </c>
      <c r="H73" s="95" t="d">
        <f t="shared" si="8"/>
        <v>2024-01-10</v>
      </c>
      <c r="I73" s="95" t="d">
        <f t="shared" si="8"/>
        <v>2024-01-11</v>
      </c>
      <c r="J73" s="95" t="d">
        <f t="shared" si="8"/>
        <v>2024-01-12</v>
      </c>
      <c r="K73" s="95" t="d">
        <f t="shared" si="8"/>
        <v>2024-01-13</v>
      </c>
      <c r="L73" s="95" t="d">
        <f t="shared" si="8"/>
        <v>2024-01-14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8504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1784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10288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285476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10288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114</v>
      </c>
      <c r="I110" s="358"/>
      <c r="J110" s="53">
        <f>MAX(F30:L30,F70:L70)</f>
        <v>181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277</v>
      </c>
      <c r="E111" s="360"/>
      <c r="F111" s="360"/>
      <c r="G111" s="361"/>
      <c r="H111" s="357">
        <v>285476</v>
      </c>
      <c r="I111" s="358"/>
      <c r="J111" s="68">
        <f>SUM(F94)</f>
        <v>10288</v>
      </c>
      <c r="K111" s="357">
        <f>H111+J111</f>
        <v>295764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99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297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2024-01-15</v>
      </c>
      <c r="G14" s="94" t="d">
        <v>2024-01-16</v>
      </c>
      <c r="H14" s="94" t="d">
        <v>2024-01-17</v>
      </c>
      <c r="I14" s="94" t="d">
        <v>2024-01-18</v>
      </c>
      <c r="J14" s="94" t="d">
        <v>2024-01-19</v>
      </c>
      <c r="K14" s="94" t="d">
        <v>2024-01-20</v>
      </c>
      <c r="L14" s="94" t="d">
        <v>2024-01-21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2024-01-15</v>
      </c>
      <c r="G34" s="95" t="d">
        <f t="shared" ref="G34:L34" si="1">G14</f>
        <v>2024-01-16</v>
      </c>
      <c r="H34" s="95" t="d">
        <f t="shared" si="1"/>
        <v>2024-01-17</v>
      </c>
      <c r="I34" s="95" t="d">
        <f t="shared" si="1"/>
        <v>2024-01-18</v>
      </c>
      <c r="J34" s="95" t="d">
        <f t="shared" si="1"/>
        <v>2024-01-19</v>
      </c>
      <c r="K34" s="95" t="d">
        <f t="shared" si="1"/>
        <v>2024-01-20</v>
      </c>
      <c r="L34" s="95" t="d">
        <f t="shared" si="1"/>
        <v>2024-01-21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2024-01-15</v>
      </c>
      <c r="G54" s="95" t="d">
        <f t="shared" ref="G54:L54" si="6">G14</f>
        <v>2024-01-16</v>
      </c>
      <c r="H54" s="95" t="d">
        <f t="shared" si="6"/>
        <v>2024-01-17</v>
      </c>
      <c r="I54" s="95" t="d">
        <f t="shared" si="6"/>
        <v>2024-01-18</v>
      </c>
      <c r="J54" s="95" t="d">
        <f t="shared" si="6"/>
        <v>2024-01-19</v>
      </c>
      <c r="K54" s="95" t="d">
        <f t="shared" si="6"/>
        <v>2024-01-20</v>
      </c>
      <c r="L54" s="95" t="d">
        <f t="shared" si="6"/>
        <v>2024-01-21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2024-01-15</v>
      </c>
      <c r="G73" s="95" t="d">
        <f t="shared" si="8"/>
        <v>2024-01-16</v>
      </c>
      <c r="H73" s="95" t="d">
        <f t="shared" si="8"/>
        <v>2024-01-17</v>
      </c>
      <c r="I73" s="95" t="d">
        <f t="shared" si="8"/>
        <v>2024-01-18</v>
      </c>
      <c r="J73" s="95" t="d">
        <f t="shared" si="8"/>
        <v>2024-01-19</v>
      </c>
      <c r="K73" s="95" t="d">
        <f t="shared" si="8"/>
        <v>2024-01-20</v>
      </c>
      <c r="L73" s="95" t="d">
        <f t="shared" si="8"/>
        <v>2024-01-21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8856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2104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10960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295764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10960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181</v>
      </c>
      <c r="I110" s="358"/>
      <c r="J110" s="53">
        <f>MAX(F30:L30,F70:L70)</f>
        <v>179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278</v>
      </c>
      <c r="E111" s="360"/>
      <c r="F111" s="360"/>
      <c r="G111" s="361"/>
      <c r="H111" s="357">
        <v>295764</v>
      </c>
      <c r="I111" s="358"/>
      <c r="J111" s="68">
        <f>SUM(F94)</f>
        <v>10960</v>
      </c>
      <c r="K111" s="357">
        <f>H111+J111</f>
        <v>306724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345"/>
      <c r="F117" s="34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2024-01-22</v>
      </c>
      <c r="G14" s="94" t="d">
        <v>2024-01-23</v>
      </c>
      <c r="H14" s="94" t="d">
        <v>2024-01-24</v>
      </c>
      <c r="I14" s="94" t="d">
        <v>2024-01-25</v>
      </c>
      <c r="J14" s="94" t="d">
        <v>2024-01-26</v>
      </c>
      <c r="K14" s="94" t="d">
        <v>2024-01-27</v>
      </c>
      <c r="L14" s="94" t="d">
        <v>2024-01-28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2024-01-22</v>
      </c>
      <c r="G34" s="95" t="d">
        <f t="shared" ref="G34:L34" si="1">G14</f>
        <v>2024-01-23</v>
      </c>
      <c r="H34" s="95" t="d">
        <f t="shared" si="1"/>
        <v>2024-01-24</v>
      </c>
      <c r="I34" s="95" t="d">
        <f t="shared" si="1"/>
        <v>2024-01-25</v>
      </c>
      <c r="J34" s="95" t="d">
        <f t="shared" si="1"/>
        <v>2024-01-26</v>
      </c>
      <c r="K34" s="95" t="d">
        <f t="shared" si="1"/>
        <v>2024-01-27</v>
      </c>
      <c r="L34" s="95" t="d">
        <f t="shared" si="1"/>
        <v>2024-01-28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2024-01-22</v>
      </c>
      <c r="G54" s="95" t="d">
        <f t="shared" ref="G54:L54" si="6">G14</f>
        <v>2024-01-23</v>
      </c>
      <c r="H54" s="95" t="d">
        <f t="shared" si="6"/>
        <v>2024-01-24</v>
      </c>
      <c r="I54" s="95" t="d">
        <f t="shared" si="6"/>
        <v>2024-01-25</v>
      </c>
      <c r="J54" s="95" t="d">
        <f t="shared" si="6"/>
        <v>2024-01-26</v>
      </c>
      <c r="K54" s="95" t="d">
        <f t="shared" si="6"/>
        <v>2024-01-27</v>
      </c>
      <c r="L54" s="95" t="d">
        <f t="shared" si="6"/>
        <v>2024-01-28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2024-01-22</v>
      </c>
      <c r="G73" s="95" t="d">
        <f t="shared" si="8"/>
        <v>2024-01-23</v>
      </c>
      <c r="H73" s="95" t="d">
        <f t="shared" si="8"/>
        <v>2024-01-24</v>
      </c>
      <c r="I73" s="95" t="d">
        <f t="shared" si="8"/>
        <v>2024-01-25</v>
      </c>
      <c r="J73" s="95" t="d">
        <f t="shared" si="8"/>
        <v>2024-01-26</v>
      </c>
      <c r="K73" s="95" t="d">
        <f t="shared" si="8"/>
        <v>2024-01-27</v>
      </c>
      <c r="L73" s="95" t="d">
        <f t="shared" si="8"/>
        <v>2024-01-28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8824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11004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306724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11004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179</v>
      </c>
      <c r="I110" s="358"/>
      <c r="J110" s="53">
        <f>MAX(F30:L30,F70:L70)</f>
        <v>184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281</v>
      </c>
      <c r="E111" s="360"/>
      <c r="F111" s="360"/>
      <c r="G111" s="361"/>
      <c r="H111" s="357">
        <v>306724</v>
      </c>
      <c r="I111" s="358"/>
      <c r="J111" s="68">
        <f>SUM(F94)</f>
        <v>11004</v>
      </c>
      <c r="K111" s="357">
        <f>H111+J111</f>
        <v>317728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2024-01-29</v>
      </c>
      <c r="G14" s="94" t="d">
        <v>2024-01-30</v>
      </c>
      <c r="H14" s="94" t="d">
        <v>2024-01-31</v>
      </c>
      <c r="I14" s="94" t="d">
        <v>2024-02-01</v>
      </c>
      <c r="J14" s="94" t="d">
        <v>2024-02-02</v>
      </c>
      <c r="K14" s="94" t="d">
        <v>2024-02-03</v>
      </c>
      <c r="L14" s="94" t="d">
        <v>2024-02-04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2024-01-29</v>
      </c>
      <c r="G34" s="95" t="d">
        <f t="shared" ref="G34:L34" si="1">G14</f>
        <v>2024-01-30</v>
      </c>
      <c r="H34" s="95" t="d">
        <f t="shared" si="1"/>
        <v>2024-01-31</v>
      </c>
      <c r="I34" s="95" t="d">
        <f t="shared" si="1"/>
        <v>2024-02-01</v>
      </c>
      <c r="J34" s="95" t="d">
        <f t="shared" si="1"/>
        <v>2024-02-02</v>
      </c>
      <c r="K34" s="95" t="d">
        <f t="shared" si="1"/>
        <v>2024-02-03</v>
      </c>
      <c r="L34" s="95" t="d">
        <f t="shared" si="1"/>
        <v>2024-02-04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2024-01-29</v>
      </c>
      <c r="G54" s="95" t="d">
        <f t="shared" ref="G54:L54" si="6">G14</f>
        <v>2024-01-30</v>
      </c>
      <c r="H54" s="95" t="d">
        <f t="shared" si="6"/>
        <v>2024-01-31</v>
      </c>
      <c r="I54" s="95" t="d">
        <f t="shared" si="6"/>
        <v>2024-02-01</v>
      </c>
      <c r="J54" s="95" t="d">
        <f t="shared" si="6"/>
        <v>2024-02-02</v>
      </c>
      <c r="K54" s="95" t="d">
        <f t="shared" si="6"/>
        <v>2024-02-03</v>
      </c>
      <c r="L54" s="95" t="d">
        <f t="shared" si="6"/>
        <v>2024-02-04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2024-01-29</v>
      </c>
      <c r="G73" s="95" t="d">
        <f t="shared" si="8"/>
        <v>2024-01-30</v>
      </c>
      <c r="H73" s="95" t="d">
        <f t="shared" si="8"/>
        <v>2024-01-31</v>
      </c>
      <c r="I73" s="95" t="d">
        <f t="shared" si="8"/>
        <v>2024-02-01</v>
      </c>
      <c r="J73" s="95" t="d">
        <f t="shared" si="8"/>
        <v>2024-02-02</v>
      </c>
      <c r="K73" s="95" t="d">
        <f t="shared" si="8"/>
        <v>2024-02-03</v>
      </c>
      <c r="L73" s="95" t="d">
        <f t="shared" si="8"/>
        <v>2024-02-04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8968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11148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317728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11148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184</v>
      </c>
      <c r="I110" s="358"/>
      <c r="J110" s="53">
        <f>MAX(F30:L30,F70:L70)</f>
        <v>183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284</v>
      </c>
      <c r="E111" s="360"/>
      <c r="F111" s="360"/>
      <c r="G111" s="361"/>
      <c r="H111" s="357">
        <v>317728</v>
      </c>
      <c r="I111" s="358"/>
      <c r="J111" s="68">
        <f>SUM(F94)</f>
        <v>11148</v>
      </c>
      <c r="K111" s="357">
        <f>H111+J111</f>
        <v>328876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2024-02-05</v>
      </c>
      <c r="G14" s="94" t="d">
        <v>2024-02-06</v>
      </c>
      <c r="H14" s="94" t="d">
        <v>2024-02-07</v>
      </c>
      <c r="I14" s="94" t="d">
        <v>2024-02-08</v>
      </c>
      <c r="J14" s="94" t="d">
        <v>2024-02-09</v>
      </c>
      <c r="K14" s="94" t="d">
        <v>2024-02-10</v>
      </c>
      <c r="L14" s="94" t="d">
        <v>2024-02-11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2024-02-05</v>
      </c>
      <c r="G34" s="95" t="d">
        <f t="shared" ref="G34:L34" si="1">G14</f>
        <v>2024-02-06</v>
      </c>
      <c r="H34" s="95" t="d">
        <f t="shared" si="1"/>
        <v>2024-02-07</v>
      </c>
      <c r="I34" s="95" t="d">
        <f t="shared" si="1"/>
        <v>2024-02-08</v>
      </c>
      <c r="J34" s="95" t="d">
        <f t="shared" si="1"/>
        <v>2024-02-09</v>
      </c>
      <c r="K34" s="95" t="d">
        <f t="shared" si="1"/>
        <v>2024-02-10</v>
      </c>
      <c r="L34" s="95" t="d">
        <f t="shared" si="1"/>
        <v>2024-02-11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2024-02-05</v>
      </c>
      <c r="G54" s="95" t="d">
        <f t="shared" ref="G54:L54" si="6">G14</f>
        <v>2024-02-06</v>
      </c>
      <c r="H54" s="95" t="d">
        <f t="shared" si="6"/>
        <v>2024-02-07</v>
      </c>
      <c r="I54" s="95" t="d">
        <f t="shared" si="6"/>
        <v>2024-02-08</v>
      </c>
      <c r="J54" s="95" t="d">
        <f t="shared" si="6"/>
        <v>2024-02-09</v>
      </c>
      <c r="K54" s="95" t="d">
        <f t="shared" si="6"/>
        <v>2024-02-10</v>
      </c>
      <c r="L54" s="95" t="d">
        <f t="shared" si="6"/>
        <v>2024-02-11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2024-02-05</v>
      </c>
      <c r="G73" s="95" t="d">
        <f t="shared" si="8"/>
        <v>2024-02-06</v>
      </c>
      <c r="H73" s="95" t="d">
        <f t="shared" si="8"/>
        <v>2024-02-07</v>
      </c>
      <c r="I73" s="95" t="d">
        <f t="shared" si="8"/>
        <v>2024-02-08</v>
      </c>
      <c r="J73" s="95" t="d">
        <f t="shared" si="8"/>
        <v>2024-02-09</v>
      </c>
      <c r="K73" s="95" t="d">
        <f t="shared" si="8"/>
        <v>2024-02-10</v>
      </c>
      <c r="L73" s="95" t="d">
        <f t="shared" si="8"/>
        <v>2024-02-11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6616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2032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8648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328876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8648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183</v>
      </c>
      <c r="I110" s="358"/>
      <c r="J110" s="53">
        <f>MAX(F30:L30,F70:L70)</f>
        <v>199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287</v>
      </c>
      <c r="E111" s="360"/>
      <c r="F111" s="360"/>
      <c r="G111" s="361"/>
      <c r="H111" s="357">
        <v>328876</v>
      </c>
      <c r="I111" s="358"/>
      <c r="J111" s="68">
        <f>SUM(F94)</f>
        <v>8648</v>
      </c>
      <c r="K111" s="357">
        <f>H111+J111</f>
        <v>337524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285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2024-02-12</v>
      </c>
      <c r="G14" s="94" t="d">
        <v>2024-02-13</v>
      </c>
      <c r="H14" s="94" t="d">
        <v>2024-02-14</v>
      </c>
      <c r="I14" s="94" t="d">
        <v>2024-02-15</v>
      </c>
      <c r="J14" s="94" t="d">
        <v>2024-02-16</v>
      </c>
      <c r="K14" s="94" t="d">
        <v>2024-02-17</v>
      </c>
      <c r="L14" s="94" t="d">
        <v>2024-02-18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2024-02-12</v>
      </c>
      <c r="G34" s="95" t="d">
        <f t="shared" ref="G34:L34" si="1">G14</f>
        <v>2024-02-13</v>
      </c>
      <c r="H34" s="95" t="d">
        <f t="shared" si="1"/>
        <v>2024-02-14</v>
      </c>
      <c r="I34" s="95" t="d">
        <f t="shared" si="1"/>
        <v>2024-02-15</v>
      </c>
      <c r="J34" s="95" t="d">
        <f t="shared" si="1"/>
        <v>2024-02-16</v>
      </c>
      <c r="K34" s="95" t="d">
        <f t="shared" si="1"/>
        <v>2024-02-17</v>
      </c>
      <c r="L34" s="95" t="d">
        <f t="shared" si="1"/>
        <v>2024-02-18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2024-02-12</v>
      </c>
      <c r="G54" s="95" t="d">
        <f t="shared" ref="G54:L54" si="5">G14</f>
        <v>2024-02-13</v>
      </c>
      <c r="H54" s="95" t="d">
        <f t="shared" si="5"/>
        <v>2024-02-14</v>
      </c>
      <c r="I54" s="95" t="d">
        <f t="shared" si="5"/>
        <v>2024-02-15</v>
      </c>
      <c r="J54" s="95" t="d">
        <f t="shared" si="5"/>
        <v>2024-02-16</v>
      </c>
      <c r="K54" s="95" t="d">
        <f t="shared" si="5"/>
        <v>2024-02-17</v>
      </c>
      <c r="L54" s="95" t="d">
        <f t="shared" si="5"/>
        <v>2024-02-18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7">F54</f>
        <v>2024-02-12</v>
      </c>
      <c r="G73" s="95" t="d">
        <f t="shared" si="7"/>
        <v>2024-02-13</v>
      </c>
      <c r="H73" s="95" t="d">
        <f t="shared" si="7"/>
        <v>2024-02-14</v>
      </c>
      <c r="I73" s="95" t="d">
        <f t="shared" si="7"/>
        <v>2024-02-15</v>
      </c>
      <c r="J73" s="95" t="d">
        <f t="shared" si="7"/>
        <v>2024-02-16</v>
      </c>
      <c r="K73" s="95" t="d">
        <f t="shared" si="7"/>
        <v>2024-02-17</v>
      </c>
      <c r="L73" s="95" t="d">
        <f t="shared" si="7"/>
        <v>2024-02-18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8784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2564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11348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337524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11348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199</v>
      </c>
      <c r="I110" s="358"/>
      <c r="J110" s="53">
        <f>MAX(F30:L30,F70:L70)</f>
        <v>202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287</v>
      </c>
      <c r="E111" s="360"/>
      <c r="F111" s="360"/>
      <c r="G111" s="361"/>
      <c r="H111" s="357">
        <v>337524</v>
      </c>
      <c r="I111" s="358"/>
      <c r="J111" s="68">
        <f>SUM(F94)</f>
        <v>11348</v>
      </c>
      <c r="K111" s="357">
        <f>H111+J111</f>
        <v>348872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99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15" t="s">
        <v>100</v>
      </c>
      <c r="D156" s="415"/>
      <c r="E156" s="415"/>
      <c r="F156" s="415"/>
      <c r="G156" s="415"/>
      <c r="H156" s="41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2024-02-19</v>
      </c>
      <c r="G14" s="94" t="d">
        <v>2024-02-20</v>
      </c>
      <c r="H14" s="94" t="d">
        <v>2024-02-21</v>
      </c>
      <c r="I14" s="94" t="d">
        <v>2024-02-22</v>
      </c>
      <c r="J14" s="94" t="d">
        <v>2024-02-23</v>
      </c>
      <c r="K14" s="94" t="d">
        <v>2024-02-24</v>
      </c>
      <c r="L14" s="94" t="d">
        <v>2024-02-25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2024-02-19</v>
      </c>
      <c r="G34" s="95" t="d">
        <f t="shared" ref="G34:L34" si="1">G14</f>
        <v>2024-02-20</v>
      </c>
      <c r="H34" s="95" t="d">
        <f t="shared" si="1"/>
        <v>2024-02-21</v>
      </c>
      <c r="I34" s="95" t="d">
        <f t="shared" si="1"/>
        <v>2024-02-22</v>
      </c>
      <c r="J34" s="95" t="d">
        <f t="shared" si="1"/>
        <v>2024-02-23</v>
      </c>
      <c r="K34" s="95" t="d">
        <f t="shared" si="1"/>
        <v>2024-02-24</v>
      </c>
      <c r="L34" s="95" t="d">
        <f t="shared" si="1"/>
        <v>2024-02-25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2024-02-19</v>
      </c>
      <c r="G54" s="95" t="d">
        <f t="shared" ref="G54:L54" si="5">G14</f>
        <v>2024-02-20</v>
      </c>
      <c r="H54" s="95" t="d">
        <f t="shared" si="5"/>
        <v>2024-02-21</v>
      </c>
      <c r="I54" s="95" t="d">
        <f t="shared" si="5"/>
        <v>2024-02-22</v>
      </c>
      <c r="J54" s="95" t="d">
        <f t="shared" si="5"/>
        <v>2024-02-23</v>
      </c>
      <c r="K54" s="95" t="d">
        <f t="shared" si="5"/>
        <v>2024-02-24</v>
      </c>
      <c r="L54" s="95" t="d">
        <f t="shared" si="5"/>
        <v>2024-02-25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7">F54</f>
        <v>2024-02-19</v>
      </c>
      <c r="G73" s="95" t="d">
        <f t="shared" si="7"/>
        <v>2024-02-20</v>
      </c>
      <c r="H73" s="95" t="d">
        <f t="shared" si="7"/>
        <v>2024-02-21</v>
      </c>
      <c r="I73" s="95" t="d">
        <f t="shared" si="7"/>
        <v>2024-02-22</v>
      </c>
      <c r="J73" s="95" t="d">
        <f t="shared" si="7"/>
        <v>2024-02-23</v>
      </c>
      <c r="K73" s="95" t="d">
        <f t="shared" si="7"/>
        <v>2024-02-24</v>
      </c>
      <c r="L73" s="95" t="d">
        <f t="shared" si="7"/>
        <v>2024-02-25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9144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2564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11708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348872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11708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290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202</v>
      </c>
      <c r="I110" s="358"/>
      <c r="J110" s="53">
        <f>MAX(F30:L30,F70:L70)</f>
        <v>213</v>
      </c>
      <c r="K110" s="357">
        <v>213</v>
      </c>
      <c r="L110" s="355"/>
    </row>
    <row r="111" spans="1:12" s="101" customFormat="1" ht="17.25" x14ac:dyDescent="0.3">
      <c r="A111" s="100"/>
      <c r="B111" s="98"/>
      <c r="C111" s="43"/>
      <c r="D111" s="359" t="s">
        <v>291</v>
      </c>
      <c r="E111" s="360"/>
      <c r="F111" s="360"/>
      <c r="G111" s="361"/>
      <c r="H111" s="357">
        <v>348872</v>
      </c>
      <c r="I111" s="358"/>
      <c r="J111" s="68">
        <f>SUM(F94)</f>
        <v>11708</v>
      </c>
      <c r="K111" s="357">
        <f>H111+J111</f>
        <v>360580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14" t="s">
        <v>99</v>
      </c>
      <c r="D156" s="414"/>
      <c r="E156" s="414"/>
      <c r="F156" s="41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2024-02-26</v>
      </c>
      <c r="G14" s="94" t="d">
        <v>2024-02-27</v>
      </c>
      <c r="H14" s="94" t="d">
        <v>2024-02-28</v>
      </c>
      <c r="I14" s="94" t="d">
        <v>2024-02-29</v>
      </c>
      <c r="J14" s="94" t="d">
        <v>2024-03-01</v>
      </c>
      <c r="K14" s="94" t="d">
        <v>2024-03-02</v>
      </c>
      <c r="L14" s="94" t="d">
        <v>2024-03-03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2024-02-26</v>
      </c>
      <c r="G34" s="95" t="d">
        <f t="shared" ref="G34:L34" si="1">G14</f>
        <v>2024-02-27</v>
      </c>
      <c r="H34" s="95" t="d">
        <f t="shared" si="1"/>
        <v>2024-02-28</v>
      </c>
      <c r="I34" s="95" t="d">
        <f t="shared" si="1"/>
        <v>2024-02-29</v>
      </c>
      <c r="J34" s="95" t="d">
        <f t="shared" si="1"/>
        <v>2024-03-01</v>
      </c>
      <c r="K34" s="95" t="d">
        <f t="shared" si="1"/>
        <v>2024-03-02</v>
      </c>
      <c r="L34" s="95" t="d">
        <f t="shared" si="1"/>
        <v>2024-03-03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2024-02-26</v>
      </c>
      <c r="G54" s="95" t="d">
        <f t="shared" ref="G54:L54" si="5">G14</f>
        <v>2024-02-27</v>
      </c>
      <c r="H54" s="95" t="d">
        <f t="shared" si="5"/>
        <v>2024-02-28</v>
      </c>
      <c r="I54" s="95" t="d">
        <f t="shared" si="5"/>
        <v>2024-02-29</v>
      </c>
      <c r="J54" s="95" t="d">
        <f t="shared" si="5"/>
        <v>2024-03-01</v>
      </c>
      <c r="K54" s="95" t="d">
        <f t="shared" si="5"/>
        <v>2024-03-02</v>
      </c>
      <c r="L54" s="95" t="d">
        <f t="shared" si="5"/>
        <v>2024-03-03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7">F54</f>
        <v>2024-02-26</v>
      </c>
      <c r="G73" s="95" t="d">
        <f t="shared" si="7"/>
        <v>2024-02-27</v>
      </c>
      <c r="H73" s="95" t="d">
        <f t="shared" si="7"/>
        <v>2024-02-28</v>
      </c>
      <c r="I73" s="95" t="d">
        <f t="shared" si="7"/>
        <v>2024-02-29</v>
      </c>
      <c r="J73" s="95" t="d">
        <f t="shared" si="7"/>
        <v>2024-03-01</v>
      </c>
      <c r="K73" s="95" t="d">
        <f t="shared" si="7"/>
        <v>2024-03-02</v>
      </c>
      <c r="L73" s="95" t="d">
        <f t="shared" si="7"/>
        <v>2024-03-03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8672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2612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360580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293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202</v>
      </c>
      <c r="I110" s="358"/>
      <c r="J110" s="53">
        <f>MAX(F30:L30,F70:L70)</f>
        <v>209</v>
      </c>
      <c r="K110" s="357">
        <v>213</v>
      </c>
      <c r="L110" s="355"/>
    </row>
    <row r="111" spans="1:12" s="101" customFormat="1" ht="17.25" x14ac:dyDescent="0.3">
      <c r="A111" s="100"/>
      <c r="B111" s="98"/>
      <c r="C111" s="43"/>
      <c r="D111" s="359" t="s">
        <v>294</v>
      </c>
      <c r="E111" s="360"/>
      <c r="F111" s="360"/>
      <c r="G111" s="361"/>
      <c r="H111" s="357">
        <v>360580</v>
      </c>
      <c r="I111" s="358"/>
      <c r="J111" s="68">
        <f>SUM(F94)</f>
        <v>11284</v>
      </c>
      <c r="K111" s="357">
        <f>H111+J111</f>
        <v>371864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99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2024-03-04</v>
      </c>
      <c r="G14" s="94" t="d">
        <v>2024-03-05</v>
      </c>
      <c r="H14" s="94" t="d">
        <v>2024-03-06</v>
      </c>
      <c r="I14" s="94" t="d">
        <v>2024-03-07</v>
      </c>
      <c r="J14" s="94" t="d">
        <v>2024-03-08</v>
      </c>
      <c r="K14" s="94" t="d">
        <v>2024-03-09</v>
      </c>
      <c r="L14" s="94" t="d">
        <v>2024-03-10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2024-03-04</v>
      </c>
      <c r="G34" s="95" t="d">
        <f t="shared" ref="G34:L34" si="1">G14</f>
        <v>2024-03-05</v>
      </c>
      <c r="H34" s="95" t="d">
        <f t="shared" si="1"/>
        <v>2024-03-06</v>
      </c>
      <c r="I34" s="95" t="d">
        <f t="shared" si="1"/>
        <v>2024-03-07</v>
      </c>
      <c r="J34" s="95" t="d">
        <f t="shared" si="1"/>
        <v>2024-03-08</v>
      </c>
      <c r="K34" s="95" t="d">
        <f t="shared" si="1"/>
        <v>2024-03-09</v>
      </c>
      <c r="L34" s="95" t="d">
        <f t="shared" si="1"/>
        <v>2024-03-10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2024-03-04</v>
      </c>
      <c r="G54" s="95" t="d">
        <f t="shared" ref="G54:L54" si="18">G14</f>
        <v>2024-03-05</v>
      </c>
      <c r="H54" s="95" t="d">
        <f t="shared" si="18"/>
        <v>2024-03-06</v>
      </c>
      <c r="I54" s="95" t="d">
        <f t="shared" si="18"/>
        <v>2024-03-07</v>
      </c>
      <c r="J54" s="95" t="d">
        <f t="shared" si="18"/>
        <v>2024-03-08</v>
      </c>
      <c r="K54" s="95" t="d">
        <f t="shared" si="18"/>
        <v>2024-03-09</v>
      </c>
      <c r="L54" s="95" t="d">
        <f t="shared" si="18"/>
        <v>2024-03-10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20">F54</f>
        <v>2024-03-04</v>
      </c>
      <c r="G73" s="95" t="d">
        <f t="shared" si="20"/>
        <v>2024-03-05</v>
      </c>
      <c r="H73" s="95" t="d">
        <f t="shared" si="20"/>
        <v>2024-03-06</v>
      </c>
      <c r="I73" s="95" t="d">
        <f t="shared" si="20"/>
        <v>2024-03-07</v>
      </c>
      <c r="J73" s="95" t="d">
        <f t="shared" si="20"/>
        <v>2024-03-08</v>
      </c>
      <c r="K73" s="95" t="d">
        <f t="shared" si="20"/>
        <v>2024-03-09</v>
      </c>
      <c r="L73" s="95" t="d">
        <f t="shared" si="20"/>
        <v>2024-03-10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9920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1188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11108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371864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11108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308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209</v>
      </c>
      <c r="I110" s="358"/>
      <c r="J110" s="53">
        <f>MAX(F30:L30,F70:L70)</f>
        <v>203</v>
      </c>
      <c r="K110" s="357">
        <v>213</v>
      </c>
      <c r="L110" s="355"/>
    </row>
    <row r="111" spans="1:12" s="101" customFormat="1" ht="17.25" x14ac:dyDescent="0.3">
      <c r="A111" s="100"/>
      <c r="B111" s="98"/>
      <c r="C111" s="43"/>
      <c r="D111" s="359" t="s">
        <v>307</v>
      </c>
      <c r="E111" s="360"/>
      <c r="F111" s="360"/>
      <c r="G111" s="361"/>
      <c r="H111" s="357">
        <v>371864</v>
      </c>
      <c r="I111" s="358"/>
      <c r="J111" s="68">
        <f>SUM(F94)</f>
        <v>11108</v>
      </c>
      <c r="K111" s="357">
        <f>H111+J111</f>
        <v>382972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345" t="s">
        <v>62</v>
      </c>
      <c r="D151" s="345"/>
      <c r="E151" s="345"/>
      <c r="F151" s="34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337" t="s">
        <v>99</v>
      </c>
      <c r="D153" s="337"/>
      <c r="E153" s="337"/>
      <c r="F153" s="33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338" t="s">
        <v>100</v>
      </c>
      <c r="D154" s="338"/>
      <c r="E154" s="338"/>
      <c r="F154" s="338"/>
      <c r="G154" s="338"/>
      <c r="H154" s="33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2024-03-11</v>
      </c>
      <c r="G14" s="94" t="d">
        <v>2024-03-12</v>
      </c>
      <c r="H14" s="94" t="d">
        <v>2024-03-13</v>
      </c>
      <c r="I14" s="94" t="d">
        <v>2024-03-14</v>
      </c>
      <c r="J14" s="94" t="d">
        <v>2024-03-15</v>
      </c>
      <c r="K14" s="94" t="d">
        <v>2024-03-16</v>
      </c>
      <c r="L14" s="94" t="d">
        <v>2024-03-17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2024-03-11</v>
      </c>
      <c r="G34" s="95" t="d">
        <f t="shared" ref="G34:L34" si="1">G14</f>
        <v>2024-03-12</v>
      </c>
      <c r="H34" s="95" t="d">
        <f t="shared" si="1"/>
        <v>2024-03-13</v>
      </c>
      <c r="I34" s="95" t="d">
        <f t="shared" si="1"/>
        <v>2024-03-14</v>
      </c>
      <c r="J34" s="95" t="d">
        <f t="shared" si="1"/>
        <v>2024-03-15</v>
      </c>
      <c r="K34" s="95" t="d">
        <f t="shared" si="1"/>
        <v>2024-03-16</v>
      </c>
      <c r="L34" s="95" t="d">
        <f t="shared" si="1"/>
        <v>2024-03-17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2024-03-11</v>
      </c>
      <c r="G54" s="95" t="d">
        <f t="shared" ref="G54:L54" si="4">G14</f>
        <v>2024-03-12</v>
      </c>
      <c r="H54" s="95" t="d">
        <f t="shared" si="4"/>
        <v>2024-03-13</v>
      </c>
      <c r="I54" s="95" t="d">
        <f t="shared" si="4"/>
        <v>2024-03-14</v>
      </c>
      <c r="J54" s="95" t="d">
        <f t="shared" si="4"/>
        <v>2024-03-15</v>
      </c>
      <c r="K54" s="95" t="d">
        <f t="shared" si="4"/>
        <v>2024-03-16</v>
      </c>
      <c r="L54" s="95" t="d">
        <f t="shared" si="4"/>
        <v>2024-03-17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2024-03-11</v>
      </c>
      <c r="G73" s="95" t="d">
        <f t="shared" si="6"/>
        <v>2024-03-12</v>
      </c>
      <c r="H73" s="95" t="d">
        <f t="shared" si="6"/>
        <v>2024-03-13</v>
      </c>
      <c r="I73" s="95" t="d">
        <f t="shared" si="6"/>
        <v>2024-03-14</v>
      </c>
      <c r="J73" s="95" t="d">
        <f t="shared" si="6"/>
        <v>2024-03-15</v>
      </c>
      <c r="K73" s="95" t="d">
        <f t="shared" si="6"/>
        <v>2024-03-16</v>
      </c>
      <c r="L73" s="95" t="d">
        <f t="shared" si="6"/>
        <v>2024-03-17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10680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3788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14468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382972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14468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306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203</v>
      </c>
      <c r="I110" s="358"/>
      <c r="J110" s="53">
        <f>MAX(F30:L30,F70:L70)</f>
        <v>228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305</v>
      </c>
      <c r="E111" s="360"/>
      <c r="F111" s="360"/>
      <c r="G111" s="361"/>
      <c r="H111" s="357">
        <v>382972</v>
      </c>
      <c r="I111" s="358"/>
      <c r="J111" s="68">
        <f>SUM(F94)</f>
        <v>14468</v>
      </c>
      <c r="K111" s="357">
        <f>H111+J111</f>
        <v>397440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2024-03-18</v>
      </c>
      <c r="G14" s="94" t="d">
        <v>2024-03-19</v>
      </c>
      <c r="H14" s="94" t="d">
        <v>2024-03-20</v>
      </c>
      <c r="I14" s="94" t="d">
        <v>2024-03-21</v>
      </c>
      <c r="J14" s="94" t="d">
        <v>2024-03-22</v>
      </c>
      <c r="K14" s="94" t="d">
        <v>2024-03-23</v>
      </c>
      <c r="L14" s="94" t="d">
        <v>2024-03-24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2024-03-18</v>
      </c>
      <c r="G34" s="95" t="d">
        <f t="shared" ref="G34:L34" si="1">G14</f>
        <v>2024-03-19</v>
      </c>
      <c r="H34" s="95" t="d">
        <f t="shared" si="1"/>
        <v>2024-03-20</v>
      </c>
      <c r="I34" s="95" t="d">
        <f t="shared" si="1"/>
        <v>2024-03-21</v>
      </c>
      <c r="J34" s="95" t="d">
        <f t="shared" si="1"/>
        <v>2024-03-22</v>
      </c>
      <c r="K34" s="95" t="d">
        <f t="shared" si="1"/>
        <v>2024-03-23</v>
      </c>
      <c r="L34" s="95" t="d">
        <f t="shared" si="1"/>
        <v>2024-03-24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2024-03-18</v>
      </c>
      <c r="G54" s="95" t="d">
        <f t="shared" ref="G54:L54" si="4">G14</f>
        <v>2024-03-19</v>
      </c>
      <c r="H54" s="95" t="d">
        <f t="shared" si="4"/>
        <v>2024-03-20</v>
      </c>
      <c r="I54" s="95" t="d">
        <f t="shared" si="4"/>
        <v>2024-03-21</v>
      </c>
      <c r="J54" s="95" t="d">
        <f t="shared" si="4"/>
        <v>2024-03-22</v>
      </c>
      <c r="K54" s="95" t="d">
        <f t="shared" si="4"/>
        <v>2024-03-23</v>
      </c>
      <c r="L54" s="95" t="d">
        <f t="shared" si="4"/>
        <v>2024-03-24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2024-03-18</v>
      </c>
      <c r="G73" s="95" t="d">
        <f t="shared" si="6"/>
        <v>2024-03-19</v>
      </c>
      <c r="H73" s="95" t="d">
        <f t="shared" si="6"/>
        <v>2024-03-20</v>
      </c>
      <c r="I73" s="95" t="d">
        <f t="shared" si="6"/>
        <v>2024-03-21</v>
      </c>
      <c r="J73" s="95" t="d">
        <f t="shared" si="6"/>
        <v>2024-03-22</v>
      </c>
      <c r="K73" s="95" t="d">
        <f t="shared" si="6"/>
        <v>2024-03-23</v>
      </c>
      <c r="L73" s="95" t="d">
        <f t="shared" si="6"/>
        <v>2024-03-24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10328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3424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13752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397184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13752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310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228</v>
      </c>
      <c r="I110" s="358"/>
      <c r="J110" s="53">
        <f>MAX(F30:L30,F70:L70)</f>
        <v>215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311</v>
      </c>
      <c r="E111" s="360"/>
      <c r="F111" s="360"/>
      <c r="G111" s="361"/>
      <c r="H111" s="357">
        <v>397184</v>
      </c>
      <c r="I111" s="358"/>
      <c r="J111" s="68">
        <f>SUM(F94)</f>
        <v>13752</v>
      </c>
      <c r="K111" s="357">
        <f>H111+J111</f>
        <v>410936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312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2024-03-25</v>
      </c>
      <c r="G14" s="94" t="d">
        <v>2024-03-26</v>
      </c>
      <c r="H14" s="94" t="d">
        <v>2024-03-27</v>
      </c>
      <c r="I14" s="94" t="d">
        <v>2024-03-28</v>
      </c>
      <c r="J14" s="94" t="d">
        <v>2024-03-29</v>
      </c>
      <c r="K14" s="94" t="d">
        <v>2024-03-30</v>
      </c>
      <c r="L14" s="94" t="d">
        <v>2024-03-31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2024-03-25</v>
      </c>
      <c r="G34" s="95" t="d">
        <f t="shared" ref="G34:L34" si="1">G14</f>
        <v>2024-03-26</v>
      </c>
      <c r="H34" s="95" t="d">
        <f t="shared" si="1"/>
        <v>2024-03-27</v>
      </c>
      <c r="I34" s="95" t="d">
        <f t="shared" si="1"/>
        <v>2024-03-28</v>
      </c>
      <c r="J34" s="95" t="d">
        <f t="shared" si="1"/>
        <v>2024-03-29</v>
      </c>
      <c r="K34" s="95" t="d">
        <f t="shared" si="1"/>
        <v>2024-03-30</v>
      </c>
      <c r="L34" s="95" t="d">
        <f t="shared" si="1"/>
        <v>2024-03-31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2024-03-25</v>
      </c>
      <c r="G54" s="95" t="d">
        <f t="shared" ref="G54:L54" si="4">G14</f>
        <v>2024-03-26</v>
      </c>
      <c r="H54" s="95" t="d">
        <f t="shared" si="4"/>
        <v>2024-03-27</v>
      </c>
      <c r="I54" s="95" t="d">
        <f t="shared" si="4"/>
        <v>2024-03-28</v>
      </c>
      <c r="J54" s="95" t="d">
        <f t="shared" si="4"/>
        <v>2024-03-29</v>
      </c>
      <c r="K54" s="95" t="d">
        <f t="shared" si="4"/>
        <v>2024-03-30</v>
      </c>
      <c r="L54" s="95" t="d">
        <f t="shared" si="4"/>
        <v>2024-03-31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2024-03-25</v>
      </c>
      <c r="G73" s="95" t="d">
        <f t="shared" si="6"/>
        <v>2024-03-26</v>
      </c>
      <c r="H73" s="95" t="d">
        <f t="shared" si="6"/>
        <v>2024-03-27</v>
      </c>
      <c r="I73" s="95" t="d">
        <f t="shared" si="6"/>
        <v>2024-03-28</v>
      </c>
      <c r="J73" s="95" t="d">
        <f t="shared" si="6"/>
        <v>2024-03-29</v>
      </c>
      <c r="K73" s="95" t="d">
        <f t="shared" si="6"/>
        <v>2024-03-30</v>
      </c>
      <c r="L73" s="95" t="d">
        <f t="shared" si="6"/>
        <v>2024-03-31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4264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4264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410936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4264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313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215</v>
      </c>
      <c r="I110" s="358"/>
      <c r="J110" s="53">
        <f>MAX(F30:L30,F70:L70)</f>
        <v>215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314</v>
      </c>
      <c r="E111" s="360"/>
      <c r="F111" s="360"/>
      <c r="G111" s="361"/>
      <c r="H111" s="357">
        <v>410936</v>
      </c>
      <c r="I111" s="358"/>
      <c r="J111" s="68">
        <f>SUM(F94)</f>
        <v>4264</v>
      </c>
      <c r="K111" s="357">
        <f>H111+J111</f>
        <v>415200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319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2024-04-01</v>
      </c>
      <c r="G14" s="94" t="d">
        <v>2024-04-02</v>
      </c>
      <c r="H14" s="94" t="d">
        <v>2024-04-03</v>
      </c>
      <c r="I14" s="94" t="d">
        <v>2024-04-04</v>
      </c>
      <c r="J14" s="94" t="d">
        <v>2024-04-05</v>
      </c>
      <c r="K14" s="94" t="d">
        <v>2024-04-06</v>
      </c>
      <c r="L14" s="94" t="d">
        <v>2024-04-07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2024-04-01</v>
      </c>
      <c r="G34" s="95" t="d">
        <f t="shared" ref="G34:L34" si="1">G14</f>
        <v>2024-04-02</v>
      </c>
      <c r="H34" s="95" t="d">
        <f t="shared" si="1"/>
        <v>2024-04-03</v>
      </c>
      <c r="I34" s="95" t="d">
        <f t="shared" si="1"/>
        <v>2024-04-04</v>
      </c>
      <c r="J34" s="95" t="d">
        <f t="shared" si="1"/>
        <v>2024-04-05</v>
      </c>
      <c r="K34" s="95" t="d">
        <f t="shared" si="1"/>
        <v>2024-04-06</v>
      </c>
      <c r="L34" s="95" t="d">
        <f t="shared" si="1"/>
        <v>2024-04-07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2024-04-01</v>
      </c>
      <c r="G54" s="95" t="d">
        <f t="shared" ref="G54:L54" si="4">G14</f>
        <v>2024-04-02</v>
      </c>
      <c r="H54" s="95" t="d">
        <f t="shared" si="4"/>
        <v>2024-04-03</v>
      </c>
      <c r="I54" s="95" t="d">
        <f t="shared" si="4"/>
        <v>2024-04-04</v>
      </c>
      <c r="J54" s="95" t="d">
        <f t="shared" si="4"/>
        <v>2024-04-05</v>
      </c>
      <c r="K54" s="95" t="d">
        <f t="shared" si="4"/>
        <v>2024-04-06</v>
      </c>
      <c r="L54" s="95" t="d">
        <f t="shared" si="4"/>
        <v>2024-04-07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2024-04-01</v>
      </c>
      <c r="G73" s="95" t="d">
        <f t="shared" si="6"/>
        <v>2024-04-02</v>
      </c>
      <c r="H73" s="95" t="d">
        <f t="shared" si="6"/>
        <v>2024-04-03</v>
      </c>
      <c r="I73" s="95" t="d">
        <f t="shared" si="6"/>
        <v>2024-04-04</v>
      </c>
      <c r="J73" s="95" t="d">
        <f t="shared" si="6"/>
        <v>2024-04-05</v>
      </c>
      <c r="K73" s="95" t="d">
        <f t="shared" si="6"/>
        <v>2024-04-06</v>
      </c>
      <c r="L73" s="95" t="d">
        <f t="shared" si="6"/>
        <v>2024-04-07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8816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9360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415200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9360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317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215</v>
      </c>
      <c r="I110" s="358"/>
      <c r="J110" s="53">
        <f>MAX(F30:L30,F70:L70)</f>
        <v>190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318</v>
      </c>
      <c r="E111" s="360"/>
      <c r="F111" s="360"/>
      <c r="G111" s="361"/>
      <c r="H111" s="357">
        <v>415200</v>
      </c>
      <c r="I111" s="358"/>
      <c r="J111" s="68">
        <f>SUM(F94)</f>
        <v>9360</v>
      </c>
      <c r="K111" s="357">
        <f>H111+J111</f>
        <v>424560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323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2024-04-08</v>
      </c>
      <c r="G14" s="94" t="d">
        <v>2024-04-09</v>
      </c>
      <c r="H14" s="94" t="d">
        <v>2024-04-10</v>
      </c>
      <c r="I14" s="94" t="d">
        <v>2024-04-11</v>
      </c>
      <c r="J14" s="94" t="d">
        <v>2024-04-12</v>
      </c>
      <c r="K14" s="94" t="d">
        <v>2024-04-13</v>
      </c>
      <c r="L14" s="94" t="d">
        <v>2024-04-14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2024-04-08</v>
      </c>
      <c r="G34" s="95" t="d">
        <f t="shared" ref="G34:L34" si="1">G14</f>
        <v>2024-04-09</v>
      </c>
      <c r="H34" s="95" t="d">
        <f t="shared" si="1"/>
        <v>2024-04-10</v>
      </c>
      <c r="I34" s="95" t="d">
        <f t="shared" si="1"/>
        <v>2024-04-11</v>
      </c>
      <c r="J34" s="95" t="d">
        <f t="shared" si="1"/>
        <v>2024-04-12</v>
      </c>
      <c r="K34" s="95" t="d">
        <f t="shared" si="1"/>
        <v>2024-04-13</v>
      </c>
      <c r="L34" s="95" t="d">
        <f t="shared" si="1"/>
        <v>2024-04-14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2024-04-08</v>
      </c>
      <c r="G54" s="95" t="d">
        <f t="shared" ref="G54:L54" si="4">G14</f>
        <v>2024-04-09</v>
      </c>
      <c r="H54" s="95" t="d">
        <f t="shared" si="4"/>
        <v>2024-04-10</v>
      </c>
      <c r="I54" s="95" t="d">
        <f t="shared" si="4"/>
        <v>2024-04-11</v>
      </c>
      <c r="J54" s="95" t="d">
        <f t="shared" si="4"/>
        <v>2024-04-12</v>
      </c>
      <c r="K54" s="95" t="d">
        <f t="shared" si="4"/>
        <v>2024-04-13</v>
      </c>
      <c r="L54" s="95" t="d">
        <f t="shared" si="4"/>
        <v>2024-04-14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2024-04-08</v>
      </c>
      <c r="G73" s="95" t="d">
        <f t="shared" si="6"/>
        <v>2024-04-09</v>
      </c>
      <c r="H73" s="95" t="d">
        <f t="shared" si="6"/>
        <v>2024-04-10</v>
      </c>
      <c r="I73" s="95" t="d">
        <f t="shared" si="6"/>
        <v>2024-04-11</v>
      </c>
      <c r="J73" s="95" t="d">
        <f t="shared" si="6"/>
        <v>2024-04-12</v>
      </c>
      <c r="K73" s="95" t="d">
        <f t="shared" si="6"/>
        <v>2024-04-13</v>
      </c>
      <c r="L73" s="95" t="d">
        <f t="shared" si="6"/>
        <v>2024-04-14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6864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532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7396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424560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7396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321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190</v>
      </c>
      <c r="I110" s="358"/>
      <c r="J110" s="53">
        <f>MAX(F30:L30,F70:L70)</f>
        <v>196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322</v>
      </c>
      <c r="E111" s="360"/>
      <c r="F111" s="360"/>
      <c r="G111" s="361"/>
      <c r="H111" s="357">
        <v>424560</v>
      </c>
      <c r="I111" s="358"/>
      <c r="J111" s="68">
        <f>SUM(F94)</f>
        <v>7396</v>
      </c>
      <c r="K111" s="357">
        <f>H111+J111</f>
        <v>431956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326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2024-04-15</v>
      </c>
      <c r="G14" s="94" t="d">
        <v>2024-04-16</v>
      </c>
      <c r="H14" s="94" t="d">
        <v>2024-04-17</v>
      </c>
      <c r="I14" s="94" t="d">
        <v>2024-04-18</v>
      </c>
      <c r="J14" s="94" t="d">
        <v>2024-04-19</v>
      </c>
      <c r="K14" s="94" t="d">
        <v>2024-04-20</v>
      </c>
      <c r="L14" s="94" t="d">
        <v>2024-04-21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2024-04-15</v>
      </c>
      <c r="G34" s="95" t="d">
        <f t="shared" ref="G34:L34" si="1">G14</f>
        <v>2024-04-16</v>
      </c>
      <c r="H34" s="95" t="d">
        <f t="shared" si="1"/>
        <v>2024-04-17</v>
      </c>
      <c r="I34" s="95" t="d">
        <f t="shared" si="1"/>
        <v>2024-04-18</v>
      </c>
      <c r="J34" s="95" t="d">
        <f t="shared" si="1"/>
        <v>2024-04-19</v>
      </c>
      <c r="K34" s="95" t="d">
        <f t="shared" si="1"/>
        <v>2024-04-20</v>
      </c>
      <c r="L34" s="95" t="d">
        <f t="shared" si="1"/>
        <v>2024-04-21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2024-04-15</v>
      </c>
      <c r="G54" s="95" t="d">
        <f t="shared" ref="G54:L54" si="4">G14</f>
        <v>2024-04-16</v>
      </c>
      <c r="H54" s="95" t="d">
        <f t="shared" si="4"/>
        <v>2024-04-17</v>
      </c>
      <c r="I54" s="95" t="d">
        <f t="shared" si="4"/>
        <v>2024-04-18</v>
      </c>
      <c r="J54" s="95" t="d">
        <f t="shared" si="4"/>
        <v>2024-04-19</v>
      </c>
      <c r="K54" s="95" t="d">
        <f t="shared" si="4"/>
        <v>2024-04-20</v>
      </c>
      <c r="L54" s="95" t="d">
        <f t="shared" si="4"/>
        <v>2024-04-21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2024-04-15</v>
      </c>
      <c r="G73" s="95" t="d">
        <f t="shared" si="6"/>
        <v>2024-04-16</v>
      </c>
      <c r="H73" s="95" t="d">
        <f t="shared" si="6"/>
        <v>2024-04-17</v>
      </c>
      <c r="I73" s="95" t="d">
        <f t="shared" si="6"/>
        <v>2024-04-18</v>
      </c>
      <c r="J73" s="95" t="d">
        <f t="shared" si="6"/>
        <v>2024-04-19</v>
      </c>
      <c r="K73" s="95" t="d">
        <f t="shared" si="6"/>
        <v>2024-04-20</v>
      </c>
      <c r="L73" s="95" t="d">
        <f t="shared" si="6"/>
        <v>2024-04-21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9640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958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10598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431956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10598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325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196</v>
      </c>
      <c r="I110" s="358"/>
      <c r="J110" s="53">
        <f>MAX(F30:L30,F70:L70)</f>
        <v>207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324</v>
      </c>
      <c r="E111" s="360"/>
      <c r="F111" s="360"/>
      <c r="G111" s="361"/>
      <c r="H111" s="357">
        <v>431956</v>
      </c>
      <c r="I111" s="358"/>
      <c r="J111" s="68">
        <f>SUM(F94)</f>
        <v>10598</v>
      </c>
      <c r="K111" s="357">
        <f>H111+J111</f>
        <v>442554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329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2024-04-22</v>
      </c>
      <c r="G14" s="94" t="d">
        <v>2024-04-23</v>
      </c>
      <c r="H14" s="94" t="d">
        <v>2024-04-24</v>
      </c>
      <c r="I14" s="94" t="d">
        <v>2024-04-25</v>
      </c>
      <c r="J14" s="94" t="d">
        <v>2024-04-26</v>
      </c>
      <c r="K14" s="94" t="d">
        <v>2024-04-27</v>
      </c>
      <c r="L14" s="94" t="d">
        <v>2024-04-28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2024-04-22</v>
      </c>
      <c r="G34" s="95" t="d">
        <f t="shared" ref="G34:L34" si="1">G14</f>
        <v>2024-04-23</v>
      </c>
      <c r="H34" s="95" t="d">
        <f t="shared" si="1"/>
        <v>2024-04-24</v>
      </c>
      <c r="I34" s="95" t="d">
        <f t="shared" si="1"/>
        <v>2024-04-25</v>
      </c>
      <c r="J34" s="95" t="d">
        <f t="shared" si="1"/>
        <v>2024-04-26</v>
      </c>
      <c r="K34" s="95" t="d">
        <f t="shared" si="1"/>
        <v>2024-04-27</v>
      </c>
      <c r="L34" s="95" t="d">
        <f t="shared" si="1"/>
        <v>2024-04-28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2024-04-22</v>
      </c>
      <c r="G54" s="95" t="d">
        <f t="shared" ref="G54:L54" si="4">G14</f>
        <v>2024-04-23</v>
      </c>
      <c r="H54" s="95" t="d">
        <f t="shared" si="4"/>
        <v>2024-04-24</v>
      </c>
      <c r="I54" s="95" t="d">
        <f t="shared" si="4"/>
        <v>2024-04-25</v>
      </c>
      <c r="J54" s="95" t="d">
        <f t="shared" si="4"/>
        <v>2024-04-26</v>
      </c>
      <c r="K54" s="95" t="d">
        <f t="shared" si="4"/>
        <v>2024-04-27</v>
      </c>
      <c r="L54" s="95" t="d">
        <f t="shared" si="4"/>
        <v>2024-04-28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2024-04-22</v>
      </c>
      <c r="G73" s="95" t="d">
        <f t="shared" si="6"/>
        <v>2024-04-23</v>
      </c>
      <c r="H73" s="95" t="d">
        <f t="shared" si="6"/>
        <v>2024-04-24</v>
      </c>
      <c r="I73" s="95" t="d">
        <f t="shared" si="6"/>
        <v>2024-04-25</v>
      </c>
      <c r="J73" s="95" t="d">
        <f t="shared" si="6"/>
        <v>2024-04-26</v>
      </c>
      <c r="K73" s="95" t="d">
        <f t="shared" si="6"/>
        <v>2024-04-27</v>
      </c>
      <c r="L73" s="95" t="d">
        <f t="shared" si="6"/>
        <v>2024-04-28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8968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9872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442554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9872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327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207</v>
      </c>
      <c r="I110" s="358"/>
      <c r="J110" s="53">
        <f>MAX(F30:L30,F70:L70)</f>
        <v>196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328</v>
      </c>
      <c r="E111" s="360"/>
      <c r="F111" s="360"/>
      <c r="G111" s="361"/>
      <c r="H111" s="357">
        <v>442554</v>
      </c>
      <c r="I111" s="358"/>
      <c r="J111" s="68">
        <f>SUM(F94)</f>
        <v>9872</v>
      </c>
      <c r="K111" s="357">
        <f>H111+J111</f>
        <v>452426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332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2024-04-29</v>
      </c>
      <c r="G14" s="94" t="d">
        <v>2024-04-30</v>
      </c>
      <c r="H14" s="94" t="d">
        <v>2024-05-01</v>
      </c>
      <c r="I14" s="94" t="d">
        <v>2024-05-02</v>
      </c>
      <c r="J14" s="94" t="d">
        <v>2024-05-03</v>
      </c>
      <c r="K14" s="94" t="d">
        <v>2024-05-04</v>
      </c>
      <c r="L14" s="94" t="d">
        <v>2024-05-05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2024-04-29</v>
      </c>
      <c r="G34" s="95" t="d">
        <f t="shared" ref="G34:L34" si="1">G14</f>
        <v>2024-04-30</v>
      </c>
      <c r="H34" s="95" t="d">
        <f t="shared" si="1"/>
        <v>2024-05-01</v>
      </c>
      <c r="I34" s="95" t="d">
        <f t="shared" si="1"/>
        <v>2024-05-02</v>
      </c>
      <c r="J34" s="95" t="d">
        <f t="shared" si="1"/>
        <v>2024-05-03</v>
      </c>
      <c r="K34" s="95" t="d">
        <f t="shared" si="1"/>
        <v>2024-05-04</v>
      </c>
      <c r="L34" s="95" t="d">
        <f t="shared" si="1"/>
        <v>2024-05-05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2024-04-29</v>
      </c>
      <c r="G54" s="95" t="d">
        <f t="shared" ref="G54:L54" si="4">G14</f>
        <v>2024-04-30</v>
      </c>
      <c r="H54" s="95" t="d">
        <f t="shared" si="4"/>
        <v>2024-05-01</v>
      </c>
      <c r="I54" s="95" t="d">
        <f t="shared" si="4"/>
        <v>2024-05-02</v>
      </c>
      <c r="J54" s="95" t="d">
        <f t="shared" si="4"/>
        <v>2024-05-03</v>
      </c>
      <c r="K54" s="95" t="d">
        <f t="shared" si="4"/>
        <v>2024-05-04</v>
      </c>
      <c r="L54" s="95" t="d">
        <f t="shared" si="4"/>
        <v>2024-05-05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2024-04-29</v>
      </c>
      <c r="G73" s="95" t="d">
        <f t="shared" si="6"/>
        <v>2024-04-30</v>
      </c>
      <c r="H73" s="95" t="d">
        <f t="shared" si="6"/>
        <v>2024-05-01</v>
      </c>
      <c r="I73" s="95" t="d">
        <f t="shared" si="6"/>
        <v>2024-05-02</v>
      </c>
      <c r="J73" s="95" t="d">
        <f t="shared" si="6"/>
        <v>2024-05-03</v>
      </c>
      <c r="K73" s="95" t="d">
        <f t="shared" si="6"/>
        <v>2024-05-04</v>
      </c>
      <c r="L73" s="95" t="d">
        <f t="shared" si="6"/>
        <v>2024-05-05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7088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668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7756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452426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7756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330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196</v>
      </c>
      <c r="I110" s="358"/>
      <c r="J110" s="53">
        <f>MAX(F30:L30,F70:L70)</f>
        <v>184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331</v>
      </c>
      <c r="E111" s="360"/>
      <c r="F111" s="360"/>
      <c r="G111" s="361"/>
      <c r="H111" s="357">
        <v>452426</v>
      </c>
      <c r="I111" s="358"/>
      <c r="J111" s="68">
        <f>SUM(F94)</f>
        <v>7756</v>
      </c>
      <c r="K111" s="357">
        <f>H111+J111</f>
        <v>460182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335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2024-05-06</v>
      </c>
      <c r="G14" s="94" t="d">
        <v>2024-05-07</v>
      </c>
      <c r="H14" s="94" t="d">
        <v>2024-05-08</v>
      </c>
      <c r="I14" s="94" t="d">
        <v>2024-05-09</v>
      </c>
      <c r="J14" s="94" t="d">
        <v>2024-05-10</v>
      </c>
      <c r="K14" s="94" t="d">
        <v>2024-05-11</v>
      </c>
      <c r="L14" s="94" t="d">
        <v>2024-05-12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2024-05-06</v>
      </c>
      <c r="G34" s="95" t="d">
        <f t="shared" ref="G34:L34" si="1">G14</f>
        <v>2024-05-07</v>
      </c>
      <c r="H34" s="95" t="d">
        <f t="shared" si="1"/>
        <v>2024-05-08</v>
      </c>
      <c r="I34" s="95" t="d">
        <f t="shared" si="1"/>
        <v>2024-05-09</v>
      </c>
      <c r="J34" s="95" t="d">
        <f t="shared" si="1"/>
        <v>2024-05-10</v>
      </c>
      <c r="K34" s="95" t="d">
        <f t="shared" si="1"/>
        <v>2024-05-11</v>
      </c>
      <c r="L34" s="95" t="d">
        <f t="shared" si="1"/>
        <v>2024-05-12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2024-05-06</v>
      </c>
      <c r="G54" s="95" t="d">
        <f t="shared" ref="G54:L54" si="4">G14</f>
        <v>2024-05-07</v>
      </c>
      <c r="H54" s="95" t="d">
        <f t="shared" si="4"/>
        <v>2024-05-08</v>
      </c>
      <c r="I54" s="95" t="d">
        <f t="shared" si="4"/>
        <v>2024-05-09</v>
      </c>
      <c r="J54" s="95" t="d">
        <f t="shared" si="4"/>
        <v>2024-05-10</v>
      </c>
      <c r="K54" s="95" t="d">
        <f t="shared" si="4"/>
        <v>2024-05-11</v>
      </c>
      <c r="L54" s="95" t="d">
        <f t="shared" si="4"/>
        <v>2024-05-12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2024-05-06</v>
      </c>
      <c r="G73" s="95" t="d">
        <f t="shared" si="6"/>
        <v>2024-05-07</v>
      </c>
      <c r="H73" s="95" t="d">
        <f t="shared" si="6"/>
        <v>2024-05-08</v>
      </c>
      <c r="I73" s="95" t="d">
        <f t="shared" si="6"/>
        <v>2024-05-09</v>
      </c>
      <c r="J73" s="95" t="d">
        <f t="shared" si="6"/>
        <v>2024-05-10</v>
      </c>
      <c r="K73" s="95" t="d">
        <f t="shared" si="6"/>
        <v>2024-05-11</v>
      </c>
      <c r="L73" s="95" t="d">
        <f t="shared" si="6"/>
        <v>2024-05-12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8272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9176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460182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9176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333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184</v>
      </c>
      <c r="I110" s="358"/>
      <c r="J110" s="53">
        <f>MAX(F30:L30,F70:L70)</f>
        <v>172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334</v>
      </c>
      <c r="E111" s="360"/>
      <c r="F111" s="360"/>
      <c r="G111" s="361"/>
      <c r="H111" s="357">
        <v>460182</v>
      </c>
      <c r="I111" s="358"/>
      <c r="J111" s="68">
        <f>SUM(F94)</f>
        <v>9176</v>
      </c>
      <c r="K111" s="357">
        <f>H111+J111</f>
        <v>469358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338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2024-05-13</v>
      </c>
      <c r="G14" s="94" t="d">
        <v>2024-05-14</v>
      </c>
      <c r="H14" s="94" t="d">
        <v>2024-05-15</v>
      </c>
      <c r="I14" s="94" t="d">
        <v>2024-05-16</v>
      </c>
      <c r="J14" s="94" t="d">
        <v>2024-05-17</v>
      </c>
      <c r="K14" s="94" t="d">
        <v>2024-05-18</v>
      </c>
      <c r="L14" s="94" t="d">
        <v>2024-05-19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2024-05-13</v>
      </c>
      <c r="G34" s="95" t="d">
        <f t="shared" ref="G34:L34" si="1">G14</f>
        <v>2024-05-14</v>
      </c>
      <c r="H34" s="95" t="d">
        <f t="shared" si="1"/>
        <v>2024-05-15</v>
      </c>
      <c r="I34" s="95" t="d">
        <f t="shared" si="1"/>
        <v>2024-05-16</v>
      </c>
      <c r="J34" s="95" t="d">
        <f t="shared" si="1"/>
        <v>2024-05-17</v>
      </c>
      <c r="K34" s="95" t="d">
        <f t="shared" si="1"/>
        <v>2024-05-18</v>
      </c>
      <c r="L34" s="95" t="d">
        <f t="shared" si="1"/>
        <v>2024-05-19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2024-05-13</v>
      </c>
      <c r="G54" s="95" t="d">
        <f t="shared" ref="G54:L54" si="4">G14</f>
        <v>2024-05-14</v>
      </c>
      <c r="H54" s="95" t="d">
        <f t="shared" si="4"/>
        <v>2024-05-15</v>
      </c>
      <c r="I54" s="95" t="d">
        <f t="shared" si="4"/>
        <v>2024-05-16</v>
      </c>
      <c r="J54" s="95" t="d">
        <f t="shared" si="4"/>
        <v>2024-05-17</v>
      </c>
      <c r="K54" s="95" t="d">
        <f t="shared" si="4"/>
        <v>2024-05-18</v>
      </c>
      <c r="L54" s="95" t="d">
        <f t="shared" si="4"/>
        <v>2024-05-19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2024-05-13</v>
      </c>
      <c r="G73" s="95" t="d">
        <f t="shared" si="6"/>
        <v>2024-05-14</v>
      </c>
      <c r="H73" s="95" t="d">
        <f t="shared" si="6"/>
        <v>2024-05-15</v>
      </c>
      <c r="I73" s="95" t="d">
        <f t="shared" si="6"/>
        <v>2024-05-16</v>
      </c>
      <c r="J73" s="95" t="d">
        <f t="shared" si="6"/>
        <v>2024-05-17</v>
      </c>
      <c r="K73" s="95" t="d">
        <f t="shared" si="6"/>
        <v>2024-05-18</v>
      </c>
      <c r="L73" s="95" t="d">
        <f t="shared" si="6"/>
        <v>2024-05-19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8472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954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9426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469358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9426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336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172</v>
      </c>
      <c r="I110" s="358"/>
      <c r="J110" s="53">
        <f>MAX(F30:L30,F70:L70)</f>
        <v>172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337</v>
      </c>
      <c r="E111" s="360"/>
      <c r="F111" s="360"/>
      <c r="G111" s="361"/>
      <c r="H111" s="357">
        <v>469358</v>
      </c>
      <c r="I111" s="358"/>
      <c r="J111" s="68">
        <f>SUM(F94)</f>
        <v>9426</v>
      </c>
      <c r="K111" s="357">
        <f>H111+J111</f>
        <v>478784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342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2024-05-20</v>
      </c>
      <c r="G14" s="94" t="d">
        <v>2024-05-21</v>
      </c>
      <c r="H14" s="94" t="d">
        <v>2024-05-22</v>
      </c>
      <c r="I14" s="94" t="d">
        <v>2024-05-23</v>
      </c>
      <c r="J14" s="94" t="d">
        <v>2024-05-24</v>
      </c>
      <c r="K14" s="94" t="d">
        <v>2024-05-25</v>
      </c>
      <c r="L14" s="94" t="d">
        <v>2024-05-26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341</v>
      </c>
      <c r="E26" s="38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2024-05-20</v>
      </c>
      <c r="G34" s="95" t="d">
        <f t="shared" ref="G34:L34" si="1">G14</f>
        <v>2024-05-21</v>
      </c>
      <c r="H34" s="95" t="d">
        <f t="shared" si="1"/>
        <v>2024-05-22</v>
      </c>
      <c r="I34" s="95" t="d">
        <f t="shared" si="1"/>
        <v>2024-05-23</v>
      </c>
      <c r="J34" s="95" t="d">
        <f t="shared" si="1"/>
        <v>2024-05-24</v>
      </c>
      <c r="K34" s="95" t="d">
        <f t="shared" si="1"/>
        <v>2024-05-25</v>
      </c>
      <c r="L34" s="95" t="d">
        <f t="shared" si="1"/>
        <v>2024-05-26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341</v>
      </c>
      <c r="E46" s="38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2024-05-20</v>
      </c>
      <c r="G54" s="95" t="d">
        <f t="shared" ref="G54:L54" si="4">G14</f>
        <v>2024-05-21</v>
      </c>
      <c r="H54" s="95" t="d">
        <f t="shared" si="4"/>
        <v>2024-05-22</v>
      </c>
      <c r="I54" s="95" t="d">
        <f t="shared" si="4"/>
        <v>2024-05-23</v>
      </c>
      <c r="J54" s="95" t="d">
        <f t="shared" si="4"/>
        <v>2024-05-24</v>
      </c>
      <c r="K54" s="95" t="d">
        <f t="shared" si="4"/>
        <v>2024-05-25</v>
      </c>
      <c r="L54" s="95" t="d">
        <f t="shared" si="4"/>
        <v>2024-05-26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341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2024-05-20</v>
      </c>
      <c r="G73" s="95" t="d">
        <f t="shared" si="6"/>
        <v>2024-05-21</v>
      </c>
      <c r="H73" s="95" t="d">
        <f t="shared" si="6"/>
        <v>2024-05-22</v>
      </c>
      <c r="I73" s="95" t="d">
        <f t="shared" si="6"/>
        <v>2024-05-23</v>
      </c>
      <c r="J73" s="95" t="d">
        <f t="shared" si="6"/>
        <v>2024-05-24</v>
      </c>
      <c r="K73" s="95" t="d">
        <f t="shared" si="6"/>
        <v>2024-05-25</v>
      </c>
      <c r="L73" s="95" t="d">
        <f t="shared" si="6"/>
        <v>2024-05-26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341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7792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852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8644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478784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8644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340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172</v>
      </c>
      <c r="I110" s="358"/>
      <c r="J110" s="53">
        <f>MAX(F30:L30,F70:L70)</f>
        <v>178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339</v>
      </c>
      <c r="E111" s="360"/>
      <c r="F111" s="360"/>
      <c r="G111" s="361"/>
      <c r="H111" s="357">
        <v>478784</v>
      </c>
      <c r="I111" s="358"/>
      <c r="J111" s="68">
        <f>SUM(F94)</f>
        <v>8644</v>
      </c>
      <c r="K111" s="357">
        <f>H111+J111</f>
        <v>487428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345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 t="d">
        <v>2024-05-27</v>
      </c>
      <c r="G14" s="94" t="d">
        <v>2024-05-28</v>
      </c>
      <c r="H14" s="94" t="d">
        <v>2024-05-29</v>
      </c>
      <c r="I14" s="94" t="d">
        <v>2024-05-30</v>
      </c>
      <c r="J14" s="94" t="d">
        <v>2024-05-31</v>
      </c>
      <c r="K14" s="94" t="d">
        <v>2024-06-01</v>
      </c>
      <c r="L14" s="94" t="d">
        <v>2024-06-02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341</v>
      </c>
      <c r="E26" s="38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2024-05-27</v>
      </c>
      <c r="G34" s="95" t="d">
        <f t="shared" ref="G34:L34" si="1">G14</f>
        <v>2024-05-28</v>
      </c>
      <c r="H34" s="95" t="d">
        <f t="shared" si="1"/>
        <v>2024-05-29</v>
      </c>
      <c r="I34" s="95" t="d">
        <f t="shared" si="1"/>
        <v>2024-05-30</v>
      </c>
      <c r="J34" s="95" t="d">
        <f t="shared" si="1"/>
        <v>2024-05-31</v>
      </c>
      <c r="K34" s="94" t="d">
        <f t="shared" si="1"/>
        <v>2024-06-01</v>
      </c>
      <c r="L34" s="94" t="d">
        <f t="shared" si="1"/>
        <v>2024-06-02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341</v>
      </c>
      <c r="E46" s="3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2024-05-27</v>
      </c>
      <c r="G54" s="95" t="d">
        <f t="shared" ref="G54:L54" si="4">G14</f>
        <v>2024-05-28</v>
      </c>
      <c r="H54" s="95" t="d">
        <f t="shared" si="4"/>
        <v>2024-05-29</v>
      </c>
      <c r="I54" s="95" t="d">
        <f t="shared" si="4"/>
        <v>2024-05-30</v>
      </c>
      <c r="J54" s="95" t="d">
        <f t="shared" si="4"/>
        <v>2024-05-31</v>
      </c>
      <c r="K54" s="94" t="d">
        <f t="shared" si="4"/>
        <v>2024-06-01</v>
      </c>
      <c r="L54" s="94" t="d">
        <f t="shared" si="4"/>
        <v>2024-06-02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341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2024-05-27</v>
      </c>
      <c r="G73" s="95" t="d">
        <f t="shared" si="6"/>
        <v>2024-05-28</v>
      </c>
      <c r="H73" s="95" t="d">
        <f t="shared" si="6"/>
        <v>2024-05-29</v>
      </c>
      <c r="I73" s="95" t="d">
        <f t="shared" si="6"/>
        <v>2024-05-30</v>
      </c>
      <c r="J73" s="95" t="d">
        <f t="shared" si="6"/>
        <v>2024-05-31</v>
      </c>
      <c r="K73" s="94" t="d">
        <f t="shared" si="6"/>
        <v>2024-06-01</v>
      </c>
      <c r="L73" s="94" t="d">
        <f t="shared" si="6"/>
        <v>2024-06-02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341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8120</v>
      </c>
      <c r="G92" s="39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852</v>
      </c>
      <c r="G93" s="39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8972</v>
      </c>
      <c r="G94" s="39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487428</v>
      </c>
      <c r="G95" s="37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8972</v>
      </c>
      <c r="G96" s="37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379" t="s">
        <v>343</v>
      </c>
      <c r="C98" s="379"/>
      <c r="D98" s="379"/>
      <c r="E98" s="379"/>
      <c r="F98" s="379"/>
      <c r="G98" s="37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178</v>
      </c>
      <c r="I110" s="358"/>
      <c r="J110" s="53">
        <f>MAX(F30:L30,F70:L70)</f>
        <v>170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344</v>
      </c>
      <c r="E111" s="360"/>
      <c r="F111" s="360"/>
      <c r="G111" s="361"/>
      <c r="H111" s="357">
        <v>487428</v>
      </c>
      <c r="I111" s="358"/>
      <c r="J111" s="68">
        <f>SUM(F94)</f>
        <v>8972</v>
      </c>
      <c r="K111" s="425">
        <f>H111+J111</f>
        <v>496400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427"/>
      <c r="L113" s="42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420" t="s">
        <v>42</v>
      </c>
      <c r="L145" s="421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428"/>
      <c r="L146" s="42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345" t="s">
        <v>62</v>
      </c>
      <c r="D151" s="345"/>
      <c r="E151" s="345"/>
      <c r="F151" s="34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337" t="s">
        <v>99</v>
      </c>
      <c r="D153" s="337"/>
      <c r="E153" s="337"/>
      <c r="F153" s="33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338" t="s">
        <v>100</v>
      </c>
      <c r="D154" s="338"/>
      <c r="E154" s="338"/>
      <c r="F154" s="338"/>
      <c r="G154" s="338"/>
      <c r="H154" s="33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346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2024-06-03</v>
      </c>
      <c r="G14" s="95" t="d">
        <v>2024-06-04</v>
      </c>
      <c r="H14" s="95" t="d">
        <v>2024-06-05</v>
      </c>
      <c r="I14" s="95" t="d">
        <v>2024-06-06</v>
      </c>
      <c r="J14" s="95" t="d">
        <v>2024-06-07</v>
      </c>
      <c r="K14" s="95" t="d">
        <v>2024-06-08</v>
      </c>
      <c r="L14" s="95" t="d">
        <v>2024-06-09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2024-06-03</v>
      </c>
      <c r="G34" s="95" t="d">
        <f t="shared" ref="G34:L34" si="1">G14</f>
        <v>2024-06-04</v>
      </c>
      <c r="H34" s="95" t="d">
        <f t="shared" si="1"/>
        <v>2024-06-05</v>
      </c>
      <c r="I34" s="95" t="d">
        <f t="shared" si="1"/>
        <v>2024-06-06</v>
      </c>
      <c r="J34" s="95" t="d">
        <f t="shared" si="1"/>
        <v>2024-06-07</v>
      </c>
      <c r="K34" s="95" t="d">
        <f t="shared" si="1"/>
        <v>2024-06-08</v>
      </c>
      <c r="L34" s="95" t="d">
        <f t="shared" si="1"/>
        <v>2024-06-09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2024-06-03</v>
      </c>
      <c r="G54" s="95" t="d">
        <f t="shared" ref="G54:L54" si="4">G14</f>
        <v>2024-06-04</v>
      </c>
      <c r="H54" s="95" t="d">
        <f t="shared" si="4"/>
        <v>2024-06-05</v>
      </c>
      <c r="I54" s="95" t="d">
        <f t="shared" si="4"/>
        <v>2024-06-06</v>
      </c>
      <c r="J54" s="95" t="d">
        <f t="shared" si="4"/>
        <v>2024-06-07</v>
      </c>
      <c r="K54" s="95" t="d">
        <f t="shared" si="4"/>
        <v>2024-06-08</v>
      </c>
      <c r="L54" s="95" t="d">
        <f t="shared" si="4"/>
        <v>2024-06-09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2024-06-03</v>
      </c>
      <c r="G73" s="95" t="d">
        <f t="shared" si="6"/>
        <v>2024-06-04</v>
      </c>
      <c r="H73" s="95" t="d">
        <f t="shared" si="6"/>
        <v>2024-06-05</v>
      </c>
      <c r="I73" s="95" t="d">
        <f t="shared" si="6"/>
        <v>2024-06-06</v>
      </c>
      <c r="J73" s="95" t="d">
        <f t="shared" si="6"/>
        <v>2024-06-07</v>
      </c>
      <c r="K73" s="95" t="d">
        <f t="shared" si="6"/>
        <v>2024-06-08</v>
      </c>
      <c r="L73" s="95" t="d">
        <f t="shared" si="6"/>
        <v>2024-06-09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8248</v>
      </c>
      <c r="G92" s="37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0</v>
      </c>
      <c r="G93" s="37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8248</v>
      </c>
      <c r="G94" s="37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496400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8248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343</v>
      </c>
      <c r="C98" s="438"/>
      <c r="D98" s="438"/>
      <c r="E98" s="438"/>
      <c r="F98" s="438"/>
      <c r="G98" s="43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170</v>
      </c>
      <c r="I110" s="358"/>
      <c r="J110" s="53">
        <f>MAX(F30:L30,F70:L70)</f>
        <v>174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344</v>
      </c>
      <c r="E111" s="360"/>
      <c r="F111" s="360"/>
      <c r="G111" s="361"/>
      <c r="H111" s="357">
        <v>496400</v>
      </c>
      <c r="I111" s="358"/>
      <c r="J111" s="68">
        <f>SUM(F94)</f>
        <v>8248</v>
      </c>
      <c r="K111" s="357">
        <f>H111+J111</f>
        <v>504648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348" t="s">
        <v>0</v>
      </c>
      <c r="I139" s="349"/>
      <c r="J139" s="348" t="s">
        <v>42</v>
      </c>
      <c r="K139" s="349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352"/>
      <c r="I140" s="353"/>
      <c r="J140" s="352"/>
      <c r="K140" s="35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347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2024-06-10</v>
      </c>
      <c r="G14" s="95" t="d">
        <v>2024-06-11</v>
      </c>
      <c r="H14" s="95" t="d">
        <v>2024-06-12</v>
      </c>
      <c r="I14" s="95" t="d">
        <v>2024-06-13</v>
      </c>
      <c r="J14" s="95" t="d">
        <v>2024-06-14</v>
      </c>
      <c r="K14" s="95" t="d">
        <v>2024-06-15</v>
      </c>
      <c r="L14" s="95" t="d">
        <v>2024-06-16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2024-06-10</v>
      </c>
      <c r="G34" s="95" t="d">
        <f t="shared" ref="G34:L34" si="1">G14</f>
        <v>2024-06-11</v>
      </c>
      <c r="H34" s="95" t="d">
        <f t="shared" si="1"/>
        <v>2024-06-12</v>
      </c>
      <c r="I34" s="95" t="d">
        <f t="shared" si="1"/>
        <v>2024-06-13</v>
      </c>
      <c r="J34" s="95" t="d">
        <f t="shared" si="1"/>
        <v>2024-06-14</v>
      </c>
      <c r="K34" s="95" t="d">
        <f t="shared" si="1"/>
        <v>2024-06-15</v>
      </c>
      <c r="L34" s="95" t="d">
        <f t="shared" si="1"/>
        <v>2024-06-16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2024-06-10</v>
      </c>
      <c r="G54" s="95" t="d">
        <f t="shared" ref="G54:L54" si="4">G14</f>
        <v>2024-06-11</v>
      </c>
      <c r="H54" s="95" t="d">
        <f t="shared" si="4"/>
        <v>2024-06-12</v>
      </c>
      <c r="I54" s="95" t="d">
        <f t="shared" si="4"/>
        <v>2024-06-13</v>
      </c>
      <c r="J54" s="95" t="d">
        <f t="shared" si="4"/>
        <v>2024-06-14</v>
      </c>
      <c r="K54" s="95" t="d">
        <f t="shared" si="4"/>
        <v>2024-06-15</v>
      </c>
      <c r="L54" s="95" t="d">
        <f t="shared" si="4"/>
        <v>2024-06-16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2024-06-10</v>
      </c>
      <c r="G73" s="95" t="d">
        <f t="shared" si="6"/>
        <v>2024-06-11</v>
      </c>
      <c r="H73" s="95" t="d">
        <f t="shared" si="6"/>
        <v>2024-06-12</v>
      </c>
      <c r="I73" s="95" t="d">
        <f t="shared" si="6"/>
        <v>2024-06-13</v>
      </c>
      <c r="J73" s="95" t="d">
        <f t="shared" si="6"/>
        <v>2024-06-14</v>
      </c>
      <c r="K73" s="95" t="d">
        <f t="shared" si="6"/>
        <v>2024-06-15</v>
      </c>
      <c r="L73" s="95" t="d">
        <f t="shared" si="6"/>
        <v>2024-06-16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6832</v>
      </c>
      <c r="G92" s="37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674</v>
      </c>
      <c r="G93" s="37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7506</v>
      </c>
      <c r="G94" s="37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504648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7506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348</v>
      </c>
      <c r="C98" s="438"/>
      <c r="D98" s="438"/>
      <c r="E98" s="438"/>
      <c r="F98" s="438"/>
      <c r="G98" s="43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174</v>
      </c>
      <c r="I110" s="358"/>
      <c r="J110" s="53">
        <f>MAX(F30:L30,F70:L70)</f>
        <v>161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349</v>
      </c>
      <c r="E111" s="360"/>
      <c r="F111" s="360"/>
      <c r="G111" s="361"/>
      <c r="H111" s="357">
        <v>504648</v>
      </c>
      <c r="I111" s="358"/>
      <c r="J111" s="68">
        <f>SUM(F94)</f>
        <v>7506</v>
      </c>
      <c r="K111" s="357">
        <f>H111+J111</f>
        <v>512154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348" t="s">
        <v>0</v>
      </c>
      <c r="I139" s="349"/>
      <c r="J139" s="348" t="s">
        <v>42</v>
      </c>
      <c r="K139" s="349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352"/>
      <c r="I140" s="353"/>
      <c r="J140" s="352"/>
      <c r="K140" s="35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350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2024-06-17</v>
      </c>
      <c r="G14" s="95" t="d">
        <v>2024-06-18</v>
      </c>
      <c r="H14" s="94" t="d">
        <v>2024-06-19</v>
      </c>
      <c r="I14" s="95" t="d">
        <v>2024-06-20</v>
      </c>
      <c r="J14" s="95" t="d">
        <v>2024-06-21</v>
      </c>
      <c r="K14" s="95" t="d">
        <v>2024-06-22</v>
      </c>
      <c r="L14" s="95" t="d">
        <v>2024-06-23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2024-06-17</v>
      </c>
      <c r="G34" s="95" t="d">
        <f t="shared" ref="G34:L34" si="1">G14</f>
        <v>2024-06-18</v>
      </c>
      <c r="H34" s="94" t="d">
        <f t="shared" si="1"/>
        <v>2024-06-19</v>
      </c>
      <c r="I34" s="95" t="d">
        <f t="shared" si="1"/>
        <v>2024-06-20</v>
      </c>
      <c r="J34" s="95" t="d">
        <f t="shared" si="1"/>
        <v>2024-06-21</v>
      </c>
      <c r="K34" s="95" t="d">
        <f t="shared" si="1"/>
        <v>2024-06-22</v>
      </c>
      <c r="L34" s="95" t="d">
        <f t="shared" si="1"/>
        <v>2024-06-23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2024-06-17</v>
      </c>
      <c r="G54" s="95" t="d">
        <f t="shared" ref="G54:L54" si="4">G14</f>
        <v>2024-06-18</v>
      </c>
      <c r="H54" s="94" t="d">
        <f t="shared" si="4"/>
        <v>2024-06-19</v>
      </c>
      <c r="I54" s="95" t="d">
        <f t="shared" si="4"/>
        <v>2024-06-20</v>
      </c>
      <c r="J54" s="95" t="d">
        <f t="shared" si="4"/>
        <v>2024-06-21</v>
      </c>
      <c r="K54" s="95" t="d">
        <f t="shared" si="4"/>
        <v>2024-06-22</v>
      </c>
      <c r="L54" s="95" t="d">
        <f t="shared" si="4"/>
        <v>2024-06-23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2024-06-17</v>
      </c>
      <c r="G73" s="95" t="d">
        <f t="shared" si="6"/>
        <v>2024-06-18</v>
      </c>
      <c r="H73" s="94" t="d">
        <f t="shared" si="6"/>
        <v>2024-06-19</v>
      </c>
      <c r="I73" s="95" t="d">
        <f t="shared" si="6"/>
        <v>2024-06-20</v>
      </c>
      <c r="J73" s="95" t="d">
        <f t="shared" si="6"/>
        <v>2024-06-21</v>
      </c>
      <c r="K73" s="95" t="d">
        <f t="shared" si="6"/>
        <v>2024-06-22</v>
      </c>
      <c r="L73" s="95" t="d">
        <f t="shared" si="6"/>
        <v>2024-06-23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6584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716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7300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512154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7300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352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165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351</v>
      </c>
      <c r="E111" s="360"/>
      <c r="F111" s="360"/>
      <c r="G111" s="361"/>
      <c r="H111" s="425">
        <v>512154</v>
      </c>
      <c r="I111" s="426"/>
      <c r="J111" s="68">
        <f>SUM(F94)</f>
        <v>7300</v>
      </c>
      <c r="K111" s="425">
        <f>H111+J111</f>
        <v>519454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2024-06-24</v>
      </c>
      <c r="G14" s="95" t="d">
        <v>2024-06-25</v>
      </c>
      <c r="H14" s="95" t="d">
        <v>2024-06-26</v>
      </c>
      <c r="I14" s="95" t="d">
        <v>2024-06-27</v>
      </c>
      <c r="J14" s="95" t="d">
        <v>2024-06-28</v>
      </c>
      <c r="K14" s="95" t="d">
        <v>2024-06-29</v>
      </c>
      <c r="L14" s="95" t="d">
        <v>2024-06-30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2024-06-24</v>
      </c>
      <c r="G34" s="95" t="d">
        <f t="shared" ref="G34:L34" si="1">G14</f>
        <v>2024-06-25</v>
      </c>
      <c r="H34" s="94" t="d">
        <f t="shared" si="1"/>
        <v>2024-06-26</v>
      </c>
      <c r="I34" s="95" t="d">
        <f t="shared" si="1"/>
        <v>2024-06-27</v>
      </c>
      <c r="J34" s="95" t="d">
        <f t="shared" si="1"/>
        <v>2024-06-28</v>
      </c>
      <c r="K34" s="95" t="d">
        <f t="shared" si="1"/>
        <v>2024-06-29</v>
      </c>
      <c r="L34" s="95" t="d">
        <f t="shared" si="1"/>
        <v>2024-06-30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2024-06-24</v>
      </c>
      <c r="G54" s="95" t="d">
        <f t="shared" ref="G54:L54" si="4">G14</f>
        <v>2024-06-25</v>
      </c>
      <c r="H54" s="94" t="d">
        <f t="shared" si="4"/>
        <v>2024-06-26</v>
      </c>
      <c r="I54" s="95" t="d">
        <f t="shared" si="4"/>
        <v>2024-06-27</v>
      </c>
      <c r="J54" s="95" t="d">
        <f t="shared" si="4"/>
        <v>2024-06-28</v>
      </c>
      <c r="K54" s="95" t="d">
        <f t="shared" si="4"/>
        <v>2024-06-29</v>
      </c>
      <c r="L54" s="95" t="d">
        <f t="shared" si="4"/>
        <v>2024-06-30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2024-06-24</v>
      </c>
      <c r="G73" s="95" t="d">
        <f t="shared" si="6"/>
        <v>2024-06-25</v>
      </c>
      <c r="H73" s="94" t="d">
        <f t="shared" si="6"/>
        <v>2024-06-26</v>
      </c>
      <c r="I73" s="95" t="d">
        <f t="shared" si="6"/>
        <v>2024-06-27</v>
      </c>
      <c r="J73" s="95" t="d">
        <f t="shared" si="6"/>
        <v>2024-06-28</v>
      </c>
      <c r="K73" s="95" t="d">
        <f t="shared" si="6"/>
        <v>2024-06-29</v>
      </c>
      <c r="L73" s="95" t="d">
        <f t="shared" si="6"/>
        <v>2024-06-30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8264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766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9030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519454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9030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354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177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355</v>
      </c>
      <c r="E111" s="360"/>
      <c r="F111" s="360"/>
      <c r="G111" s="361"/>
      <c r="H111" s="425">
        <v>519454</v>
      </c>
      <c r="I111" s="426"/>
      <c r="J111" s="68">
        <f>SUM(F94)</f>
        <v>9030</v>
      </c>
      <c r="K111" s="425">
        <f>H111+J111</f>
        <v>528484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2024-07-01</v>
      </c>
      <c r="G14" s="95" t="d">
        <v>2024-07-02</v>
      </c>
      <c r="H14" s="95" t="d">
        <v>2024-07-03</v>
      </c>
      <c r="I14" s="95" t="d">
        <v>2024-07-04</v>
      </c>
      <c r="J14" s="95" t="d">
        <v>2024-07-05</v>
      </c>
      <c r="K14" s="95" t="d">
        <v>2024-07-06</v>
      </c>
      <c r="L14" s="95" t="d">
        <v>2024-07-07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2024-07-01</v>
      </c>
      <c r="G34" s="95" t="d">
        <f t="shared" ref="G34:L34" si="1">G14</f>
        <v>2024-07-02</v>
      </c>
      <c r="H34" s="94" t="d">
        <f t="shared" si="1"/>
        <v>2024-07-03</v>
      </c>
      <c r="I34" s="95" t="d">
        <f t="shared" si="1"/>
        <v>2024-07-04</v>
      </c>
      <c r="J34" s="95" t="d">
        <f t="shared" si="1"/>
        <v>2024-07-05</v>
      </c>
      <c r="K34" s="95" t="d">
        <f t="shared" si="1"/>
        <v>2024-07-06</v>
      </c>
      <c r="L34" s="95" t="d">
        <f t="shared" si="1"/>
        <v>2024-07-07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2024-07-01</v>
      </c>
      <c r="G54" s="95" t="d">
        <f t="shared" ref="G54:L54" si="4">G14</f>
        <v>2024-07-02</v>
      </c>
      <c r="H54" s="94" t="d">
        <f t="shared" si="4"/>
        <v>2024-07-03</v>
      </c>
      <c r="I54" s="95" t="d">
        <f t="shared" si="4"/>
        <v>2024-07-04</v>
      </c>
      <c r="J54" s="95" t="d">
        <f t="shared" si="4"/>
        <v>2024-07-05</v>
      </c>
      <c r="K54" s="95" t="d">
        <f t="shared" si="4"/>
        <v>2024-07-06</v>
      </c>
      <c r="L54" s="95" t="d">
        <f t="shared" si="4"/>
        <v>2024-07-07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2024-07-01</v>
      </c>
      <c r="G73" s="95" t="d">
        <f t="shared" si="6"/>
        <v>2024-07-02</v>
      </c>
      <c r="H73" s="94" t="d">
        <f t="shared" si="6"/>
        <v>2024-07-03</v>
      </c>
      <c r="I73" s="95" t="d">
        <f t="shared" si="6"/>
        <v>2024-07-04</v>
      </c>
      <c r="J73" s="95" t="d">
        <f t="shared" si="6"/>
        <v>2024-07-05</v>
      </c>
      <c r="K73" s="95" t="d">
        <f t="shared" si="6"/>
        <v>2024-07-06</v>
      </c>
      <c r="L73" s="95" t="d">
        <f t="shared" si="6"/>
        <v>2024-07-07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7856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534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8390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528484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8390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358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169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357</v>
      </c>
      <c r="E111" s="360"/>
      <c r="F111" s="360"/>
      <c r="G111" s="361"/>
      <c r="H111" s="425">
        <v>528484</v>
      </c>
      <c r="I111" s="426"/>
      <c r="J111" s="68">
        <f>SUM(F94)</f>
        <v>8390</v>
      </c>
      <c r="K111" s="425">
        <f>H111+J111</f>
        <v>536874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2024-07-08</v>
      </c>
      <c r="G14" s="95" t="d">
        <v>2024-07-09</v>
      </c>
      <c r="H14" s="95" t="d">
        <v>2024-07-10</v>
      </c>
      <c r="I14" s="95" t="d">
        <v>2024-07-11</v>
      </c>
      <c r="J14" s="95" t="d">
        <v>2024-07-12</v>
      </c>
      <c r="K14" s="95" t="d">
        <v>2024-07-13</v>
      </c>
      <c r="L14" s="95" t="d">
        <v>2024-07-14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2024-07-08</v>
      </c>
      <c r="G34" s="95" t="d">
        <f t="shared" ref="G34:L34" si="1">G14</f>
        <v>2024-07-09</v>
      </c>
      <c r="H34" s="94" t="d">
        <f t="shared" si="1"/>
        <v>2024-07-10</v>
      </c>
      <c r="I34" s="95" t="d">
        <f t="shared" si="1"/>
        <v>2024-07-11</v>
      </c>
      <c r="J34" s="95" t="d">
        <f t="shared" si="1"/>
        <v>2024-07-12</v>
      </c>
      <c r="K34" s="95" t="d">
        <f t="shared" si="1"/>
        <v>2024-07-13</v>
      </c>
      <c r="L34" s="95" t="d">
        <f t="shared" si="1"/>
        <v>2024-07-14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2024-07-08</v>
      </c>
      <c r="G54" s="95" t="d">
        <f t="shared" ref="G54:L54" si="4">G14</f>
        <v>2024-07-09</v>
      </c>
      <c r="H54" s="94" t="d">
        <f t="shared" si="4"/>
        <v>2024-07-10</v>
      </c>
      <c r="I54" s="95" t="d">
        <f t="shared" si="4"/>
        <v>2024-07-11</v>
      </c>
      <c r="J54" s="95" t="d">
        <f t="shared" si="4"/>
        <v>2024-07-12</v>
      </c>
      <c r="K54" s="95" t="d">
        <f t="shared" si="4"/>
        <v>2024-07-13</v>
      </c>
      <c r="L54" s="95" t="d">
        <f t="shared" si="4"/>
        <v>2024-07-14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2024-07-08</v>
      </c>
      <c r="G73" s="95" t="d">
        <f t="shared" si="6"/>
        <v>2024-07-09</v>
      </c>
      <c r="H73" s="94" t="d">
        <f t="shared" si="6"/>
        <v>2024-07-10</v>
      </c>
      <c r="I73" s="95" t="d">
        <f t="shared" si="6"/>
        <v>2024-07-11</v>
      </c>
      <c r="J73" s="95" t="d">
        <f t="shared" si="6"/>
        <v>2024-07-12</v>
      </c>
      <c r="K73" s="95" t="d">
        <f t="shared" si="6"/>
        <v>2024-07-13</v>
      </c>
      <c r="L73" s="95" t="d">
        <f t="shared" si="6"/>
        <v>2024-07-14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6720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466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7186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536874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7186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360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169</v>
      </c>
      <c r="I110" s="426"/>
      <c r="J110" s="53">
        <f>MAX(F30:L30,F70:L70)</f>
        <v>161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361</v>
      </c>
      <c r="E111" s="360"/>
      <c r="F111" s="360"/>
      <c r="G111" s="361"/>
      <c r="H111" s="425">
        <v>536874</v>
      </c>
      <c r="I111" s="426"/>
      <c r="J111" s="68">
        <f>SUM(F94)</f>
        <v>7186</v>
      </c>
      <c r="K111" s="425">
        <f>H111+J111</f>
        <v>544060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364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2024-07-15</v>
      </c>
      <c r="G14" s="95" t="d">
        <v>2024-07-16</v>
      </c>
      <c r="H14" s="95" t="d">
        <v>2024-07-17</v>
      </c>
      <c r="I14" s="95" t="d">
        <v>2024-07-18</v>
      </c>
      <c r="J14" s="95" t="d">
        <v>2024-07-19</v>
      </c>
      <c r="K14" s="95" t="d">
        <v>2024-07-20</v>
      </c>
      <c r="L14" s="95" t="d">
        <v>2024-07-21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2024-07-15</v>
      </c>
      <c r="G34" s="95" t="d">
        <f t="shared" ref="G34:L34" si="1">G14</f>
        <v>2024-07-16</v>
      </c>
      <c r="H34" s="94" t="d">
        <f t="shared" si="1"/>
        <v>2024-07-17</v>
      </c>
      <c r="I34" s="95" t="d">
        <f t="shared" si="1"/>
        <v>2024-07-18</v>
      </c>
      <c r="J34" s="95" t="d">
        <f t="shared" si="1"/>
        <v>2024-07-19</v>
      </c>
      <c r="K34" s="95" t="d">
        <f t="shared" si="1"/>
        <v>2024-07-20</v>
      </c>
      <c r="L34" s="95" t="d">
        <f t="shared" si="1"/>
        <v>2024-07-21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2024-07-15</v>
      </c>
      <c r="G54" s="95" t="d">
        <f t="shared" ref="G54:L54" si="4">G14</f>
        <v>2024-07-16</v>
      </c>
      <c r="H54" s="94" t="d">
        <f t="shared" si="4"/>
        <v>2024-07-17</v>
      </c>
      <c r="I54" s="95" t="d">
        <f t="shared" si="4"/>
        <v>2024-07-18</v>
      </c>
      <c r="J54" s="95" t="d">
        <f t="shared" si="4"/>
        <v>2024-07-19</v>
      </c>
      <c r="K54" s="95" t="d">
        <f t="shared" si="4"/>
        <v>2024-07-20</v>
      </c>
      <c r="L54" s="95" t="d">
        <f t="shared" si="4"/>
        <v>2024-07-21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2024-07-15</v>
      </c>
      <c r="G73" s="95" t="d">
        <f t="shared" si="6"/>
        <v>2024-07-16</v>
      </c>
      <c r="H73" s="94" t="d">
        <f t="shared" si="6"/>
        <v>2024-07-17</v>
      </c>
      <c r="I73" s="95" t="d">
        <f t="shared" si="6"/>
        <v>2024-07-18</v>
      </c>
      <c r="J73" s="95" t="d">
        <f t="shared" si="6"/>
        <v>2024-07-19</v>
      </c>
      <c r="K73" s="95" t="d">
        <f t="shared" si="6"/>
        <v>2024-07-20</v>
      </c>
      <c r="L73" s="95" t="d">
        <f t="shared" si="6"/>
        <v>2024-07-21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8416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454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8870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544060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8870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363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184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362</v>
      </c>
      <c r="E111" s="360"/>
      <c r="F111" s="360"/>
      <c r="G111" s="361"/>
      <c r="H111" s="425">
        <v>544060</v>
      </c>
      <c r="I111" s="426"/>
      <c r="J111" s="68">
        <f>SUM(F94)</f>
        <v>8870</v>
      </c>
      <c r="K111" s="425">
        <f>H111+J111</f>
        <v>552930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367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2024-07-22</v>
      </c>
      <c r="G14" s="95" t="d">
        <v>2024-07-23</v>
      </c>
      <c r="H14" s="95" t="d">
        <v>2024-07-24</v>
      </c>
      <c r="I14" s="95" t="d">
        <v>2024-07-25</v>
      </c>
      <c r="J14" s="95" t="d">
        <v>2024-07-26</v>
      </c>
      <c r="K14" s="95" t="d">
        <v>2024-07-27</v>
      </c>
      <c r="L14" s="95" t="d">
        <v>2024-07-28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2024-07-22</v>
      </c>
      <c r="G34" s="95" t="d">
        <f t="shared" ref="G34:L34" si="1">G14</f>
        <v>2024-07-23</v>
      </c>
      <c r="H34" s="94" t="d">
        <f t="shared" si="1"/>
        <v>2024-07-24</v>
      </c>
      <c r="I34" s="95" t="d">
        <f t="shared" si="1"/>
        <v>2024-07-25</v>
      </c>
      <c r="J34" s="95" t="d">
        <f t="shared" si="1"/>
        <v>2024-07-26</v>
      </c>
      <c r="K34" s="95" t="d">
        <f t="shared" si="1"/>
        <v>2024-07-27</v>
      </c>
      <c r="L34" s="95" t="d">
        <f t="shared" si="1"/>
        <v>2024-07-28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2024-07-22</v>
      </c>
      <c r="G54" s="95" t="d">
        <f t="shared" ref="G54:L54" si="4">G14</f>
        <v>2024-07-23</v>
      </c>
      <c r="H54" s="94" t="d">
        <f t="shared" si="4"/>
        <v>2024-07-24</v>
      </c>
      <c r="I54" s="95" t="d">
        <f t="shared" si="4"/>
        <v>2024-07-25</v>
      </c>
      <c r="J54" s="95" t="d">
        <f t="shared" si="4"/>
        <v>2024-07-26</v>
      </c>
      <c r="K54" s="95" t="d">
        <f t="shared" si="4"/>
        <v>2024-07-27</v>
      </c>
      <c r="L54" s="95" t="d">
        <f t="shared" si="4"/>
        <v>2024-07-28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2024-07-22</v>
      </c>
      <c r="G73" s="95" t="d">
        <f t="shared" si="6"/>
        <v>2024-07-23</v>
      </c>
      <c r="H73" s="94" t="d">
        <f t="shared" si="6"/>
        <v>2024-07-24</v>
      </c>
      <c r="I73" s="95" t="d">
        <f t="shared" si="6"/>
        <v>2024-07-25</v>
      </c>
      <c r="J73" s="95" t="d">
        <f t="shared" si="6"/>
        <v>2024-07-26</v>
      </c>
      <c r="K73" s="95" t="d">
        <f t="shared" si="6"/>
        <v>2024-07-27</v>
      </c>
      <c r="L73" s="95" t="d">
        <f t="shared" si="6"/>
        <v>2024-07-28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6224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354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6578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552930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6578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368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184</v>
      </c>
      <c r="I110" s="426"/>
      <c r="J110" s="53">
        <f>MAX(F30:L30,F70:L70)</f>
        <v>157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369</v>
      </c>
      <c r="E111" s="360"/>
      <c r="F111" s="360"/>
      <c r="G111" s="361"/>
      <c r="H111" s="425">
        <v>552930</v>
      </c>
      <c r="I111" s="426"/>
      <c r="J111" s="68">
        <f>SUM(F94)</f>
        <v>6578</v>
      </c>
      <c r="K111" s="425">
        <f>H111+J111</f>
        <v>559508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370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2024-07-29</v>
      </c>
      <c r="G14" s="95" t="d">
        <v>2024-07-30</v>
      </c>
      <c r="H14" s="95" t="d">
        <v>2024-07-31</v>
      </c>
      <c r="I14" s="95" t="d">
        <v>2024-08-01</v>
      </c>
      <c r="J14" s="95" t="d">
        <v>2024-08-02</v>
      </c>
      <c r="K14" s="95" t="d">
        <v>2024-08-03</v>
      </c>
      <c r="L14" s="95" t="d">
        <v>2024-08-04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2024-07-29</v>
      </c>
      <c r="G34" s="95" t="d">
        <f t="shared" ref="G34:L34" si="1">G14</f>
        <v>2024-07-30</v>
      </c>
      <c r="H34" s="94" t="d">
        <f t="shared" si="1"/>
        <v>2024-07-31</v>
      </c>
      <c r="I34" s="95" t="d">
        <f t="shared" si="1"/>
        <v>2024-08-01</v>
      </c>
      <c r="J34" s="95" t="d">
        <f t="shared" si="1"/>
        <v>2024-08-02</v>
      </c>
      <c r="K34" s="95" t="d">
        <f t="shared" si="1"/>
        <v>2024-08-03</v>
      </c>
      <c r="L34" s="95" t="d">
        <f t="shared" si="1"/>
        <v>2024-08-04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2024-07-29</v>
      </c>
      <c r="G54" s="95" t="d">
        <f t="shared" ref="G54:L54" si="4">G14</f>
        <v>2024-07-30</v>
      </c>
      <c r="H54" s="94" t="d">
        <f t="shared" si="4"/>
        <v>2024-07-31</v>
      </c>
      <c r="I54" s="95" t="d">
        <f t="shared" si="4"/>
        <v>2024-08-01</v>
      </c>
      <c r="J54" s="95" t="d">
        <f t="shared" si="4"/>
        <v>2024-08-02</v>
      </c>
      <c r="K54" s="95" t="d">
        <f t="shared" si="4"/>
        <v>2024-08-03</v>
      </c>
      <c r="L54" s="95" t="d">
        <f t="shared" si="4"/>
        <v>2024-08-04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2024-07-29</v>
      </c>
      <c r="G73" s="95" t="d">
        <f t="shared" si="6"/>
        <v>2024-07-30</v>
      </c>
      <c r="H73" s="94" t="d">
        <f t="shared" si="6"/>
        <v>2024-07-31</v>
      </c>
      <c r="I73" s="95" t="d">
        <f t="shared" si="6"/>
        <v>2024-08-01</v>
      </c>
      <c r="J73" s="95" t="d">
        <f t="shared" si="6"/>
        <v>2024-08-02</v>
      </c>
      <c r="K73" s="95" t="d">
        <f t="shared" si="6"/>
        <v>2024-08-03</v>
      </c>
      <c r="L73" s="95" t="d">
        <f t="shared" si="6"/>
        <v>2024-08-04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7448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354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7802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559508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7802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372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157</v>
      </c>
      <c r="I110" s="426"/>
      <c r="J110" s="53">
        <f>MAX(F30:L30,F70:L70)</f>
        <v>182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371</v>
      </c>
      <c r="E111" s="360"/>
      <c r="F111" s="360"/>
      <c r="G111" s="361"/>
      <c r="H111" s="425">
        <v>559508</v>
      </c>
      <c r="I111" s="426"/>
      <c r="J111" s="68">
        <f>SUM(F94)</f>
        <v>7802</v>
      </c>
      <c r="K111" s="425">
        <f>H111+J111</f>
        <v>567310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2024-08-05</v>
      </c>
      <c r="G14" s="95" t="d">
        <v>2024-08-06</v>
      </c>
      <c r="H14" s="95" t="d">
        <v>2024-08-07</v>
      </c>
      <c r="I14" s="95" t="d">
        <v>2024-08-08</v>
      </c>
      <c r="J14" s="95" t="d">
        <v>2024-08-09</v>
      </c>
      <c r="K14" s="95" t="d">
        <v>2024-08-10</v>
      </c>
      <c r="L14" s="95" t="d">
        <v>2024-08-11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2024-08-05</v>
      </c>
      <c r="G34" s="95" t="d">
        <f t="shared" ref="G34:L34" si="1">G14</f>
        <v>2024-08-06</v>
      </c>
      <c r="H34" s="94" t="d">
        <f t="shared" si="1"/>
        <v>2024-08-07</v>
      </c>
      <c r="I34" s="95" t="d">
        <f t="shared" si="1"/>
        <v>2024-08-08</v>
      </c>
      <c r="J34" s="95" t="d">
        <f t="shared" si="1"/>
        <v>2024-08-09</v>
      </c>
      <c r="K34" s="95" t="d">
        <f t="shared" si="1"/>
        <v>2024-08-10</v>
      </c>
      <c r="L34" s="95" t="d">
        <f t="shared" si="1"/>
        <v>2024-08-11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2024-08-05</v>
      </c>
      <c r="G54" s="95" t="d">
        <f t="shared" ref="G54:L54" si="4">G14</f>
        <v>2024-08-06</v>
      </c>
      <c r="H54" s="94" t="d">
        <f t="shared" si="4"/>
        <v>2024-08-07</v>
      </c>
      <c r="I54" s="95" t="d">
        <f t="shared" si="4"/>
        <v>2024-08-08</v>
      </c>
      <c r="J54" s="95" t="d">
        <f t="shared" si="4"/>
        <v>2024-08-09</v>
      </c>
      <c r="K54" s="95" t="d">
        <f t="shared" si="4"/>
        <v>2024-08-10</v>
      </c>
      <c r="L54" s="95" t="d">
        <f t="shared" si="4"/>
        <v>2024-08-11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2024-08-05</v>
      </c>
      <c r="G73" s="95" t="d">
        <f t="shared" si="6"/>
        <v>2024-08-06</v>
      </c>
      <c r="H73" s="94" t="d">
        <f t="shared" si="6"/>
        <v>2024-08-07</v>
      </c>
      <c r="I73" s="95" t="d">
        <f t="shared" si="6"/>
        <v>2024-08-08</v>
      </c>
      <c r="J73" s="95" t="d">
        <f t="shared" si="6"/>
        <v>2024-08-09</v>
      </c>
      <c r="K73" s="95" t="d">
        <f t="shared" si="6"/>
        <v>2024-08-10</v>
      </c>
      <c r="L73" s="95" t="d">
        <f t="shared" si="6"/>
        <v>2024-08-11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6864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634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7498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567310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7498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374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182</v>
      </c>
      <c r="I110" s="426"/>
      <c r="J110" s="53">
        <f>MAX(F30:L30,F70:L70)</f>
        <v>145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375</v>
      </c>
      <c r="E111" s="360"/>
      <c r="F111" s="360"/>
      <c r="G111" s="361"/>
      <c r="H111" s="425">
        <v>567310</v>
      </c>
      <c r="I111" s="426"/>
      <c r="J111" s="68">
        <f>SUM(F94)</f>
        <v>7498</v>
      </c>
      <c r="K111" s="425">
        <f>H111+J111</f>
        <v>574808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2024-08-12</v>
      </c>
      <c r="G14" s="95" t="d">
        <v>2024-08-13</v>
      </c>
      <c r="H14" s="95" t="d">
        <v>2024-08-14</v>
      </c>
      <c r="I14" s="95" t="d">
        <v>2024-08-15</v>
      </c>
      <c r="J14" s="95" t="d">
        <v>2024-08-16</v>
      </c>
      <c r="K14" s="95" t="d">
        <v>2024-08-17</v>
      </c>
      <c r="L14" s="95" t="d">
        <v>2024-08-18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2024-08-12</v>
      </c>
      <c r="G34" s="95" t="d">
        <f t="shared" ref="G34:L34" si="1">G14</f>
        <v>2024-08-13</v>
      </c>
      <c r="H34" s="94" t="d">
        <f t="shared" si="1"/>
        <v>2024-08-14</v>
      </c>
      <c r="I34" s="95" t="d">
        <f t="shared" si="1"/>
        <v>2024-08-15</v>
      </c>
      <c r="J34" s="95" t="d">
        <f t="shared" si="1"/>
        <v>2024-08-16</v>
      </c>
      <c r="K34" s="95" t="d">
        <f t="shared" si="1"/>
        <v>2024-08-17</v>
      </c>
      <c r="L34" s="95" t="d">
        <f t="shared" si="1"/>
        <v>2024-08-18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2024-08-12</v>
      </c>
      <c r="G54" s="95" t="d">
        <f t="shared" ref="G54:L54" si="4">G14</f>
        <v>2024-08-13</v>
      </c>
      <c r="H54" s="94" t="d">
        <f t="shared" si="4"/>
        <v>2024-08-14</v>
      </c>
      <c r="I54" s="95" t="d">
        <f t="shared" si="4"/>
        <v>2024-08-15</v>
      </c>
      <c r="J54" s="95" t="d">
        <f t="shared" si="4"/>
        <v>2024-08-16</v>
      </c>
      <c r="K54" s="95" t="d">
        <f t="shared" si="4"/>
        <v>2024-08-17</v>
      </c>
      <c r="L54" s="95" t="d">
        <f t="shared" si="4"/>
        <v>2024-08-18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2024-08-12</v>
      </c>
      <c r="G73" s="95" t="d">
        <f t="shared" si="6"/>
        <v>2024-08-13</v>
      </c>
      <c r="H73" s="94" t="d">
        <f t="shared" si="6"/>
        <v>2024-08-14</v>
      </c>
      <c r="I73" s="95" t="d">
        <f t="shared" si="6"/>
        <v>2024-08-15</v>
      </c>
      <c r="J73" s="95" t="d">
        <f t="shared" si="6"/>
        <v>2024-08-16</v>
      </c>
      <c r="K73" s="95" t="d">
        <f t="shared" si="6"/>
        <v>2024-08-17</v>
      </c>
      <c r="L73" s="95" t="d">
        <f t="shared" si="6"/>
        <v>2024-08-18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6992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612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7604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574808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7604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377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145</v>
      </c>
      <c r="I110" s="426"/>
      <c r="J110" s="53">
        <f>MAX(F30:L30,F70:L70)</f>
        <v>153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378</v>
      </c>
      <c r="E111" s="360"/>
      <c r="F111" s="360"/>
      <c r="G111" s="361"/>
      <c r="H111" s="425">
        <v>574808</v>
      </c>
      <c r="I111" s="426"/>
      <c r="J111" s="68">
        <f>SUM(F94)</f>
        <v>7604</v>
      </c>
      <c r="K111" s="425">
        <f>H111+J111</f>
        <v>582412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2024-08-19</v>
      </c>
      <c r="G14" s="95" t="d">
        <v>2024-08-20</v>
      </c>
      <c r="H14" s="95" t="d">
        <v>2024-08-21</v>
      </c>
      <c r="I14" s="95" t="d">
        <v>2024-08-22</v>
      </c>
      <c r="J14" s="95" t="d">
        <v>2024-08-23</v>
      </c>
      <c r="K14" s="95" t="d">
        <v>2024-08-24</v>
      </c>
      <c r="L14" s="95" t="d">
        <v>2024-08-25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2024-08-19</v>
      </c>
      <c r="G34" s="95" t="d">
        <f t="shared" ref="G34:L34" si="1">G14</f>
        <v>2024-08-20</v>
      </c>
      <c r="H34" s="94" t="d">
        <f t="shared" si="1"/>
        <v>2024-08-21</v>
      </c>
      <c r="I34" s="95" t="d">
        <f t="shared" si="1"/>
        <v>2024-08-22</v>
      </c>
      <c r="J34" s="95" t="d">
        <f t="shared" si="1"/>
        <v>2024-08-23</v>
      </c>
      <c r="K34" s="95" t="d">
        <f t="shared" si="1"/>
        <v>2024-08-24</v>
      </c>
      <c r="L34" s="95" t="d">
        <f t="shared" si="1"/>
        <v>2024-08-25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2024-08-19</v>
      </c>
      <c r="G54" s="95" t="d">
        <f t="shared" ref="G54:L54" si="4">G14</f>
        <v>2024-08-20</v>
      </c>
      <c r="H54" s="94" t="d">
        <f t="shared" si="4"/>
        <v>2024-08-21</v>
      </c>
      <c r="I54" s="95" t="d">
        <f t="shared" si="4"/>
        <v>2024-08-22</v>
      </c>
      <c r="J54" s="95" t="d">
        <f t="shared" si="4"/>
        <v>2024-08-23</v>
      </c>
      <c r="K54" s="95" t="d">
        <f t="shared" si="4"/>
        <v>2024-08-24</v>
      </c>
      <c r="L54" s="95" t="d">
        <f t="shared" si="4"/>
        <v>2024-08-25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2024-08-19</v>
      </c>
      <c r="G73" s="95" t="d">
        <f t="shared" si="6"/>
        <v>2024-08-20</v>
      </c>
      <c r="H73" s="94" t="d">
        <f t="shared" si="6"/>
        <v>2024-08-21</v>
      </c>
      <c r="I73" s="95" t="d">
        <f t="shared" si="6"/>
        <v>2024-08-22</v>
      </c>
      <c r="J73" s="95" t="d">
        <f t="shared" si="6"/>
        <v>2024-08-23</v>
      </c>
      <c r="K73" s="95" t="d">
        <f t="shared" si="6"/>
        <v>2024-08-24</v>
      </c>
      <c r="L73" s="95" t="d">
        <f t="shared" si="6"/>
        <v>2024-08-25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7168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348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7516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582412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7516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380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153</v>
      </c>
      <c r="I110" s="426"/>
      <c r="J110" s="53">
        <f>MAX(F30:L30,F70:L70)</f>
        <v>184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381</v>
      </c>
      <c r="E111" s="360"/>
      <c r="F111" s="360"/>
      <c r="G111" s="361"/>
      <c r="H111" s="425">
        <v>582412</v>
      </c>
      <c r="I111" s="426"/>
      <c r="J111" s="68">
        <f>SUM(F94)</f>
        <v>7516</v>
      </c>
      <c r="K111" s="425">
        <f>H111+J111</f>
        <v>589928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382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2024-08-26</v>
      </c>
      <c r="G14" s="95" t="d">
        <v>2024-08-27</v>
      </c>
      <c r="H14" s="95" t="d">
        <v>2024-08-28</v>
      </c>
      <c r="I14" s="95" t="d">
        <v>2024-08-29</v>
      </c>
      <c r="J14" s="95" t="d">
        <v>2024-08-30</v>
      </c>
      <c r="K14" s="95" t="d">
        <v>2024-08-31</v>
      </c>
      <c r="L14" s="95" t="d">
        <v>2024-09-01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2024-08-26</v>
      </c>
      <c r="G34" s="95" t="d">
        <f t="shared" ref="G34:L34" si="1">G14</f>
        <v>2024-08-27</v>
      </c>
      <c r="H34" s="94" t="d">
        <f t="shared" si="1"/>
        <v>2024-08-28</v>
      </c>
      <c r="I34" s="95" t="d">
        <f t="shared" si="1"/>
        <v>2024-08-29</v>
      </c>
      <c r="J34" s="95" t="d">
        <f t="shared" si="1"/>
        <v>2024-08-30</v>
      </c>
      <c r="K34" s="95" t="d">
        <f t="shared" si="1"/>
        <v>2024-08-31</v>
      </c>
      <c r="L34" s="95" t="d">
        <f t="shared" si="1"/>
        <v>2024-09-01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2024-08-26</v>
      </c>
      <c r="G54" s="95" t="d">
        <f t="shared" ref="G54:L54" si="4">G14</f>
        <v>2024-08-27</v>
      </c>
      <c r="H54" s="94" t="d">
        <f t="shared" si="4"/>
        <v>2024-08-28</v>
      </c>
      <c r="I54" s="95" t="d">
        <f t="shared" si="4"/>
        <v>2024-08-29</v>
      </c>
      <c r="J54" s="95" t="d">
        <f t="shared" si="4"/>
        <v>2024-08-30</v>
      </c>
      <c r="K54" s="95" t="d">
        <f t="shared" si="4"/>
        <v>2024-08-31</v>
      </c>
      <c r="L54" s="95" t="d">
        <f t="shared" si="4"/>
        <v>2024-09-01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2024-08-26</v>
      </c>
      <c r="G73" s="95" t="d">
        <f t="shared" si="6"/>
        <v>2024-08-27</v>
      </c>
      <c r="H73" s="94" t="d">
        <f t="shared" si="6"/>
        <v>2024-08-28</v>
      </c>
      <c r="I73" s="95" t="d">
        <f t="shared" si="6"/>
        <v>2024-08-29</v>
      </c>
      <c r="J73" s="95" t="d">
        <f t="shared" si="6"/>
        <v>2024-08-30</v>
      </c>
      <c r="K73" s="95" t="d">
        <f t="shared" si="6"/>
        <v>2024-08-31</v>
      </c>
      <c r="L73" s="95" t="d">
        <f t="shared" si="6"/>
        <v>2024-09-01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7144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348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7492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589928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7492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386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184</v>
      </c>
      <c r="I110" s="426"/>
      <c r="J110" s="53">
        <f>MAX(F30:L30,F70:L70)</f>
        <v>186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387</v>
      </c>
      <c r="E111" s="360"/>
      <c r="F111" s="360"/>
      <c r="G111" s="361"/>
      <c r="H111" s="425">
        <v>589928</v>
      </c>
      <c r="I111" s="426"/>
      <c r="J111" s="68">
        <f>SUM(F94)</f>
        <v>7492</v>
      </c>
      <c r="K111" s="425">
        <f>H111+J111</f>
        <v>597420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383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2024-09-02</v>
      </c>
      <c r="G14" s="95" t="d">
        <v>2024-09-03</v>
      </c>
      <c r="H14" s="95" t="d">
        <v>2024-09-04</v>
      </c>
      <c r="I14" s="95" t="d">
        <v>2024-09-05</v>
      </c>
      <c r="J14" s="95" t="d">
        <v>2024-09-06</v>
      </c>
      <c r="K14" s="95" t="d">
        <v>2024-09-07</v>
      </c>
      <c r="L14" s="95" t="d">
        <v>2024-09-08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2024-09-02</v>
      </c>
      <c r="G34" s="95" t="d">
        <f t="shared" ref="G34:L34" si="1">G14</f>
        <v>2024-09-03</v>
      </c>
      <c r="H34" s="94" t="d">
        <f t="shared" si="1"/>
        <v>2024-09-04</v>
      </c>
      <c r="I34" s="95" t="d">
        <f t="shared" si="1"/>
        <v>2024-09-05</v>
      </c>
      <c r="J34" s="95" t="d">
        <f t="shared" si="1"/>
        <v>2024-09-06</v>
      </c>
      <c r="K34" s="95" t="d">
        <f t="shared" si="1"/>
        <v>2024-09-07</v>
      </c>
      <c r="L34" s="95" t="d">
        <f t="shared" si="1"/>
        <v>2024-09-08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2024-09-02</v>
      </c>
      <c r="G54" s="95" t="d">
        <f t="shared" ref="G54:L54" si="4">G14</f>
        <v>2024-09-03</v>
      </c>
      <c r="H54" s="94" t="d">
        <f t="shared" si="4"/>
        <v>2024-09-04</v>
      </c>
      <c r="I54" s="95" t="d">
        <f t="shared" si="4"/>
        <v>2024-09-05</v>
      </c>
      <c r="J54" s="95" t="d">
        <f t="shared" si="4"/>
        <v>2024-09-06</v>
      </c>
      <c r="K54" s="95" t="d">
        <f t="shared" si="4"/>
        <v>2024-09-07</v>
      </c>
      <c r="L54" s="95" t="d">
        <f t="shared" si="4"/>
        <v>2024-09-08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2024-09-02</v>
      </c>
      <c r="G73" s="95" t="d">
        <f t="shared" si="6"/>
        <v>2024-09-03</v>
      </c>
      <c r="H73" s="94" t="d">
        <f t="shared" si="6"/>
        <v>2024-09-04</v>
      </c>
      <c r="I73" s="95" t="d">
        <f t="shared" si="6"/>
        <v>2024-09-05</v>
      </c>
      <c r="J73" s="95" t="d">
        <f t="shared" si="6"/>
        <v>2024-09-06</v>
      </c>
      <c r="K73" s="95" t="d">
        <f t="shared" si="6"/>
        <v>2024-09-07</v>
      </c>
      <c r="L73" s="95" t="d">
        <f t="shared" si="6"/>
        <v>2024-09-08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8928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630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9558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597420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9558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385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184</v>
      </c>
      <c r="I110" s="426"/>
      <c r="J110" s="53">
        <f>MAX(F30:L30,F70:L70)</f>
        <v>198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384</v>
      </c>
      <c r="E111" s="360"/>
      <c r="F111" s="360"/>
      <c r="G111" s="361"/>
      <c r="H111" s="425">
        <v>597420</v>
      </c>
      <c r="I111" s="426"/>
      <c r="J111" s="68">
        <f>SUM(F94)</f>
        <v>9558</v>
      </c>
      <c r="K111" s="425">
        <f>H111+J111</f>
        <v>606978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388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2024-09-09</v>
      </c>
      <c r="G14" s="95" t="d">
        <v>2024-09-10</v>
      </c>
      <c r="H14" s="95" t="d">
        <v>2024-09-11</v>
      </c>
      <c r="I14" s="95" t="d">
        <v>2024-09-12</v>
      </c>
      <c r="J14" s="95" t="d">
        <v>2024-09-13</v>
      </c>
      <c r="K14" s="95" t="d">
        <v>2024-09-14</v>
      </c>
      <c r="L14" s="95" t="d">
        <v>2024-09-15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253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341</v>
      </c>
      <c r="E27" s="39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396" t="s">
        <v>391</v>
      </c>
      <c r="E28" s="39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2024-09-09</v>
      </c>
      <c r="G34" s="95" t="d">
        <f t="shared" ref="G34:L34" si="1">G14</f>
        <v>2024-09-10</v>
      </c>
      <c r="H34" s="94" t="d">
        <f t="shared" si="1"/>
        <v>2024-09-11</v>
      </c>
      <c r="I34" s="95" t="d">
        <f t="shared" si="1"/>
        <v>2024-09-12</v>
      </c>
      <c r="J34" s="95" t="d">
        <f t="shared" si="1"/>
        <v>2024-09-13</v>
      </c>
      <c r="K34" s="95" t="d">
        <f t="shared" si="1"/>
        <v>2024-09-14</v>
      </c>
      <c r="L34" s="95" t="d">
        <f t="shared" si="1"/>
        <v>2024-09-15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392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253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341</v>
      </c>
      <c r="E47" s="39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396" t="s">
        <v>391</v>
      </c>
      <c r="E48" s="39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2024-09-09</v>
      </c>
      <c r="G54" s="95" t="d">
        <f t="shared" ref="G54:L54" si="4">G14</f>
        <v>2024-09-10</v>
      </c>
      <c r="H54" s="94" t="d">
        <f t="shared" si="4"/>
        <v>2024-09-11</v>
      </c>
      <c r="I54" s="95" t="d">
        <f t="shared" si="4"/>
        <v>2024-09-12</v>
      </c>
      <c r="J54" s="95" t="d">
        <f t="shared" si="4"/>
        <v>2024-09-13</v>
      </c>
      <c r="K54" s="95" t="d">
        <f t="shared" si="4"/>
        <v>2024-09-14</v>
      </c>
      <c r="L54" s="95" t="d">
        <f t="shared" si="4"/>
        <v>2024-09-15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253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341</v>
      </c>
      <c r="E67" s="39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391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2024-09-09</v>
      </c>
      <c r="G73" s="95" t="d">
        <f t="shared" si="6"/>
        <v>2024-09-10</v>
      </c>
      <c r="H73" s="94" t="d">
        <f t="shared" si="6"/>
        <v>2024-09-11</v>
      </c>
      <c r="I73" s="95" t="d">
        <f t="shared" si="6"/>
        <v>2024-09-12</v>
      </c>
      <c r="J73" s="95" t="d">
        <f t="shared" si="6"/>
        <v>2024-09-13</v>
      </c>
      <c r="K73" s="95" t="d">
        <f t="shared" si="6"/>
        <v>2024-09-14</v>
      </c>
      <c r="L73" s="95" t="d">
        <f t="shared" si="6"/>
        <v>2024-09-15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253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341</v>
      </c>
      <c r="E86" s="39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391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9176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792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9968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606978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9968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389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198</v>
      </c>
      <c r="I110" s="426"/>
      <c r="J110" s="53">
        <f>MAX(F30:L30,F70:L70)</f>
        <v>201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390</v>
      </c>
      <c r="E111" s="360"/>
      <c r="F111" s="360"/>
      <c r="G111" s="361"/>
      <c r="H111" s="425">
        <v>606978</v>
      </c>
      <c r="I111" s="426"/>
      <c r="J111" s="68">
        <f>SUM(F94)</f>
        <v>9968</v>
      </c>
      <c r="K111" s="425">
        <f>H111+J111</f>
        <v>616946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393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2024-09-16</v>
      </c>
      <c r="G14" s="95" t="d">
        <v>2024-09-17</v>
      </c>
      <c r="H14" s="95" t="d">
        <v>2024-09-18</v>
      </c>
      <c r="I14" s="95" t="d">
        <v>2024-09-19</v>
      </c>
      <c r="J14" s="95" t="d">
        <v>2024-09-20</v>
      </c>
      <c r="K14" s="95" t="d">
        <v>2024-09-21</v>
      </c>
      <c r="L14" s="95" t="d">
        <v>2024-09-22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253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341</v>
      </c>
      <c r="E27" s="39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2024-09-16</v>
      </c>
      <c r="G34" s="95" t="d">
        <f t="shared" ref="G34:L34" si="1">G14</f>
        <v>2024-09-17</v>
      </c>
      <c r="H34" s="94" t="d">
        <f t="shared" si="1"/>
        <v>2024-09-18</v>
      </c>
      <c r="I34" s="95" t="d">
        <f t="shared" si="1"/>
        <v>2024-09-19</v>
      </c>
      <c r="J34" s="95" t="d">
        <f t="shared" si="1"/>
        <v>2024-09-20</v>
      </c>
      <c r="K34" s="95" t="d">
        <f t="shared" si="1"/>
        <v>2024-09-21</v>
      </c>
      <c r="L34" s="95" t="d">
        <f t="shared" si="1"/>
        <v>2024-09-22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392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253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341</v>
      </c>
      <c r="E47" s="39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391</v>
      </c>
      <c r="E48" s="39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2024-09-16</v>
      </c>
      <c r="G54" s="95" t="d">
        <f t="shared" ref="G54:L54" si="4">G14</f>
        <v>2024-09-17</v>
      </c>
      <c r="H54" s="94" t="d">
        <f t="shared" si="4"/>
        <v>2024-09-18</v>
      </c>
      <c r="I54" s="95" t="d">
        <f t="shared" si="4"/>
        <v>2024-09-19</v>
      </c>
      <c r="J54" s="95" t="d">
        <f t="shared" si="4"/>
        <v>2024-09-20</v>
      </c>
      <c r="K54" s="95" t="d">
        <f t="shared" si="4"/>
        <v>2024-09-21</v>
      </c>
      <c r="L54" s="95" t="d">
        <f t="shared" si="4"/>
        <v>2024-09-22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253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341</v>
      </c>
      <c r="E67" s="39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391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2024-09-16</v>
      </c>
      <c r="G73" s="95" t="d">
        <f t="shared" si="6"/>
        <v>2024-09-17</v>
      </c>
      <c r="H73" s="94" t="d">
        <f t="shared" si="6"/>
        <v>2024-09-18</v>
      </c>
      <c r="I73" s="95" t="d">
        <f t="shared" si="6"/>
        <v>2024-09-19</v>
      </c>
      <c r="J73" s="95" t="d">
        <f t="shared" si="6"/>
        <v>2024-09-20</v>
      </c>
      <c r="K73" s="95" t="d">
        <f t="shared" si="6"/>
        <v>2024-09-21</v>
      </c>
      <c r="L73" s="95" t="d">
        <f t="shared" si="6"/>
        <v>2024-09-22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253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341</v>
      </c>
      <c r="E86" s="39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391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9424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972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10396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616946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10396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394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201</v>
      </c>
      <c r="I110" s="426"/>
      <c r="J110" s="53">
        <f>MAX(F30:L30,F70:L70)</f>
        <v>195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395</v>
      </c>
      <c r="E111" s="360"/>
      <c r="F111" s="360"/>
      <c r="G111" s="361"/>
      <c r="H111" s="425">
        <v>616946</v>
      </c>
      <c r="I111" s="426"/>
      <c r="J111" s="68">
        <f>SUM(F94)</f>
        <v>10396</v>
      </c>
      <c r="K111" s="425">
        <f>H111+J111</f>
        <v>627342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396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2024-09-23</v>
      </c>
      <c r="G14" s="95" t="d">
        <v>2024-09-24</v>
      </c>
      <c r="H14" s="95" t="d">
        <v>2024-09-25</v>
      </c>
      <c r="I14" s="95" t="d">
        <v>2024-09-26</v>
      </c>
      <c r="J14" s="95" t="d">
        <v>2024-09-27</v>
      </c>
      <c r="K14" s="95" t="d">
        <v>2024-09-28</v>
      </c>
      <c r="L14" s="95" t="d">
        <v>2024-09-29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253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341</v>
      </c>
      <c r="E27" s="39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2024-09-23</v>
      </c>
      <c r="G34" s="95" t="d">
        <f t="shared" ref="G34:L34" si="1">G14</f>
        <v>2024-09-24</v>
      </c>
      <c r="H34" s="94" t="d">
        <f t="shared" si="1"/>
        <v>2024-09-25</v>
      </c>
      <c r="I34" s="95" t="d">
        <f t="shared" si="1"/>
        <v>2024-09-26</v>
      </c>
      <c r="J34" s="95" t="d">
        <f t="shared" si="1"/>
        <v>2024-09-27</v>
      </c>
      <c r="K34" s="95" t="d">
        <f t="shared" si="1"/>
        <v>2024-09-28</v>
      </c>
      <c r="L34" s="95" t="d">
        <f t="shared" si="1"/>
        <v>2024-09-29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253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341</v>
      </c>
      <c r="E47" s="39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2024-09-23</v>
      </c>
      <c r="G54" s="95" t="d">
        <f t="shared" ref="G54:L54" si="4">G14</f>
        <v>2024-09-24</v>
      </c>
      <c r="H54" s="94" t="d">
        <f t="shared" si="4"/>
        <v>2024-09-25</v>
      </c>
      <c r="I54" s="95" t="d">
        <f t="shared" si="4"/>
        <v>2024-09-26</v>
      </c>
      <c r="J54" s="95" t="d">
        <f t="shared" si="4"/>
        <v>2024-09-27</v>
      </c>
      <c r="K54" s="95" t="d">
        <f t="shared" si="4"/>
        <v>2024-09-28</v>
      </c>
      <c r="L54" s="95" t="d">
        <f t="shared" si="4"/>
        <v>2024-09-29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253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341</v>
      </c>
      <c r="E67" s="39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2024-09-23</v>
      </c>
      <c r="G73" s="95" t="d">
        <f t="shared" si="6"/>
        <v>2024-09-24</v>
      </c>
      <c r="H73" s="94" t="d">
        <f t="shared" si="6"/>
        <v>2024-09-25</v>
      </c>
      <c r="I73" s="95" t="d">
        <f t="shared" si="6"/>
        <v>2024-09-26</v>
      </c>
      <c r="J73" s="95" t="d">
        <f t="shared" si="6"/>
        <v>2024-09-27</v>
      </c>
      <c r="K73" s="95" t="d">
        <f t="shared" si="6"/>
        <v>2024-09-28</v>
      </c>
      <c r="L73" s="95" t="d">
        <f t="shared" si="6"/>
        <v>2024-09-29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253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341</v>
      </c>
      <c r="E86" s="39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9240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806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10046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627342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10046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397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195</v>
      </c>
      <c r="I110" s="426"/>
      <c r="J110" s="53">
        <f>MAX(F30:L30,F70:L70)</f>
        <v>203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398</v>
      </c>
      <c r="E111" s="360"/>
      <c r="F111" s="360"/>
      <c r="G111" s="361"/>
      <c r="H111" s="425">
        <v>627342</v>
      </c>
      <c r="I111" s="426"/>
      <c r="J111" s="68">
        <f>SUM(F94)</f>
        <v>10046</v>
      </c>
      <c r="K111" s="425">
        <f>H111+J111</f>
        <v>637388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399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2024-09-30</v>
      </c>
      <c r="G14" s="95" t="d">
        <v>2024-10-01</v>
      </c>
      <c r="H14" s="95" t="d">
        <v>2024-10-02</v>
      </c>
      <c r="I14" s="95" t="d">
        <v>2024-10-03</v>
      </c>
      <c r="J14" s="95" t="d">
        <v>2024-10-04</v>
      </c>
      <c r="K14" s="95" t="d">
        <v>2024-10-05</v>
      </c>
      <c r="L14" s="95" t="d">
        <v>2024-10-06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2024-09-30</v>
      </c>
      <c r="G34" s="95" t="d">
        <f t="shared" ref="G34:L34" si="1">G14</f>
        <v>2024-10-01</v>
      </c>
      <c r="H34" s="94" t="d">
        <f t="shared" si="1"/>
        <v>2024-10-02</v>
      </c>
      <c r="I34" s="95" t="d">
        <f t="shared" si="1"/>
        <v>2024-10-03</v>
      </c>
      <c r="J34" s="95" t="d">
        <f t="shared" si="1"/>
        <v>2024-10-04</v>
      </c>
      <c r="K34" s="95" t="d">
        <f t="shared" si="1"/>
        <v>2024-10-05</v>
      </c>
      <c r="L34" s="95" t="d">
        <f t="shared" si="1"/>
        <v>2024-10-06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2024-09-30</v>
      </c>
      <c r="G54" s="95" t="d">
        <f t="shared" ref="G54:L54" si="4">G14</f>
        <v>2024-10-01</v>
      </c>
      <c r="H54" s="94" t="d">
        <f t="shared" si="4"/>
        <v>2024-10-02</v>
      </c>
      <c r="I54" s="95" t="d">
        <f t="shared" si="4"/>
        <v>2024-10-03</v>
      </c>
      <c r="J54" s="95" t="d">
        <f t="shared" si="4"/>
        <v>2024-10-04</v>
      </c>
      <c r="K54" s="95" t="d">
        <f t="shared" si="4"/>
        <v>2024-10-05</v>
      </c>
      <c r="L54" s="95" t="d">
        <f t="shared" si="4"/>
        <v>2024-10-06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2024-09-30</v>
      </c>
      <c r="G73" s="95" t="d">
        <f t="shared" si="6"/>
        <v>2024-10-01</v>
      </c>
      <c r="H73" s="94" t="d">
        <f t="shared" si="6"/>
        <v>2024-10-02</v>
      </c>
      <c r="I73" s="95" t="d">
        <f t="shared" si="6"/>
        <v>2024-10-03</v>
      </c>
      <c r="J73" s="95" t="d">
        <f t="shared" si="6"/>
        <v>2024-10-04</v>
      </c>
      <c r="K73" s="95" t="d">
        <f t="shared" si="6"/>
        <v>2024-10-05</v>
      </c>
      <c r="L73" s="95" t="d">
        <f t="shared" si="6"/>
        <v>2024-10-06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8568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746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9314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637388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9314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400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203</v>
      </c>
      <c r="I110" s="426"/>
      <c r="J110" s="53">
        <f>MAX(F30:L30,F70:L70)</f>
        <v>185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401</v>
      </c>
      <c r="E111" s="360"/>
      <c r="F111" s="360"/>
      <c r="G111" s="361"/>
      <c r="H111" s="425">
        <v>637388</v>
      </c>
      <c r="I111" s="426"/>
      <c r="J111" s="68">
        <f>SUM(F94)</f>
        <v>9314</v>
      </c>
      <c r="K111" s="425">
        <f>H111+J111</f>
        <v>646702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402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 t="d">
        <v>2024-10-07</v>
      </c>
      <c r="G14" s="95" t="d">
        <v>2024-10-08</v>
      </c>
      <c r="H14" s="95" t="d">
        <v>2024-10-09</v>
      </c>
      <c r="I14" s="95" t="d">
        <v>2024-10-10</v>
      </c>
      <c r="J14" s="95" t="d">
        <v>2024-10-11</v>
      </c>
      <c r="K14" s="95" t="d">
        <v>2024-10-12</v>
      </c>
      <c r="L14" s="95" t="d">
        <v>2024-10-13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2024-10-07</v>
      </c>
      <c r="G34" s="95" t="d">
        <f t="shared" ref="G34:L34" si="1">G14</f>
        <v>2024-10-08</v>
      </c>
      <c r="H34" s="94" t="d">
        <f t="shared" si="1"/>
        <v>2024-10-09</v>
      </c>
      <c r="I34" s="95" t="d">
        <f t="shared" si="1"/>
        <v>2024-10-10</v>
      </c>
      <c r="J34" s="95" t="d">
        <f t="shared" si="1"/>
        <v>2024-10-11</v>
      </c>
      <c r="K34" s="95" t="d">
        <f t="shared" si="1"/>
        <v>2024-10-12</v>
      </c>
      <c r="L34" s="95" t="d">
        <f t="shared" si="1"/>
        <v>2024-10-13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2024-10-07</v>
      </c>
      <c r="G54" s="95" t="d">
        <f t="shared" ref="G54:L54" si="4">G14</f>
        <v>2024-10-08</v>
      </c>
      <c r="H54" s="94" t="d">
        <f t="shared" si="4"/>
        <v>2024-10-09</v>
      </c>
      <c r="I54" s="95" t="d">
        <f t="shared" si="4"/>
        <v>2024-10-10</v>
      </c>
      <c r="J54" s="95" t="d">
        <f t="shared" si="4"/>
        <v>2024-10-11</v>
      </c>
      <c r="K54" s="95" t="d">
        <f t="shared" si="4"/>
        <v>2024-10-12</v>
      </c>
      <c r="L54" s="95" t="d">
        <f t="shared" si="4"/>
        <v>2024-10-13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6">F54</f>
        <v>2024-10-07</v>
      </c>
      <c r="G73" s="95" t="d">
        <f t="shared" si="6"/>
        <v>2024-10-08</v>
      </c>
      <c r="H73" s="94" t="d">
        <f t="shared" si="6"/>
        <v>2024-10-09</v>
      </c>
      <c r="I73" s="95" t="d">
        <f t="shared" si="6"/>
        <v>2024-10-10</v>
      </c>
      <c r="J73" s="95" t="d">
        <f t="shared" si="6"/>
        <v>2024-10-11</v>
      </c>
      <c r="K73" s="95" t="d">
        <f t="shared" si="6"/>
        <v>2024-10-12</v>
      </c>
      <c r="L73" s="95" t="d">
        <f t="shared" si="6"/>
        <v>2024-10-13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8696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9358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646702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9358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403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185</v>
      </c>
      <c r="I110" s="426"/>
      <c r="J110" s="53">
        <f>MAX(F30:L30,F70:L70)</f>
        <v>182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404</v>
      </c>
      <c r="E111" s="360"/>
      <c r="F111" s="360"/>
      <c r="G111" s="361"/>
      <c r="H111" s="425">
        <v>646702</v>
      </c>
      <c r="I111" s="426"/>
      <c r="J111" s="68">
        <f>SUM(F94)</f>
        <v>9358</v>
      </c>
      <c r="K111" s="425">
        <f>H111+J111</f>
        <v>656060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2</v>
      </c>
      <c r="Y1">
        <f ca="1">RAND()</f>
        <v>0.91421475904402238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4</v>
      </c>
      <c r="Y2">
        <f t="shared" ref="Y2:Y7" ca="1" si="1">RAND()</f>
        <v>0.46920150529585802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7</v>
      </c>
      <c r="Y3">
        <f t="shared" ca="1" si="1"/>
        <v>8.5135868688128169E-2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1</v>
      </c>
      <c r="Y4">
        <f t="shared" ca="1" si="1"/>
        <v>0.98966081573245801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6</v>
      </c>
      <c r="Y5">
        <f t="shared" ca="1" si="1"/>
        <v>0.23028230471059863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3</v>
      </c>
      <c r="Y6">
        <f t="shared" ca="1" si="1"/>
        <v>0.57397843856154629</v>
      </c>
      <c r="Z6" t="s">
        <v>292</v>
      </c>
    </row>
    <row r="7" spans="1:26" s="6" customFormat="1" ht="20.100000000000001" customHeight="1" x14ac:dyDescent="0.3">
      <c r="A7" s="434" t="s">
        <v>406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5</v>
      </c>
      <c r="Y7" s="6">
        <f t="shared" ca="1" si="1"/>
        <v>0.34280242382345183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 t="d">
        <v>2024-10-14</v>
      </c>
      <c r="G14" s="95" t="d">
        <f t="shared" ref="G14:L14" si="2">F14+1</f>
        <v>2024-10-15</v>
      </c>
      <c r="H14" s="95" t="d">
        <f t="shared" si="2"/>
        <v>2024-10-16</v>
      </c>
      <c r="I14" s="95" t="d">
        <f t="shared" si="2"/>
        <v>2024-10-17</v>
      </c>
      <c r="J14" s="95" t="d">
        <f t="shared" si="2"/>
        <v>2024-10-18</v>
      </c>
      <c r="K14" s="95" t="d">
        <f t="shared" si="2"/>
        <v>2024-10-19</v>
      </c>
      <c r="L14" s="95" t="d">
        <f t="shared" si="2"/>
        <v>2024-10-20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 t="d">
        <f>F14</f>
        <v>2024-10-14</v>
      </c>
      <c r="G34" s="95" t="d">
        <f t="shared" ref="G34:L34" si="4">G14</f>
        <v>2024-10-15</v>
      </c>
      <c r="H34" s="94" t="d">
        <f t="shared" si="4"/>
        <v>2024-10-16</v>
      </c>
      <c r="I34" s="95" t="d">
        <f t="shared" si="4"/>
        <v>2024-10-17</v>
      </c>
      <c r="J34" s="95" t="d">
        <f t="shared" si="4"/>
        <v>2024-10-18</v>
      </c>
      <c r="K34" s="95" t="d">
        <f t="shared" si="4"/>
        <v>2024-10-19</v>
      </c>
      <c r="L34" s="95" t="d">
        <f t="shared" si="4"/>
        <v>2024-10-20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2024-10-14</v>
      </c>
      <c r="G54" s="95" t="d">
        <f t="shared" ref="G54:L54" si="7">G14</f>
        <v>2024-10-15</v>
      </c>
      <c r="H54" s="94" t="d">
        <f t="shared" si="7"/>
        <v>2024-10-16</v>
      </c>
      <c r="I54" s="95" t="d">
        <f t="shared" si="7"/>
        <v>2024-10-17</v>
      </c>
      <c r="J54" s="95" t="d">
        <f t="shared" si="7"/>
        <v>2024-10-18</v>
      </c>
      <c r="K54" s="95" t="d">
        <f t="shared" si="7"/>
        <v>2024-10-19</v>
      </c>
      <c r="L54" s="95" t="d">
        <f t="shared" si="7"/>
        <v>2024-10-20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9">F54</f>
        <v>2024-10-14</v>
      </c>
      <c r="G73" s="95" t="d">
        <f t="shared" si="9"/>
        <v>2024-10-15</v>
      </c>
      <c r="H73" s="94" t="d">
        <f t="shared" si="9"/>
        <v>2024-10-16</v>
      </c>
      <c r="I73" s="95" t="d">
        <f t="shared" si="9"/>
        <v>2024-10-17</v>
      </c>
      <c r="J73" s="95" t="d">
        <f t="shared" si="9"/>
        <v>2024-10-18</v>
      </c>
      <c r="K73" s="95" t="d">
        <f t="shared" si="9"/>
        <v>2024-10-19</v>
      </c>
      <c r="L73" s="95" t="d">
        <f t="shared" si="9"/>
        <v>2024-10-20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8776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9438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656060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9438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182</v>
      </c>
      <c r="I110" s="426"/>
      <c r="J110" s="53">
        <f>MAX(F30:L30,F70:L70)</f>
        <v>180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Oct 20, 2024</v>
      </c>
      <c r="E111" s="360"/>
      <c r="F111" s="360"/>
      <c r="G111" s="361"/>
      <c r="H111" s="425">
        <v>656060</v>
      </c>
      <c r="I111" s="426"/>
      <c r="J111" s="68">
        <f>SUM(F94)</f>
        <v>9438</v>
      </c>
      <c r="K111" s="425">
        <f>H111+J111</f>
        <v>665498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5</v>
      </c>
      <c r="Y1">
        <f ca="1">RAND()</f>
        <v>0.50759425266394853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1</v>
      </c>
      <c r="Y2">
        <f t="shared" ref="Y2:Y7" ca="1" si="1">RAND()</f>
        <v>0.95005838245597274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7</v>
      </c>
      <c r="Y3">
        <f t="shared" ca="1" si="1"/>
        <v>0.29032554283496448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4</v>
      </c>
      <c r="Y4">
        <f t="shared" ca="1" si="1"/>
        <v>0.59520620902247678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3</v>
      </c>
      <c r="Y5">
        <f t="shared" ca="1" si="1"/>
        <v>0.87862359977128979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2</v>
      </c>
      <c r="Y6">
        <f t="shared" ca="1" si="1"/>
        <v>0.89686738968444368</v>
      </c>
      <c r="Z6" t="s">
        <v>292</v>
      </c>
    </row>
    <row r="7" spans="1:26" s="6" customFormat="1" ht="20.100000000000001" customHeight="1" x14ac:dyDescent="0.3">
      <c r="A7" s="434" t="s">
        <v>409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6</v>
      </c>
      <c r="Y7" s="6">
        <f t="shared" ca="1" si="1"/>
        <v>0.43347550890310116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 t="d">
        <v>2024-10-21</v>
      </c>
      <c r="G14" s="95" t="d">
        <f t="shared" ref="G14:L14" si="2">F14+1</f>
        <v>2024-10-22</v>
      </c>
      <c r="H14" s="95" t="d">
        <f t="shared" si="2"/>
        <v>2024-10-23</v>
      </c>
      <c r="I14" s="95" t="d">
        <f t="shared" si="2"/>
        <v>2024-10-24</v>
      </c>
      <c r="J14" s="95" t="d">
        <f t="shared" si="2"/>
        <v>2024-10-25</v>
      </c>
      <c r="K14" s="95" t="d">
        <f t="shared" si="2"/>
        <v>2024-10-26</v>
      </c>
      <c r="L14" s="95" t="d">
        <f t="shared" si="2"/>
        <v>2024-10-27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 t="d">
        <f>F14</f>
        <v>2024-10-21</v>
      </c>
      <c r="G34" s="95" t="d">
        <f t="shared" ref="G34:L34" si="4">G14</f>
        <v>2024-10-22</v>
      </c>
      <c r="H34" s="94" t="d">
        <f t="shared" si="4"/>
        <v>2024-10-23</v>
      </c>
      <c r="I34" s="95" t="d">
        <f t="shared" si="4"/>
        <v>2024-10-24</v>
      </c>
      <c r="J34" s="95" t="d">
        <f t="shared" si="4"/>
        <v>2024-10-25</v>
      </c>
      <c r="K34" s="95" t="d">
        <f t="shared" si="4"/>
        <v>2024-10-26</v>
      </c>
      <c r="L34" s="95" t="d">
        <f t="shared" si="4"/>
        <v>2024-10-27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2024-10-21</v>
      </c>
      <c r="G54" s="95" t="d">
        <f t="shared" ref="G54:L54" si="7">G14</f>
        <v>2024-10-22</v>
      </c>
      <c r="H54" s="94" t="d">
        <f t="shared" si="7"/>
        <v>2024-10-23</v>
      </c>
      <c r="I54" s="95" t="d">
        <f t="shared" si="7"/>
        <v>2024-10-24</v>
      </c>
      <c r="J54" s="95" t="d">
        <f t="shared" si="7"/>
        <v>2024-10-25</v>
      </c>
      <c r="K54" s="95" t="d">
        <f t="shared" si="7"/>
        <v>2024-10-26</v>
      </c>
      <c r="L54" s="95" t="d">
        <f t="shared" si="7"/>
        <v>2024-10-27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9">F54</f>
        <v>2024-10-21</v>
      </c>
      <c r="G73" s="95" t="d">
        <f t="shared" si="9"/>
        <v>2024-10-22</v>
      </c>
      <c r="H73" s="94" t="d">
        <f t="shared" si="9"/>
        <v>2024-10-23</v>
      </c>
      <c r="I73" s="95" t="d">
        <f t="shared" si="9"/>
        <v>2024-10-24</v>
      </c>
      <c r="J73" s="95" t="d">
        <f t="shared" si="9"/>
        <v>2024-10-25</v>
      </c>
      <c r="K73" s="95" t="d">
        <f t="shared" si="9"/>
        <v>2024-10-26</v>
      </c>
      <c r="L73" s="95" t="d">
        <f t="shared" si="9"/>
        <v>2024-10-27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8072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8734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f>H111</f>
        <v>665498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8734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411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180</v>
      </c>
      <c r="I110" s="426"/>
      <c r="J110" s="53">
        <f>MAX(F30:L30,F70:L70)</f>
        <v>172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Oct 27, 2024</v>
      </c>
      <c r="E111" s="360"/>
      <c r="F111" s="360"/>
      <c r="G111" s="361"/>
      <c r="H111" s="425">
        <v>665498</v>
      </c>
      <c r="I111" s="426"/>
      <c r="J111" s="68">
        <f>SUM(F94)</f>
        <v>8734</v>
      </c>
      <c r="K111" s="425">
        <f>H111+J111</f>
        <v>674232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7</v>
      </c>
      <c r="Y1">
        <f ca="1">RAND()</f>
        <v>0.15189229525589265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6</v>
      </c>
      <c r="Y2">
        <f t="shared" ref="Y2:Y7" ca="1" si="1">RAND()</f>
        <v>0.25865985498569666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2</v>
      </c>
      <c r="Y3">
        <f t="shared" ca="1" si="1"/>
        <v>0.70827187028941818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1</v>
      </c>
      <c r="Y4">
        <f t="shared" ca="1" si="1"/>
        <v>0.94778680290824946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3</v>
      </c>
      <c r="Y5">
        <f t="shared" ca="1" si="1"/>
        <v>0.60032599206883697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4</v>
      </c>
      <c r="Y6">
        <f t="shared" ca="1" si="1"/>
        <v>0.59724851257773715</v>
      </c>
      <c r="Z6" t="s">
        <v>292</v>
      </c>
    </row>
    <row r="7" spans="1:26" s="6" customFormat="1" ht="20.100000000000001" customHeight="1" x14ac:dyDescent="0.3">
      <c r="A7" s="434" t="s">
        <v>409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5</v>
      </c>
      <c r="Y7" s="6">
        <f t="shared" ca="1" si="1"/>
        <v>0.39997794746949655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 t="d">
        <v>2024-10-28</v>
      </c>
      <c r="G14" s="95" t="d">
        <v>2024-10-29</v>
      </c>
      <c r="H14" s="95" t="d">
        <v>2024-10-30</v>
      </c>
      <c r="I14" s="95" t="d">
        <v>2024-10-31</v>
      </c>
      <c r="J14" s="95" t="d">
        <v>2024-11-01</v>
      </c>
      <c r="K14" s="95" t="d">
        <v>2024-11-02</v>
      </c>
      <c r="L14" s="95" t="d">
        <v>2024-11-03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 t="d">
        <f>F14</f>
        <v>2024-10-28</v>
      </c>
      <c r="G34" s="95" t="d">
        <f t="shared" ref="G34:L34" si="3">G14</f>
        <v>2024-10-29</v>
      </c>
      <c r="H34" s="94" t="d">
        <f t="shared" si="3"/>
        <v>2024-10-30</v>
      </c>
      <c r="I34" s="95" t="d">
        <f t="shared" si="3"/>
        <v>2024-10-31</v>
      </c>
      <c r="J34" s="95" t="d">
        <f t="shared" si="3"/>
        <v>2024-11-01</v>
      </c>
      <c r="K34" s="95" t="d">
        <f t="shared" si="3"/>
        <v>2024-11-02</v>
      </c>
      <c r="L34" s="95" t="d">
        <f t="shared" si="3"/>
        <v>2024-11-03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2024-10-28</v>
      </c>
      <c r="G54" s="95" t="d">
        <f t="shared" ref="G54:L54" si="6">G14</f>
        <v>2024-10-29</v>
      </c>
      <c r="H54" s="94" t="d">
        <f t="shared" si="6"/>
        <v>2024-10-30</v>
      </c>
      <c r="I54" s="95" t="d">
        <f t="shared" si="6"/>
        <v>2024-10-31</v>
      </c>
      <c r="J54" s="95" t="d">
        <f t="shared" si="6"/>
        <v>2024-11-01</v>
      </c>
      <c r="K54" s="95" t="d">
        <f t="shared" si="6"/>
        <v>2024-11-02</v>
      </c>
      <c r="L54" s="95" t="d">
        <f t="shared" si="6"/>
        <v>2024-11-03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2024-10-28</v>
      </c>
      <c r="G73" s="95" t="d">
        <f t="shared" si="8"/>
        <v>2024-10-29</v>
      </c>
      <c r="H73" s="94" t="d">
        <f t="shared" si="8"/>
        <v>2024-10-30</v>
      </c>
      <c r="I73" s="95" t="d">
        <f t="shared" si="8"/>
        <v>2024-10-31</v>
      </c>
      <c r="J73" s="95" t="d">
        <f t="shared" si="8"/>
        <v>2024-11-01</v>
      </c>
      <c r="K73" s="95" t="d">
        <f t="shared" si="8"/>
        <v>2024-11-02</v>
      </c>
      <c r="L73" s="95" t="d">
        <f t="shared" si="8"/>
        <v>2024-11-03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4032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4694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f>H111</f>
        <v>674232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4694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172</v>
      </c>
      <c r="I110" s="426"/>
      <c r="J110" s="53">
        <f>MAX(F30:L30,F70:L70)</f>
        <v>159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Nov 3, 2024</v>
      </c>
      <c r="E111" s="360"/>
      <c r="F111" s="360"/>
      <c r="G111" s="361"/>
      <c r="H111" s="425">
        <v>674232</v>
      </c>
      <c r="I111" s="426"/>
      <c r="J111" s="68">
        <f>SUM(F94)</f>
        <v>4694</v>
      </c>
      <c r="K111" s="425">
        <f>H111+J111</f>
        <v>678926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3</v>
      </c>
      <c r="Y1">
        <f ca="1">RAND()</f>
        <v>0.82236584525345446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1</v>
      </c>
      <c r="Y2">
        <f t="shared" ref="Y2:Y7" ca="1" si="1">RAND()</f>
        <v>0.99744847457957642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4</v>
      </c>
      <c r="Y3">
        <f t="shared" ca="1" si="1"/>
        <v>0.65686446598978565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7</v>
      </c>
      <c r="Y4">
        <f t="shared" ca="1" si="1"/>
        <v>4.7069426555553129E-2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5</v>
      </c>
      <c r="Y5">
        <f t="shared" ca="1" si="1"/>
        <v>0.64285593655082507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6</v>
      </c>
      <c r="Y6">
        <f t="shared" ca="1" si="1"/>
        <v>0.48868596117242391</v>
      </c>
      <c r="Z6" t="s">
        <v>292</v>
      </c>
    </row>
    <row r="7" spans="1:26" s="6" customFormat="1" ht="20.100000000000001" customHeight="1" x14ac:dyDescent="0.3">
      <c r="A7" s="434" t="s">
        <v>412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2</v>
      </c>
      <c r="Y7" s="6">
        <f t="shared" ca="1" si="1"/>
        <v>0.99105064946779597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 t="d">
        <v>2024-11-04</v>
      </c>
      <c r="G14" s="95" t="d">
        <v>2024-11-05</v>
      </c>
      <c r="H14" s="95" t="d">
        <v>2024-11-06</v>
      </c>
      <c r="I14" s="95" t="d">
        <v>2024-11-07</v>
      </c>
      <c r="J14" s="95" t="d">
        <v>2024-11-08</v>
      </c>
      <c r="K14" s="95" t="d">
        <v>2024-11-09</v>
      </c>
      <c r="L14" s="95" t="d">
        <v>2024-11-10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 t="d">
        <f>F14</f>
        <v>2024-11-04</v>
      </c>
      <c r="G34" s="95" t="d">
        <f t="shared" ref="G34:L34" si="3">G14</f>
        <v>2024-11-05</v>
      </c>
      <c r="H34" s="94" t="d">
        <f t="shared" si="3"/>
        <v>2024-11-06</v>
      </c>
      <c r="I34" s="95" t="d">
        <f t="shared" si="3"/>
        <v>2024-11-07</v>
      </c>
      <c r="J34" s="95" t="d">
        <f t="shared" si="3"/>
        <v>2024-11-08</v>
      </c>
      <c r="K34" s="95" t="d">
        <f t="shared" si="3"/>
        <v>2024-11-09</v>
      </c>
      <c r="L34" s="95" t="d">
        <f t="shared" si="3"/>
        <v>2024-11-10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2024-11-04</v>
      </c>
      <c r="G54" s="95" t="d">
        <f t="shared" ref="G54:L54" si="6">G14</f>
        <v>2024-11-05</v>
      </c>
      <c r="H54" s="94" t="d">
        <f t="shared" si="6"/>
        <v>2024-11-06</v>
      </c>
      <c r="I54" s="95" t="d">
        <f t="shared" si="6"/>
        <v>2024-11-07</v>
      </c>
      <c r="J54" s="95" t="d">
        <f t="shared" si="6"/>
        <v>2024-11-08</v>
      </c>
      <c r="K54" s="95" t="d">
        <f t="shared" si="6"/>
        <v>2024-11-09</v>
      </c>
      <c r="L54" s="95" t="d">
        <f t="shared" si="6"/>
        <v>2024-11-10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2024-11-04</v>
      </c>
      <c r="G73" s="95" t="d">
        <f t="shared" si="8"/>
        <v>2024-11-05</v>
      </c>
      <c r="H73" s="94" t="d">
        <f t="shared" si="8"/>
        <v>2024-11-06</v>
      </c>
      <c r="I73" s="95" t="d">
        <f t="shared" si="8"/>
        <v>2024-11-07</v>
      </c>
      <c r="J73" s="95" t="d">
        <f t="shared" si="8"/>
        <v>2024-11-08</v>
      </c>
      <c r="K73" s="95" t="d">
        <f t="shared" si="8"/>
        <v>2024-11-09</v>
      </c>
      <c r="L73" s="95" t="d">
        <f t="shared" si="8"/>
        <v>2024-11-10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7688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752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8440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f>H111</f>
        <v>678926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8440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413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159</v>
      </c>
      <c r="I110" s="426"/>
      <c r="J110" s="53">
        <f>MAX(F30:L30,F70:L70)</f>
        <v>164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Nov 10, 2024</v>
      </c>
      <c r="E111" s="360"/>
      <c r="F111" s="360"/>
      <c r="G111" s="361"/>
      <c r="H111" s="425">
        <v>678926</v>
      </c>
      <c r="I111" s="426"/>
      <c r="J111" s="68">
        <f>SUM(F94)</f>
        <v>8440</v>
      </c>
      <c r="K111" s="425">
        <f>H111+J111</f>
        <v>687366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4</v>
      </c>
      <c r="Y1">
        <f ca="1">RAND()</f>
        <v>0.74477151427598032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3</v>
      </c>
      <c r="Y2">
        <f t="shared" ref="Y2:Y7" ca="1" si="1">RAND()</f>
        <v>0.78252196308895328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1</v>
      </c>
      <c r="Y3">
        <f t="shared" ca="1" si="1"/>
        <v>0.933232181033816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7</v>
      </c>
      <c r="Y4">
        <f t="shared" ca="1" si="1"/>
        <v>0.15339836103828031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5</v>
      </c>
      <c r="Y5">
        <f t="shared" ca="1" si="1"/>
        <v>0.2934458269462844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2</v>
      </c>
      <c r="Y6">
        <f t="shared" ca="1" si="1"/>
        <v>0.79326523784396075</v>
      </c>
      <c r="Z6" t="s">
        <v>292</v>
      </c>
    </row>
    <row r="7" spans="1:26" s="6" customFormat="1" ht="20.100000000000001" customHeight="1" x14ac:dyDescent="0.3">
      <c r="A7" s="434" t="s">
        <v>414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6</v>
      </c>
      <c r="Y7" s="6">
        <f t="shared" ca="1" si="1"/>
        <v>0.15951116792006326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 t="d">
        <v>2024-11-11</v>
      </c>
      <c r="G14" s="95" t="d">
        <v>2024-11-12</v>
      </c>
      <c r="H14" s="95" t="d">
        <v>2024-11-13</v>
      </c>
      <c r="I14" s="95" t="d">
        <v>2024-11-14</v>
      </c>
      <c r="J14" s="95" t="d">
        <v>2024-11-15</v>
      </c>
      <c r="K14" s="95" t="d">
        <v>2024-11-16</v>
      </c>
      <c r="L14" s="95" t="d">
        <v>2024-11-17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416</v>
      </c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396" t="s">
        <v>419</v>
      </c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 t="d">
        <f>F14</f>
        <v>2024-11-11</v>
      </c>
      <c r="G34" s="95" t="d">
        <f t="shared" ref="G34:L34" si="3">G14</f>
        <v>2024-11-12</v>
      </c>
      <c r="H34" s="94" t="d">
        <f t="shared" si="3"/>
        <v>2024-11-13</v>
      </c>
      <c r="I34" s="95" t="d">
        <f t="shared" si="3"/>
        <v>2024-11-14</v>
      </c>
      <c r="J34" s="95" t="d">
        <f t="shared" si="3"/>
        <v>2024-11-15</v>
      </c>
      <c r="K34" s="95" t="d">
        <f t="shared" si="3"/>
        <v>2024-11-16</v>
      </c>
      <c r="L34" s="95" t="d">
        <f t="shared" si="3"/>
        <v>2024-11-17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96" t="s">
        <v>416</v>
      </c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 t="s">
        <v>419</v>
      </c>
      <c r="E48" s="39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 t="d">
        <f>F14</f>
        <v>2024-11-11</v>
      </c>
      <c r="G54" s="95" t="d">
        <f t="shared" ref="G54:L54" si="6">G14</f>
        <v>2024-11-12</v>
      </c>
      <c r="H54" s="94" t="d">
        <f t="shared" si="6"/>
        <v>2024-11-13</v>
      </c>
      <c r="I54" s="95" t="d">
        <f t="shared" si="6"/>
        <v>2024-11-14</v>
      </c>
      <c r="J54" s="95" t="d">
        <f t="shared" si="6"/>
        <v>2024-11-15</v>
      </c>
      <c r="K54" s="95" t="d">
        <f t="shared" si="6"/>
        <v>2024-11-16</v>
      </c>
      <c r="L54" s="95" t="d">
        <f t="shared" si="6"/>
        <v>2024-11-17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416</v>
      </c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 t="s">
        <v>419</v>
      </c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 t="d">
        <f t="shared" ref="F73:L73" si="8">F54</f>
        <v>2024-11-11</v>
      </c>
      <c r="G73" s="95" t="d">
        <f t="shared" si="8"/>
        <v>2024-11-12</v>
      </c>
      <c r="H73" s="94" t="d">
        <f t="shared" si="8"/>
        <v>2024-11-13</v>
      </c>
      <c r="I73" s="95" t="d">
        <f t="shared" si="8"/>
        <v>2024-11-14</v>
      </c>
      <c r="J73" s="95" t="d">
        <f t="shared" si="8"/>
        <v>2024-11-15</v>
      </c>
      <c r="K73" s="95" t="d">
        <f t="shared" si="8"/>
        <v>2024-11-16</v>
      </c>
      <c r="L73" s="95" t="d">
        <f t="shared" si="8"/>
        <v>2024-11-17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96" t="s">
        <v>416</v>
      </c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 t="s">
        <v>419</v>
      </c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8440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852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9292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687366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9292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415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164</v>
      </c>
      <c r="I110" s="426"/>
      <c r="J110" s="53">
        <f>MAX(F30:L30,F70:L70)</f>
        <v>189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Nov 17, 2024</v>
      </c>
      <c r="E111" s="360"/>
      <c r="F111" s="360"/>
      <c r="G111" s="361"/>
      <c r="H111" s="425">
        <v>687366</v>
      </c>
      <c r="I111" s="426"/>
      <c r="J111" s="68">
        <f>SUM(F94)</f>
        <v>9292</v>
      </c>
      <c r="K111" s="425">
        <f>H111+J111</f>
        <v>696658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6</v>
      </c>
      <c r="Y1">
        <f ca="1">RAND()</f>
        <v>0.28818196352638481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2</v>
      </c>
      <c r="Y2">
        <f t="shared" ref="Y2:Y7" ca="1" si="1">RAND()</f>
        <v>0.9009013704967862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4</v>
      </c>
      <c r="Y3">
        <f t="shared" ca="1" si="1"/>
        <v>0.65000376782761349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1</v>
      </c>
      <c r="Y4">
        <f t="shared" ca="1" si="1"/>
        <v>0.95615363162550149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7</v>
      </c>
      <c r="Y5">
        <f t="shared" ca="1" si="1"/>
        <v>0.20087097136740006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5</v>
      </c>
      <c r="Y6">
        <f t="shared" ca="1" si="1"/>
        <v>0.35070792540473539</v>
      </c>
      <c r="Z6" t="s">
        <v>292</v>
      </c>
    </row>
    <row r="7" spans="1:27" s="6" customFormat="1" ht="20.100000000000001" customHeight="1" x14ac:dyDescent="0.3">
      <c r="A7" s="434" t="s">
        <v>417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3</v>
      </c>
      <c r="Y7" s="6">
        <f t="shared" ca="1" si="1"/>
        <v>0.77264639939643165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 t="d">
        <v>2024-11-18</v>
      </c>
      <c r="G14" s="95" t="d">
        <v>2024-11-19</v>
      </c>
      <c r="H14" s="95" t="d">
        <v>2024-11-20</v>
      </c>
      <c r="I14" s="95" t="d">
        <v>2024-11-21</v>
      </c>
      <c r="J14" s="95" t="d">
        <v>2024-11-22</v>
      </c>
      <c r="K14" s="95" t="d">
        <v>2024-11-23</v>
      </c>
      <c r="L14" s="95" t="d">
        <v>2024-11-24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96" t="s">
        <v>81</v>
      </c>
      <c r="E18" s="39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96" t="s">
        <v>189</v>
      </c>
      <c r="E20" s="39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96" t="s">
        <v>289</v>
      </c>
      <c r="E23" s="39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96" t="s">
        <v>391</v>
      </c>
      <c r="E24" s="39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96" t="s">
        <v>259</v>
      </c>
      <c r="E25" s="39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96" t="s">
        <v>341</v>
      </c>
      <c r="E26" s="39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396" t="s">
        <v>416</v>
      </c>
      <c r="E27" s="39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396" t="s">
        <v>420</v>
      </c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396"/>
      <c r="E30" s="39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396"/>
      <c r="E31" s="39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 t="d">
        <f>F14</f>
        <v>2024-11-18</v>
      </c>
      <c r="G39" s="95" t="d">
        <f t="shared" ref="G39:L39" si="4">G14</f>
        <v>2024-11-19</v>
      </c>
      <c r="H39" s="94" t="d">
        <f t="shared" si="4"/>
        <v>2024-11-20</v>
      </c>
      <c r="I39" s="95" t="d">
        <f t="shared" si="4"/>
        <v>2024-11-21</v>
      </c>
      <c r="J39" s="95" t="d">
        <f t="shared" si="4"/>
        <v>2024-11-22</v>
      </c>
      <c r="K39" s="95" t="d">
        <f t="shared" si="4"/>
        <v>2024-11-23</v>
      </c>
      <c r="L39" s="95" t="d">
        <f t="shared" si="4"/>
        <v>2024-11-24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396" t="str">
        <f t="shared" si="7"/>
        <v/>
      </c>
      <c r="E54" s="39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396" t="str">
        <f t="shared" si="7"/>
        <v/>
      </c>
      <c r="E55" s="39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396" t="str">
        <f t="shared" si="7"/>
        <v/>
      </c>
      <c r="E56" s="39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 t="d">
        <f>F14</f>
        <v>2024-11-18</v>
      </c>
      <c r="G64" s="95" t="d">
        <f t="shared" ref="G64:L64" si="28">G14</f>
        <v>2024-11-19</v>
      </c>
      <c r="H64" s="94" t="d">
        <f t="shared" si="28"/>
        <v>2024-11-20</v>
      </c>
      <c r="I64" s="95" t="d">
        <f t="shared" si="28"/>
        <v>2024-11-21</v>
      </c>
      <c r="J64" s="95" t="d">
        <f t="shared" si="28"/>
        <v>2024-11-22</v>
      </c>
      <c r="K64" s="95" t="d">
        <f t="shared" si="28"/>
        <v>2024-11-23</v>
      </c>
      <c r="L64" s="95" t="d">
        <f t="shared" si="28"/>
        <v>2024-11-24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396" t="str">
        <f t="shared" ref="D66:D85" si="30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396" t="str">
        <f t="shared" si="30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396" t="str">
        <f t="shared" si="30"/>
        <v>ADMIN</v>
      </c>
      <c r="E68" s="39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396" t="str">
        <f t="shared" si="30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396" t="str">
        <f t="shared" si="30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396" t="str">
        <f t="shared" si="30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396" t="str">
        <f t="shared" si="30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396" t="str">
        <f t="shared" si="30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396" t="str">
        <f t="shared" si="30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396" t="str">
        <f t="shared" si="30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396" t="str">
        <f t="shared" si="30"/>
        <v>CYPRESS</v>
      </c>
      <c r="E76" s="39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396" t="str">
        <f t="shared" si="30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396" t="str">
        <f t="shared" si="30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396" t="str">
        <f t="shared" si="30"/>
        <v/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396" t="str">
        <f t="shared" si="30"/>
        <v/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396" t="str">
        <f t="shared" si="30"/>
        <v/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396" t="str">
        <f t="shared" si="30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396" t="str">
        <f t="shared" si="30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396" t="str">
        <f t="shared" si="30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30"/>
        <v>TOTAL</v>
      </c>
      <c r="E85" s="40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 t="d">
        <f t="shared" ref="F88:L88" si="32">F64</f>
        <v>2024-11-18</v>
      </c>
      <c r="G88" s="95" t="d">
        <f t="shared" si="32"/>
        <v>2024-11-19</v>
      </c>
      <c r="H88" s="94" t="d">
        <f t="shared" si="32"/>
        <v>2024-11-20</v>
      </c>
      <c r="I88" s="95" t="d">
        <f t="shared" si="32"/>
        <v>2024-11-21</v>
      </c>
      <c r="J88" s="95" t="d">
        <f t="shared" si="32"/>
        <v>2024-11-22</v>
      </c>
      <c r="K88" s="95" t="d">
        <f t="shared" si="32"/>
        <v>2024-11-23</v>
      </c>
      <c r="L88" s="95" t="d">
        <f t="shared" si="32"/>
        <v>2024-11-24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396" t="str">
        <f t="shared" ref="D90:D108" si="35">IF(D16="","",UPPER(D16))</f>
        <v>SECURITY GUARD</v>
      </c>
      <c r="E90" s="39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396" t="str">
        <f t="shared" si="35"/>
        <v>ELECTRICIAN</v>
      </c>
      <c r="E91" s="39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396" t="str">
        <f t="shared" si="35"/>
        <v>ADMIN</v>
      </c>
      <c r="E92" s="39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396" t="str">
        <f t="shared" si="35"/>
        <v>WELTANCHANG</v>
      </c>
      <c r="E93" s="39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396" t="str">
        <f t="shared" si="35"/>
        <v>AC TECH</v>
      </c>
      <c r="E94" s="39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396" t="str">
        <f t="shared" si="35"/>
        <v>EXCELCON</v>
      </c>
      <c r="E95" s="39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396" t="str">
        <f t="shared" si="35"/>
        <v>REB TRADE</v>
      </c>
      <c r="E96" s="39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396" t="str">
        <f t="shared" si="35"/>
        <v>NEWCORE</v>
      </c>
      <c r="E97" s="39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396" t="str">
        <f t="shared" si="35"/>
        <v>SPECSERVE</v>
      </c>
      <c r="E98" s="39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396" t="str">
        <f t="shared" si="35"/>
        <v>AGCHEM</v>
      </c>
      <c r="E99" s="39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396" t="str">
        <f t="shared" si="35"/>
        <v>CYPRESS</v>
      </c>
      <c r="E100" s="39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396" t="str">
        <f t="shared" si="35"/>
        <v>SISCOR</v>
      </c>
      <c r="E101" s="39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396" t="str">
        <f t="shared" si="35"/>
        <v>ARLO</v>
      </c>
      <c r="E102" s="39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396" t="str">
        <f t="shared" si="35"/>
        <v/>
      </c>
      <c r="E103" s="39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396" t="str">
        <f t="shared" si="35"/>
        <v/>
      </c>
      <c r="E104" s="39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396" t="str">
        <f t="shared" si="35"/>
        <v/>
      </c>
      <c r="E105" s="39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396" t="str">
        <f t="shared" si="35"/>
        <v/>
      </c>
      <c r="E106" s="39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396" t="str">
        <f t="shared" si="35"/>
        <v/>
      </c>
      <c r="E107" s="39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396" t="str">
        <f t="shared" si="35"/>
        <v/>
      </c>
      <c r="E108" s="39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9112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1034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10146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696658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10146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418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189</v>
      </c>
      <c r="I130" s="426"/>
      <c r="J130" s="53">
        <f>MAX(F35:L35,F85:L85)</f>
        <v>195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Nov 24, 2024</v>
      </c>
      <c r="E131" s="360"/>
      <c r="F131" s="360"/>
      <c r="G131" s="361"/>
      <c r="H131" s="425">
        <v>696658</v>
      </c>
      <c r="I131" s="426"/>
      <c r="J131" s="68">
        <f>SUM(F114)</f>
        <v>10146</v>
      </c>
      <c r="K131" s="425">
        <f>H131+J131</f>
        <v>706804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5</v>
      </c>
      <c r="Y1">
        <f ca="1">RAND()</f>
        <v>0.50731329621258348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2</v>
      </c>
      <c r="Y2">
        <f t="shared" ref="Y2:Y7" ca="1" si="1">RAND()</f>
        <v>0.62738665037665009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3</v>
      </c>
      <c r="Y3">
        <f t="shared" ca="1" si="1"/>
        <v>0.57470841797662353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1</v>
      </c>
      <c r="Y4">
        <f t="shared" ca="1" si="1"/>
        <v>0.99775279611937118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6</v>
      </c>
      <c r="Y5">
        <f t="shared" ca="1" si="1"/>
        <v>0.22499353362730745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7</v>
      </c>
      <c r="Y6">
        <f t="shared" ca="1" si="1"/>
        <v>7.1300398395533593E-2</v>
      </c>
      <c r="Z6" t="s">
        <v>292</v>
      </c>
    </row>
    <row r="7" spans="1:27" s="6" customFormat="1" ht="20.100000000000001" customHeight="1" x14ac:dyDescent="0.3">
      <c r="A7" s="434" t="s">
        <v>514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4</v>
      </c>
      <c r="Y7" s="6">
        <f t="shared" ca="1" si="1"/>
        <v>0.5374286025854158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 t="d">
        <v>2024-11-25</v>
      </c>
      <c r="G14" s="95" t="d">
        <v>2024-11-26</v>
      </c>
      <c r="H14" s="95" t="d">
        <v>2024-11-27</v>
      </c>
      <c r="I14" s="95" t="d">
        <v>2024-11-28</v>
      </c>
      <c r="J14" s="95" t="d">
        <v>2024-11-29</v>
      </c>
      <c r="K14" s="95" t="d">
        <v>2024-11-30</v>
      </c>
      <c r="L14" s="95" t="d">
        <v>2024-12-01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96" t="s">
        <v>81</v>
      </c>
      <c r="E18" s="39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96" t="s">
        <v>289</v>
      </c>
      <c r="E23" s="39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96" t="s">
        <v>259</v>
      </c>
      <c r="E25" s="39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96" t="s">
        <v>341</v>
      </c>
      <c r="E26" s="39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396" t="s">
        <v>416</v>
      </c>
      <c r="E27" s="39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396" t="s">
        <v>420</v>
      </c>
      <c r="E28" s="39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396" t="s">
        <v>516</v>
      </c>
      <c r="E30" s="39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396" t="s">
        <v>515</v>
      </c>
      <c r="E31" s="39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 t="d">
        <f>F14</f>
        <v>2024-11-25</v>
      </c>
      <c r="G39" s="95" t="d">
        <f t="shared" ref="G39:L39" si="4">G14</f>
        <v>2024-11-26</v>
      </c>
      <c r="H39" s="94" t="d">
        <f t="shared" si="4"/>
        <v>2024-11-27</v>
      </c>
      <c r="I39" s="95" t="d">
        <f t="shared" si="4"/>
        <v>2024-11-28</v>
      </c>
      <c r="J39" s="95" t="d">
        <f t="shared" si="4"/>
        <v>2024-11-29</v>
      </c>
      <c r="K39" s="95" t="d">
        <f t="shared" si="4"/>
        <v>2024-11-30</v>
      </c>
      <c r="L39" s="95" t="d">
        <f t="shared" si="4"/>
        <v>2024-12-01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 t="d">
        <f>F14</f>
        <v>2024-11-25</v>
      </c>
      <c r="G64" s="95" t="d">
        <f t="shared" ref="G64:L64" si="11">G14</f>
        <v>2024-11-26</v>
      </c>
      <c r="H64" s="94" t="d">
        <f t="shared" si="11"/>
        <v>2024-11-27</v>
      </c>
      <c r="I64" s="95" t="d">
        <f t="shared" si="11"/>
        <v>2024-11-28</v>
      </c>
      <c r="J64" s="95" t="d">
        <f t="shared" si="11"/>
        <v>2024-11-29</v>
      </c>
      <c r="K64" s="95" t="d">
        <f t="shared" si="11"/>
        <v>2024-11-30</v>
      </c>
      <c r="L64" s="95" t="d">
        <f t="shared" si="11"/>
        <v>2024-12-01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96" t="str">
        <f t="shared" si="13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 t="d">
        <f t="shared" ref="F88:L88" si="15">F64</f>
        <v>2024-11-25</v>
      </c>
      <c r="G88" s="95" t="d">
        <f t="shared" si="15"/>
        <v>2024-11-26</v>
      </c>
      <c r="H88" s="94" t="d">
        <f t="shared" si="15"/>
        <v>2024-11-27</v>
      </c>
      <c r="I88" s="95" t="d">
        <f t="shared" si="15"/>
        <v>2024-11-28</v>
      </c>
      <c r="J88" s="95" t="d">
        <f t="shared" si="15"/>
        <v>2024-11-29</v>
      </c>
      <c r="K88" s="95" t="d">
        <f t="shared" si="15"/>
        <v>2024-11-30</v>
      </c>
      <c r="L88" s="95" t="d">
        <f t="shared" si="15"/>
        <v>2024-12-01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96" t="str">
        <f t="shared" si="18"/>
        <v/>
      </c>
      <c r="E106" s="39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9976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1028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11004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706804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11004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517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211</v>
      </c>
      <c r="I130" s="426"/>
      <c r="J130" s="53">
        <f>MAX(F35:L35,F85:L85)</f>
        <v>218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1, 2024</v>
      </c>
      <c r="E131" s="360"/>
      <c r="F131" s="360"/>
      <c r="G131" s="361"/>
      <c r="H131" s="425">
        <v>706804</v>
      </c>
      <c r="I131" s="426"/>
      <c r="J131" s="68">
        <f>SUM(F114)</f>
        <v>11004</v>
      </c>
      <c r="K131" s="425">
        <f>H131+J131</f>
        <v>717808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1</v>
      </c>
      <c r="Y1">
        <f ca="1">RAND()</f>
        <v>0.80231728136961034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4</v>
      </c>
      <c r="Y2">
        <f t="shared" ref="Y2:Y7" ca="1" si="1">RAND()</f>
        <v>0.36786189486402299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7</v>
      </c>
      <c r="Y3">
        <f t="shared" ca="1" si="1"/>
        <v>2.4017055082670158E-3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5</v>
      </c>
      <c r="Y4">
        <f t="shared" ca="1" si="1"/>
        <v>0.19815504008921214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2</v>
      </c>
      <c r="Y5">
        <f t="shared" ca="1" si="1"/>
        <v>0.50387337954794853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3</v>
      </c>
      <c r="Y6">
        <f t="shared" ca="1" si="1"/>
        <v>0.38565190659468318</v>
      </c>
      <c r="Z6" t="s">
        <v>292</v>
      </c>
    </row>
    <row r="7" spans="1:27" s="6" customFormat="1" ht="20.100000000000001" customHeight="1" x14ac:dyDescent="0.3">
      <c r="A7" s="434" t="s">
        <v>519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6</v>
      </c>
      <c r="Y7" s="6">
        <f t="shared" ca="1" si="1"/>
        <v>0.15064954098524341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 t="d">
        <v>2024-12-02</v>
      </c>
      <c r="G14" s="95" t="d">
        <f t="shared" ref="G14:L14" si="2">F14+1</f>
        <v>2024-12-03</v>
      </c>
      <c r="H14" s="95" t="d">
        <f t="shared" si="2"/>
        <v>2024-12-04</v>
      </c>
      <c r="I14" s="95" t="d">
        <f t="shared" si="2"/>
        <v>2024-12-05</v>
      </c>
      <c r="J14" s="95" t="d">
        <f t="shared" si="2"/>
        <v>2024-12-06</v>
      </c>
      <c r="K14" s="95" t="d">
        <f t="shared" si="2"/>
        <v>2024-12-07</v>
      </c>
      <c r="L14" s="95" t="d">
        <f t="shared" si="2"/>
        <v>2024-12-08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 t="d">
        <f>F14</f>
        <v>2024-12-02</v>
      </c>
      <c r="G39" s="95" t="d">
        <f t="shared" ref="G39:L39" si="4">G14</f>
        <v>2024-12-03</v>
      </c>
      <c r="H39" s="94" t="d">
        <f t="shared" si="4"/>
        <v>2024-12-04</v>
      </c>
      <c r="I39" s="95" t="d">
        <f t="shared" si="4"/>
        <v>2024-12-05</v>
      </c>
      <c r="J39" s="95" t="d">
        <f t="shared" si="4"/>
        <v>2024-12-06</v>
      </c>
      <c r="K39" s="95" t="d">
        <f t="shared" si="4"/>
        <v>2024-12-07</v>
      </c>
      <c r="L39" s="95" t="d">
        <f t="shared" si="4"/>
        <v>2024-12-08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 t="d">
        <f>F14</f>
        <v>2024-12-02</v>
      </c>
      <c r="G64" s="95" t="d">
        <f t="shared" ref="G64:L64" si="11">G14</f>
        <v>2024-12-03</v>
      </c>
      <c r="H64" s="94" t="d">
        <f t="shared" si="11"/>
        <v>2024-12-04</v>
      </c>
      <c r="I64" s="95" t="d">
        <f t="shared" si="11"/>
        <v>2024-12-05</v>
      </c>
      <c r="J64" s="95" t="d">
        <f t="shared" si="11"/>
        <v>2024-12-06</v>
      </c>
      <c r="K64" s="95" t="d">
        <f t="shared" si="11"/>
        <v>2024-12-07</v>
      </c>
      <c r="L64" s="95" t="d">
        <f t="shared" si="11"/>
        <v>2024-12-08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96" t="str">
        <f t="shared" si="13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 t="d">
        <f t="shared" ref="F88:L88" si="15">F64</f>
        <v>2024-12-02</v>
      </c>
      <c r="G88" s="95" t="d">
        <f t="shared" si="15"/>
        <v>2024-12-03</v>
      </c>
      <c r="H88" s="94" t="d">
        <f t="shared" si="15"/>
        <v>2024-12-04</v>
      </c>
      <c r="I88" s="95" t="d">
        <f t="shared" si="15"/>
        <v>2024-12-05</v>
      </c>
      <c r="J88" s="95" t="d">
        <f t="shared" si="15"/>
        <v>2024-12-06</v>
      </c>
      <c r="K88" s="95" t="d">
        <f t="shared" si="15"/>
        <v>2024-12-07</v>
      </c>
      <c r="L88" s="95" t="d">
        <f t="shared" si="15"/>
        <v>2024-12-08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96" t="str">
        <f t="shared" si="18"/>
        <v/>
      </c>
      <c r="E106" s="39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11192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1072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12264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717808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12264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518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218</v>
      </c>
      <c r="I130" s="426"/>
      <c r="J130" s="53">
        <f>MAX(F35:L35,F85:L85)</f>
        <v>225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8, 2024</v>
      </c>
      <c r="E131" s="360"/>
      <c r="F131" s="360"/>
      <c r="G131" s="361"/>
      <c r="H131" s="425">
        <v>717808</v>
      </c>
      <c r="I131" s="426"/>
      <c r="J131" s="68">
        <f>SUM(F114)</f>
        <v>12264</v>
      </c>
      <c r="K131" s="425">
        <f>H131+J131</f>
        <v>730072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7</v>
      </c>
      <c r="Y1">
        <f ca="1">RAND()</f>
        <v>8.3005521090827261E-2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1</v>
      </c>
      <c r="Y2">
        <f t="shared" ref="Y2:Y7" ca="1" si="1">RAND()</f>
        <v>0.89098506108408604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2</v>
      </c>
      <c r="Y3">
        <f t="shared" ca="1" si="1"/>
        <v>0.71105057395403015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5</v>
      </c>
      <c r="Y4">
        <f t="shared" ca="1" si="1"/>
        <v>0.4858712980272738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3</v>
      </c>
      <c r="Y5">
        <f t="shared" ca="1" si="1"/>
        <v>0.58846845030298356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6</v>
      </c>
      <c r="Y6">
        <f t="shared" ca="1" si="1"/>
        <v>0.33734784170416321</v>
      </c>
      <c r="Z6" t="s">
        <v>292</v>
      </c>
    </row>
    <row r="7" spans="1:27" s="6" customFormat="1" ht="20.100000000000001" customHeight="1" x14ac:dyDescent="0.3">
      <c r="A7" s="434" t="s">
        <v>520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4</v>
      </c>
      <c r="Y7" s="6">
        <f t="shared" ca="1" si="1"/>
        <v>0.51665941771140655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 t="d">
        <v>2024-12-09</v>
      </c>
      <c r="G14" s="95" t="d">
        <f t="shared" ref="G14:L14" si="2">F14+1</f>
        <v>2024-12-10</v>
      </c>
      <c r="H14" s="95" t="d">
        <f t="shared" si="2"/>
        <v>2024-12-11</v>
      </c>
      <c r="I14" s="95" t="d">
        <f t="shared" si="2"/>
        <v>2024-12-12</v>
      </c>
      <c r="J14" s="95" t="d">
        <f t="shared" si="2"/>
        <v>2024-12-13</v>
      </c>
      <c r="K14" s="95" t="d">
        <f t="shared" si="2"/>
        <v>2024-12-14</v>
      </c>
      <c r="L14" s="95" t="d">
        <f t="shared" si="2"/>
        <v>2024-12-15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 t="d">
        <f>F14</f>
        <v>2024-12-09</v>
      </c>
      <c r="G39" s="95" t="d">
        <f t="shared" ref="G39:L39" si="4">G14</f>
        <v>2024-12-10</v>
      </c>
      <c r="H39" s="94" t="d">
        <f t="shared" si="4"/>
        <v>2024-12-11</v>
      </c>
      <c r="I39" s="95" t="d">
        <f t="shared" si="4"/>
        <v>2024-12-12</v>
      </c>
      <c r="J39" s="95" t="d">
        <f t="shared" si="4"/>
        <v>2024-12-13</v>
      </c>
      <c r="K39" s="95" t="d">
        <f t="shared" si="4"/>
        <v>2024-12-14</v>
      </c>
      <c r="L39" s="95" t="d">
        <f t="shared" si="4"/>
        <v>2024-12-15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 t="d">
        <f>F14</f>
        <v>2024-12-09</v>
      </c>
      <c r="G64" s="95" t="d">
        <f t="shared" ref="G64:L64" si="11">G14</f>
        <v>2024-12-10</v>
      </c>
      <c r="H64" s="94" t="d">
        <f t="shared" si="11"/>
        <v>2024-12-11</v>
      </c>
      <c r="I64" s="95" t="d">
        <f t="shared" si="11"/>
        <v>2024-12-12</v>
      </c>
      <c r="J64" s="95" t="d">
        <f t="shared" si="11"/>
        <v>2024-12-13</v>
      </c>
      <c r="K64" s="95" t="d">
        <f t="shared" si="11"/>
        <v>2024-12-14</v>
      </c>
      <c r="L64" s="95" t="d">
        <f t="shared" si="11"/>
        <v>2024-12-15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96" t="str">
        <f t="shared" si="13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 t="d">
        <f t="shared" ref="F88:L88" si="15">F64</f>
        <v>2024-12-09</v>
      </c>
      <c r="G88" s="95" t="d">
        <f t="shared" si="15"/>
        <v>2024-12-10</v>
      </c>
      <c r="H88" s="94" t="d">
        <f t="shared" si="15"/>
        <v>2024-12-11</v>
      </c>
      <c r="I88" s="95" t="d">
        <f t="shared" si="15"/>
        <v>2024-12-12</v>
      </c>
      <c r="J88" s="95" t="d">
        <f t="shared" si="15"/>
        <v>2024-12-13</v>
      </c>
      <c r="K88" s="95" t="d">
        <f t="shared" si="15"/>
        <v>2024-12-14</v>
      </c>
      <c r="L88" s="95" t="d">
        <f t="shared" si="15"/>
        <v>2024-12-15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96" t="str">
        <f t="shared" si="18"/>
        <v/>
      </c>
      <c r="E106" s="39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11864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1072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12936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730072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12936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521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225</v>
      </c>
      <c r="I130" s="426"/>
      <c r="J130" s="53">
        <f>MAX(F35:L35,F85:L85)</f>
        <v>238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15, 2024</v>
      </c>
      <c r="E131" s="360"/>
      <c r="F131" s="360"/>
      <c r="G131" s="361"/>
      <c r="H131" s="425">
        <v>730072</v>
      </c>
      <c r="I131" s="426"/>
      <c r="J131" s="68">
        <f>SUM(F114)</f>
        <v>12936</v>
      </c>
      <c r="K131" s="425">
        <f>H131+J131</f>
        <v>743008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5</v>
      </c>
      <c r="Y1">
        <f ca="1">RAND()</f>
        <v>0.24547216813116968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1</v>
      </c>
      <c r="Y2">
        <f t="shared" ref="Y2:Y7" ca="1" si="1">RAND()</f>
        <v>0.99985293777857664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7</v>
      </c>
      <c r="Y3">
        <f t="shared" ca="1" si="1"/>
        <v>0.16046497620071176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6</v>
      </c>
      <c r="Y4">
        <f t="shared" ca="1" si="1"/>
        <v>0.22749448318744125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3</v>
      </c>
      <c r="Y5">
        <f t="shared" ca="1" si="1"/>
        <v>0.77429770196251302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4</v>
      </c>
      <c r="Y6">
        <f t="shared" ca="1" si="1"/>
        <v>0.52509680603398279</v>
      </c>
      <c r="Z6" t="s">
        <v>292</v>
      </c>
    </row>
    <row r="7" spans="1:27" s="6" customFormat="1" ht="20.100000000000001" customHeight="1" x14ac:dyDescent="0.3">
      <c r="A7" s="434" t="s">
        <v>524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2</v>
      </c>
      <c r="Y7" s="6">
        <f t="shared" ca="1" si="1"/>
        <v>0.84480502094338639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 t="d">
        <v>2024-12-16</v>
      </c>
      <c r="G14" s="95" t="d">
        <f t="shared" ref="G14:L14" si="2">F14+1</f>
        <v>2024-12-17</v>
      </c>
      <c r="H14" s="95" t="d">
        <f t="shared" si="2"/>
        <v>2024-12-18</v>
      </c>
      <c r="I14" s="95" t="d">
        <f t="shared" si="2"/>
        <v>2024-12-19</v>
      </c>
      <c r="J14" s="95" t="d">
        <f t="shared" si="2"/>
        <v>2024-12-20</v>
      </c>
      <c r="K14" s="95" t="d">
        <f t="shared" si="2"/>
        <v>2024-12-21</v>
      </c>
      <c r="L14" s="95" t="d">
        <f t="shared" si="2"/>
        <v>2024-12-22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96" t="s">
        <v>522</v>
      </c>
      <c r="E32" s="39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 t="d">
        <f>F14</f>
        <v>2024-12-16</v>
      </c>
      <c r="G39" s="95" t="d">
        <f t="shared" ref="G39:L39" si="4">G14</f>
        <v>2024-12-17</v>
      </c>
      <c r="H39" s="94" t="d">
        <f t="shared" si="4"/>
        <v>2024-12-18</v>
      </c>
      <c r="I39" s="95" t="d">
        <f t="shared" si="4"/>
        <v>2024-12-19</v>
      </c>
      <c r="J39" s="95" t="d">
        <f t="shared" si="4"/>
        <v>2024-12-20</v>
      </c>
      <c r="K39" s="95" t="d">
        <f t="shared" si="4"/>
        <v>2024-12-21</v>
      </c>
      <c r="L39" s="95" t="d">
        <f t="shared" si="4"/>
        <v>2024-12-22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96" t="str">
        <f t="shared" si="7"/>
        <v>PRIME POWER ENERGIE</v>
      </c>
      <c r="E57" s="39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 t="d">
        <f>F14</f>
        <v>2024-12-16</v>
      </c>
      <c r="G64" s="95" t="d">
        <f t="shared" ref="G64:L64" si="11">G14</f>
        <v>2024-12-17</v>
      </c>
      <c r="H64" s="94" t="d">
        <f t="shared" si="11"/>
        <v>2024-12-18</v>
      </c>
      <c r="I64" s="95" t="d">
        <f t="shared" si="11"/>
        <v>2024-12-19</v>
      </c>
      <c r="J64" s="95" t="d">
        <f t="shared" si="11"/>
        <v>2024-12-20</v>
      </c>
      <c r="K64" s="95" t="d">
        <f t="shared" si="11"/>
        <v>2024-12-21</v>
      </c>
      <c r="L64" s="95" t="d">
        <f t="shared" si="11"/>
        <v>2024-12-22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96" t="str">
        <f t="shared" si="13"/>
        <v>PRIME POWER ENERGIE</v>
      </c>
      <c r="E82" s="39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 t="d">
        <f t="shared" ref="F88:L88" si="15">F64</f>
        <v>2024-12-16</v>
      </c>
      <c r="G88" s="95" t="d">
        <f t="shared" si="15"/>
        <v>2024-12-17</v>
      </c>
      <c r="H88" s="94" t="d">
        <f t="shared" si="15"/>
        <v>2024-12-18</v>
      </c>
      <c r="I88" s="95" t="d">
        <f t="shared" si="15"/>
        <v>2024-12-19</v>
      </c>
      <c r="J88" s="95" t="d">
        <f t="shared" si="15"/>
        <v>2024-12-20</v>
      </c>
      <c r="K88" s="95" t="d">
        <f t="shared" si="15"/>
        <v>2024-12-21</v>
      </c>
      <c r="L88" s="95" t="d">
        <f t="shared" si="15"/>
        <v>2024-12-22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96" t="str">
        <f t="shared" si="18"/>
        <v>PRIME POWER ENERGIE</v>
      </c>
      <c r="E106" s="39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10016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980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10996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743008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10996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523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238</v>
      </c>
      <c r="I130" s="426"/>
      <c r="J130" s="53">
        <f>MAX(F35:L35,F85:L85)</f>
        <v>213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22, 2024</v>
      </c>
      <c r="E131" s="360"/>
      <c r="F131" s="360"/>
      <c r="G131" s="361"/>
      <c r="H131" s="425">
        <v>743008</v>
      </c>
      <c r="I131" s="426"/>
      <c r="J131" s="68">
        <f>SUM(F114)</f>
        <v>10996</v>
      </c>
      <c r="K131" s="425">
        <f>H131+J131</f>
        <v>754004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1</v>
      </c>
      <c r="Y1">
        <f ca="1">RAND()</f>
        <v>0.99088091643372367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4</v>
      </c>
      <c r="Y2">
        <f t="shared" ref="Y2:Y7" ca="1" si="1">RAND()</f>
        <v>0.67567501034238342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5</v>
      </c>
      <c r="Y3">
        <f t="shared" ca="1" si="1"/>
        <v>0.59387750931930328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3</v>
      </c>
      <c r="Y4">
        <f t="shared" ca="1" si="1"/>
        <v>0.82915025754165028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2</v>
      </c>
      <c r="Y5">
        <f t="shared" ca="1" si="1"/>
        <v>0.93696619367807144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6</v>
      </c>
      <c r="Y6">
        <f t="shared" ca="1" si="1"/>
        <v>0.37495807411429238</v>
      </c>
      <c r="Z6" t="s">
        <v>292</v>
      </c>
    </row>
    <row r="7" spans="1:27" s="6" customFormat="1" ht="20.100000000000001" customHeight="1" x14ac:dyDescent="0.3">
      <c r="A7" s="434" t="s">
        <v>525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7</v>
      </c>
      <c r="Y7" s="6">
        <f t="shared" ca="1" si="1"/>
        <v>0.19846461073063915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 t="d">
        <v>2024-12-23</v>
      </c>
      <c r="G14" s="95" t="d">
        <f t="shared" ref="G14:L14" si="2">F14+1</f>
        <v>2024-12-24</v>
      </c>
      <c r="H14" s="95" t="d">
        <f t="shared" si="2"/>
        <v>2024-12-25</v>
      </c>
      <c r="I14" s="95" t="d">
        <f t="shared" si="2"/>
        <v>2024-12-26</v>
      </c>
      <c r="J14" s="95" t="d">
        <f t="shared" si="2"/>
        <v>2024-12-27</v>
      </c>
      <c r="K14" s="95" t="d">
        <f t="shared" si="2"/>
        <v>2024-12-28</v>
      </c>
      <c r="L14" s="95" t="d">
        <f t="shared" si="2"/>
        <v>2024-12-29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96" t="s">
        <v>522</v>
      </c>
      <c r="E32" s="39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 t="d">
        <f>F14</f>
        <v>2024-12-23</v>
      </c>
      <c r="G39" s="95" t="d">
        <f t="shared" ref="G39:L39" si="4">G14</f>
        <v>2024-12-24</v>
      </c>
      <c r="H39" s="94" t="d">
        <f t="shared" si="4"/>
        <v>2024-12-25</v>
      </c>
      <c r="I39" s="95" t="d">
        <f t="shared" si="4"/>
        <v>2024-12-26</v>
      </c>
      <c r="J39" s="95" t="d">
        <f t="shared" si="4"/>
        <v>2024-12-27</v>
      </c>
      <c r="K39" s="95" t="d">
        <f t="shared" si="4"/>
        <v>2024-12-28</v>
      </c>
      <c r="L39" s="95" t="d">
        <f t="shared" si="4"/>
        <v>2024-12-29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96" t="str">
        <f t="shared" si="7"/>
        <v>PRIME POWER ENERGIE</v>
      </c>
      <c r="E57" s="39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 t="d">
        <f>F14</f>
        <v>2024-12-23</v>
      </c>
      <c r="G64" s="95" t="d">
        <f t="shared" ref="G64:L64" si="11">G14</f>
        <v>2024-12-24</v>
      </c>
      <c r="H64" s="94" t="d">
        <f t="shared" si="11"/>
        <v>2024-12-25</v>
      </c>
      <c r="I64" s="95" t="d">
        <f t="shared" si="11"/>
        <v>2024-12-26</v>
      </c>
      <c r="J64" s="95" t="d">
        <f t="shared" si="11"/>
        <v>2024-12-27</v>
      </c>
      <c r="K64" s="95" t="d">
        <f t="shared" si="11"/>
        <v>2024-12-28</v>
      </c>
      <c r="L64" s="95" t="d">
        <f t="shared" si="11"/>
        <v>2024-12-29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96" t="str">
        <f t="shared" si="13"/>
        <v>PRIME POWER ENERGIE</v>
      </c>
      <c r="E82" s="39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 t="d">
        <f t="shared" ref="F88:L88" si="15">F64</f>
        <v>2024-12-23</v>
      </c>
      <c r="G88" s="95" t="d">
        <f t="shared" si="15"/>
        <v>2024-12-24</v>
      </c>
      <c r="H88" s="94" t="d">
        <f t="shared" si="15"/>
        <v>2024-12-25</v>
      </c>
      <c r="I88" s="95" t="d">
        <f t="shared" si="15"/>
        <v>2024-12-26</v>
      </c>
      <c r="J88" s="95" t="d">
        <f t="shared" si="15"/>
        <v>2024-12-27</v>
      </c>
      <c r="K88" s="95" t="d">
        <f t="shared" si="15"/>
        <v>2024-12-28</v>
      </c>
      <c r="L88" s="95" t="d">
        <f t="shared" si="15"/>
        <v>2024-12-29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96" t="str">
        <f t="shared" si="18"/>
        <v>PRIME POWER ENERGIE</v>
      </c>
      <c r="E106" s="39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1504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0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1504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743008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1504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526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213</v>
      </c>
      <c r="I130" s="426"/>
      <c r="J130" s="53">
        <f>MAX(F35:L35,F85:L85)</f>
        <v>46</v>
      </c>
      <c r="K130" s="425"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29, 2024</v>
      </c>
      <c r="E131" s="360"/>
      <c r="F131" s="360"/>
      <c r="G131" s="361"/>
      <c r="H131" s="425">
        <v>743008</v>
      </c>
      <c r="I131" s="426"/>
      <c r="J131" s="68">
        <f>SUM(F114)</f>
        <v>1504</v>
      </c>
      <c r="K131" s="425">
        <f>H131+J131</f>
        <v>744512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 t="d">
        <f>IF(FIRST_DAY="","",IF(FIRST_DAY_FALLBACK&lt;=0,"",FIRST_DAY+(FIRST_DAY_FALLBACK)))</f>
        <v>2024-01-07</v>
      </c>
      <c r="D1" s="223" t="d">
        <f>DATEVALUE("1/1/"&amp;CUR_YEAR)</f>
        <v>2024-01-01</v>
      </c>
      <c r="E1" s="223" t="d">
        <f>IFERROR(VLOOKUP(DATE_RANGE,DATE_RANGE_TABLE,3,0),FIRST_DAY)</f>
        <v>2024-12-30</v>
      </c>
      <c r="F1" s="223" t="d">
        <f t="shared" ref="F1:L1" si="1">IF(WEEKDAY(WEEK_START,11)=COLUMN()-COLUMN(WEEK_START),WEEK_START,WEEK_START-(WEEKDAY(WEEK_START,11)-(COLUMN()-COLUMN(WEEK_START))))</f>
        <v>2024-12-30</v>
      </c>
      <c r="G1" s="223" t="d">
        <f t="shared" si="1"/>
        <v>2024-12-31</v>
      </c>
      <c r="H1" s="223" t="d">
        <f t="shared" si="1"/>
        <v>2025-01-01</v>
      </c>
      <c r="I1" s="223" t="d">
        <f t="shared" si="1"/>
        <v>2025-01-02</v>
      </c>
      <c r="J1" s="223" t="d">
        <f t="shared" si="1"/>
        <v>2025-01-03</v>
      </c>
      <c r="K1" s="223" t="d">
        <f t="shared" si="1"/>
        <v>2025-01-04</v>
      </c>
      <c r="L1" s="223" t="d">
        <f t="shared" si="1"/>
        <v>2025-01-05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 t="d">
        <f t="shared" ref="C2:C33" si="3">IF(D2="","",IFERROR(D2+(WEEK_NUM-1),""))</f>
        <v>2024-01-14</v>
      </c>
      <c r="D2" s="223" t="d">
        <f t="shared" ref="D2:D33" si="4">IF(D1="","",IF(YEAR(D1 + (8-WEEKDAY(D1,2)))=CUR_YEAR,IFERROR(D1 + (8-WEEKDAY(D1,2)),""),""))</f>
        <v>2024-01-08</v>
      </c>
      <c r="E2" s="223" t="d">
        <f>IFERROR(VLOOKUP($R$56,$B:$D,2,0),"")</f>
        <v>2024-12-31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 t="d">
        <f t="shared" si="3"/>
        <v>2024-01-21</v>
      </c>
      <c r="D3" s="223" t="d">
        <f t="shared" si="4"/>
        <v>2024-01-15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 t="d">
        <f t="shared" si="3"/>
        <v>2024-01-28</v>
      </c>
      <c r="D4" s="223" t="d">
        <f t="shared" si="4"/>
        <v>2024-01-22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443" t="str">
        <f>REF_PRETEXT&amp;REF_TICKER_INC&amp;"-"&amp;REF_INC</f>
        <v>Reference No.: SSR/EHS/F/24-00-0097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 t="d">
        <f t="shared" si="3"/>
        <v>2024-02-04</v>
      </c>
      <c r="D5" s="223" t="d">
        <f t="shared" si="4"/>
        <v>2024-01-29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2024-12-31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 t="d">
        <f t="shared" si="3"/>
        <v>2024-02-11</v>
      </c>
      <c r="D6" s="223" t="d">
        <f t="shared" si="4"/>
        <v>2024-02-05</v>
      </c>
      <c r="E6" s="229" t="str">
        <f>TEXT(REF_FALLBACK,PADDING_FORMAT)</f>
        <v>0097</v>
      </c>
      <c r="F6" s="229" t="str">
        <f>TEXT(REF_TICKER,F5)</f>
        <v>00</v>
      </c>
      <c r="G6" s="223" t="d">
        <f>IF(OR(D53=END_YEAR,D53=""),"",IFERROR(D53+(WEEK_NUM-1),""))</f>
        <v>2025-01-05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 t="d">
        <f t="shared" si="3"/>
        <v>2024-02-18</v>
      </c>
      <c r="D7" s="223" t="d">
        <f t="shared" si="4"/>
        <v>2024-02-12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 t="d">
        <f t="shared" si="3"/>
        <v>2024-02-25</v>
      </c>
      <c r="D8" s="223" t="d">
        <f t="shared" si="4"/>
        <v>2024-02-19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 t="d">
        <f t="shared" si="3"/>
        <v>2024-03-03</v>
      </c>
      <c r="D9" s="223" t="d">
        <f t="shared" si="4"/>
        <v>2024-02-26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 t="d">
        <f t="shared" si="3"/>
        <v>2024-03-10</v>
      </c>
      <c r="D10" s="223" t="d">
        <f t="shared" si="4"/>
        <v>2024-03-04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 t="d">
        <f t="shared" si="3"/>
        <v>2024-03-17</v>
      </c>
      <c r="D11" s="223" t="d">
        <f t="shared" si="4"/>
        <v>2024-03-11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 t="d">
        <f t="shared" si="3"/>
        <v>2024-03-24</v>
      </c>
      <c r="D12" s="223" t="d">
        <f t="shared" si="4"/>
        <v>2024-03-18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 t="d">
        <f t="shared" si="3"/>
        <v>2024-03-31</v>
      </c>
      <c r="D13" s="223" t="d">
        <f t="shared" si="4"/>
        <v>2024-03-25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 t="d">
        <f t="shared" si="3"/>
        <v>2024-04-07</v>
      </c>
      <c r="D14" s="223" t="d">
        <f t="shared" si="4"/>
        <v>2024-04-01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 t="d">
        <f t="shared" si="3"/>
        <v>2024-04-14</v>
      </c>
      <c r="D15" s="223" t="d">
        <f t="shared" si="4"/>
        <v>2024-04-08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 t="d">
        <f t="shared" si="3"/>
        <v>2024-04-21</v>
      </c>
      <c r="D16" s="223" t="d">
        <f t="shared" si="4"/>
        <v>2024-04-15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 t="d">
        <f t="shared" si="3"/>
        <v>2024-04-28</v>
      </c>
      <c r="D17" s="223" t="d">
        <f t="shared" si="4"/>
        <v>2024-04-22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 t="d">
        <f t="shared" si="3"/>
        <v>2024-05-05</v>
      </c>
      <c r="D18" s="223" t="d">
        <f t="shared" si="4"/>
        <v>2024-04-29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 t="d">
        <f t="shared" si="3"/>
        <v>2024-05-12</v>
      </c>
      <c r="D19" s="223" t="d">
        <f t="shared" si="4"/>
        <v>2024-05-06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 t="d">
        <f t="shared" si="3"/>
        <v>2024-05-19</v>
      </c>
      <c r="D20" s="223" t="d">
        <f t="shared" si="4"/>
        <v>2024-05-13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 t="d">
        <f t="shared" si="3"/>
        <v>2024-05-26</v>
      </c>
      <c r="D21" s="223" t="d">
        <f t="shared" si="4"/>
        <v>2024-05-20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 t="d">
        <f t="shared" si="3"/>
        <v>2024-06-02</v>
      </c>
      <c r="D22" s="223" t="d">
        <f t="shared" si="4"/>
        <v>2024-05-27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 t="d">
        <f t="shared" si="3"/>
        <v>2024-06-09</v>
      </c>
      <c r="D23" s="223" t="d">
        <f t="shared" si="4"/>
        <v>2024-06-03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 t="d">
        <f t="shared" si="3"/>
        <v>2024-06-16</v>
      </c>
      <c r="D24" s="223" t="d">
        <f t="shared" si="4"/>
        <v>2024-06-10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 t="d">
        <f t="shared" si="3"/>
        <v>2024-06-23</v>
      </c>
      <c r="D25" s="223" t="d">
        <f t="shared" si="4"/>
        <v>2024-06-17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 t="d">
        <f t="shared" si="3"/>
        <v>2024-06-30</v>
      </c>
      <c r="D26" s="223" t="d">
        <f t="shared" si="4"/>
        <v>2024-06-24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 t="d">
        <f t="shared" si="3"/>
        <v>2024-07-07</v>
      </c>
      <c r="D27" s="223" t="d">
        <f t="shared" si="4"/>
        <v>2024-07-01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 t="d">
        <f t="shared" si="3"/>
        <v>2024-07-14</v>
      </c>
      <c r="D28" s="223" t="d">
        <f t="shared" si="4"/>
        <v>2024-07-08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 t="d">
        <f t="shared" si="3"/>
        <v>2024-07-21</v>
      </c>
      <c r="D29" s="223" t="d">
        <f t="shared" si="4"/>
        <v>2024-07-15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 t="d">
        <f t="shared" si="3"/>
        <v>2024-07-28</v>
      </c>
      <c r="D30" s="223" t="d">
        <f t="shared" si="4"/>
        <v>2024-07-22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 t="d">
        <f t="shared" si="3"/>
        <v>2024-08-04</v>
      </c>
      <c r="D31" s="223" t="d">
        <f t="shared" si="4"/>
        <v>2024-07-29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 t="d">
        <f t="shared" si="3"/>
        <v>2024-08-11</v>
      </c>
      <c r="D32" s="223" t="d">
        <f t="shared" si="4"/>
        <v>2024-08-05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 t="d">
        <f t="shared" si="3"/>
        <v>2024-08-18</v>
      </c>
      <c r="D33" s="223" t="d">
        <f t="shared" si="4"/>
        <v>2024-08-12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 t="d">
        <f t="shared" ref="C34:C52" si="6">IF(D34="","",IFERROR(D34+(WEEK_NUM-1),""))</f>
        <v>2024-08-25</v>
      </c>
      <c r="D34" s="223" t="d">
        <f t="shared" ref="D34:D53" si="7">IF(D33="","",IF(YEAR(D33 + (8-WEEKDAY(D33,2)))=CUR_YEAR,IFERROR(D33 + (8-WEEKDAY(D33,2)),""),""))</f>
        <v>2024-08-19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 t="d">
        <f t="shared" si="6"/>
        <v>2024-09-01</v>
      </c>
      <c r="D35" s="223" t="d">
        <f t="shared" si="7"/>
        <v>2024-08-26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 t="d">
        <f t="shared" si="6"/>
        <v>2024-09-08</v>
      </c>
      <c r="D36" s="223" t="d">
        <f t="shared" si="7"/>
        <v>2024-09-02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 t="d">
        <f t="shared" si="6"/>
        <v>2024-09-15</v>
      </c>
      <c r="D37" s="223" t="d">
        <f t="shared" si="7"/>
        <v>2024-09-09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 t="d">
        <f t="shared" si="6"/>
        <v>2024-09-22</v>
      </c>
      <c r="D38" s="223" t="d">
        <f t="shared" si="7"/>
        <v>2024-09-16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 t="d">
        <f t="shared" si="6"/>
        <v>2024-09-29</v>
      </c>
      <c r="D39" s="223" t="d">
        <f t="shared" si="7"/>
        <v>2024-09-23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 t="d">
        <f t="shared" si="6"/>
        <v>2024-10-06</v>
      </c>
      <c r="D40" s="223" t="d">
        <f t="shared" si="7"/>
        <v>2024-09-30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 t="d">
        <f t="shared" si="6"/>
        <v>2024-10-13</v>
      </c>
      <c r="D41" s="223" t="d">
        <f t="shared" si="7"/>
        <v>2024-10-07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 t="d">
        <f t="shared" si="6"/>
        <v>2024-10-20</v>
      </c>
      <c r="D42" s="223" t="d">
        <f t="shared" si="7"/>
        <v>2024-10-14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 t="d">
        <f t="shared" si="6"/>
        <v>2024-10-27</v>
      </c>
      <c r="D43" s="223" t="d">
        <f t="shared" si="7"/>
        <v>2024-10-21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 t="d">
        <f t="shared" si="6"/>
        <v>2024-11-03</v>
      </c>
      <c r="D44" s="223" t="d">
        <f t="shared" si="7"/>
        <v>2024-10-28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 t="d">
        <f t="shared" si="6"/>
        <v>2024-11-10</v>
      </c>
      <c r="D45" s="223" t="d">
        <f t="shared" si="7"/>
        <v>2024-11-04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 t="d">
        <f t="shared" si="6"/>
        <v>2024-11-17</v>
      </c>
      <c r="D46" s="223" t="d">
        <f t="shared" si="7"/>
        <v>2024-11-11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 t="d">
        <f t="shared" si="6"/>
        <v>2024-11-24</v>
      </c>
      <c r="D47" s="223" t="d">
        <f t="shared" si="7"/>
        <v>2024-11-18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 t="d">
        <f t="shared" si="6"/>
        <v>2024-12-01</v>
      </c>
      <c r="D48" s="223" t="d">
        <f t="shared" si="7"/>
        <v>2024-11-25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 t="d">
        <f t="shared" si="6"/>
        <v>2024-12-08</v>
      </c>
      <c r="D49" s="223" t="d">
        <f t="shared" si="7"/>
        <v>2024-12-02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 t="d">
        <f t="shared" si="6"/>
        <v>2024-12-15</v>
      </c>
      <c r="D50" s="223" t="d">
        <f t="shared" si="7"/>
        <v>2024-12-09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 t="d">
        <f t="shared" si="6"/>
        <v>2024-12-22</v>
      </c>
      <c r="D51" s="223" t="d">
        <f t="shared" si="7"/>
        <v>2024-12-16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 t="d">
        <f t="shared" si="6"/>
        <v>2024-12-29</v>
      </c>
      <c r="D52" s="223" t="d">
        <f t="shared" si="7"/>
        <v>2024-12-23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 t="d">
        <f>IF(LAST_SUN="","",IF(LAST_SUN&gt;=END_YEAR,END_YEAR,""))</f>
        <v>2024-12-31</v>
      </c>
      <c r="D53" s="223" t="d">
        <f t="shared" si="7"/>
        <v>2024-12-30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445" t="s">
        <v>654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458" t="str">
        <f>IF(OR(REF_TICKER_INC="",REF_INC=""),REF_ERRMSG,REF_NUM_FULL)</f>
        <v>Reference No.: SSR/EHS/F/24-00-0097</v>
      </c>
      <c r="C61" s="459"/>
      <c r="D61" s="459"/>
      <c r="E61" s="459"/>
      <c r="F61" s="459"/>
      <c r="G61" s="459"/>
      <c r="H61" s="459"/>
      <c r="I61" s="459"/>
      <c r="J61" s="459"/>
      <c r="K61" s="459"/>
      <c r="L61" s="459"/>
      <c r="M61" s="460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December 30-31, 2024  (Monday-Tuesday)</v>
      </c>
      <c r="E63" s="463"/>
      <c r="F63" s="463"/>
      <c r="G63" s="463"/>
      <c r="H63" s="463"/>
      <c r="I63" s="463"/>
      <c r="J63" s="463"/>
      <c r="K63" s="245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456" t="s">
        <v>645</v>
      </c>
      <c r="E64" s="456"/>
      <c r="F64" s="456"/>
      <c r="G64" s="456"/>
      <c r="H64" s="456"/>
      <c r="I64" s="456"/>
      <c r="J64" s="456"/>
      <c r="K64" s="245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456" t="s">
        <v>578</v>
      </c>
      <c r="E65" s="456"/>
      <c r="F65" s="456"/>
      <c r="G65" s="456"/>
      <c r="H65" s="456"/>
      <c r="I65" s="456"/>
      <c r="J65" s="456"/>
      <c r="K65" s="245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456" t="s">
        <v>577</v>
      </c>
      <c r="E66" s="456"/>
      <c r="F66" s="456"/>
      <c r="G66" s="456"/>
      <c r="H66" s="456"/>
      <c r="I66" s="456"/>
      <c r="J66" s="456"/>
      <c r="K66" s="245"/>
      <c r="L66" s="243"/>
      <c r="M66" s="235"/>
      <c r="N66" s="235"/>
      <c r="O66" s="247"/>
      <c r="P66" s="454" t="s">
        <v>570</v>
      </c>
      <c r="Q66" s="45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57" t="s">
        <v>579</v>
      </c>
      <c r="C69" s="457"/>
      <c r="D69" s="457"/>
      <c r="E69" s="457"/>
      <c r="F69" s="457"/>
      <c r="G69" s="457"/>
      <c r="H69" s="457"/>
      <c r="I69" s="457"/>
      <c r="J69" s="457"/>
      <c r="K69" s="457"/>
      <c r="L69" s="457"/>
      <c r="M69" s="45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2024-12-30</v>
      </c>
      <c r="F72" s="257" t="d">
        <f t="shared" si="9"/>
        <v>2024-12-31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535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253</v>
      </c>
      <c r="D83" s="46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534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289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536</v>
      </c>
      <c r="D86" s="46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531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224</v>
      </c>
      <c r="D88" s="46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391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530</v>
      </c>
      <c r="D90" s="46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/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2024-12-30</v>
      </c>
      <c r="F95" s="257" t="d">
        <f t="shared" si="11"/>
        <v>2024-12-31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LITAN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MSJR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MULTI LINE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NEWCORE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PRIME POWER ENERGIE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REB TRADE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SPECSERVE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WELTANCHANG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/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57" t="s">
        <v>580</v>
      </c>
      <c r="C117" s="457"/>
      <c r="D117" s="457"/>
      <c r="E117" s="457"/>
      <c r="F117" s="457"/>
      <c r="G117" s="457"/>
      <c r="H117" s="457"/>
      <c r="I117" s="457"/>
      <c r="J117" s="457"/>
      <c r="K117" s="457"/>
      <c r="L117" s="457"/>
      <c r="M117" s="45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2024-12-30</v>
      </c>
      <c r="F120" s="257" t="d">
        <f t="shared" si="14"/>
        <v>2024-12-31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LITAN</v>
      </c>
      <c r="D130" s="46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MSJR</v>
      </c>
      <c r="D131" s="46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MULTI LINE</v>
      </c>
      <c r="D132" s="46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NEWCORE</v>
      </c>
      <c r="D133" s="46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PRIME POWER ENERGIE</v>
      </c>
      <c r="D134" s="46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REB TRADE</v>
      </c>
      <c r="D135" s="46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SISCOR</v>
      </c>
      <c r="D136" s="46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SPECSERVE</v>
      </c>
      <c r="D137" s="46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WELTANCHANG</v>
      </c>
      <c r="D138" s="46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/>
      </c>
      <c r="D139" s="46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2024-12-30</v>
      </c>
      <c r="F143" s="257" t="d">
        <f t="shared" si="20"/>
        <v>2024-12-31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1">IF(C73="","",UPPER(C73))</f>
        <v>STAFF</v>
      </c>
      <c r="D144" s="46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1"/>
        <v>SECURITY GUARD</v>
      </c>
      <c r="D145" s="46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1"/>
        <v>ELECTRICIAN</v>
      </c>
      <c r="D146" s="46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1"/>
        <v>ADMIN</v>
      </c>
      <c r="D147" s="46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1"/>
        <v>AC TECH</v>
      </c>
      <c r="D148" s="46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1"/>
        <v>AGCHEM</v>
      </c>
      <c r="D149" s="46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1"/>
        <v>ARLO</v>
      </c>
      <c r="D150" s="46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1"/>
        <v>CYPRESS</v>
      </c>
      <c r="D151" s="46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1"/>
        <v>EXCELCON</v>
      </c>
      <c r="D152" s="46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LITAN</v>
      </c>
      <c r="D153" s="46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MSJR</v>
      </c>
      <c r="D154" s="46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MULTI LINE</v>
      </c>
      <c r="D155" s="46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NEWCORE</v>
      </c>
      <c r="D156" s="46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PRIME POWER ENERGIE</v>
      </c>
      <c r="D157" s="46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REB TRADE</v>
      </c>
      <c r="D158" s="46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SISCOR</v>
      </c>
      <c r="D159" s="46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SPECSERVE</v>
      </c>
      <c r="D160" s="46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1"/>
        <v>WELTANCHANG</v>
      </c>
      <c r="D161" s="46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1"/>
        <v/>
      </c>
      <c r="D162" s="46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0</v>
      </c>
      <c r="F165" s="473"/>
      <c r="G165" s="235"/>
      <c r="H165" s="474" t="s">
        <v>647</v>
      </c>
      <c r="I165" s="474"/>
      <c r="J165" s="475">
        <f>R67</f>
        <v>744512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0</v>
      </c>
      <c r="F166" s="473"/>
      <c r="G166" s="235"/>
      <c r="H166" s="474" t="s">
        <v>648</v>
      </c>
      <c r="I166" s="474"/>
      <c r="J166" s="475">
        <f>SUM(E167:F168,J165)</f>
        <v>744512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0</v>
      </c>
      <c r="F167" s="475"/>
      <c r="G167" s="235"/>
      <c r="H167" s="235"/>
      <c r="I167" s="232"/>
      <c r="J167" s="483" t="str">
        <f>IF(J182=F182,"",ROUND((J182/F182-1)*100,2)&amp;"% ↑")</f>
        <v/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57" t="s">
        <v>591</v>
      </c>
      <c r="C170" s="457"/>
      <c r="D170" s="457"/>
      <c r="E170" s="457"/>
      <c r="F170" s="457"/>
      <c r="G170" s="457"/>
      <c r="H170" s="457"/>
      <c r="I170" s="457"/>
      <c r="J170" s="457"/>
      <c r="K170" s="457"/>
      <c r="L170" s="457"/>
      <c r="M170" s="45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46</v>
      </c>
      <c r="G181" s="496"/>
      <c r="H181" s="497">
        <f>MAX(E92:K92,E115:K115)</f>
        <v>0</v>
      </c>
      <c r="I181" s="497"/>
      <c r="J181" s="498">
        <f>MAX(F181,H181,T66)</f>
        <v>238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744512</v>
      </c>
      <c r="G182" s="496"/>
      <c r="H182" s="497">
        <f>E167</f>
        <v>0</v>
      </c>
      <c r="I182" s="497"/>
      <c r="J182" s="499">
        <f>SUM(F182:I182)</f>
        <v>744512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57" t="s">
        <v>608</v>
      </c>
      <c r="C185" s="457"/>
      <c r="D185" s="457"/>
      <c r="E185" s="457"/>
      <c r="F185" s="457"/>
      <c r="G185" s="457"/>
      <c r="H185" s="457"/>
      <c r="I185" s="457"/>
      <c r="J185" s="457"/>
      <c r="K185" s="457"/>
      <c r="L185" s="457"/>
      <c r="M185" s="45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57" t="s">
        <v>609</v>
      </c>
      <c r="C200" s="457"/>
      <c r="D200" s="457"/>
      <c r="E200" s="457"/>
      <c r="F200" s="457"/>
      <c r="G200" s="457"/>
      <c r="H200" s="457"/>
      <c r="I200" s="457"/>
      <c r="J200" s="457"/>
      <c r="K200" s="457"/>
      <c r="L200" s="457"/>
      <c r="M200" s="45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57" t="s">
        <v>592</v>
      </c>
      <c r="C223" s="457"/>
      <c r="D223" s="457"/>
      <c r="E223" s="457"/>
      <c r="F223" s="457"/>
      <c r="G223" s="457"/>
      <c r="H223" s="457"/>
      <c r="I223" s="457"/>
      <c r="J223" s="457"/>
      <c r="K223" s="457"/>
      <c r="L223" s="457"/>
      <c r="M223" s="45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15" t="s">
        <v>593</v>
      </c>
      <c r="C238" s="515"/>
      <c r="D238" s="515"/>
      <c r="E238" s="515"/>
      <c r="F238" s="515"/>
      <c r="G238" s="515"/>
      <c r="H238" s="515"/>
      <c r="I238" s="515"/>
      <c r="J238" s="515"/>
      <c r="K238" s="515"/>
      <c r="L238" s="515"/>
      <c r="M238" s="51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 t="d">
        <f>IF(WEEKDAY($O$4,11)=COLUMN()-COLUMN($M1),$O$4,$O$4-(WEEKDAY($O$4,11)-(COLUMN()-COLUMN($M1))))</f>
        <v>2024-12-30</v>
      </c>
      <c r="O1" s="202" t="d">
        <f t="shared" ref="O1:T1" si="0">IF(WEEKDAY($O$4,11)=COLUMN()-COLUMN($M1),$O$4,$O$4-(WEEKDAY($O$4,11)-(COLUMN()-COLUMN($M1))))</f>
        <v>2024-12-31</v>
      </c>
      <c r="P1" s="202" t="d">
        <f t="shared" si="0"/>
        <v>2025-01-01</v>
      </c>
      <c r="Q1" s="202" t="d">
        <f t="shared" si="0"/>
        <v>2025-01-02</v>
      </c>
      <c r="R1" s="202" t="d">
        <f t="shared" si="0"/>
        <v>2025-01-03</v>
      </c>
      <c r="S1" s="202" t="d">
        <f t="shared" si="0"/>
        <v>2025-01-04</v>
      </c>
      <c r="T1" s="202" t="d">
        <f t="shared" si="0"/>
        <v>2025-01-05</v>
      </c>
      <c r="U1" s="203"/>
      <c r="V1" s="203"/>
      <c r="X1" s="159">
        <f ca="1">RANK($Y1, $Y$1:$Y$7)</f>
        <v>2</v>
      </c>
      <c r="Y1" s="159">
        <f ca="1">RAND()</f>
        <v>0.79509932991736398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ref="X2:X7" ca="1" si="1">RANK($Y2, $Y$1:$Y$7)</f>
        <v>5</v>
      </c>
      <c r="Y2" s="159">
        <f t="shared" ref="Y2:Y7" ca="1" si="2">RAND()</f>
        <v>0.17499972169945699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69" t="s">
        <v>560</v>
      </c>
      <c r="P3" s="569"/>
      <c r="X3" s="159">
        <f t="shared" ca="1" si="1"/>
        <v>7</v>
      </c>
      <c r="Y3" s="159">
        <f t="shared" ca="1" si="2"/>
        <v>6.2622291451428724E-2</v>
      </c>
      <c r="Z3" s="159" t="s">
        <v>193</v>
      </c>
    </row>
    <row r="4" spans="1:27" s="159" customForma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 t="d">
        <v>2024-12-30</v>
      </c>
      <c r="P4" s="570"/>
      <c r="X4" s="159">
        <f t="shared" ca="1" si="1"/>
        <v>4</v>
      </c>
      <c r="Y4" s="159">
        <f t="shared" ca="1" si="2"/>
        <v>0.3746743817830811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0.90992897385933225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X6" s="159">
        <f t="shared" ca="1" si="1"/>
        <v>6</v>
      </c>
      <c r="Y6" s="159">
        <f t="shared" ca="1" si="2"/>
        <v>8.5995611156651774E-2</v>
      </c>
      <c r="Z6" s="159" t="s">
        <v>292</v>
      </c>
    </row>
    <row r="7" spans="1:27" s="160" customFormat="1" ht="23.25" customHeight="1" x14ac:dyDescent="0.25">
      <c r="A7" s="572" t="s">
        <v>540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159"/>
      <c r="P7" s="159"/>
      <c r="X7" s="160">
        <f t="shared" ca="1" si="1"/>
        <v>3</v>
      </c>
      <c r="Y7" s="160">
        <f t="shared" ca="1" si="2"/>
        <v>0.50085193122299732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564"/>
      <c r="D16" s="369" t="s">
        <v>1</v>
      </c>
      <c r="E16" s="371"/>
      <c r="F16" s="169" t="d">
        <f>IF(YEAR(N1)=YEAR($O$4),N1,"")</f>
        <v>2024-12-30</v>
      </c>
      <c r="G16" s="169" t="d">
        <f t="shared" ref="G16:L16" si="4">IF(YEAR(O1)=YEAR($O$4),O1,"")</f>
        <v>2024-12-31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530</v>
      </c>
      <c r="E21" s="563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562" t="s">
        <v>189</v>
      </c>
      <c r="E22" s="563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562" t="s">
        <v>203</v>
      </c>
      <c r="E23" s="563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562" t="s">
        <v>531</v>
      </c>
      <c r="E24" s="563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562" t="s">
        <v>289</v>
      </c>
      <c r="E25" s="563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562" t="s">
        <v>391</v>
      </c>
      <c r="E26" s="563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562" t="s">
        <v>532</v>
      </c>
      <c r="E27" s="563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562" t="s">
        <v>533</v>
      </c>
      <c r="E28" s="563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562" t="s">
        <v>224</v>
      </c>
      <c r="E29" s="563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562" t="s">
        <v>420</v>
      </c>
      <c r="E30" s="563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562" t="s">
        <v>253</v>
      </c>
      <c r="E31" s="563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562" t="s">
        <v>534</v>
      </c>
      <c r="E32" s="563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562" t="s">
        <v>535</v>
      </c>
      <c r="E33" s="563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562" t="s">
        <v>536</v>
      </c>
      <c r="E34" s="563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562"/>
      <c r="E35" s="56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564"/>
      <c r="D41" s="369" t="str">
        <f>D16</f>
        <v>Date</v>
      </c>
      <c r="E41" s="371"/>
      <c r="F41" s="169" t="d">
        <f t="shared" ref="F41:L41" si="8">IF(F16="","",F16)</f>
        <v>2024-12-30</v>
      </c>
      <c r="G41" s="169" t="d">
        <f t="shared" si="8"/>
        <v>2024-12-31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WELTANCHANG</v>
      </c>
      <c r="E46" s="563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AC TECH</v>
      </c>
      <c r="E47" s="563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EXCELCON</v>
      </c>
      <c r="E48" s="563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REB TRADE</v>
      </c>
      <c r="E49" s="563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NEWCORE</v>
      </c>
      <c r="E50" s="563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SPECSERVE</v>
      </c>
      <c r="E51" s="563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AGCHEM</v>
      </c>
      <c r="E52" s="563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CYPRESS</v>
      </c>
      <c r="E53" s="563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SISCOR</v>
      </c>
      <c r="E54" s="563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ARLO</v>
      </c>
      <c r="E55" s="563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MSJR</v>
      </c>
      <c r="E56" s="563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MULTI LINE</v>
      </c>
      <c r="E57" s="563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LITAN</v>
      </c>
      <c r="E58" s="563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PRIME POWER ENERGIE</v>
      </c>
      <c r="E59" s="563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562" t="str">
        <f t="shared" si="10"/>
        <v/>
      </c>
      <c r="E60" s="56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 t="d">
        <f>IF(F41="","",F41)</f>
        <v>2024-12-30</v>
      </c>
      <c r="G69" s="169" t="d">
        <f t="shared" ref="G69:L69" si="15">IF(G41="","",G41)</f>
        <v>2024-12-31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WELTANCHANG</v>
      </c>
      <c r="E74" s="563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AC TECH</v>
      </c>
      <c r="E75" s="563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EXCELCON</v>
      </c>
      <c r="E76" s="563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REB TRADE</v>
      </c>
      <c r="E77" s="563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NEWCORE</v>
      </c>
      <c r="E78" s="563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SPECSERVE</v>
      </c>
      <c r="E79" s="563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AGCHEM</v>
      </c>
      <c r="E80" s="563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CYPRESS</v>
      </c>
      <c r="E81" s="563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SISCOR</v>
      </c>
      <c r="E82" s="563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ARLO</v>
      </c>
      <c r="E83" s="563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MSJR</v>
      </c>
      <c r="E84" s="563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MULTI LINE</v>
      </c>
      <c r="E85" s="563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LITAN</v>
      </c>
      <c r="E86" s="563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PRIME POWER ENERGIE</v>
      </c>
      <c r="E87" s="563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562" t="str">
        <f t="shared" si="17"/>
        <v/>
      </c>
      <c r="E88" s="56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tr">
        <f>IF(C37="","",UPPER(C37))</f>
        <v>TOTAL MANPOWER</v>
      </c>
      <c r="D90" s="567"/>
      <c r="E90" s="56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 t="d">
        <f>IF(F69="","",F69)</f>
        <v>2024-12-30</v>
      </c>
      <c r="G94" s="169" t="d">
        <f t="shared" ref="G94:L94" si="20">IF(G69="","",G69)</f>
        <v>2024-12-31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WELTANCHANG</v>
      </c>
      <c r="E99" s="563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AC TECH</v>
      </c>
      <c r="E100" s="563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EXCELCON</v>
      </c>
      <c r="E101" s="563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REB TRADE</v>
      </c>
      <c r="E102" s="563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NEWCORE</v>
      </c>
      <c r="E103" s="563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SPECSERVE</v>
      </c>
      <c r="E104" s="563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AGCHEM</v>
      </c>
      <c r="E105" s="563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CYPRESS</v>
      </c>
      <c r="E106" s="563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SISCOR</v>
      </c>
      <c r="E107" s="563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ARLO</v>
      </c>
      <c r="E108" s="563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MSJR</v>
      </c>
      <c r="E109" s="563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MULTI LINE</v>
      </c>
      <c r="E110" s="563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LITAN</v>
      </c>
      <c r="E111" s="563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PRIME POWER ENERGIE</v>
      </c>
      <c r="E112" s="563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562" t="str">
        <f t="shared" si="22"/>
        <v/>
      </c>
      <c r="E113" s="56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69" t="s">
        <v>563</v>
      </c>
      <c r="D115" s="370"/>
      <c r="E115" s="37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49</v>
      </c>
      <c r="D118" s="392"/>
      <c r="E118" s="393"/>
      <c r="F118" s="558">
        <f>SUM(F62:L62)</f>
        <v>0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50</v>
      </c>
      <c r="D119" s="392"/>
      <c r="E119" s="393"/>
      <c r="F119" s="558">
        <f>SUM(F115:L115)</f>
        <v>0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51</v>
      </c>
      <c r="D120" s="392"/>
      <c r="E120" s="393"/>
      <c r="F120" s="558">
        <f>SUM(F118:G119)</f>
        <v>0</v>
      </c>
      <c r="G120" s="55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91" t="s">
        <v>547</v>
      </c>
      <c r="D121" s="392"/>
      <c r="E121" s="393"/>
      <c r="F121" s="558">
        <v>744512</v>
      </c>
      <c r="G121" s="55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91" t="s">
        <v>53</v>
      </c>
      <c r="D122" s="392"/>
      <c r="E122" s="393"/>
      <c r="F122" s="558">
        <f>F120</f>
        <v>0</v>
      </c>
      <c r="G122" s="55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60"/>
      <c r="D123" s="560"/>
      <c r="E123" s="560"/>
      <c r="F123" s="561"/>
      <c r="G123" s="56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8" t="str">
        <f>IF(7-COUNTIF(F16:L16,"")&lt;=0,"","III. STATISTIC REPORT AS OF:  "&amp;UPPER(TEXT(LOOKUP(2,1/($F$16:$L$16&lt;&gt;""),$F$16:$L$16),"MMM D, YYYY")))</f>
        <v>III. STATISTIC REPORT AS OF:  DEC 31, 2024</v>
      </c>
      <c r="C125" s="438"/>
      <c r="D125" s="438"/>
      <c r="E125" s="438"/>
      <c r="F125" s="438"/>
      <c r="G125" s="438"/>
      <c r="H125" s="438"/>
      <c r="I125" s="438"/>
      <c r="J125" s="438"/>
      <c r="K125" s="438"/>
      <c r="L125" s="43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80" t="s">
        <v>15</v>
      </c>
      <c r="E127" s="551"/>
      <c r="F127" s="551"/>
      <c r="G127" s="552"/>
      <c r="H127" s="556" t="s">
        <v>16</v>
      </c>
      <c r="I127" s="556"/>
      <c r="J127" s="557" t="s">
        <v>17</v>
      </c>
      <c r="K127" s="556" t="s">
        <v>18</v>
      </c>
      <c r="L127" s="556"/>
    </row>
    <row r="128" spans="2:16" s="50" customFormat="1" ht="16.5" x14ac:dyDescent="0.25">
      <c r="B128" s="170"/>
      <c r="C128" s="219"/>
      <c r="D128" s="553"/>
      <c r="E128" s="554"/>
      <c r="F128" s="554"/>
      <c r="G128" s="555"/>
      <c r="H128" s="556"/>
      <c r="I128" s="556"/>
      <c r="J128" s="557"/>
      <c r="K128" s="556"/>
      <c r="L128" s="556"/>
    </row>
    <row r="129" spans="2:12" s="50" customFormat="1" ht="3.75" customHeight="1" x14ac:dyDescent="0.25">
      <c r="B129" s="170"/>
      <c r="C129" s="219"/>
      <c r="D129" s="369"/>
      <c r="E129" s="370"/>
      <c r="F129" s="370"/>
      <c r="G129" s="371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92" t="s">
        <v>19</v>
      </c>
      <c r="F130" s="392"/>
      <c r="G130" s="393"/>
      <c r="H130" s="535">
        <v>0</v>
      </c>
      <c r="I130" s="536"/>
      <c r="J130" s="212">
        <v>0</v>
      </c>
      <c r="K130" s="535">
        <f>J130+REF!D1</f>
        <v>0</v>
      </c>
      <c r="L130" s="53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92" t="s">
        <v>20</v>
      </c>
      <c r="F131" s="392"/>
      <c r="G131" s="393"/>
      <c r="H131" s="535">
        <v>0</v>
      </c>
      <c r="I131" s="536"/>
      <c r="J131" s="212">
        <v>0</v>
      </c>
      <c r="K131" s="535">
        <f>J131+REF!D2</f>
        <v>0</v>
      </c>
      <c r="L131" s="53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92" t="s">
        <v>21</v>
      </c>
      <c r="F132" s="392"/>
      <c r="G132" s="393"/>
      <c r="H132" s="535">
        <v>0</v>
      </c>
      <c r="I132" s="536"/>
      <c r="J132" s="212">
        <v>0</v>
      </c>
      <c r="K132" s="535">
        <f>J132+REF!D3</f>
        <v>0</v>
      </c>
      <c r="L132" s="536"/>
    </row>
    <row r="133" spans="2:12" s="50" customFormat="1" ht="16.5" x14ac:dyDescent="0.25">
      <c r="B133" s="170"/>
      <c r="C133" s="219"/>
      <c r="D133" s="216" t="s">
        <v>537</v>
      </c>
      <c r="E133" s="548" t="s">
        <v>23</v>
      </c>
      <c r="F133" s="548"/>
      <c r="G133" s="549"/>
      <c r="H133" s="550">
        <v>0</v>
      </c>
      <c r="I133" s="536"/>
      <c r="J133" s="212">
        <v>0</v>
      </c>
      <c r="K133" s="535">
        <f>J133+REF!D4</f>
        <v>0</v>
      </c>
      <c r="L133" s="536"/>
    </row>
    <row r="134" spans="2:12" s="50" customFormat="1" ht="16.5" x14ac:dyDescent="0.25">
      <c r="B134" s="170"/>
      <c r="C134" s="219"/>
      <c r="D134" s="216" t="s">
        <v>538</v>
      </c>
      <c r="E134" s="548" t="s">
        <v>25</v>
      </c>
      <c r="F134" s="548"/>
      <c r="G134" s="549"/>
      <c r="H134" s="535">
        <v>0</v>
      </c>
      <c r="I134" s="536"/>
      <c r="J134" s="212">
        <v>0</v>
      </c>
      <c r="K134" s="535">
        <f>J134+REF!D5</f>
        <v>0</v>
      </c>
      <c r="L134" s="536"/>
    </row>
    <row r="135" spans="2:12" s="50" customFormat="1" ht="16.5" x14ac:dyDescent="0.25">
      <c r="B135" s="170"/>
      <c r="C135" s="219"/>
      <c r="D135" s="216" t="s">
        <v>539</v>
      </c>
      <c r="E135" s="548" t="s">
        <v>27</v>
      </c>
      <c r="F135" s="548"/>
      <c r="G135" s="549"/>
      <c r="H135" s="535">
        <v>0</v>
      </c>
      <c r="I135" s="536"/>
      <c r="J135" s="212">
        <v>0</v>
      </c>
      <c r="K135" s="535">
        <f>J135+REF!D6</f>
        <v>0</v>
      </c>
      <c r="L135" s="53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92" t="s">
        <v>28</v>
      </c>
      <c r="F136" s="392"/>
      <c r="G136" s="393"/>
      <c r="H136" s="535">
        <v>0</v>
      </c>
      <c r="I136" s="536"/>
      <c r="J136" s="212">
        <v>0</v>
      </c>
      <c r="K136" s="535">
        <f>J136+REF!D7</f>
        <v>0</v>
      </c>
      <c r="L136" s="53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92" t="s">
        <v>29</v>
      </c>
      <c r="F137" s="392"/>
      <c r="G137" s="393"/>
      <c r="H137" s="535">
        <v>0</v>
      </c>
      <c r="I137" s="536"/>
      <c r="J137" s="212">
        <v>0</v>
      </c>
      <c r="K137" s="535">
        <f>J137+REF!D8</f>
        <v>0</v>
      </c>
      <c r="L137" s="53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92" t="s">
        <v>30</v>
      </c>
      <c r="F138" s="392"/>
      <c r="G138" s="393"/>
      <c r="H138" s="537">
        <v>46</v>
      </c>
      <c r="I138" s="538"/>
      <c r="J138" s="174">
        <f>MAX(F37:L37,F90:L90)</f>
        <v>0</v>
      </c>
      <c r="K138" s="539">
        <f>MAX(H138,J138,REF!E1)</f>
        <v>238</v>
      </c>
      <c r="L138" s="54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92" t="s">
        <v>546</v>
      </c>
      <c r="F139" s="392"/>
      <c r="G139" s="393"/>
      <c r="H139" s="537">
        <f>F121</f>
        <v>744512</v>
      </c>
      <c r="I139" s="538"/>
      <c r="J139" s="213">
        <f>SUM(F120)</f>
        <v>0</v>
      </c>
      <c r="K139" s="545">
        <f>H139+J139</f>
        <v>744512</v>
      </c>
      <c r="L139" s="54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46" t="str">
        <f>IF($K$139=$H$139,"",ROUND(($K$139/$H$139-1)*100,2)&amp;"% ↑")</f>
        <v/>
      </c>
      <c r="L140" s="54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47" t="s">
        <v>55</v>
      </c>
      <c r="C153" s="547"/>
      <c r="D153" s="547"/>
      <c r="E153" s="547"/>
      <c r="F153" s="54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34" t="s">
        <v>91</v>
      </c>
      <c r="D168" s="534"/>
      <c r="E168" s="534"/>
      <c r="F168" s="534"/>
      <c r="G168" s="534"/>
      <c r="H168" s="534"/>
      <c r="I168" s="534"/>
      <c r="J168" s="534"/>
      <c r="K168" s="53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69" t="s">
        <v>39</v>
      </c>
      <c r="D173" s="371"/>
      <c r="E173" s="190" t="s">
        <v>40</v>
      </c>
      <c r="F173" s="369" t="s">
        <v>64</v>
      </c>
      <c r="G173" s="371"/>
      <c r="H173" s="369" t="s">
        <v>0</v>
      </c>
      <c r="I173" s="371"/>
      <c r="J173" s="369" t="s">
        <v>42</v>
      </c>
      <c r="K173" s="371"/>
    </row>
    <row r="174" spans="2:12" s="50" customFormat="1" ht="14.25" customHeight="1" x14ac:dyDescent="0.25">
      <c r="B174" s="143"/>
      <c r="C174" s="541" t="s">
        <v>91</v>
      </c>
      <c r="D174" s="542"/>
      <c r="E174" s="191"/>
      <c r="F174" s="543"/>
      <c r="G174" s="544"/>
      <c r="H174" s="543"/>
      <c r="I174" s="544"/>
      <c r="J174" s="543"/>
      <c r="K174" s="54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31" t="s">
        <v>62</v>
      </c>
      <c r="D178" s="531"/>
      <c r="E178" s="531"/>
      <c r="F178" s="53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32" t="s">
        <v>99</v>
      </c>
      <c r="D180" s="532"/>
      <c r="E180" s="532"/>
      <c r="F180" s="53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33" t="s">
        <v>100</v>
      </c>
      <c r="D181" s="533"/>
      <c r="E181" s="533"/>
      <c r="F181" s="533"/>
      <c r="G181" s="533"/>
      <c r="H181" s="53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2025-01-01</v>
      </c>
      <c r="F1" s="223" t="d">
        <f t="shared" ref="F1:L1" si="1">IF(WEEKDAY(WEEK_START,11)=COLUMN()-COLUMN(WEEK_START),WEEK_START,WEEK_START-(WEEKDAY(WEEK_START,11)-(COLUMN()-COLUMN(WEEK_START))))</f>
        <v>2024-12-30</v>
      </c>
      <c r="G1" s="223" t="d">
        <f t="shared" si="1"/>
        <v>2024-12-31</v>
      </c>
      <c r="H1" s="223" t="d">
        <f t="shared" si="1"/>
        <v>2025-01-01</v>
      </c>
      <c r="I1" s="223" t="d">
        <f t="shared" si="1"/>
        <v>2025-01-02</v>
      </c>
      <c r="J1" s="223" t="d">
        <f t="shared" si="1"/>
        <v>2025-01-03</v>
      </c>
      <c r="K1" s="223" t="d">
        <f t="shared" si="1"/>
        <v>2025-01-04</v>
      </c>
      <c r="L1" s="223" t="d">
        <f t="shared" si="1"/>
        <v>2025-01-05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2025-01-05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SSR/EHS/F/24-00-0098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0098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445" t="s">
        <v>650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458" t="str">
        <f>IF(OR(REF_TICKER_INC="",REF_INC=""),REF_ERRMSG,REF_NUM_FULL)</f>
        <v>Reference No.: SSR/EHS/F/24-00-0098</v>
      </c>
      <c r="C61" s="459"/>
      <c r="D61" s="459"/>
      <c r="E61" s="459"/>
      <c r="F61" s="459"/>
      <c r="G61" s="459"/>
      <c r="H61" s="459"/>
      <c r="I61" s="459"/>
      <c r="J61" s="459"/>
      <c r="K61" s="459"/>
      <c r="L61" s="459"/>
      <c r="M61" s="460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1-5, 2025  (Wednesday-Sunday)</v>
      </c>
      <c r="E63" s="463"/>
      <c r="F63" s="463"/>
      <c r="G63" s="463"/>
      <c r="H63" s="463"/>
      <c r="I63" s="463"/>
      <c r="J63" s="463"/>
      <c r="K63" s="245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456" t="s">
        <v>645</v>
      </c>
      <c r="E64" s="456"/>
      <c r="F64" s="456"/>
      <c r="G64" s="456"/>
      <c r="H64" s="456"/>
      <c r="I64" s="456"/>
      <c r="J64" s="456"/>
      <c r="K64" s="245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456" t="s">
        <v>578</v>
      </c>
      <c r="E65" s="456"/>
      <c r="F65" s="456"/>
      <c r="G65" s="456"/>
      <c r="H65" s="456"/>
      <c r="I65" s="456"/>
      <c r="J65" s="456"/>
      <c r="K65" s="245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456" t="s">
        <v>577</v>
      </c>
      <c r="E66" s="456"/>
      <c r="F66" s="456"/>
      <c r="G66" s="456"/>
      <c r="H66" s="456"/>
      <c r="I66" s="456"/>
      <c r="J66" s="456"/>
      <c r="K66" s="245"/>
      <c r="L66" s="243"/>
      <c r="M66" s="235"/>
      <c r="N66" s="235"/>
      <c r="O66" s="247"/>
      <c r="P66" s="454" t="s">
        <v>570</v>
      </c>
      <c r="Q66" s="45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57" t="s">
        <v>579</v>
      </c>
      <c r="C69" s="457"/>
      <c r="D69" s="457"/>
      <c r="E69" s="457"/>
      <c r="F69" s="457"/>
      <c r="G69" s="457"/>
      <c r="H69" s="457"/>
      <c r="I69" s="457"/>
      <c r="J69" s="457"/>
      <c r="K69" s="457"/>
      <c r="L69" s="457"/>
      <c r="M69" s="45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str">
        <f t="shared" ref="E72:K72" si="9">IFERROR(IF(YEAR(F1)=CUR_YEAR,F1,""),"")</f>
        <v/>
      </c>
      <c r="F72" s="257" t="str">
        <f t="shared" si="9"/>
        <v/>
      </c>
      <c r="G72" s="257" t="d">
        <f t="shared" si="9"/>
        <v>2025-01-01</v>
      </c>
      <c r="H72" s="257" t="d">
        <f t="shared" si="9"/>
        <v>2025-01-02</v>
      </c>
      <c r="I72" s="257" t="d">
        <f t="shared" si="9"/>
        <v>2025-01-03</v>
      </c>
      <c r="J72" s="258" t="d">
        <f t="shared" si="9"/>
        <v>2025-01-04</v>
      </c>
      <c r="K72" s="258" t="d">
        <f t="shared" si="9"/>
        <v>2025-01-05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535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253</v>
      </c>
      <c r="D83" s="46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534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289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536</v>
      </c>
      <c r="D86" s="46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531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224</v>
      </c>
      <c r="D88" s="46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391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530</v>
      </c>
      <c r="D90" s="46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/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str">
        <f>IF(E72="","",E72)</f>
        <v/>
      </c>
      <c r="F95" s="257" t="str">
        <f t="shared" si="11"/>
        <v/>
      </c>
      <c r="G95" s="257" t="d">
        <f t="shared" si="11"/>
        <v>2025-01-01</v>
      </c>
      <c r="H95" s="257" t="d">
        <f t="shared" si="11"/>
        <v>2025-01-02</v>
      </c>
      <c r="I95" s="257" t="d">
        <f t="shared" si="11"/>
        <v>2025-01-03</v>
      </c>
      <c r="J95" s="258" t="d">
        <f t="shared" si="11"/>
        <v>2025-01-04</v>
      </c>
      <c r="K95" s="258" t="d">
        <f t="shared" si="11"/>
        <v>2025-01-05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LITAN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MSJR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MULTI LINE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NEWCORE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PRIME POWER ENERGIE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REB TRADE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SPECSERVE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WELTANCHANG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/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57" t="s">
        <v>580</v>
      </c>
      <c r="C117" s="457"/>
      <c r="D117" s="457"/>
      <c r="E117" s="457"/>
      <c r="F117" s="457"/>
      <c r="G117" s="457"/>
      <c r="H117" s="457"/>
      <c r="I117" s="457"/>
      <c r="J117" s="457"/>
      <c r="K117" s="457"/>
      <c r="L117" s="457"/>
      <c r="M117" s="45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str">
        <f t="shared" si="14"/>
        <v/>
      </c>
      <c r="F120" s="257" t="str">
        <f t="shared" si="14"/>
        <v/>
      </c>
      <c r="G120" s="257" t="d">
        <f t="shared" si="14"/>
        <v>2025-01-01</v>
      </c>
      <c r="H120" s="257" t="d">
        <f t="shared" si="14"/>
        <v>2025-01-02</v>
      </c>
      <c r="I120" s="257" t="d">
        <f t="shared" si="14"/>
        <v>2025-01-03</v>
      </c>
      <c r="J120" s="258" t="d">
        <f t="shared" si="14"/>
        <v>2025-01-04</v>
      </c>
      <c r="K120" s="258" t="d">
        <f t="shared" si="14"/>
        <v>2025-01-05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LITAN</v>
      </c>
      <c r="D130" s="46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MSJR</v>
      </c>
      <c r="D131" s="46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MULTI LINE</v>
      </c>
      <c r="D132" s="46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NEWCORE</v>
      </c>
      <c r="D133" s="46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PRIME POWER ENERGIE</v>
      </c>
      <c r="D134" s="46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REB TRADE</v>
      </c>
      <c r="D135" s="46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SISCOR</v>
      </c>
      <c r="D136" s="46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SPECSERVE</v>
      </c>
      <c r="D137" s="46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WELTANCHANG</v>
      </c>
      <c r="D138" s="46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/>
      </c>
      <c r="D139" s="46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str">
        <f>IF(E120="","",E120)</f>
        <v/>
      </c>
      <c r="F143" s="257" t="str">
        <f t="shared" si="20"/>
        <v/>
      </c>
      <c r="G143" s="257" t="d">
        <f t="shared" si="20"/>
        <v>2025-01-01</v>
      </c>
      <c r="H143" s="257" t="d">
        <f t="shared" si="20"/>
        <v>2025-01-02</v>
      </c>
      <c r="I143" s="257" t="d">
        <f t="shared" si="20"/>
        <v>2025-01-03</v>
      </c>
      <c r="J143" s="258" t="d">
        <f t="shared" si="20"/>
        <v>2025-01-04</v>
      </c>
      <c r="K143" s="258" t="d">
        <f t="shared" si="20"/>
        <v>2025-01-05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1">IF(C73="","",UPPER(C73))</f>
        <v>STAFF</v>
      </c>
      <c r="D144" s="46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1"/>
        <v>SECURITY GUARD</v>
      </c>
      <c r="D145" s="46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1"/>
        <v>ELECTRICIAN</v>
      </c>
      <c r="D146" s="46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1"/>
        <v>ADMIN</v>
      </c>
      <c r="D147" s="46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1"/>
        <v>AC TECH</v>
      </c>
      <c r="D148" s="46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1"/>
        <v>AGCHEM</v>
      </c>
      <c r="D149" s="46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1"/>
        <v>ARLO</v>
      </c>
      <c r="D150" s="46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1"/>
        <v>CYPRESS</v>
      </c>
      <c r="D151" s="46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1"/>
        <v>EXCELCON</v>
      </c>
      <c r="D152" s="46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LITAN</v>
      </c>
      <c r="D153" s="46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MSJR</v>
      </c>
      <c r="D154" s="46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MULTI LINE</v>
      </c>
      <c r="D155" s="46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NEWCORE</v>
      </c>
      <c r="D156" s="46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PRIME POWER ENERGIE</v>
      </c>
      <c r="D157" s="46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REB TRADE</v>
      </c>
      <c r="D158" s="46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SISCOR</v>
      </c>
      <c r="D159" s="46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SPECSERVE</v>
      </c>
      <c r="D160" s="46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1"/>
        <v>WELTANCHANG</v>
      </c>
      <c r="D161" s="46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1"/>
        <v/>
      </c>
      <c r="D162" s="46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408</v>
      </c>
      <c r="F165" s="473"/>
      <c r="G165" s="235"/>
      <c r="H165" s="474" t="s">
        <v>647</v>
      </c>
      <c r="I165" s="474"/>
      <c r="J165" s="475">
        <f>R67</f>
        <v>744512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0</v>
      </c>
      <c r="F166" s="473"/>
      <c r="G166" s="235"/>
      <c r="H166" s="474" t="s">
        <v>648</v>
      </c>
      <c r="I166" s="474"/>
      <c r="J166" s="475">
        <f>SUM(E167:F168,J165)</f>
        <v>744920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408</v>
      </c>
      <c r="F167" s="475"/>
      <c r="G167" s="235"/>
      <c r="H167" s="235"/>
      <c r="I167" s="232"/>
      <c r="J167" s="483" t="str">
        <f>IF(J182=F182,"",ROUND((J182/F182-1)*100,2)&amp;"% ↑")</f>
        <v>0.05%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57" t="s">
        <v>591</v>
      </c>
      <c r="C170" s="457"/>
      <c r="D170" s="457"/>
      <c r="E170" s="457"/>
      <c r="F170" s="457"/>
      <c r="G170" s="457"/>
      <c r="H170" s="457"/>
      <c r="I170" s="457"/>
      <c r="J170" s="457"/>
      <c r="K170" s="457"/>
      <c r="L170" s="457"/>
      <c r="M170" s="45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0</v>
      </c>
      <c r="G181" s="496"/>
      <c r="H181" s="497">
        <f>MAX(E92:K92,E115:K115)</f>
        <v>18</v>
      </c>
      <c r="I181" s="497"/>
      <c r="J181" s="498">
        <f>MAX(F181,H181,T66)</f>
        <v>238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744512</v>
      </c>
      <c r="G182" s="496"/>
      <c r="H182" s="497">
        <f>E167</f>
        <v>408</v>
      </c>
      <c r="I182" s="497"/>
      <c r="J182" s="499">
        <f>SUM(F182:I182)</f>
        <v>744920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57" t="s">
        <v>608</v>
      </c>
      <c r="C185" s="457"/>
      <c r="D185" s="457"/>
      <c r="E185" s="457"/>
      <c r="F185" s="457"/>
      <c r="G185" s="457"/>
      <c r="H185" s="457"/>
      <c r="I185" s="457"/>
      <c r="J185" s="457"/>
      <c r="K185" s="457"/>
      <c r="L185" s="457"/>
      <c r="M185" s="45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57" t="s">
        <v>609</v>
      </c>
      <c r="C200" s="457"/>
      <c r="D200" s="457"/>
      <c r="E200" s="457"/>
      <c r="F200" s="457"/>
      <c r="G200" s="457"/>
      <c r="H200" s="457"/>
      <c r="I200" s="457"/>
      <c r="J200" s="457"/>
      <c r="K200" s="457"/>
      <c r="L200" s="457"/>
      <c r="M200" s="45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57" t="s">
        <v>592</v>
      </c>
      <c r="C223" s="457"/>
      <c r="D223" s="457"/>
      <c r="E223" s="457"/>
      <c r="F223" s="457"/>
      <c r="G223" s="457"/>
      <c r="H223" s="457"/>
      <c r="I223" s="457"/>
      <c r="J223" s="457"/>
      <c r="K223" s="457"/>
      <c r="L223" s="457"/>
      <c r="M223" s="45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15" t="s">
        <v>593</v>
      </c>
      <c r="C238" s="515"/>
      <c r="D238" s="515"/>
      <c r="E238" s="515"/>
      <c r="F238" s="515"/>
      <c r="G238" s="515"/>
      <c r="H238" s="515"/>
      <c r="I238" s="515"/>
      <c r="J238" s="515"/>
      <c r="K238" s="515"/>
      <c r="L238" s="515"/>
      <c r="M238" s="51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 t="d">
        <f>IF(WEEKDAY($O$4,11)=COLUMN()-COLUMN($M1),$O$4,$O$4-(WEEKDAY($O$4,11)-(COLUMN()-COLUMN($M1))))</f>
        <v>2024-12-30</v>
      </c>
      <c r="O1" s="202" t="d">
        <f t="shared" ref="O1:T1" si="0">IF(WEEKDAY($O$4,11)=COLUMN()-COLUMN($M1),$O$4,$O$4-(WEEKDAY($O$4,11)-(COLUMN()-COLUMN($M1))))</f>
        <v>2024-12-31</v>
      </c>
      <c r="P1" s="202" t="d">
        <f t="shared" si="0"/>
        <v>2025-01-01</v>
      </c>
      <c r="Q1" s="202" t="d">
        <f t="shared" si="0"/>
        <v>2025-01-02</v>
      </c>
      <c r="R1" s="202" t="d">
        <f t="shared" si="0"/>
        <v>2025-01-03</v>
      </c>
      <c r="S1" s="202" t="d">
        <f t="shared" si="0"/>
        <v>2025-01-04</v>
      </c>
      <c r="T1" s="202" t="d">
        <f t="shared" si="0"/>
        <v>2025-01-05</v>
      </c>
      <c r="U1" s="203"/>
      <c r="V1" s="203"/>
      <c r="X1" s="159">
        <f t="shared" ref="X1:X7" ca="1" si="1">RANK($Y1, $Y$1:$Y$7)</f>
        <v>1</v>
      </c>
      <c r="Y1" s="159">
        <f t="shared" ref="Y1:Y7" ca="1" si="2">RAND()</f>
        <v>0.89028488402335115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ca="1" si="1"/>
        <v>6</v>
      </c>
      <c r="Y2" s="159">
        <f t="shared" ca="1" si="2"/>
        <v>0.29473707399691662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69" t="s">
        <v>560</v>
      </c>
      <c r="P3" s="569"/>
      <c r="X3" s="159">
        <f t="shared" ca="1" si="1"/>
        <v>4</v>
      </c>
      <c r="Y3" s="159">
        <f t="shared" ca="1" si="2"/>
        <v>0.77357947944911187</v>
      </c>
      <c r="Z3" s="159" t="s">
        <v>193</v>
      </c>
    </row>
    <row r="4" spans="1:27" s="159" customForma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 t="d">
        <v>2025-01-01</v>
      </c>
      <c r="P4" s="570"/>
      <c r="X4" s="159">
        <f t="shared" ca="1" si="1"/>
        <v>5</v>
      </c>
      <c r="Y4" s="159">
        <f t="shared" ca="1" si="2"/>
        <v>0.40164428058026191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0.78063023615967309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X6" s="159">
        <f t="shared" ca="1" si="1"/>
        <v>7</v>
      </c>
      <c r="Y6" s="159">
        <f t="shared" ca="1" si="2"/>
        <v>0.2386290121561927</v>
      </c>
      <c r="Z6" s="159" t="s">
        <v>292</v>
      </c>
    </row>
    <row r="7" spans="1:27" s="160" customFormat="1" ht="23.25" customHeight="1" x14ac:dyDescent="0.25">
      <c r="A7" s="572" t="s">
        <v>561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159"/>
      <c r="P7" s="159"/>
      <c r="X7" s="160">
        <f t="shared" ca="1" si="1"/>
        <v>2</v>
      </c>
      <c r="Y7" s="160">
        <f t="shared" ca="1" si="2"/>
        <v>0.85097433195323813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64"/>
      <c r="D16" s="369" t="s">
        <v>1</v>
      </c>
      <c r="E16" s="371"/>
      <c r="F16" s="169" t="str">
        <f>IF(YEAR(N1)=YEAR($O$4),N1,"")</f>
        <v/>
      </c>
      <c r="G16" s="169" t="str">
        <f t="shared" ref="G16:L16" si="4">IF(YEAR(O1)=YEAR($O$4),O1,"")</f>
        <v/>
      </c>
      <c r="H16" s="169" t="d">
        <f t="shared" si="4"/>
        <v>2025-01-01</v>
      </c>
      <c r="I16" s="169" t="d">
        <f t="shared" si="4"/>
        <v>2025-01-02</v>
      </c>
      <c r="J16" s="169" t="d">
        <f t="shared" si="4"/>
        <v>2025-01-03</v>
      </c>
      <c r="K16" s="169" t="d">
        <f t="shared" si="4"/>
        <v>2025-01-04</v>
      </c>
      <c r="L16" s="169" t="d">
        <f t="shared" si="4"/>
        <v>2025-01-05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530</v>
      </c>
      <c r="E21" s="56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62" t="s">
        <v>189</v>
      </c>
      <c r="E22" s="56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62" t="s">
        <v>203</v>
      </c>
      <c r="E23" s="56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62" t="s">
        <v>531</v>
      </c>
      <c r="E24" s="56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62" t="s">
        <v>289</v>
      </c>
      <c r="E25" s="56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62" t="s">
        <v>391</v>
      </c>
      <c r="E26" s="56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62" t="s">
        <v>532</v>
      </c>
      <c r="E27" s="56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62" t="s">
        <v>533</v>
      </c>
      <c r="E28" s="56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62" t="s">
        <v>224</v>
      </c>
      <c r="E29" s="56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62" t="s">
        <v>420</v>
      </c>
      <c r="E30" s="56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62" t="s">
        <v>253</v>
      </c>
      <c r="E31" s="56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62" t="s">
        <v>534</v>
      </c>
      <c r="E32" s="56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62" t="s">
        <v>535</v>
      </c>
      <c r="E33" s="56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62" t="s">
        <v>536</v>
      </c>
      <c r="E34" s="56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562"/>
      <c r="E35" s="56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64"/>
      <c r="D41" s="369" t="str">
        <f>D16</f>
        <v>Date</v>
      </c>
      <c r="E41" s="371"/>
      <c r="F41" s="169" t="str">
        <f t="shared" ref="F41:L41" si="8">IF(F16="","",F16)</f>
        <v/>
      </c>
      <c r="G41" s="169" t="str">
        <f t="shared" si="8"/>
        <v/>
      </c>
      <c r="H41" s="169" t="d">
        <f t="shared" si="8"/>
        <v>2025-01-01</v>
      </c>
      <c r="I41" s="169" t="d">
        <f t="shared" si="8"/>
        <v>2025-01-02</v>
      </c>
      <c r="J41" s="169" t="d">
        <f t="shared" si="8"/>
        <v>2025-01-03</v>
      </c>
      <c r="K41" s="169" t="d">
        <f t="shared" si="8"/>
        <v>2025-01-04</v>
      </c>
      <c r="L41" s="169" t="d">
        <f t="shared" si="8"/>
        <v>2025-01-05</v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WELTANCHANG</v>
      </c>
      <c r="E46" s="56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AC TECH</v>
      </c>
      <c r="E47" s="56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EXCELCON</v>
      </c>
      <c r="E48" s="56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REB TRADE</v>
      </c>
      <c r="E49" s="56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NEWCORE</v>
      </c>
      <c r="E50" s="56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SPECSERVE</v>
      </c>
      <c r="E51" s="56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AGCHEM</v>
      </c>
      <c r="E52" s="56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CYPRESS</v>
      </c>
      <c r="E53" s="56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SISCOR</v>
      </c>
      <c r="E54" s="56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ARLO</v>
      </c>
      <c r="E55" s="56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MSJR</v>
      </c>
      <c r="E56" s="56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MULTI LINE</v>
      </c>
      <c r="E57" s="56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LITAN</v>
      </c>
      <c r="E58" s="56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PRIME POWER ENERGIE</v>
      </c>
      <c r="E59" s="56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562" t="str">
        <f t="shared" si="10"/>
        <v/>
      </c>
      <c r="E60" s="56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 t="str">
        <f>IF(F41="","",F41)</f>
        <v/>
      </c>
      <c r="G69" s="169" t="str">
        <f t="shared" ref="G69:L69" si="15">IF(G41="","",G41)</f>
        <v/>
      </c>
      <c r="H69" s="169" t="d">
        <f t="shared" si="15"/>
        <v>2025-01-01</v>
      </c>
      <c r="I69" s="169" t="d">
        <f t="shared" si="15"/>
        <v>2025-01-02</v>
      </c>
      <c r="J69" s="169" t="d">
        <f t="shared" si="15"/>
        <v>2025-01-03</v>
      </c>
      <c r="K69" s="169" t="d">
        <f t="shared" si="15"/>
        <v>2025-01-04</v>
      </c>
      <c r="L69" s="169" t="d">
        <f t="shared" si="15"/>
        <v>2025-01-05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WELTANCHANG</v>
      </c>
      <c r="E74" s="56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AC TECH</v>
      </c>
      <c r="E75" s="56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EXCELCON</v>
      </c>
      <c r="E76" s="56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REB TRADE</v>
      </c>
      <c r="E77" s="56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NEWCORE</v>
      </c>
      <c r="E78" s="56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SPECSERVE</v>
      </c>
      <c r="E79" s="56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AGCHEM</v>
      </c>
      <c r="E80" s="56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CYPRESS</v>
      </c>
      <c r="E81" s="56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SISCOR</v>
      </c>
      <c r="E82" s="56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ARLO</v>
      </c>
      <c r="E83" s="56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MSJR</v>
      </c>
      <c r="E84" s="56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MULTI LINE</v>
      </c>
      <c r="E85" s="56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LITAN</v>
      </c>
      <c r="E86" s="56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PRIME POWER ENERGIE</v>
      </c>
      <c r="E87" s="56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562" t="str">
        <f t="shared" si="17"/>
        <v/>
      </c>
      <c r="E88" s="56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tr">
        <f>IF(C37="","",UPPER(C37))</f>
        <v>TOTAL MANPOWER</v>
      </c>
      <c r="D90" s="567"/>
      <c r="E90" s="56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 t="str">
        <f>IF(F69="","",F69)</f>
        <v/>
      </c>
      <c r="G94" s="169" t="str">
        <f t="shared" ref="G94:L94" si="20">IF(G69="","",G69)</f>
        <v/>
      </c>
      <c r="H94" s="169" t="d">
        <f t="shared" si="20"/>
        <v>2025-01-01</v>
      </c>
      <c r="I94" s="169" t="d">
        <f t="shared" si="20"/>
        <v>2025-01-02</v>
      </c>
      <c r="J94" s="169" t="d">
        <f t="shared" si="20"/>
        <v>2025-01-03</v>
      </c>
      <c r="K94" s="169" t="d">
        <f t="shared" si="20"/>
        <v>2025-01-04</v>
      </c>
      <c r="L94" s="169" t="d">
        <f t="shared" si="20"/>
        <v>2025-01-05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WELTANCHANG</v>
      </c>
      <c r="E99" s="56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AC TECH</v>
      </c>
      <c r="E100" s="56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EXCELCON</v>
      </c>
      <c r="E101" s="56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REB TRADE</v>
      </c>
      <c r="E102" s="56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NEWCORE</v>
      </c>
      <c r="E103" s="56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SPECSERVE</v>
      </c>
      <c r="E104" s="56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AGCHEM</v>
      </c>
      <c r="E105" s="56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CYPRESS</v>
      </c>
      <c r="E106" s="56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SISCOR</v>
      </c>
      <c r="E107" s="56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ARLO</v>
      </c>
      <c r="E108" s="56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MSJR</v>
      </c>
      <c r="E109" s="56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MULTI LINE</v>
      </c>
      <c r="E110" s="56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LITAN</v>
      </c>
      <c r="E111" s="56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PRIME POWER ENERGIE</v>
      </c>
      <c r="E112" s="56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562" t="str">
        <f t="shared" si="22"/>
        <v/>
      </c>
      <c r="E113" s="56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69" t="s">
        <v>563</v>
      </c>
      <c r="D115" s="370"/>
      <c r="E115" s="37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49</v>
      </c>
      <c r="D118" s="392"/>
      <c r="E118" s="393"/>
      <c r="F118" s="558">
        <f>SUM(F62:L62)</f>
        <v>408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50</v>
      </c>
      <c r="D119" s="392"/>
      <c r="E119" s="393"/>
      <c r="F119" s="558">
        <f>SUM(F115:L115)</f>
        <v>0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51</v>
      </c>
      <c r="D120" s="392"/>
      <c r="E120" s="393"/>
      <c r="F120" s="558">
        <f>SUM(F118:G119)</f>
        <v>408</v>
      </c>
      <c r="G120" s="55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91" t="s">
        <v>547</v>
      </c>
      <c r="D121" s="392"/>
      <c r="E121" s="393"/>
      <c r="F121" s="558">
        <v>744512</v>
      </c>
      <c r="G121" s="55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91" t="s">
        <v>53</v>
      </c>
      <c r="D122" s="392"/>
      <c r="E122" s="393"/>
      <c r="F122" s="558">
        <f>F120</f>
        <v>408</v>
      </c>
      <c r="G122" s="55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60"/>
      <c r="D123" s="560"/>
      <c r="E123" s="560"/>
      <c r="F123" s="561"/>
      <c r="G123" s="56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8" t="str">
        <f>IF(7-COUNTIF(F16:L16,"")&lt;=0,"","III. STATISTIC REPORT AS OF:  "&amp;UPPER(TEXT(LOOKUP(2,1/($F$16:$L$16&lt;&gt;""),$F$16:$L$16),"MMM D, YYYY")))</f>
        <v>III. STATISTIC REPORT AS OF:  JAN 5, 2025</v>
      </c>
      <c r="C125" s="438"/>
      <c r="D125" s="438"/>
      <c r="E125" s="438"/>
      <c r="F125" s="438"/>
      <c r="G125" s="438"/>
      <c r="H125" s="438"/>
      <c r="I125" s="438"/>
      <c r="J125" s="438"/>
      <c r="K125" s="438"/>
      <c r="L125" s="43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80" t="s">
        <v>15</v>
      </c>
      <c r="E127" s="551"/>
      <c r="F127" s="551"/>
      <c r="G127" s="552"/>
      <c r="H127" s="556" t="s">
        <v>16</v>
      </c>
      <c r="I127" s="556"/>
      <c r="J127" s="557" t="s">
        <v>17</v>
      </c>
      <c r="K127" s="556" t="s">
        <v>18</v>
      </c>
      <c r="L127" s="556"/>
    </row>
    <row r="128" spans="2:16" s="50" customFormat="1" ht="16.5" x14ac:dyDescent="0.25">
      <c r="B128" s="170"/>
      <c r="C128" s="219"/>
      <c r="D128" s="553"/>
      <c r="E128" s="554"/>
      <c r="F128" s="554"/>
      <c r="G128" s="555"/>
      <c r="H128" s="556"/>
      <c r="I128" s="556"/>
      <c r="J128" s="557"/>
      <c r="K128" s="556"/>
      <c r="L128" s="556"/>
    </row>
    <row r="129" spans="2:12" s="50" customFormat="1" ht="3.75" customHeight="1" x14ac:dyDescent="0.25">
      <c r="B129" s="170"/>
      <c r="C129" s="219"/>
      <c r="D129" s="369"/>
      <c r="E129" s="370"/>
      <c r="F129" s="370"/>
      <c r="G129" s="371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92" t="s">
        <v>19</v>
      </c>
      <c r="F130" s="392"/>
      <c r="G130" s="393"/>
      <c r="H130" s="535">
        <v>0</v>
      </c>
      <c r="I130" s="536"/>
      <c r="J130" s="212">
        <v>0</v>
      </c>
      <c r="K130" s="535">
        <f>J130+REF!D1</f>
        <v>0</v>
      </c>
      <c r="L130" s="53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92" t="s">
        <v>20</v>
      </c>
      <c r="F131" s="392"/>
      <c r="G131" s="393"/>
      <c r="H131" s="535">
        <v>0</v>
      </c>
      <c r="I131" s="536"/>
      <c r="J131" s="212">
        <v>0</v>
      </c>
      <c r="K131" s="535" t="s">
        <v>565</v>
      </c>
      <c r="L131" s="53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92" t="s">
        <v>21</v>
      </c>
      <c r="F132" s="392"/>
      <c r="G132" s="393"/>
      <c r="H132" s="535">
        <v>0</v>
      </c>
      <c r="I132" s="536"/>
      <c r="J132" s="212">
        <v>0</v>
      </c>
      <c r="K132" s="535">
        <f>J132+REF!D3</f>
        <v>0</v>
      </c>
      <c r="L132" s="536"/>
    </row>
    <row r="133" spans="2:12" s="50" customFormat="1" ht="16.5" x14ac:dyDescent="0.25">
      <c r="B133" s="170"/>
      <c r="C133" s="219"/>
      <c r="D133" s="216" t="s">
        <v>537</v>
      </c>
      <c r="E133" s="548" t="s">
        <v>23</v>
      </c>
      <c r="F133" s="548"/>
      <c r="G133" s="549"/>
      <c r="H133" s="550">
        <v>0</v>
      </c>
      <c r="I133" s="536"/>
      <c r="J133" s="212">
        <v>0</v>
      </c>
      <c r="K133" s="535">
        <f>J133+REF!D4</f>
        <v>0</v>
      </c>
      <c r="L133" s="536"/>
    </row>
    <row r="134" spans="2:12" s="50" customFormat="1" ht="16.5" x14ac:dyDescent="0.25">
      <c r="B134" s="170"/>
      <c r="C134" s="219"/>
      <c r="D134" s="216" t="s">
        <v>538</v>
      </c>
      <c r="E134" s="548" t="s">
        <v>25</v>
      </c>
      <c r="F134" s="548"/>
      <c r="G134" s="549"/>
      <c r="H134" s="535">
        <v>0</v>
      </c>
      <c r="I134" s="536"/>
      <c r="J134" s="212">
        <v>0</v>
      </c>
      <c r="K134" s="535">
        <f>J134+REF!D5</f>
        <v>0</v>
      </c>
      <c r="L134" s="536"/>
    </row>
    <row r="135" spans="2:12" s="50" customFormat="1" ht="16.5" x14ac:dyDescent="0.25">
      <c r="B135" s="170"/>
      <c r="C135" s="219"/>
      <c r="D135" s="216" t="s">
        <v>539</v>
      </c>
      <c r="E135" s="548" t="s">
        <v>27</v>
      </c>
      <c r="F135" s="548"/>
      <c r="G135" s="549"/>
      <c r="H135" s="535">
        <v>0</v>
      </c>
      <c r="I135" s="536"/>
      <c r="J135" s="212">
        <v>0</v>
      </c>
      <c r="K135" s="535">
        <f>J135+REF!D6</f>
        <v>0</v>
      </c>
      <c r="L135" s="53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92" t="s">
        <v>28</v>
      </c>
      <c r="F136" s="392"/>
      <c r="G136" s="393"/>
      <c r="H136" s="535">
        <v>0</v>
      </c>
      <c r="I136" s="536"/>
      <c r="J136" s="212">
        <v>0</v>
      </c>
      <c r="K136" s="535">
        <f>J136+REF!D7</f>
        <v>0</v>
      </c>
      <c r="L136" s="53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92" t="s">
        <v>29</v>
      </c>
      <c r="F137" s="392"/>
      <c r="G137" s="393"/>
      <c r="H137" s="535">
        <v>0</v>
      </c>
      <c r="I137" s="536"/>
      <c r="J137" s="212">
        <v>0</v>
      </c>
      <c r="K137" s="535">
        <f>J137+REF!D8</f>
        <v>0</v>
      </c>
      <c r="L137" s="53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92" t="s">
        <v>30</v>
      </c>
      <c r="F138" s="392"/>
      <c r="G138" s="393"/>
      <c r="H138" s="537">
        <v>0</v>
      </c>
      <c r="I138" s="538"/>
      <c r="J138" s="174">
        <f>MAX(F37:L37,F90:L90)</f>
        <v>18</v>
      </c>
      <c r="K138" s="539">
        <f>MAX(H138,J138,REF!E1)</f>
        <v>238</v>
      </c>
      <c r="L138" s="54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92" t="s">
        <v>546</v>
      </c>
      <c r="F139" s="392"/>
      <c r="G139" s="393"/>
      <c r="H139" s="537">
        <f>F121</f>
        <v>744512</v>
      </c>
      <c r="I139" s="538"/>
      <c r="J139" s="213">
        <f>SUM(F120)</f>
        <v>408</v>
      </c>
      <c r="K139" s="545">
        <f>H139+J139</f>
        <v>744920</v>
      </c>
      <c r="L139" s="54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46" t="str">
        <f>IF($K$139=$H$139,"",ROUND(($K$139/$H$139-1)*100,2)&amp;"% ↑")</f>
        <v>0.05% ↑</v>
      </c>
      <c r="L140" s="54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47" t="s">
        <v>55</v>
      </c>
      <c r="C153" s="547"/>
      <c r="D153" s="547"/>
      <c r="E153" s="547"/>
      <c r="F153" s="54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34" t="s">
        <v>91</v>
      </c>
      <c r="D168" s="534"/>
      <c r="E168" s="534"/>
      <c r="F168" s="534"/>
      <c r="G168" s="534"/>
      <c r="H168" s="534"/>
      <c r="I168" s="534"/>
      <c r="J168" s="534"/>
      <c r="K168" s="53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69" t="s">
        <v>39</v>
      </c>
      <c r="D173" s="371"/>
      <c r="E173" s="190" t="s">
        <v>40</v>
      </c>
      <c r="F173" s="369" t="s">
        <v>64</v>
      </c>
      <c r="G173" s="371"/>
      <c r="H173" s="369" t="s">
        <v>0</v>
      </c>
      <c r="I173" s="371"/>
      <c r="J173" s="369" t="s">
        <v>42</v>
      </c>
      <c r="K173" s="371"/>
    </row>
    <row r="174" spans="2:12" s="50" customFormat="1" ht="14.25" customHeight="1" x14ac:dyDescent="0.25">
      <c r="B174" s="143"/>
      <c r="C174" s="541" t="s">
        <v>91</v>
      </c>
      <c r="D174" s="542"/>
      <c r="E174" s="191"/>
      <c r="F174" s="543"/>
      <c r="G174" s="544"/>
      <c r="H174" s="543"/>
      <c r="I174" s="544"/>
      <c r="J174" s="543"/>
      <c r="K174" s="54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31" t="s">
        <v>62</v>
      </c>
      <c r="D178" s="531"/>
      <c r="E178" s="531"/>
      <c r="F178" s="53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32" t="s">
        <v>99</v>
      </c>
      <c r="D180" s="532"/>
      <c r="E180" s="532"/>
      <c r="F180" s="53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33" t="s">
        <v>100</v>
      </c>
      <c r="D181" s="533"/>
      <c r="E181" s="533"/>
      <c r="F181" s="533"/>
      <c r="G181" s="533"/>
      <c r="H181" s="53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2025-01-06</v>
      </c>
      <c r="F1" s="223" t="d">
        <f t="shared" ref="F1:L1" si="1">IF(WEEKDAY(WEEK_START,11)=COLUMN()-COLUMN(WEEK_START),WEEK_START,WEEK_START-(WEEKDAY(WEEK_START,11)-(COLUMN()-COLUMN(WEEK_START))))</f>
        <v>2025-01-06</v>
      </c>
      <c r="G1" s="223" t="d">
        <f t="shared" si="1"/>
        <v>2025-01-07</v>
      </c>
      <c r="H1" s="223" t="d">
        <f t="shared" si="1"/>
        <v>2025-01-08</v>
      </c>
      <c r="I1" s="223" t="d">
        <f t="shared" si="1"/>
        <v>2025-01-09</v>
      </c>
      <c r="J1" s="223" t="d">
        <f t="shared" si="1"/>
        <v>2025-01-10</v>
      </c>
      <c r="K1" s="223" t="d">
        <f t="shared" si="1"/>
        <v>2025-01-11</v>
      </c>
      <c r="L1" s="223" t="d">
        <f t="shared" si="1"/>
        <v>2025-01-12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2025-01-12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SSR/EHS/F/24-00-0099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0099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445" t="s">
        <v>652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458" t="str">
        <f>IF(OR(REF_TICKER_INC="",REF_INC=""),REF_ERRMSG,REF_NUM_FULL)</f>
        <v>Reference No.: SSR/EHS/F/24-00-0099</v>
      </c>
      <c r="C61" s="459"/>
      <c r="D61" s="459"/>
      <c r="E61" s="459"/>
      <c r="F61" s="459"/>
      <c r="G61" s="459"/>
      <c r="H61" s="459"/>
      <c r="I61" s="459"/>
      <c r="J61" s="459"/>
      <c r="K61" s="459"/>
      <c r="L61" s="459"/>
      <c r="M61" s="460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6-12, 2025  (Monday-Sunday)</v>
      </c>
      <c r="E63" s="463"/>
      <c r="F63" s="463"/>
      <c r="G63" s="463"/>
      <c r="H63" s="463"/>
      <c r="I63" s="463"/>
      <c r="J63" s="463"/>
      <c r="K63" s="245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456" t="s">
        <v>645</v>
      </c>
      <c r="E64" s="456"/>
      <c r="F64" s="456"/>
      <c r="G64" s="456"/>
      <c r="H64" s="456"/>
      <c r="I64" s="456"/>
      <c r="J64" s="456"/>
      <c r="K64" s="245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456" t="s">
        <v>578</v>
      </c>
      <c r="E65" s="456"/>
      <c r="F65" s="456"/>
      <c r="G65" s="456"/>
      <c r="H65" s="456"/>
      <c r="I65" s="456"/>
      <c r="J65" s="456"/>
      <c r="K65" s="245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456" t="s">
        <v>577</v>
      </c>
      <c r="E66" s="456"/>
      <c r="F66" s="456"/>
      <c r="G66" s="456"/>
      <c r="H66" s="456"/>
      <c r="I66" s="456"/>
      <c r="J66" s="456"/>
      <c r="K66" s="245"/>
      <c r="L66" s="243"/>
      <c r="M66" s="235"/>
      <c r="N66" s="235"/>
      <c r="O66" s="247"/>
      <c r="P66" s="454" t="s">
        <v>570</v>
      </c>
      <c r="Q66" s="45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57" t="s">
        <v>579</v>
      </c>
      <c r="C69" s="457"/>
      <c r="D69" s="457"/>
      <c r="E69" s="457"/>
      <c r="F69" s="457"/>
      <c r="G69" s="457"/>
      <c r="H69" s="457"/>
      <c r="I69" s="457"/>
      <c r="J69" s="457"/>
      <c r="K69" s="457"/>
      <c r="L69" s="457"/>
      <c r="M69" s="45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2025-01-06</v>
      </c>
      <c r="F72" s="257" t="d">
        <f t="shared" si="9"/>
        <v>2025-01-07</v>
      </c>
      <c r="G72" s="257" t="d">
        <f t="shared" si="9"/>
        <v>2025-01-08</v>
      </c>
      <c r="H72" s="257" t="d">
        <f t="shared" si="9"/>
        <v>2025-01-09</v>
      </c>
      <c r="I72" s="257" t="d">
        <f t="shared" si="9"/>
        <v>2025-01-10</v>
      </c>
      <c r="J72" s="258" t="d">
        <f t="shared" si="9"/>
        <v>2025-01-11</v>
      </c>
      <c r="K72" s="258" t="d">
        <f t="shared" si="9"/>
        <v>2025-01-12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2025-01-06</v>
      </c>
      <c r="F95" s="257" t="d">
        <f t="shared" si="11"/>
        <v>2025-01-07</v>
      </c>
      <c r="G95" s="257" t="d">
        <f t="shared" si="11"/>
        <v>2025-01-08</v>
      </c>
      <c r="H95" s="257" t="d">
        <f t="shared" si="11"/>
        <v>2025-01-09</v>
      </c>
      <c r="I95" s="257" t="d">
        <f t="shared" si="11"/>
        <v>2025-01-10</v>
      </c>
      <c r="J95" s="258" t="d">
        <f t="shared" si="11"/>
        <v>2025-01-11</v>
      </c>
      <c r="K95" s="258" t="d">
        <f t="shared" si="11"/>
        <v>2025-01-12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57" t="s">
        <v>580</v>
      </c>
      <c r="C117" s="457"/>
      <c r="D117" s="457"/>
      <c r="E117" s="457"/>
      <c r="F117" s="457"/>
      <c r="G117" s="457"/>
      <c r="H117" s="457"/>
      <c r="I117" s="457"/>
      <c r="J117" s="457"/>
      <c r="K117" s="457"/>
      <c r="L117" s="457"/>
      <c r="M117" s="45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2025-01-06</v>
      </c>
      <c r="F120" s="257" t="d">
        <f t="shared" si="14"/>
        <v>2025-01-07</v>
      </c>
      <c r="G120" s="257" t="d">
        <f t="shared" si="14"/>
        <v>2025-01-08</v>
      </c>
      <c r="H120" s="257" t="d">
        <f t="shared" si="14"/>
        <v>2025-01-09</v>
      </c>
      <c r="I120" s="257" t="d">
        <f t="shared" si="14"/>
        <v>2025-01-10</v>
      </c>
      <c r="J120" s="258" t="d">
        <f t="shared" si="14"/>
        <v>2025-01-11</v>
      </c>
      <c r="K120" s="258" t="d">
        <f t="shared" si="14"/>
        <v>2025-01-12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2025-01-06</v>
      </c>
      <c r="F143" s="257" t="d">
        <f t="shared" si="20"/>
        <v>2025-01-07</v>
      </c>
      <c r="G143" s="257" t="d">
        <f t="shared" si="20"/>
        <v>2025-01-08</v>
      </c>
      <c r="H143" s="257" t="d">
        <f t="shared" si="20"/>
        <v>2025-01-09</v>
      </c>
      <c r="I143" s="257" t="d">
        <f t="shared" si="20"/>
        <v>2025-01-10</v>
      </c>
      <c r="J143" s="258" t="d">
        <f t="shared" si="20"/>
        <v>2025-01-11</v>
      </c>
      <c r="K143" s="258" t="d">
        <f t="shared" si="20"/>
        <v>2025-01-12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1">IF(C73="","",UPPER(C73))</f>
        <v>STAFF</v>
      </c>
      <c r="D144" s="46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1"/>
        <v>SECURITY GUARD</v>
      </c>
      <c r="D145" s="46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1"/>
        <v>ELECTRICIAN</v>
      </c>
      <c r="D146" s="46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1"/>
        <v>ADMIN</v>
      </c>
      <c r="D147" s="46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1"/>
        <v>AC TECH</v>
      </c>
      <c r="D148" s="46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1"/>
        <v>AGCHEM</v>
      </c>
      <c r="D149" s="46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1"/>
        <v>ARLO</v>
      </c>
      <c r="D150" s="46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1"/>
        <v>CYPRESS</v>
      </c>
      <c r="D151" s="46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1"/>
        <v>EXCELCON</v>
      </c>
      <c r="D152" s="46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GERON</v>
      </c>
      <c r="D153" s="46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LITAN</v>
      </c>
      <c r="D154" s="46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MSJR</v>
      </c>
      <c r="D155" s="46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MULTI LINE</v>
      </c>
      <c r="D156" s="46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NEWCORE</v>
      </c>
      <c r="D157" s="46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PRIME POWER ENERGIE</v>
      </c>
      <c r="D158" s="46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REB TRADE</v>
      </c>
      <c r="D159" s="46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SISCOR</v>
      </c>
      <c r="D160" s="46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1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1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11080</v>
      </c>
      <c r="F165" s="473"/>
      <c r="G165" s="235"/>
      <c r="H165" s="474" t="s">
        <v>647</v>
      </c>
      <c r="I165" s="474"/>
      <c r="J165" s="475">
        <f>R67</f>
        <v>744920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1006</v>
      </c>
      <c r="F166" s="473"/>
      <c r="G166" s="235"/>
      <c r="H166" s="474" t="s">
        <v>648</v>
      </c>
      <c r="I166" s="474"/>
      <c r="J166" s="475">
        <f>SUM(E167:F168,J165)</f>
        <v>757006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12086</v>
      </c>
      <c r="F167" s="475"/>
      <c r="G167" s="235"/>
      <c r="H167" s="235"/>
      <c r="I167" s="232"/>
      <c r="J167" s="483" t="str">
        <f>IF(J182=F182,"",ROUND((J182/F182-1)*100,2)&amp;"% ↑")</f>
        <v>1.62%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57" t="s">
        <v>591</v>
      </c>
      <c r="C170" s="457"/>
      <c r="D170" s="457"/>
      <c r="E170" s="457"/>
      <c r="F170" s="457"/>
      <c r="G170" s="457"/>
      <c r="H170" s="457"/>
      <c r="I170" s="457"/>
      <c r="J170" s="457"/>
      <c r="K170" s="457"/>
      <c r="L170" s="457"/>
      <c r="M170" s="45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18</v>
      </c>
      <c r="G181" s="496"/>
      <c r="H181" s="497">
        <f>MAX(E92:K92,E115:K115)</f>
        <v>236</v>
      </c>
      <c r="I181" s="497"/>
      <c r="J181" s="498">
        <f>MAX(F181,H181,T66)</f>
        <v>238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744920</v>
      </c>
      <c r="G182" s="496"/>
      <c r="H182" s="497">
        <f>E167</f>
        <v>12086</v>
      </c>
      <c r="I182" s="497"/>
      <c r="J182" s="499">
        <f>SUM(F182:I182)</f>
        <v>757006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57" t="s">
        <v>608</v>
      </c>
      <c r="C185" s="457"/>
      <c r="D185" s="457"/>
      <c r="E185" s="457"/>
      <c r="F185" s="457"/>
      <c r="G185" s="457"/>
      <c r="H185" s="457"/>
      <c r="I185" s="457"/>
      <c r="J185" s="457"/>
      <c r="K185" s="457"/>
      <c r="L185" s="457"/>
      <c r="M185" s="45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57" t="s">
        <v>609</v>
      </c>
      <c r="C200" s="457"/>
      <c r="D200" s="457"/>
      <c r="E200" s="457"/>
      <c r="F200" s="457"/>
      <c r="G200" s="457"/>
      <c r="H200" s="457"/>
      <c r="I200" s="457"/>
      <c r="J200" s="457"/>
      <c r="K200" s="457"/>
      <c r="L200" s="457"/>
      <c r="M200" s="45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57" t="s">
        <v>592</v>
      </c>
      <c r="C223" s="457"/>
      <c r="D223" s="457"/>
      <c r="E223" s="457"/>
      <c r="F223" s="457"/>
      <c r="G223" s="457"/>
      <c r="H223" s="457"/>
      <c r="I223" s="457"/>
      <c r="J223" s="457"/>
      <c r="K223" s="457"/>
      <c r="L223" s="457"/>
      <c r="M223" s="45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15" t="s">
        <v>593</v>
      </c>
      <c r="C238" s="515"/>
      <c r="D238" s="515"/>
      <c r="E238" s="515"/>
      <c r="F238" s="515"/>
      <c r="G238" s="515"/>
      <c r="H238" s="515"/>
      <c r="I238" s="515"/>
      <c r="J238" s="515"/>
      <c r="K238" s="515"/>
      <c r="L238" s="515"/>
      <c r="M238" s="51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 t="d">
        <f>IF(WEEKDAY($O$4,11)=COLUMN()-COLUMN($M1),$O$4,$O$4-(WEEKDAY($O$4,11)-(COLUMN()-COLUMN($M1))))</f>
        <v>2025-01-06</v>
      </c>
      <c r="O1" s="202" t="d">
        <f t="shared" ref="O1:T1" si="0">IF(WEEKDAY($O$4,11)=COLUMN()-COLUMN($M1),$O$4,$O$4-(WEEKDAY($O$4,11)-(COLUMN()-COLUMN($M1))))</f>
        <v>2025-01-07</v>
      </c>
      <c r="P1" s="202" t="d">
        <f t="shared" si="0"/>
        <v>2025-01-08</v>
      </c>
      <c r="Q1" s="202" t="d">
        <f t="shared" si="0"/>
        <v>2025-01-09</v>
      </c>
      <c r="R1" s="202" t="d">
        <f t="shared" si="0"/>
        <v>2025-01-10</v>
      </c>
      <c r="S1" s="202" t="d">
        <f t="shared" si="0"/>
        <v>2025-01-11</v>
      </c>
      <c r="T1" s="202" t="d">
        <f t="shared" si="0"/>
        <v>2025-01-12</v>
      </c>
      <c r="U1" s="203"/>
      <c r="V1" s="203"/>
      <c r="X1" s="159">
        <f ca="1">RANK($Y1, $Y$1:$Y$7)</f>
        <v>3</v>
      </c>
      <c r="Y1" s="159">
        <f ca="1">RAND()</f>
        <v>0.67637241424170624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ref="X2:X7" ca="1" si="1">RANK($Y2, $Y$1:$Y$7)</f>
        <v>6</v>
      </c>
      <c r="Y2" s="159">
        <f t="shared" ref="Y2:Y7" ca="1" si="2">RAND()</f>
        <v>0.39374410072611143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69" t="s">
        <v>560</v>
      </c>
      <c r="P3" s="569"/>
      <c r="X3" s="159">
        <f t="shared" ca="1" si="1"/>
        <v>7</v>
      </c>
      <c r="Y3" s="159">
        <f t="shared" ca="1" si="2"/>
        <v>0.18580672734333203</v>
      </c>
      <c r="Z3" s="159" t="s">
        <v>193</v>
      </c>
    </row>
    <row r="4" spans="1:27" s="159" customForma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 t="d">
        <v>2025-01-06</v>
      </c>
      <c r="P4" s="570"/>
      <c r="X4" s="159">
        <f t="shared" ca="1" si="1"/>
        <v>1</v>
      </c>
      <c r="Y4" s="159">
        <f t="shared" ca="1" si="2"/>
        <v>0.85452911381797469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0.7775917969629168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X6" s="159">
        <f t="shared" ca="1" si="1"/>
        <v>4</v>
      </c>
      <c r="Y6" s="159">
        <f t="shared" ca="1" si="2"/>
        <v>0.57541141490860903</v>
      </c>
      <c r="Z6" s="159" t="s">
        <v>292</v>
      </c>
    </row>
    <row r="7" spans="1:27" s="160" customFormat="1" ht="23.25" customHeight="1" x14ac:dyDescent="0.25">
      <c r="A7" s="572" t="s">
        <v>564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159"/>
      <c r="P7" s="159"/>
      <c r="X7" s="160">
        <f t="shared" ca="1" si="1"/>
        <v>5</v>
      </c>
      <c r="Y7" s="160">
        <f t="shared" ca="1" si="2"/>
        <v>0.43554496451150571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64"/>
      <c r="D16" s="369" t="s">
        <v>1</v>
      </c>
      <c r="E16" s="371"/>
      <c r="F16" s="169" t="d">
        <f>IF(YEAR(N1)=YEAR($O$4),N1,"")</f>
        <v>2025-01-06</v>
      </c>
      <c r="G16" s="169" t="d">
        <f t="shared" ref="G16:L16" si="4">IF(YEAR(O1)=YEAR($O$4),O1,"")</f>
        <v>2025-01-07</v>
      </c>
      <c r="H16" s="169" t="d">
        <f t="shared" si="4"/>
        <v>2025-01-08</v>
      </c>
      <c r="I16" s="169" t="d">
        <f t="shared" si="4"/>
        <v>2025-01-09</v>
      </c>
      <c r="J16" s="169" t="d">
        <f t="shared" si="4"/>
        <v>2025-01-10</v>
      </c>
      <c r="K16" s="169" t="d">
        <f t="shared" si="4"/>
        <v>2025-01-11</v>
      </c>
      <c r="L16" s="169" t="d">
        <f t="shared" si="4"/>
        <v>2025-01-12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189</v>
      </c>
      <c r="E21" s="56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62" t="s">
        <v>532</v>
      </c>
      <c r="E22" s="56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62" t="s">
        <v>420</v>
      </c>
      <c r="E23" s="56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562" t="s">
        <v>533</v>
      </c>
      <c r="E24" s="56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562" t="s">
        <v>203</v>
      </c>
      <c r="E25" s="56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62" t="s">
        <v>567</v>
      </c>
      <c r="E26" s="56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562" t="s">
        <v>535</v>
      </c>
      <c r="E27" s="56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62" t="s">
        <v>253</v>
      </c>
      <c r="E28" s="56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562" t="s">
        <v>566</v>
      </c>
      <c r="E29" s="56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562" t="s">
        <v>289</v>
      </c>
      <c r="E30" s="56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562" t="s">
        <v>536</v>
      </c>
      <c r="E31" s="56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62" t="s">
        <v>531</v>
      </c>
      <c r="E32" s="56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62" t="s">
        <v>224</v>
      </c>
      <c r="E33" s="56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562" t="s">
        <v>391</v>
      </c>
      <c r="E34" s="56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62" t="s">
        <v>613</v>
      </c>
      <c r="E35" s="56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64"/>
      <c r="D41" s="369" t="str">
        <f>D16</f>
        <v>Date</v>
      </c>
      <c r="E41" s="371"/>
      <c r="F41" s="169" t="d">
        <f t="shared" ref="F41:L41" si="8">IF(F16="","",F16)</f>
        <v>2025-01-06</v>
      </c>
      <c r="G41" s="169" t="d">
        <f t="shared" si="8"/>
        <v>2025-01-07</v>
      </c>
      <c r="H41" s="169" t="d">
        <f t="shared" si="8"/>
        <v>2025-01-08</v>
      </c>
      <c r="I41" s="169" t="d">
        <f t="shared" si="8"/>
        <v>2025-01-09</v>
      </c>
      <c r="J41" s="169" t="d">
        <f t="shared" si="8"/>
        <v>2025-01-10</v>
      </c>
      <c r="K41" s="169" t="d">
        <f t="shared" si="8"/>
        <v>2025-01-11</v>
      </c>
      <c r="L41" s="169" t="d">
        <f t="shared" si="8"/>
        <v>2025-01-12</v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AC TECH</v>
      </c>
      <c r="E46" s="56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AGCHEM</v>
      </c>
      <c r="E47" s="56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ARLO</v>
      </c>
      <c r="E48" s="56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CYPRESS</v>
      </c>
      <c r="E49" s="56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EXCELCON</v>
      </c>
      <c r="E50" s="56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GERON</v>
      </c>
      <c r="E51" s="56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LITAN</v>
      </c>
      <c r="E52" s="56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MSJR</v>
      </c>
      <c r="E53" s="56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MULTI-LINE</v>
      </c>
      <c r="E54" s="56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NEWCORE</v>
      </c>
      <c r="E55" s="56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PRIME POWER ENERGIE</v>
      </c>
      <c r="E56" s="56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REB TRADE</v>
      </c>
      <c r="E57" s="56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SISCOR</v>
      </c>
      <c r="E58" s="56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SPECSERVE</v>
      </c>
      <c r="E59" s="56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62" t="str">
        <f t="shared" si="10"/>
        <v>WELTANCHAUNG</v>
      </c>
      <c r="E60" s="56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 t="d">
        <f>IF(F41="","",F41)</f>
        <v>2025-01-06</v>
      </c>
      <c r="G69" s="169" t="d">
        <f t="shared" ref="G69:L69" si="15">IF(G41="","",G41)</f>
        <v>2025-01-07</v>
      </c>
      <c r="H69" s="169" t="d">
        <f t="shared" si="15"/>
        <v>2025-01-08</v>
      </c>
      <c r="I69" s="169" t="d">
        <f t="shared" si="15"/>
        <v>2025-01-09</v>
      </c>
      <c r="J69" s="169" t="d">
        <f t="shared" si="15"/>
        <v>2025-01-10</v>
      </c>
      <c r="K69" s="169" t="d">
        <f t="shared" si="15"/>
        <v>2025-01-11</v>
      </c>
      <c r="L69" s="169" t="d">
        <f t="shared" si="15"/>
        <v>2025-01-12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AC TECH</v>
      </c>
      <c r="E74" s="56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AGCHEM</v>
      </c>
      <c r="E75" s="56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ARLO</v>
      </c>
      <c r="E76" s="56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CYPRESS</v>
      </c>
      <c r="E77" s="56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EXCELCON</v>
      </c>
      <c r="E78" s="56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GERON</v>
      </c>
      <c r="E79" s="56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LITAN</v>
      </c>
      <c r="E80" s="56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MSJR</v>
      </c>
      <c r="E81" s="56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MULTI-LINE</v>
      </c>
      <c r="E82" s="56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NEWCORE</v>
      </c>
      <c r="E83" s="56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PRIME POWER ENERGIE</v>
      </c>
      <c r="E84" s="56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REB TRADE</v>
      </c>
      <c r="E85" s="56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SISCOR</v>
      </c>
      <c r="E86" s="56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SPECSERVE</v>
      </c>
      <c r="E87" s="56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562" t="str">
        <f t="shared" si="17"/>
        <v>WELTANCHAUNG</v>
      </c>
      <c r="E88" s="56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tr">
        <f>IF(C37="","",UPPER(C37))</f>
        <v>TOTAL MANPOWER</v>
      </c>
      <c r="D90" s="567"/>
      <c r="E90" s="56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 t="d">
        <f>IF(F69="","",F69)</f>
        <v>2025-01-06</v>
      </c>
      <c r="G94" s="169" t="d">
        <f t="shared" ref="G94:L94" si="20">IF(G69="","",G69)</f>
        <v>2025-01-07</v>
      </c>
      <c r="H94" s="169" t="d">
        <f t="shared" si="20"/>
        <v>2025-01-08</v>
      </c>
      <c r="I94" s="169" t="d">
        <f t="shared" si="20"/>
        <v>2025-01-09</v>
      </c>
      <c r="J94" s="169" t="d">
        <f t="shared" si="20"/>
        <v>2025-01-10</v>
      </c>
      <c r="K94" s="169" t="d">
        <f t="shared" si="20"/>
        <v>2025-01-11</v>
      </c>
      <c r="L94" s="169" t="d">
        <f t="shared" si="20"/>
        <v>2025-01-12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AC TECH</v>
      </c>
      <c r="E99" s="56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AGCHEM</v>
      </c>
      <c r="E100" s="56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ARLO</v>
      </c>
      <c r="E101" s="56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CYPRESS</v>
      </c>
      <c r="E102" s="56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EXCELCON</v>
      </c>
      <c r="E103" s="56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GERON</v>
      </c>
      <c r="E104" s="56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LITAN</v>
      </c>
      <c r="E105" s="56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MSJR</v>
      </c>
      <c r="E106" s="56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MULTI-LINE</v>
      </c>
      <c r="E107" s="56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NEWCORE</v>
      </c>
      <c r="E108" s="56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PRIME POWER ENERGIE</v>
      </c>
      <c r="E109" s="56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REB TRADE</v>
      </c>
      <c r="E110" s="56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SISCOR</v>
      </c>
      <c r="E111" s="56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SPECSERVE</v>
      </c>
      <c r="E112" s="56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62" t="str">
        <f t="shared" si="22"/>
        <v>WELTANCHAUNG</v>
      </c>
      <c r="E113" s="56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69" t="s">
        <v>563</v>
      </c>
      <c r="D115" s="370"/>
      <c r="E115" s="37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49</v>
      </c>
      <c r="D118" s="392"/>
      <c r="E118" s="393"/>
      <c r="F118" s="558">
        <f>SUM(F62:L62)</f>
        <v>11080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50</v>
      </c>
      <c r="D119" s="392"/>
      <c r="E119" s="393"/>
      <c r="F119" s="558">
        <f>SUM(F115:L115)</f>
        <v>1006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51</v>
      </c>
      <c r="D120" s="392"/>
      <c r="E120" s="393"/>
      <c r="F120" s="558">
        <f>SUM(F118:G119)</f>
        <v>12086</v>
      </c>
      <c r="G120" s="55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91" t="s">
        <v>547</v>
      </c>
      <c r="D121" s="392"/>
      <c r="E121" s="393"/>
      <c r="F121" s="558">
        <v>744920</v>
      </c>
      <c r="G121" s="55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91" t="s">
        <v>53</v>
      </c>
      <c r="D122" s="392"/>
      <c r="E122" s="393"/>
      <c r="F122" s="558">
        <f>F120</f>
        <v>12086</v>
      </c>
      <c r="G122" s="55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60"/>
      <c r="D123" s="560"/>
      <c r="E123" s="560"/>
      <c r="F123" s="561"/>
      <c r="G123" s="56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8" t="str">
        <f>IF(7-COUNTIF(F16:L16,"")&lt;=0,"","III. STATISTIC REPORT AS OF:  "&amp;UPPER(TEXT(LOOKUP(2,1/($F$16:$L$16&lt;&gt;""),$F$16:$L$16),"MMM D, YYYY")))</f>
        <v>III. STATISTIC REPORT AS OF:  JAN 12, 2025</v>
      </c>
      <c r="C125" s="438"/>
      <c r="D125" s="438"/>
      <c r="E125" s="438"/>
      <c r="F125" s="438"/>
      <c r="G125" s="438"/>
      <c r="H125" s="438"/>
      <c r="I125" s="438"/>
      <c r="J125" s="438"/>
      <c r="K125" s="438"/>
      <c r="L125" s="43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80" t="s">
        <v>15</v>
      </c>
      <c r="E127" s="551"/>
      <c r="F127" s="551"/>
      <c r="G127" s="552"/>
      <c r="H127" s="556" t="s">
        <v>16</v>
      </c>
      <c r="I127" s="556"/>
      <c r="J127" s="557" t="s">
        <v>17</v>
      </c>
      <c r="K127" s="556" t="s">
        <v>18</v>
      </c>
      <c r="L127" s="556"/>
    </row>
    <row r="128" spans="2:16" s="50" customFormat="1" ht="16.5" x14ac:dyDescent="0.25">
      <c r="B128" s="170"/>
      <c r="C128" s="219"/>
      <c r="D128" s="553"/>
      <c r="E128" s="554"/>
      <c r="F128" s="554"/>
      <c r="G128" s="555"/>
      <c r="H128" s="556"/>
      <c r="I128" s="556"/>
      <c r="J128" s="557"/>
      <c r="K128" s="556"/>
      <c r="L128" s="556"/>
    </row>
    <row r="129" spans="2:12" s="50" customFormat="1" ht="3.75" customHeight="1" x14ac:dyDescent="0.25">
      <c r="B129" s="170"/>
      <c r="C129" s="219"/>
      <c r="D129" s="369"/>
      <c r="E129" s="370"/>
      <c r="F129" s="370"/>
      <c r="G129" s="371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92" t="s">
        <v>19</v>
      </c>
      <c r="F130" s="392"/>
      <c r="G130" s="393"/>
      <c r="H130" s="535">
        <v>0</v>
      </c>
      <c r="I130" s="536"/>
      <c r="J130" s="212">
        <v>0</v>
      </c>
      <c r="K130" s="535">
        <f>J130+REF!D1</f>
        <v>0</v>
      </c>
      <c r="L130" s="53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92" t="s">
        <v>20</v>
      </c>
      <c r="F131" s="392"/>
      <c r="G131" s="393"/>
      <c r="H131" s="535">
        <v>0</v>
      </c>
      <c r="I131" s="536"/>
      <c r="J131" s="212">
        <v>0</v>
      </c>
      <c r="K131" s="535">
        <f>J131+REF!D2</f>
        <v>0</v>
      </c>
      <c r="L131" s="53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92" t="s">
        <v>21</v>
      </c>
      <c r="F132" s="392"/>
      <c r="G132" s="393"/>
      <c r="H132" s="535">
        <v>0</v>
      </c>
      <c r="I132" s="536"/>
      <c r="J132" s="212">
        <v>0</v>
      </c>
      <c r="K132" s="535">
        <f>J132+REF!D3</f>
        <v>0</v>
      </c>
      <c r="L132" s="536"/>
    </row>
    <row r="133" spans="2:12" s="50" customFormat="1" ht="16.5" x14ac:dyDescent="0.25">
      <c r="B133" s="170"/>
      <c r="C133" s="219"/>
      <c r="D133" s="216" t="s">
        <v>537</v>
      </c>
      <c r="E133" s="548" t="s">
        <v>23</v>
      </c>
      <c r="F133" s="548"/>
      <c r="G133" s="549"/>
      <c r="H133" s="550">
        <v>0</v>
      </c>
      <c r="I133" s="536"/>
      <c r="J133" s="212">
        <v>0</v>
      </c>
      <c r="K133" s="535">
        <f>J133+REF!D4</f>
        <v>0</v>
      </c>
      <c r="L133" s="536"/>
    </row>
    <row r="134" spans="2:12" s="50" customFormat="1" ht="16.5" x14ac:dyDescent="0.25">
      <c r="B134" s="170"/>
      <c r="C134" s="219"/>
      <c r="D134" s="216" t="s">
        <v>538</v>
      </c>
      <c r="E134" s="548" t="s">
        <v>25</v>
      </c>
      <c r="F134" s="548"/>
      <c r="G134" s="549"/>
      <c r="H134" s="535">
        <v>0</v>
      </c>
      <c r="I134" s="536"/>
      <c r="J134" s="212">
        <v>0</v>
      </c>
      <c r="K134" s="535">
        <f>J134+REF!D5</f>
        <v>0</v>
      </c>
      <c r="L134" s="536"/>
    </row>
    <row r="135" spans="2:12" s="50" customFormat="1" ht="16.5" x14ac:dyDescent="0.25">
      <c r="B135" s="170"/>
      <c r="C135" s="219"/>
      <c r="D135" s="216" t="s">
        <v>539</v>
      </c>
      <c r="E135" s="548" t="s">
        <v>27</v>
      </c>
      <c r="F135" s="548"/>
      <c r="G135" s="549"/>
      <c r="H135" s="535">
        <v>0</v>
      </c>
      <c r="I135" s="536"/>
      <c r="J135" s="212">
        <v>0</v>
      </c>
      <c r="K135" s="535">
        <f>J135+REF!D6</f>
        <v>0</v>
      </c>
      <c r="L135" s="53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92" t="s">
        <v>28</v>
      </c>
      <c r="F136" s="392"/>
      <c r="G136" s="393"/>
      <c r="H136" s="535">
        <v>0</v>
      </c>
      <c r="I136" s="536"/>
      <c r="J136" s="212">
        <v>0</v>
      </c>
      <c r="K136" s="535">
        <f>J136+REF!D7</f>
        <v>0</v>
      </c>
      <c r="L136" s="53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92" t="s">
        <v>29</v>
      </c>
      <c r="F137" s="392"/>
      <c r="G137" s="393"/>
      <c r="H137" s="535">
        <v>0</v>
      </c>
      <c r="I137" s="536"/>
      <c r="J137" s="212">
        <v>0</v>
      </c>
      <c r="K137" s="535">
        <f>J137+REF!D8</f>
        <v>0</v>
      </c>
      <c r="L137" s="53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92" t="s">
        <v>30</v>
      </c>
      <c r="F138" s="392"/>
      <c r="G138" s="393"/>
      <c r="H138" s="537">
        <v>18</v>
      </c>
      <c r="I138" s="538"/>
      <c r="J138" s="174">
        <f>MAX(F37:L37,F90:L90)</f>
        <v>236</v>
      </c>
      <c r="K138" s="539">
        <f>MAX(H138,J138,REF!E1)</f>
        <v>238</v>
      </c>
      <c r="L138" s="54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92" t="s">
        <v>546</v>
      </c>
      <c r="F139" s="392"/>
      <c r="G139" s="393"/>
      <c r="H139" s="537">
        <f>F121</f>
        <v>744920</v>
      </c>
      <c r="I139" s="538"/>
      <c r="J139" s="213">
        <f>SUM(F120)</f>
        <v>12086</v>
      </c>
      <c r="K139" s="545">
        <f>H139+J139</f>
        <v>757006</v>
      </c>
      <c r="L139" s="54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46" t="str">
        <f>IF($K$139=$H$139,"",ROUND(($K$139/$H$139-1)*100,2)&amp;"% ↑")</f>
        <v>1.62% ↑</v>
      </c>
      <c r="L140" s="54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47" t="s">
        <v>55</v>
      </c>
      <c r="C153" s="547"/>
      <c r="D153" s="547"/>
      <c r="E153" s="547"/>
      <c r="F153" s="54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34" t="s">
        <v>91</v>
      </c>
      <c r="D168" s="534"/>
      <c r="E168" s="534"/>
      <c r="F168" s="534"/>
      <c r="G168" s="534"/>
      <c r="H168" s="534"/>
      <c r="I168" s="534"/>
      <c r="J168" s="534"/>
      <c r="K168" s="53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69" t="s">
        <v>39</v>
      </c>
      <c r="D173" s="371"/>
      <c r="E173" s="190" t="s">
        <v>40</v>
      </c>
      <c r="F173" s="369" t="s">
        <v>64</v>
      </c>
      <c r="G173" s="371"/>
      <c r="H173" s="369" t="s">
        <v>0</v>
      </c>
      <c r="I173" s="371"/>
      <c r="J173" s="369" t="s">
        <v>42</v>
      </c>
      <c r="K173" s="371"/>
    </row>
    <row r="174" spans="2:12" s="50" customFormat="1" ht="14.25" customHeight="1" x14ac:dyDescent="0.25">
      <c r="B174" s="143"/>
      <c r="C174" s="541" t="s">
        <v>91</v>
      </c>
      <c r="D174" s="542"/>
      <c r="E174" s="191"/>
      <c r="F174" s="543"/>
      <c r="G174" s="544"/>
      <c r="H174" s="543"/>
      <c r="I174" s="544"/>
      <c r="J174" s="543"/>
      <c r="K174" s="54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31" t="s">
        <v>62</v>
      </c>
      <c r="D178" s="531"/>
      <c r="E178" s="531"/>
      <c r="F178" s="53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32" t="s">
        <v>99</v>
      </c>
      <c r="D180" s="532"/>
      <c r="E180" s="532"/>
      <c r="F180" s="53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33" t="s">
        <v>100</v>
      </c>
      <c r="D181" s="533"/>
      <c r="E181" s="533"/>
      <c r="F181" s="533"/>
      <c r="G181" s="533"/>
      <c r="H181" s="53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2025-01-13</v>
      </c>
      <c r="F1" s="223" t="d">
        <f t="shared" ref="F1:L1" si="1">IF(WEEKDAY(WEEK_START,11)=COLUMN()-COLUMN(WEEK_START),WEEK_START,WEEK_START-(WEEKDAY(WEEK_START,11)-(COLUMN()-COLUMN(WEEK_START))))</f>
        <v>2025-01-13</v>
      </c>
      <c r="G1" s="223" t="d">
        <f t="shared" si="1"/>
        <v>2025-01-14</v>
      </c>
      <c r="H1" s="223" t="d">
        <f t="shared" si="1"/>
        <v>2025-01-15</v>
      </c>
      <c r="I1" s="223" t="d">
        <f t="shared" si="1"/>
        <v>2025-01-16</v>
      </c>
      <c r="J1" s="223" t="d">
        <f t="shared" si="1"/>
        <v>2025-01-17</v>
      </c>
      <c r="K1" s="223" t="d">
        <f t="shared" si="1"/>
        <v>2025-01-18</v>
      </c>
      <c r="L1" s="223" t="d">
        <f t="shared" si="1"/>
        <v>2025-01-19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2025-01-19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SSR/EHS/F/24-00-0100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0100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445" t="s">
        <v>653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13-19,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2025-01-13</v>
      </c>
      <c r="F72" s="257" t="d">
        <f t="shared" si="9"/>
        <v>2025-01-14</v>
      </c>
      <c r="G72" s="257" t="d">
        <f t="shared" si="9"/>
        <v>2025-01-15</v>
      </c>
      <c r="H72" s="257" t="d">
        <f t="shared" si="9"/>
        <v>2025-01-16</v>
      </c>
      <c r="I72" s="257" t="d">
        <f t="shared" si="9"/>
        <v>2025-01-17</v>
      </c>
      <c r="J72" s="258" t="d">
        <f t="shared" si="9"/>
        <v>2025-01-18</v>
      </c>
      <c r="K72" s="258" t="d">
        <f t="shared" si="9"/>
        <v>2025-01-19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2025-01-13</v>
      </c>
      <c r="F95" s="257" t="d">
        <f t="shared" si="11"/>
        <v>2025-01-14</v>
      </c>
      <c r="G95" s="257" t="d">
        <f t="shared" si="11"/>
        <v>2025-01-15</v>
      </c>
      <c r="H95" s="257" t="d">
        <f t="shared" si="11"/>
        <v>2025-01-16</v>
      </c>
      <c r="I95" s="257" t="d">
        <f t="shared" si="11"/>
        <v>2025-01-17</v>
      </c>
      <c r="J95" s="258" t="d">
        <f t="shared" si="11"/>
        <v>2025-01-18</v>
      </c>
      <c r="K95" s="258" t="d">
        <f t="shared" si="11"/>
        <v>2025-01-19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2025-01-13</v>
      </c>
      <c r="F120" s="257" t="d">
        <f t="shared" si="14"/>
        <v>2025-01-14</v>
      </c>
      <c r="G120" s="257" t="d">
        <f t="shared" si="14"/>
        <v>2025-01-15</v>
      </c>
      <c r="H120" s="257" t="d">
        <f t="shared" si="14"/>
        <v>2025-01-16</v>
      </c>
      <c r="I120" s="257" t="d">
        <f t="shared" si="14"/>
        <v>2025-01-17</v>
      </c>
      <c r="J120" s="258" t="d">
        <f t="shared" si="14"/>
        <v>2025-01-18</v>
      </c>
      <c r="K120" s="258" t="d">
        <f t="shared" si="14"/>
        <v>2025-01-19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2025-01-13</v>
      </c>
      <c r="F143" s="257" t="d">
        <f t="shared" si="19"/>
        <v>2025-01-14</v>
      </c>
      <c r="G143" s="257" t="d">
        <f t="shared" si="19"/>
        <v>2025-01-15</v>
      </c>
      <c r="H143" s="257" t="d">
        <f t="shared" si="19"/>
        <v>2025-01-16</v>
      </c>
      <c r="I143" s="257" t="d">
        <f t="shared" si="19"/>
        <v>2025-01-17</v>
      </c>
      <c r="J143" s="258" t="d">
        <f t="shared" si="19"/>
        <v>2025-01-18</v>
      </c>
      <c r="K143" s="258" t="d">
        <f t="shared" si="19"/>
        <v>2025-01-19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12064</v>
      </c>
      <c r="F165" s="473"/>
      <c r="G165" s="235"/>
      <c r="H165" s="474" t="s">
        <v>647</v>
      </c>
      <c r="I165" s="474"/>
      <c r="J165" s="475">
        <f>R67</f>
        <v>757006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938</v>
      </c>
      <c r="F166" s="473"/>
      <c r="G166" s="235"/>
      <c r="H166" s="474" t="s">
        <v>648</v>
      </c>
      <c r="I166" s="474"/>
      <c r="J166" s="475">
        <f>SUM(E167:F168,J165)</f>
        <v>770008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13002</v>
      </c>
      <c r="F167" s="475"/>
      <c r="G167" s="235"/>
      <c r="H167" s="235"/>
      <c r="I167" s="232"/>
      <c r="J167" s="483" t="str">
        <f>IF(J182=F182,"",ROUND((J182/F182-1)*100,2)&amp;"% ↑")</f>
        <v>1.72%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236</v>
      </c>
      <c r="G181" s="496"/>
      <c r="H181" s="497">
        <f>MAX(E92:K92,E115:K115)</f>
        <v>243</v>
      </c>
      <c r="I181" s="497"/>
      <c r="J181" s="498">
        <f>MAX(F181,H181,T66)</f>
        <v>243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757006</v>
      </c>
      <c r="G182" s="496"/>
      <c r="H182" s="497">
        <f>E167</f>
        <v>13002</v>
      </c>
      <c r="I182" s="497"/>
      <c r="J182" s="499">
        <f>SUM(F182:I182)</f>
        <v>770008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2025-01-20</v>
      </c>
      <c r="F1" s="223" t="d">
        <f t="shared" ref="F1:L1" si="1">IF(WEEKDAY(WEEK_START,11)=COLUMN()-COLUMN(WEEK_START),WEEK_START,WEEK_START-(WEEKDAY(WEEK_START,11)-(COLUMN()-COLUMN(WEEK_START))))</f>
        <v>2025-01-20</v>
      </c>
      <c r="G1" s="223" t="d">
        <f t="shared" si="1"/>
        <v>2025-01-21</v>
      </c>
      <c r="H1" s="223" t="d">
        <f t="shared" si="1"/>
        <v>2025-01-22</v>
      </c>
      <c r="I1" s="223" t="d">
        <f t="shared" si="1"/>
        <v>2025-01-23</v>
      </c>
      <c r="J1" s="223" t="d">
        <f t="shared" si="1"/>
        <v>2025-01-24</v>
      </c>
      <c r="K1" s="223" t="d">
        <f t="shared" si="1"/>
        <v>2025-01-25</v>
      </c>
      <c r="L1" s="223" t="d">
        <f t="shared" si="1"/>
        <v>2025-01-26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SSR/EHS/F/24-00-0101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0101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445" t="s">
        <v>663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20-26,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2025-01-20</v>
      </c>
      <c r="F72" s="257" t="d">
        <f t="shared" si="9"/>
        <v>2025-01-21</v>
      </c>
      <c r="G72" s="257" t="d">
        <f t="shared" si="9"/>
        <v>2025-01-22</v>
      </c>
      <c r="H72" s="257" t="d">
        <f t="shared" si="9"/>
        <v>2025-01-23</v>
      </c>
      <c r="I72" s="257" t="d">
        <f t="shared" si="9"/>
        <v>2025-01-24</v>
      </c>
      <c r="J72" s="258" t="d">
        <f t="shared" si="9"/>
        <v>2025-01-25</v>
      </c>
      <c r="K72" s="258" t="d">
        <f t="shared" si="9"/>
        <v>2025-01-26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2025-01-20</v>
      </c>
      <c r="F95" s="257" t="d">
        <f t="shared" si="11"/>
        <v>2025-01-21</v>
      </c>
      <c r="G95" s="257" t="d">
        <f t="shared" si="11"/>
        <v>2025-01-22</v>
      </c>
      <c r="H95" s="257" t="d">
        <f t="shared" si="11"/>
        <v>2025-01-23</v>
      </c>
      <c r="I95" s="257" t="d">
        <f t="shared" si="11"/>
        <v>2025-01-24</v>
      </c>
      <c r="J95" s="258" t="d">
        <f t="shared" si="11"/>
        <v>2025-01-25</v>
      </c>
      <c r="K95" s="258" t="d">
        <f t="shared" si="11"/>
        <v>2025-01-26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2025-01-20</v>
      </c>
      <c r="F120" s="257" t="d">
        <f t="shared" si="14"/>
        <v>2025-01-21</v>
      </c>
      <c r="G120" s="257" t="d">
        <f t="shared" si="14"/>
        <v>2025-01-22</v>
      </c>
      <c r="H120" s="257" t="d">
        <f t="shared" si="14"/>
        <v>2025-01-23</v>
      </c>
      <c r="I120" s="257" t="d">
        <f t="shared" si="14"/>
        <v>2025-01-24</v>
      </c>
      <c r="J120" s="258" t="d">
        <f t="shared" si="14"/>
        <v>2025-01-25</v>
      </c>
      <c r="K120" s="258" t="d">
        <f t="shared" si="14"/>
        <v>2025-01-26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2025-01-20</v>
      </c>
      <c r="F143" s="257" t="d">
        <f t="shared" si="19"/>
        <v>2025-01-21</v>
      </c>
      <c r="G143" s="257" t="d">
        <f t="shared" si="19"/>
        <v>2025-01-22</v>
      </c>
      <c r="H143" s="257" t="d">
        <f t="shared" si="19"/>
        <v>2025-01-23</v>
      </c>
      <c r="I143" s="257" t="d">
        <f t="shared" si="19"/>
        <v>2025-01-24</v>
      </c>
      <c r="J143" s="258" t="d">
        <f t="shared" si="19"/>
        <v>2025-01-25</v>
      </c>
      <c r="K143" s="258" t="d">
        <f t="shared" si="19"/>
        <v>2025-01-26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16176</v>
      </c>
      <c r="F165" s="473"/>
      <c r="G165" s="235"/>
      <c r="H165" s="474" t="s">
        <v>647</v>
      </c>
      <c r="I165" s="474"/>
      <c r="J165" s="475">
        <f>R67</f>
        <v>770008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1046</v>
      </c>
      <c r="F166" s="473"/>
      <c r="G166" s="235"/>
      <c r="H166" s="474" t="s">
        <v>648</v>
      </c>
      <c r="I166" s="474"/>
      <c r="J166" s="475">
        <f>SUM(E167:F168,J165)</f>
        <v>787230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17222</v>
      </c>
      <c r="F167" s="475"/>
      <c r="G167" s="235"/>
      <c r="H167" s="235"/>
      <c r="I167" s="232"/>
      <c r="J167" s="483" t="str">
        <f>IF(J182=F182,"",ROUND((J182/F182-1)*100,2)&amp;"% ↑")</f>
        <v>2.24%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243</v>
      </c>
      <c r="G181" s="496"/>
      <c r="H181" s="497">
        <f>MAX(E92:K92,E115:K115)</f>
        <v>341</v>
      </c>
      <c r="I181" s="497"/>
      <c r="J181" s="498">
        <f>MAX(F181,H181,T66)</f>
        <v>341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770008</v>
      </c>
      <c r="G182" s="496"/>
      <c r="H182" s="497">
        <f>E167</f>
        <v>17222</v>
      </c>
      <c r="I182" s="497"/>
      <c r="J182" s="499">
        <f>SUM(F182:I182)</f>
        <v>787230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2025-01-27</v>
      </c>
      <c r="F1" s="223" t="d">
        <f t="shared" ref="F1:L1" si="1">IF(WEEKDAY(WEEK_START,11)=COLUMN()-COLUMN(WEEK_START),WEEK_START,WEEK_START-(WEEKDAY(WEEK_START,11)-(COLUMN()-COLUMN(WEEK_START))))</f>
        <v>2025-01-27</v>
      </c>
      <c r="G1" s="223" t="d">
        <f t="shared" si="1"/>
        <v>2025-01-28</v>
      </c>
      <c r="H1" s="223" t="d">
        <f t="shared" si="1"/>
        <v>2025-01-29</v>
      </c>
      <c r="I1" s="223" t="d">
        <f t="shared" si="1"/>
        <v>2025-01-30</v>
      </c>
      <c r="J1" s="223" t="d">
        <f t="shared" si="1"/>
        <v>2025-01-31</v>
      </c>
      <c r="K1" s="223" t="d">
        <f t="shared" si="1"/>
        <v>2025-02-01</v>
      </c>
      <c r="L1" s="223" t="d">
        <f t="shared" si="1"/>
        <v>2025-02-02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2025-02-02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SSR/EHS/F/24-00-0102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0102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445" t="s">
        <v>664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27-February 2,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2025-01-27</v>
      </c>
      <c r="F72" s="257" t="d">
        <f t="shared" si="9"/>
        <v>2025-01-28</v>
      </c>
      <c r="G72" s="257" t="d">
        <f t="shared" si="9"/>
        <v>2025-01-29</v>
      </c>
      <c r="H72" s="257" t="d">
        <f t="shared" si="9"/>
        <v>2025-01-30</v>
      </c>
      <c r="I72" s="257" t="d">
        <f t="shared" si="9"/>
        <v>2025-01-31</v>
      </c>
      <c r="J72" s="258" t="d">
        <f t="shared" si="9"/>
        <v>2025-02-01</v>
      </c>
      <c r="K72" s="258" t="d">
        <f t="shared" si="9"/>
        <v>2025-02-02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2025-01-27</v>
      </c>
      <c r="F95" s="257" t="d">
        <f t="shared" si="11"/>
        <v>2025-01-28</v>
      </c>
      <c r="G95" s="257" t="d">
        <f t="shared" si="11"/>
        <v>2025-01-29</v>
      </c>
      <c r="H95" s="257" t="d">
        <f t="shared" si="11"/>
        <v>2025-01-30</v>
      </c>
      <c r="I95" s="257" t="d">
        <f t="shared" si="11"/>
        <v>2025-01-31</v>
      </c>
      <c r="J95" s="258" t="d">
        <f t="shared" si="11"/>
        <v>2025-02-01</v>
      </c>
      <c r="K95" s="258" t="d">
        <f t="shared" si="11"/>
        <v>2025-02-02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2025-01-27</v>
      </c>
      <c r="F120" s="257" t="d">
        <f t="shared" si="14"/>
        <v>2025-01-28</v>
      </c>
      <c r="G120" s="257" t="d">
        <f t="shared" si="14"/>
        <v>2025-01-29</v>
      </c>
      <c r="H120" s="257" t="d">
        <f t="shared" si="14"/>
        <v>2025-01-30</v>
      </c>
      <c r="I120" s="257" t="d">
        <f t="shared" si="14"/>
        <v>2025-01-31</v>
      </c>
      <c r="J120" s="258" t="d">
        <f t="shared" si="14"/>
        <v>2025-02-01</v>
      </c>
      <c r="K120" s="258" t="d">
        <f t="shared" si="14"/>
        <v>2025-02-02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2025-01-27</v>
      </c>
      <c r="F143" s="257" t="d">
        <f t="shared" si="19"/>
        <v>2025-01-28</v>
      </c>
      <c r="G143" s="257" t="d">
        <f t="shared" si="19"/>
        <v>2025-01-29</v>
      </c>
      <c r="H143" s="257" t="d">
        <f t="shared" si="19"/>
        <v>2025-01-30</v>
      </c>
      <c r="I143" s="257" t="d">
        <f t="shared" si="19"/>
        <v>2025-01-31</v>
      </c>
      <c r="J143" s="258" t="d">
        <f t="shared" si="19"/>
        <v>2025-02-01</v>
      </c>
      <c r="K143" s="258" t="d">
        <f t="shared" si="19"/>
        <v>2025-02-02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15224</v>
      </c>
      <c r="F165" s="473"/>
      <c r="G165" s="235"/>
      <c r="H165" s="474" t="s">
        <v>647</v>
      </c>
      <c r="I165" s="474"/>
      <c r="J165" s="475">
        <f>R67</f>
        <v>787230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1510</v>
      </c>
      <c r="F166" s="473"/>
      <c r="G166" s="235"/>
      <c r="H166" s="474" t="s">
        <v>648</v>
      </c>
      <c r="I166" s="474"/>
      <c r="J166" s="475">
        <f>SUM(E167:F168,J165)</f>
        <v>803964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16734</v>
      </c>
      <c r="F167" s="475"/>
      <c r="G167" s="235"/>
      <c r="H167" s="235"/>
      <c r="I167" s="232"/>
      <c r="J167" s="483" t="str">
        <f>IF(J182=F182,"",ROUND((J182/F182-1)*100,2)&amp;"% ↑")</f>
        <v>2.13%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341</v>
      </c>
      <c r="G181" s="496"/>
      <c r="H181" s="497">
        <f>MAX(E92:K92,E115:K115)</f>
        <v>313</v>
      </c>
      <c r="I181" s="497"/>
      <c r="J181" s="498">
        <f>MAX(F181,H181,T66)</f>
        <v>341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787230</v>
      </c>
      <c r="G182" s="496"/>
      <c r="H182" s="497">
        <f>E167</f>
        <v>16734</v>
      </c>
      <c r="I182" s="497"/>
      <c r="J182" s="499">
        <f>SUM(F182:I182)</f>
        <v>803964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2025-02-03</v>
      </c>
      <c r="F1" s="223" t="d">
        <f t="shared" ref="F1:L1" si="1">IF(WEEKDAY(WEEK_START,11)=COLUMN()-COLUMN(WEEK_START),WEEK_START,WEEK_START-(WEEKDAY(WEEK_START,11)-(COLUMN()-COLUMN(WEEK_START))))</f>
        <v>2025-02-03</v>
      </c>
      <c r="G1" s="223" t="d">
        <f t="shared" si="1"/>
        <v>2025-02-04</v>
      </c>
      <c r="H1" s="223" t="d">
        <f t="shared" si="1"/>
        <v>2025-02-05</v>
      </c>
      <c r="I1" s="223" t="d">
        <f t="shared" si="1"/>
        <v>2025-02-06</v>
      </c>
      <c r="J1" s="223" t="d">
        <f t="shared" si="1"/>
        <v>2025-02-07</v>
      </c>
      <c r="K1" s="223" t="d">
        <f t="shared" si="1"/>
        <v>2025-02-08</v>
      </c>
      <c r="L1" s="223" t="d">
        <f t="shared" si="1"/>
        <v>2025-02-09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2025-02-09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SSR/EHS/F/24-00-0103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0103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445" t="s">
        <v>665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3-9,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2025-02-03</v>
      </c>
      <c r="F72" s="257" t="d">
        <f t="shared" si="9"/>
        <v>2025-02-04</v>
      </c>
      <c r="G72" s="257" t="d">
        <f t="shared" si="9"/>
        <v>2025-02-05</v>
      </c>
      <c r="H72" s="257" t="d">
        <f t="shared" si="9"/>
        <v>2025-02-06</v>
      </c>
      <c r="I72" s="257" t="d">
        <f t="shared" si="9"/>
        <v>2025-02-07</v>
      </c>
      <c r="J72" s="258" t="d">
        <f t="shared" si="9"/>
        <v>2025-02-08</v>
      </c>
      <c r="K72" s="258" t="d">
        <f t="shared" si="9"/>
        <v>2025-02-09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613</v>
      </c>
      <c r="D77" s="46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666</v>
      </c>
      <c r="D78" s="46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531</v>
      </c>
      <c r="D80" s="46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391</v>
      </c>
      <c r="D82" s="46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533</v>
      </c>
      <c r="D84" s="46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253</v>
      </c>
      <c r="D87" s="46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667</v>
      </c>
      <c r="D88" s="46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535</v>
      </c>
      <c r="D89" s="46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668</v>
      </c>
      <c r="D90" s="46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2025-02-03</v>
      </c>
      <c r="F95" s="257" t="d">
        <f t="shared" si="11"/>
        <v>2025-02-04</v>
      </c>
      <c r="G95" s="257" t="d">
        <f t="shared" si="11"/>
        <v>2025-02-05</v>
      </c>
      <c r="H95" s="257" t="d">
        <f t="shared" si="11"/>
        <v>2025-02-06</v>
      </c>
      <c r="I95" s="257" t="d">
        <f t="shared" si="11"/>
        <v>2025-02-07</v>
      </c>
      <c r="J95" s="258" t="d">
        <f t="shared" si="11"/>
        <v>2025-02-08</v>
      </c>
      <c r="K95" s="258" t="d">
        <f t="shared" si="11"/>
        <v>2025-02-09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WELTANCHAUNG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ACTECH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EXCELCON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REB TRADE</v>
      </c>
      <c r="D103" s="46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NEWCORE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SPECSERVE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AGCHEM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CYPRESS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SISCOR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ARLO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MSJR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MULTILINE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LITAN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PRIMEPOWER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GERON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2025-02-03</v>
      </c>
      <c r="F120" s="257" t="d">
        <f t="shared" si="14"/>
        <v>2025-02-04</v>
      </c>
      <c r="G120" s="257" t="d">
        <f t="shared" si="14"/>
        <v>2025-02-05</v>
      </c>
      <c r="H120" s="257" t="d">
        <f t="shared" si="14"/>
        <v>2025-02-06</v>
      </c>
      <c r="I120" s="257" t="d">
        <f t="shared" si="14"/>
        <v>2025-02-07</v>
      </c>
      <c r="J120" s="258" t="d">
        <f t="shared" si="14"/>
        <v>2025-02-08</v>
      </c>
      <c r="K120" s="258" t="d">
        <f t="shared" si="14"/>
        <v>2025-02-09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WELTANCHAUNG</v>
      </c>
      <c r="D125" s="46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ACTECH</v>
      </c>
      <c r="D126" s="46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EXCELCON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REB TRADE</v>
      </c>
      <c r="D128" s="46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NEWCORE</v>
      </c>
      <c r="D129" s="46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SPECSERVE</v>
      </c>
      <c r="D130" s="46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AGCHEM</v>
      </c>
      <c r="D131" s="46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CYPRESS</v>
      </c>
      <c r="D132" s="46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SISCOR</v>
      </c>
      <c r="D133" s="46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ARLO</v>
      </c>
      <c r="D134" s="46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MSJR</v>
      </c>
      <c r="D135" s="46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MULTILINE</v>
      </c>
      <c r="D136" s="46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LITAN</v>
      </c>
      <c r="D137" s="46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PRIMEPOWER</v>
      </c>
      <c r="D138" s="46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GERON</v>
      </c>
      <c r="D139" s="46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2025-02-03</v>
      </c>
      <c r="F143" s="257" t="d">
        <f t="shared" si="19"/>
        <v>2025-02-04</v>
      </c>
      <c r="G143" s="257" t="d">
        <f t="shared" si="19"/>
        <v>2025-02-05</v>
      </c>
      <c r="H143" s="257" t="d">
        <f t="shared" si="19"/>
        <v>2025-02-06</v>
      </c>
      <c r="I143" s="257" t="d">
        <f t="shared" si="19"/>
        <v>2025-02-07</v>
      </c>
      <c r="J143" s="258" t="d">
        <f t="shared" si="19"/>
        <v>2025-02-08</v>
      </c>
      <c r="K143" s="258" t="d">
        <f t="shared" si="19"/>
        <v>2025-02-09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WELTANCHAUNG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ACTECH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EXCELCON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REB TRADE</v>
      </c>
      <c r="D151" s="46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NEWCORE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SPECSERVE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AGCHEM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CYPRESS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SISCOR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ARLO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MSJR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MULTILINE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LITAN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PRIMEPOWER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GERON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17144</v>
      </c>
      <c r="F165" s="473"/>
      <c r="G165" s="235"/>
      <c r="H165" s="474" t="s">
        <v>647</v>
      </c>
      <c r="I165" s="474"/>
      <c r="J165" s="475">
        <f>R67</f>
        <v>803964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1928</v>
      </c>
      <c r="F166" s="473"/>
      <c r="G166" s="235"/>
      <c r="H166" s="474" t="s">
        <v>648</v>
      </c>
      <c r="I166" s="474"/>
      <c r="J166" s="475">
        <f>SUM(E167:F168,J165)</f>
        <v>823036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19072</v>
      </c>
      <c r="F167" s="475"/>
      <c r="G167" s="235"/>
      <c r="H167" s="235"/>
      <c r="I167" s="232"/>
      <c r="J167" s="483" t="str">
        <f>IF(J182=F182,"",ROUND((J182/F182-1)*100,2)&amp;"% ↑")</f>
        <v>2.37%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313</v>
      </c>
      <c r="G181" s="496"/>
      <c r="H181" s="497">
        <f>MAX(E92:K92,E115:K115)</f>
        <v>360</v>
      </c>
      <c r="I181" s="497"/>
      <c r="J181" s="498">
        <f>MAX(F181,H181,T66)</f>
        <v>360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803964</v>
      </c>
      <c r="G182" s="496"/>
      <c r="H182" s="497">
        <f>E167</f>
        <v>19072</v>
      </c>
      <c r="I182" s="497"/>
      <c r="J182" s="499">
        <f>SUM(F182:I182)</f>
        <v>823036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2025-02-10</v>
      </c>
      <c r="F1" s="223" t="d">
        <f t="shared" ref="F1:L1" si="1">IF(WEEKDAY(WEEK_START,11)=COLUMN()-COLUMN(WEEK_START),WEEK_START,WEEK_START-(WEEKDAY(WEEK_START,11)-(COLUMN()-COLUMN(WEEK_START))))</f>
        <v>2025-02-10</v>
      </c>
      <c r="G1" s="223" t="d">
        <f t="shared" si="1"/>
        <v>2025-02-11</v>
      </c>
      <c r="H1" s="223" t="d">
        <f t="shared" si="1"/>
        <v>2025-02-12</v>
      </c>
      <c r="I1" s="223" t="d">
        <f t="shared" si="1"/>
        <v>2025-02-13</v>
      </c>
      <c r="J1" s="223" t="d">
        <f t="shared" si="1"/>
        <v>2025-02-14</v>
      </c>
      <c r="K1" s="223" t="d">
        <f t="shared" si="1"/>
        <v>2025-02-15</v>
      </c>
      <c r="L1" s="223" t="d">
        <f t="shared" si="1"/>
        <v>2025-02-16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2025-02-16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SSR/EHS/F/24-00-0104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0104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445" t="s">
        <v>669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10-16,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2025-02-10</v>
      </c>
      <c r="F72" s="257" t="d">
        <f t="shared" si="9"/>
        <v>2025-02-11</v>
      </c>
      <c r="G72" s="257" t="d">
        <f t="shared" si="9"/>
        <v>2025-02-12</v>
      </c>
      <c r="H72" s="257" t="d">
        <f t="shared" si="9"/>
        <v>2025-02-13</v>
      </c>
      <c r="I72" s="257" t="d">
        <f t="shared" si="9"/>
        <v>2025-02-14</v>
      </c>
      <c r="J72" s="258" t="d">
        <f t="shared" si="9"/>
        <v>2025-02-15</v>
      </c>
      <c r="K72" s="258" t="d">
        <f t="shared" si="9"/>
        <v>2025-02-16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613</v>
      </c>
      <c r="D77" s="46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666</v>
      </c>
      <c r="D78" s="46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531</v>
      </c>
      <c r="D80" s="46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391</v>
      </c>
      <c r="D82" s="46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533</v>
      </c>
      <c r="D84" s="46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253</v>
      </c>
      <c r="D87" s="46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667</v>
      </c>
      <c r="D88" s="46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535</v>
      </c>
      <c r="D89" s="46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668</v>
      </c>
      <c r="D90" s="46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2025-02-10</v>
      </c>
      <c r="F95" s="257" t="d">
        <f t="shared" si="11"/>
        <v>2025-02-11</v>
      </c>
      <c r="G95" s="257" t="d">
        <f t="shared" si="11"/>
        <v>2025-02-12</v>
      </c>
      <c r="H95" s="257" t="d">
        <f t="shared" si="11"/>
        <v>2025-02-13</v>
      </c>
      <c r="I95" s="257" t="d">
        <f t="shared" si="11"/>
        <v>2025-02-14</v>
      </c>
      <c r="J95" s="258" t="d">
        <f t="shared" si="11"/>
        <v>2025-02-15</v>
      </c>
      <c r="K95" s="258" t="d">
        <f t="shared" si="11"/>
        <v>2025-02-16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WELTANCHAUNG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ACTECH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EXCELCON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REB TRADE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NEWCORE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SPECSERVE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AGCHEM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CYPRESS</v>
      </c>
      <c r="D107" s="46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SISCOR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ARLO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MSJR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MULTILINE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LITAN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PRIMEPOWER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GERON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2025-02-10</v>
      </c>
      <c r="F120" s="257" t="d">
        <f t="shared" si="14"/>
        <v>2025-02-11</v>
      </c>
      <c r="G120" s="257" t="d">
        <f t="shared" si="14"/>
        <v>2025-02-12</v>
      </c>
      <c r="H120" s="257" t="d">
        <f t="shared" si="14"/>
        <v>2025-02-13</v>
      </c>
      <c r="I120" s="257" t="d">
        <f t="shared" si="14"/>
        <v>2025-02-14</v>
      </c>
      <c r="J120" s="258" t="d">
        <f t="shared" si="14"/>
        <v>2025-02-15</v>
      </c>
      <c r="K120" s="258" t="d">
        <f t="shared" si="14"/>
        <v>2025-02-16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WELTANCHAUNG</v>
      </c>
      <c r="D125" s="46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ACTECH</v>
      </c>
      <c r="D126" s="46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EXCELCON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REB TRADE</v>
      </c>
      <c r="D128" s="46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NEWCORE</v>
      </c>
      <c r="D129" s="46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SPECSERVE</v>
      </c>
      <c r="D130" s="46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AGCHEM</v>
      </c>
      <c r="D131" s="46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CYPRESS</v>
      </c>
      <c r="D132" s="46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SISCOR</v>
      </c>
      <c r="D133" s="46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ARLO</v>
      </c>
      <c r="D134" s="46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MSJR</v>
      </c>
      <c r="D135" s="46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MULTILINE</v>
      </c>
      <c r="D136" s="46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LITAN</v>
      </c>
      <c r="D137" s="46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PRIMEPOWER</v>
      </c>
      <c r="D138" s="46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GERON</v>
      </c>
      <c r="D139" s="46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2025-02-10</v>
      </c>
      <c r="F143" s="257" t="d">
        <f t="shared" si="19"/>
        <v>2025-02-11</v>
      </c>
      <c r="G143" s="257" t="d">
        <f t="shared" si="19"/>
        <v>2025-02-12</v>
      </c>
      <c r="H143" s="257" t="d">
        <f t="shared" si="19"/>
        <v>2025-02-13</v>
      </c>
      <c r="I143" s="257" t="d">
        <f t="shared" si="19"/>
        <v>2025-02-14</v>
      </c>
      <c r="J143" s="258" t="d">
        <f t="shared" si="19"/>
        <v>2025-02-15</v>
      </c>
      <c r="K143" s="258" t="d">
        <f t="shared" si="19"/>
        <v>2025-02-16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WELTANCHAUNG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ACTECH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EXCELCON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REB TRADE</v>
      </c>
      <c r="D151" s="46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NEWCORE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SPECSERVE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AGCHEM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CYPRESS</v>
      </c>
      <c r="D155" s="46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SISCOR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ARLO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MSJR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MULTILINE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LITAN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PRIMEPOWER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GERON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17168</v>
      </c>
      <c r="F165" s="473"/>
      <c r="G165" s="235"/>
      <c r="H165" s="474" t="s">
        <v>647</v>
      </c>
      <c r="I165" s="474"/>
      <c r="J165" s="475">
        <f>R67</f>
        <v>823036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1780</v>
      </c>
      <c r="F166" s="473"/>
      <c r="G166" s="235"/>
      <c r="H166" s="474" t="s">
        <v>648</v>
      </c>
      <c r="I166" s="474"/>
      <c r="J166" s="475">
        <f>SUM(E167:F168,J165)</f>
        <v>841984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18948</v>
      </c>
      <c r="F167" s="475"/>
      <c r="G167" s="235"/>
      <c r="H167" s="235"/>
      <c r="I167" s="232"/>
      <c r="J167" s="483" t="str">
        <f>IF(J182=F182,"",ROUND((J182/F182-1)*100,2)&amp;"% ↑")</f>
        <v>2.3%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360</v>
      </c>
      <c r="G181" s="496"/>
      <c r="H181" s="497">
        <f>MAX(E92:K92,E115:K115)</f>
        <v>360</v>
      </c>
      <c r="I181" s="497"/>
      <c r="J181" s="498">
        <f>MAX(F181,H181,T66)</f>
        <v>360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823036</v>
      </c>
      <c r="G182" s="496"/>
      <c r="H182" s="497">
        <f>E167</f>
        <v>18948</v>
      </c>
      <c r="I182" s="497"/>
      <c r="J182" s="499">
        <f>SUM(F182:I182)</f>
        <v>841984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 t="s">
        <v>683</v>
      </c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00" t="s">
        <v>670</v>
      </c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00" t="s">
        <v>671</v>
      </c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00" t="s">
        <v>672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00" t="s">
        <v>673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05" t="str">
        <f>IF(SUM($B$212:$B$222)&lt;=0,"N/A","TOTAL " &amp; UPPER($C$211) &amp; ":   "  &amp; SUM($B$212:$B$222))</f>
        <v>TOTAL ADMIN:   9</v>
      </c>
      <c r="D223" s="506"/>
      <c r="E223" s="506"/>
      <c r="F223" s="506"/>
      <c r="G223" s="50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08" t="s">
        <v>634</v>
      </c>
      <c r="D226" s="508"/>
      <c r="E226" s="508"/>
      <c r="F226" s="508">
        <f>COUNTIFS(C228:E236, "&lt;&gt;", F228:H236, "&lt;&gt;")</f>
        <v>0</v>
      </c>
      <c r="G226" s="508"/>
      <c r="H226" s="508"/>
      <c r="I226" s="508">
        <f>COUNTIFS(C228:E236, "&lt;&gt;", I228:K236, "&lt;&gt;")</f>
        <v>0</v>
      </c>
      <c r="J226" s="508"/>
      <c r="K226" s="50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09" t="s">
        <v>630</v>
      </c>
      <c r="D227" s="510"/>
      <c r="E227" s="511"/>
      <c r="F227" s="509" t="s">
        <v>628</v>
      </c>
      <c r="G227" s="510"/>
      <c r="H227" s="511"/>
      <c r="I227" s="509" t="s">
        <v>629</v>
      </c>
      <c r="J227" s="510"/>
      <c r="K227" s="51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00"/>
      <c r="D235" s="501"/>
      <c r="E235" s="502"/>
      <c r="F235" s="500"/>
      <c r="G235" s="501"/>
      <c r="H235" s="502"/>
      <c r="I235" s="500"/>
      <c r="J235" s="501"/>
      <c r="K235" s="50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00"/>
      <c r="D236" s="501"/>
      <c r="E236" s="502"/>
      <c r="F236" s="500"/>
      <c r="G236" s="501"/>
      <c r="H236" s="502"/>
      <c r="I236" s="500"/>
      <c r="J236" s="501"/>
      <c r="K236" s="50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12" t="str">
        <f>IF(SUM(F226,I226)&lt;=0,"N/A",F227 &amp; ":  " &amp; F226 &amp; C226 &amp; I227 &amp; ":  " &amp; I226 &amp; C226 &amp; "TOTAL GUARDS:  " &amp; SUM(F226,I226))</f>
        <v>N/A</v>
      </c>
      <c r="D237" s="513"/>
      <c r="E237" s="513"/>
      <c r="F237" s="513"/>
      <c r="G237" s="513"/>
      <c r="H237" s="513"/>
      <c r="I237" s="513"/>
      <c r="J237" s="513"/>
      <c r="K237" s="51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16" t="s">
        <v>576</v>
      </c>
      <c r="E242" s="517"/>
      <c r="F242" s="517"/>
      <c r="G242" s="518"/>
      <c r="H242" s="519" t="s">
        <v>614</v>
      </c>
      <c r="I242" s="520"/>
      <c r="J242" s="519" t="s">
        <v>42</v>
      </c>
      <c r="K242" s="52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12" t="str">
        <f>IF(SUM(G241:I241)&lt;=0,"N/A",UPPER(C241) &amp; ":  " &amp; G241 &amp; $F$241 &amp; UPPER(D241) &amp; ":  " &amp; H241 &amp;$F$241 &amp; UPPER(E241) &amp; ":  " &amp; I241)</f>
        <v>N/A</v>
      </c>
      <c r="D262" s="513"/>
      <c r="E262" s="513"/>
      <c r="F262" s="513"/>
      <c r="G262" s="513"/>
      <c r="H262" s="513"/>
      <c r="I262" s="513"/>
      <c r="J262" s="513"/>
      <c r="K262" s="51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29" t="s">
        <v>651</v>
      </c>
      <c r="D271" s="529"/>
      <c r="E271" s="529"/>
      <c r="F271" s="232"/>
      <c r="G271" s="232"/>
      <c r="H271" s="232"/>
      <c r="I271" s="530" t="s">
        <v>96</v>
      </c>
      <c r="J271" s="530"/>
      <c r="K271" s="53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28" t="s">
        <v>607</v>
      </c>
      <c r="D272" s="528"/>
      <c r="E272" s="528"/>
      <c r="F272" s="232"/>
      <c r="G272" s="232"/>
      <c r="H272" s="232"/>
      <c r="I272" s="528" t="s">
        <v>43</v>
      </c>
      <c r="J272" s="528"/>
      <c r="K272" s="52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2025-02-17</v>
      </c>
      <c r="F1" s="223" t="d">
        <f t="shared" ref="F1:L1" si="1">IF(WEEKDAY(WEEK_START,11)=COLUMN()-COLUMN(WEEK_START),WEEK_START,WEEK_START-(WEEKDAY(WEEK_START,11)-(COLUMN()-COLUMN(WEEK_START))))</f>
        <v>2025-02-17</v>
      </c>
      <c r="G1" s="223" t="d">
        <f t="shared" si="1"/>
        <v>2025-02-18</v>
      </c>
      <c r="H1" s="223" t="d">
        <f t="shared" si="1"/>
        <v>2025-02-19</v>
      </c>
      <c r="I1" s="223" t="d">
        <f t="shared" si="1"/>
        <v>2025-02-20</v>
      </c>
      <c r="J1" s="223" t="d">
        <f t="shared" si="1"/>
        <v>2025-02-21</v>
      </c>
      <c r="K1" s="223" t="d">
        <f t="shared" si="1"/>
        <v>2025-02-22</v>
      </c>
      <c r="L1" s="223" t="d">
        <f t="shared" si="1"/>
        <v>2025-02-23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2025-02-23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SSR/EHS/F/24-00-0105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0105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445" t="s">
        <v>674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17-23,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2025-02-17</v>
      </c>
      <c r="F72" s="257" t="d">
        <f t="shared" si="9"/>
        <v>2025-02-18</v>
      </c>
      <c r="G72" s="257" t="d">
        <f t="shared" si="9"/>
        <v>2025-02-19</v>
      </c>
      <c r="H72" s="257" t="d">
        <f t="shared" si="9"/>
        <v>2025-02-20</v>
      </c>
      <c r="I72" s="257" t="d">
        <f t="shared" si="9"/>
        <v>2025-02-21</v>
      </c>
      <c r="J72" s="258" t="d">
        <f t="shared" si="9"/>
        <v>2025-02-22</v>
      </c>
      <c r="K72" s="258" t="d">
        <f t="shared" si="9"/>
        <v>2025-02-23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2025-02-17</v>
      </c>
      <c r="F95" s="257" t="d">
        <f t="shared" si="11"/>
        <v>2025-02-18</v>
      </c>
      <c r="G95" s="257" t="d">
        <f t="shared" si="11"/>
        <v>2025-02-19</v>
      </c>
      <c r="H95" s="257" t="d">
        <f t="shared" si="11"/>
        <v>2025-02-20</v>
      </c>
      <c r="I95" s="257" t="d">
        <f t="shared" si="11"/>
        <v>2025-02-21</v>
      </c>
      <c r="J95" s="258" t="d">
        <f t="shared" si="11"/>
        <v>2025-02-22</v>
      </c>
      <c r="K95" s="258" t="d">
        <f t="shared" si="11"/>
        <v>2025-02-23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WELTANCHANG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EXCELCON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REBTRADE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NEWCORE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CYPRESS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AGCHEM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SPECSERV</v>
      </c>
      <c r="D107" s="46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SISCOR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ARLO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MULTILINE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LITAN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PRIMEPOWER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MSJR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GERON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2025-02-17</v>
      </c>
      <c r="F120" s="257" t="d">
        <f t="shared" si="14"/>
        <v>2025-02-18</v>
      </c>
      <c r="G120" s="257" t="d">
        <f t="shared" si="14"/>
        <v>2025-02-19</v>
      </c>
      <c r="H120" s="257" t="d">
        <f t="shared" si="14"/>
        <v>2025-02-20</v>
      </c>
      <c r="I120" s="257" t="d">
        <f t="shared" si="14"/>
        <v>2025-02-21</v>
      </c>
      <c r="J120" s="258" t="d">
        <f t="shared" si="14"/>
        <v>2025-02-22</v>
      </c>
      <c r="K120" s="258" t="d">
        <f t="shared" si="14"/>
        <v>2025-02-23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ACTECH</v>
      </c>
      <c r="D125" s="46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WELTANCHANG</v>
      </c>
      <c r="D126" s="46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EXCELCON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REBTRADE</v>
      </c>
      <c r="D128" s="46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NEWCORE</v>
      </c>
      <c r="D129" s="46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CYPRESS</v>
      </c>
      <c r="D130" s="46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AGCHEM</v>
      </c>
      <c r="D131" s="46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SPECSERV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SISCOR</v>
      </c>
      <c r="D133" s="46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ARLO</v>
      </c>
      <c r="D134" s="46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MULTILINE</v>
      </c>
      <c r="D135" s="46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LITAN</v>
      </c>
      <c r="D136" s="46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PRIMEPOWER</v>
      </c>
      <c r="D137" s="46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MSJR</v>
      </c>
      <c r="D138" s="46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GERON</v>
      </c>
      <c r="D139" s="46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2025-02-17</v>
      </c>
      <c r="F143" s="257" t="d">
        <f t="shared" si="19"/>
        <v>2025-02-18</v>
      </c>
      <c r="G143" s="257" t="d">
        <f t="shared" si="19"/>
        <v>2025-02-19</v>
      </c>
      <c r="H143" s="257" t="d">
        <f t="shared" si="19"/>
        <v>2025-02-20</v>
      </c>
      <c r="I143" s="257" t="d">
        <f t="shared" si="19"/>
        <v>2025-02-21</v>
      </c>
      <c r="J143" s="258" t="d">
        <f t="shared" si="19"/>
        <v>2025-02-22</v>
      </c>
      <c r="K143" s="258" t="d">
        <f t="shared" si="19"/>
        <v>2025-02-23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WELTANCHANG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EXCELCON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REBTRADE</v>
      </c>
      <c r="D151" s="46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NEWCORE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CYPRESS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AGCHEM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SPECSERV</v>
      </c>
      <c r="D155" s="46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SISCOR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ARLO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MULTILINE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LITAN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PRIMEPOWER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MSJR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GERON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17888</v>
      </c>
      <c r="F165" s="473"/>
      <c r="G165" s="235"/>
      <c r="H165" s="474" t="s">
        <v>647</v>
      </c>
      <c r="I165" s="474"/>
      <c r="J165" s="475">
        <f>R67</f>
        <v>841984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1780</v>
      </c>
      <c r="F166" s="473"/>
      <c r="G166" s="235"/>
      <c r="H166" s="474" t="s">
        <v>648</v>
      </c>
      <c r="I166" s="474"/>
      <c r="J166" s="475">
        <f>SUM(E167:F168,J165)</f>
        <v>861652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19668</v>
      </c>
      <c r="F167" s="475"/>
      <c r="G167" s="235"/>
      <c r="H167" s="235"/>
      <c r="I167" s="232"/>
      <c r="J167" s="483" t="str">
        <f>IF(J182=F182,"",ROUND((J182/F182-1)*100,2)&amp;"% ↑")</f>
        <v>2.34%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360</v>
      </c>
      <c r="G181" s="496"/>
      <c r="H181" s="497">
        <f>MAX(E92:K92,E115:K115)</f>
        <v>361</v>
      </c>
      <c r="I181" s="497"/>
      <c r="J181" s="498">
        <f>MAX(F181,H181,T66)</f>
        <v>361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841984</v>
      </c>
      <c r="G182" s="496"/>
      <c r="H182" s="497">
        <f>E167</f>
        <v>19668</v>
      </c>
      <c r="I182" s="497"/>
      <c r="J182" s="499">
        <f>SUM(F182:I182)</f>
        <v>861652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680</v>
      </c>
      <c r="D204" s="501"/>
      <c r="E204" s="501"/>
      <c r="F204" s="501"/>
      <c r="G204" s="502"/>
      <c r="H204" s="503" t="s">
        <v>618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00" t="s">
        <v>617</v>
      </c>
      <c r="D205" s="501"/>
      <c r="E205" s="501"/>
      <c r="F205" s="501"/>
      <c r="G205" s="502"/>
      <c r="H205" s="503" t="s">
        <v>619</v>
      </c>
      <c r="I205" s="503"/>
      <c r="J205" s="503"/>
      <c r="K205" s="50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3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00" t="s">
        <v>676</v>
      </c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00" t="s">
        <v>677</v>
      </c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00" t="s">
        <v>678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00" t="s">
        <v>679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05" t="str">
        <f>IF(SUM($B$212:$B$222)&lt;=0,"N/A","TOTAL " &amp; UPPER($C$211) &amp; ":   "  &amp; SUM($B$212:$B$222))</f>
        <v>TOTAL ADMIN:   9</v>
      </c>
      <c r="D223" s="506"/>
      <c r="E223" s="506"/>
      <c r="F223" s="506"/>
      <c r="G223" s="50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08" t="s">
        <v>634</v>
      </c>
      <c r="D226" s="508"/>
      <c r="E226" s="508"/>
      <c r="F226" s="508">
        <f>COUNTIFS(C228:E236, "&lt;&gt;", F228:H236, "&lt;&gt;")</f>
        <v>0</v>
      </c>
      <c r="G226" s="508"/>
      <c r="H226" s="508"/>
      <c r="I226" s="508">
        <f>COUNTIFS(C228:E236, "&lt;&gt;", I228:K236, "&lt;&gt;")</f>
        <v>0</v>
      </c>
      <c r="J226" s="508"/>
      <c r="K226" s="50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09" t="s">
        <v>630</v>
      </c>
      <c r="D227" s="510"/>
      <c r="E227" s="511"/>
      <c r="F227" s="509" t="s">
        <v>628</v>
      </c>
      <c r="G227" s="510"/>
      <c r="H227" s="511"/>
      <c r="I227" s="509" t="s">
        <v>629</v>
      </c>
      <c r="J227" s="510"/>
      <c r="K227" s="51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00"/>
      <c r="D235" s="501"/>
      <c r="E235" s="502"/>
      <c r="F235" s="500"/>
      <c r="G235" s="501"/>
      <c r="H235" s="502"/>
      <c r="I235" s="500"/>
      <c r="J235" s="501"/>
      <c r="K235" s="50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00"/>
      <c r="D236" s="501"/>
      <c r="E236" s="502"/>
      <c r="F236" s="500"/>
      <c r="G236" s="501"/>
      <c r="H236" s="502"/>
      <c r="I236" s="500"/>
      <c r="J236" s="501"/>
      <c r="K236" s="50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12" t="str">
        <f>IF(SUM(F226,I226)&lt;=0,"N/A",F227 &amp; ":  " &amp; F226 &amp; C226 &amp; I227 &amp; ":  " &amp; I226 &amp; C226 &amp; "TOTAL GUARDS:  " &amp; SUM(F226,I226))</f>
        <v>N/A</v>
      </c>
      <c r="D237" s="513"/>
      <c r="E237" s="513"/>
      <c r="F237" s="513"/>
      <c r="G237" s="513"/>
      <c r="H237" s="513"/>
      <c r="I237" s="513"/>
      <c r="J237" s="513"/>
      <c r="K237" s="51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16" t="s">
        <v>576</v>
      </c>
      <c r="E242" s="517"/>
      <c r="F242" s="517"/>
      <c r="G242" s="518"/>
      <c r="H242" s="519" t="s">
        <v>614</v>
      </c>
      <c r="I242" s="520"/>
      <c r="J242" s="519" t="s">
        <v>42</v>
      </c>
      <c r="K242" s="52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12" t="str">
        <f>IF(SUM(G241:I241)&lt;=0,"N/A",UPPER(C241) &amp; ":  " &amp; G241 &amp; $F$241 &amp; UPPER(D241) &amp; ":  " &amp; H241 &amp;$F$241 &amp; UPPER(E241) &amp; ":  " &amp; I241)</f>
        <v>N/A</v>
      </c>
      <c r="D262" s="513"/>
      <c r="E262" s="513"/>
      <c r="F262" s="513"/>
      <c r="G262" s="513"/>
      <c r="H262" s="513"/>
      <c r="I262" s="513"/>
      <c r="J262" s="513"/>
      <c r="K262" s="51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29" t="s">
        <v>651</v>
      </c>
      <c r="D271" s="529"/>
      <c r="E271" s="529"/>
      <c r="F271" s="232"/>
      <c r="G271" s="232"/>
      <c r="H271" s="232"/>
      <c r="I271" s="530" t="s">
        <v>96</v>
      </c>
      <c r="J271" s="530"/>
      <c r="K271" s="53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28" t="s">
        <v>607</v>
      </c>
      <c r="D272" s="528"/>
      <c r="E272" s="528"/>
      <c r="F272" s="232"/>
      <c r="G272" s="232"/>
      <c r="H272" s="232"/>
      <c r="I272" s="528" t="s">
        <v>43</v>
      </c>
      <c r="J272" s="528"/>
      <c r="K272" s="52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2025-02-24</v>
      </c>
      <c r="F1" s="223" t="d">
        <f t="shared" ref="F1:L1" si="1">IF(WEEKDAY(WEEK_START,11)=COLUMN()-COLUMN(WEEK_START),WEEK_START,WEEK_START-(WEEKDAY(WEEK_START,11)-(COLUMN()-COLUMN(WEEK_START))))</f>
        <v>2025-02-24</v>
      </c>
      <c r="G1" s="223" t="d">
        <f t="shared" si="1"/>
        <v>2025-02-25</v>
      </c>
      <c r="H1" s="223" t="d">
        <f t="shared" si="1"/>
        <v>2025-02-26</v>
      </c>
      <c r="I1" s="223" t="d">
        <f t="shared" si="1"/>
        <v>2025-02-27</v>
      </c>
      <c r="J1" s="223" t="d">
        <f t="shared" si="1"/>
        <v>2025-02-28</v>
      </c>
      <c r="K1" s="223" t="d">
        <f t="shared" si="1"/>
        <v>2025-03-01</v>
      </c>
      <c r="L1" s="223" t="d">
        <f t="shared" si="1"/>
        <v>2025-03-02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2025-03-02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SSR/EHS/F/24-00-0106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0106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445" t="s">
        <v>681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24-March 2,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2025-02-24</v>
      </c>
      <c r="F72" s="257" t="d">
        <f t="shared" si="9"/>
        <v>2025-02-25</v>
      </c>
      <c r="G72" s="257" t="d">
        <f t="shared" si="9"/>
        <v>2025-02-26</v>
      </c>
      <c r="H72" s="257" t="d">
        <f t="shared" si="9"/>
        <v>2025-02-27</v>
      </c>
      <c r="I72" s="257" t="d">
        <f t="shared" si="9"/>
        <v>2025-02-28</v>
      </c>
      <c r="J72" s="258" t="d">
        <f t="shared" si="9"/>
        <v>2025-03-01</v>
      </c>
      <c r="K72" s="258" t="d">
        <f t="shared" si="9"/>
        <v>2025-03-02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/>
      <c r="D92" s="46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/>
      <c r="D93" s="46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1"/>
        <v>2025-02-24</v>
      </c>
      <c r="F98" s="257" t="d">
        <f t="shared" si="11"/>
        <v>2025-02-25</v>
      </c>
      <c r="G98" s="257" t="d">
        <f t="shared" si="11"/>
        <v>2025-02-26</v>
      </c>
      <c r="H98" s="257" t="d">
        <f t="shared" si="11"/>
        <v>2025-02-27</v>
      </c>
      <c r="I98" s="257" t="d">
        <f t="shared" si="11"/>
        <v>2025-02-28</v>
      </c>
      <c r="J98" s="258" t="d">
        <f t="shared" si="11"/>
        <v>2025-03-01</v>
      </c>
      <c r="K98" s="258" t="d">
        <f t="shared" si="11"/>
        <v>2025-03-02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11" si="12">IF(C73="","",UPPER(C73))</f>
        <v>STAFF</v>
      </c>
      <c r="D99" s="46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ref="C112:C120" si="13">IF(C86="","",UPPER(C86))</f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3"/>
        <v>MULTILINE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3"/>
        <v>LITAN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3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3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3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3"/>
        <v/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3"/>
        <v/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3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 t="d">
        <f t="shared" si="15"/>
        <v>2025-02-24</v>
      </c>
      <c r="F125" s="257" t="d">
        <f t="shared" si="15"/>
        <v>2025-02-25</v>
      </c>
      <c r="G125" s="257" t="d">
        <f t="shared" si="15"/>
        <v>2025-02-26</v>
      </c>
      <c r="H125" s="257" t="d">
        <f t="shared" si="15"/>
        <v>2025-02-27</v>
      </c>
      <c r="I125" s="257" t="d">
        <f t="shared" si="15"/>
        <v>2025-02-28</v>
      </c>
      <c r="J125" s="258" t="d">
        <f t="shared" si="15"/>
        <v>2025-03-01</v>
      </c>
      <c r="K125" s="258" t="d">
        <f t="shared" si="15"/>
        <v>2025-03-02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6">IF(C73="","",UPPER(C73))</f>
        <v>STAFF</v>
      </c>
      <c r="D126" s="46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6"/>
        <v>SECURITY GUARD</v>
      </c>
      <c r="D127" s="46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6"/>
        <v>ELECTRICIAN</v>
      </c>
      <c r="D128" s="46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6"/>
        <v>ADMIN</v>
      </c>
      <c r="D129" s="46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6"/>
        <v>ACTECH</v>
      </c>
      <c r="D130" s="46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6"/>
        <v>WELTANCHANG</v>
      </c>
      <c r="D131" s="46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6"/>
        <v>EXCELCON</v>
      </c>
      <c r="D132" s="46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6"/>
        <v>REBTRADE</v>
      </c>
      <c r="D133" s="46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6"/>
        <v>NEWCORE</v>
      </c>
      <c r="D134" s="46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6"/>
        <v>CYPRESS</v>
      </c>
      <c r="D135" s="46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6"/>
        <v>AGCHEM</v>
      </c>
      <c r="D136" s="46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6"/>
        <v>SPECSERV</v>
      </c>
      <c r="D137" s="46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6"/>
        <v>SISCOR</v>
      </c>
      <c r="D138" s="46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6"/>
        <v>ARLO</v>
      </c>
      <c r="D139" s="46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6"/>
        <v>MULTILINE</v>
      </c>
      <c r="D140" s="46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6"/>
        <v>LITAN</v>
      </c>
      <c r="D141" s="46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6"/>
        <v>PRIMEPOWER</v>
      </c>
      <c r="D142" s="46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6"/>
        <v>MSJR</v>
      </c>
      <c r="D143" s="46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6"/>
        <v>GERON</v>
      </c>
      <c r="D144" s="46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6"/>
        <v/>
      </c>
      <c r="D145" s="46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6"/>
        <v/>
      </c>
      <c r="D146" s="46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6"/>
        <v/>
      </c>
      <c r="D147" s="46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 t="d">
        <f t="shared" si="21"/>
        <v>2025-02-24</v>
      </c>
      <c r="F151" s="257" t="d">
        <f t="shared" si="21"/>
        <v>2025-02-25</v>
      </c>
      <c r="G151" s="257" t="d">
        <f t="shared" si="21"/>
        <v>2025-02-26</v>
      </c>
      <c r="H151" s="257" t="d">
        <f t="shared" si="21"/>
        <v>2025-02-27</v>
      </c>
      <c r="I151" s="257" t="d">
        <f t="shared" si="21"/>
        <v>2025-02-28</v>
      </c>
      <c r="J151" s="258" t="d">
        <f t="shared" si="21"/>
        <v>2025-03-01</v>
      </c>
      <c r="K151" s="258" t="d">
        <f t="shared" si="21"/>
        <v>2025-03-02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2">IF(C73="","",UPPER(C73))</f>
        <v>STAFF</v>
      </c>
      <c r="D152" s="46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2"/>
        <v>SECURITY GUARD</v>
      </c>
      <c r="D153" s="46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2"/>
        <v>ELECTRICIAN</v>
      </c>
      <c r="D154" s="46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ADMIN</v>
      </c>
      <c r="D155" s="46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ACTECH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WELTANCHANG</v>
      </c>
      <c r="D157" s="46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EXCELCON</v>
      </c>
      <c r="D158" s="46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REBTRADE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NEWCORE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CYPRESS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AGCHEM</v>
      </c>
      <c r="D162" s="46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SPECSERV</v>
      </c>
      <c r="D163" s="46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SISCOR</v>
      </c>
      <c r="D164" s="46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ARLO</v>
      </c>
      <c r="D165" s="46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MULTILINE</v>
      </c>
      <c r="D166" s="46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LITAN</v>
      </c>
      <c r="D167" s="46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PRIMEPOWER</v>
      </c>
      <c r="D168" s="46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MSJR</v>
      </c>
      <c r="D169" s="46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GERON</v>
      </c>
      <c r="D170" s="46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/>
      </c>
      <c r="D171" s="46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2"/>
        <v/>
      </c>
      <c r="D172" s="46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2"/>
        <v/>
      </c>
      <c r="D173" s="46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17816</v>
      </c>
      <c r="F176" s="473"/>
      <c r="G176" s="235"/>
      <c r="H176" s="474" t="s">
        <v>647</v>
      </c>
      <c r="I176" s="474"/>
      <c r="J176" s="475">
        <f>R67</f>
        <v>861652</v>
      </c>
      <c r="K176" s="47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470" t="s">
        <v>611</v>
      </c>
      <c r="D177" s="471"/>
      <c r="E177" s="472">
        <f>SUM(E174:K174)</f>
        <v>1742</v>
      </c>
      <c r="F177" s="473"/>
      <c r="G177" s="235"/>
      <c r="H177" s="474" t="s">
        <v>648</v>
      </c>
      <c r="I177" s="474"/>
      <c r="J177" s="475">
        <f>SUM(E178:F178,J176)</f>
        <v>881210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19558</v>
      </c>
      <c r="F178" s="475"/>
      <c r="G178" s="235"/>
      <c r="H178" s="235"/>
      <c r="I178" s="232"/>
      <c r="J178" s="483" t="str">
        <f>IF(J191=F191,"",ROUND((J191/F191-1)*100,2)&amp;"% ↑")</f>
        <v>2.27%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361</v>
      </c>
      <c r="G190" s="496"/>
      <c r="H190" s="497">
        <f>MAX(E95:K95,E121:K121)</f>
        <v>361</v>
      </c>
      <c r="I190" s="497"/>
      <c r="J190" s="498">
        <f>MAX(F190,H190,T66)</f>
        <v>361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861652</v>
      </c>
      <c r="G191" s="496"/>
      <c r="H191" s="497">
        <f>E178</f>
        <v>19558</v>
      </c>
      <c r="I191" s="497"/>
      <c r="J191" s="499">
        <f>SUM(F191:I191)</f>
        <v>881210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2025-03-03</v>
      </c>
      <c r="F1" s="223" t="d">
        <f t="shared" ref="F1:L1" si="1">IF(WEEKDAY(WEEK_START,11)=COLUMN()-COLUMN(WEEK_START),WEEK_START,WEEK_START-(WEEKDAY(WEEK_START,11)-(COLUMN()-COLUMN(WEEK_START))))</f>
        <v>2025-03-03</v>
      </c>
      <c r="G1" s="223" t="d">
        <f t="shared" si="1"/>
        <v>2025-03-04</v>
      </c>
      <c r="H1" s="223" t="d">
        <f t="shared" si="1"/>
        <v>2025-03-05</v>
      </c>
      <c r="I1" s="223" t="d">
        <f t="shared" si="1"/>
        <v>2025-03-06</v>
      </c>
      <c r="J1" s="223" t="d">
        <f t="shared" si="1"/>
        <v>2025-03-07</v>
      </c>
      <c r="K1" s="223" t="d">
        <f t="shared" si="1"/>
        <v>2025-03-08</v>
      </c>
      <c r="L1" s="223" t="d">
        <f t="shared" si="1"/>
        <v>2025-03-09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2025-03-09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SSR/EHS/F/24-00-0107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0107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445" t="s">
        <v>682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3-9,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2025-03-03</v>
      </c>
      <c r="F72" s="257" t="d">
        <f t="shared" si="9"/>
        <v>2025-03-04</v>
      </c>
      <c r="G72" s="257" t="d">
        <f t="shared" si="9"/>
        <v>2025-03-05</v>
      </c>
      <c r="H72" s="257" t="d">
        <f t="shared" si="9"/>
        <v>2025-03-06</v>
      </c>
      <c r="I72" s="257" t="d">
        <f t="shared" si="9"/>
        <v>2025-03-07</v>
      </c>
      <c r="J72" s="258" t="d">
        <f t="shared" si="9"/>
        <v>2025-03-08</v>
      </c>
      <c r="K72" s="258" t="d">
        <f t="shared" si="9"/>
        <v>2025-03-09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1"/>
        <v>2025-03-03</v>
      </c>
      <c r="F98" s="257" t="d">
        <f t="shared" si="11"/>
        <v>2025-03-04</v>
      </c>
      <c r="G98" s="257" t="d">
        <f t="shared" si="11"/>
        <v>2025-03-05</v>
      </c>
      <c r="H98" s="257" t="d">
        <f t="shared" si="11"/>
        <v>2025-03-06</v>
      </c>
      <c r="I98" s="257" t="d">
        <f t="shared" si="11"/>
        <v>2025-03-07</v>
      </c>
      <c r="J98" s="258" t="d">
        <f t="shared" si="11"/>
        <v>2025-03-08</v>
      </c>
      <c r="K98" s="258" t="d">
        <f t="shared" si="11"/>
        <v>2025-03-09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 t="d">
        <f t="shared" si="14"/>
        <v>2025-03-03</v>
      </c>
      <c r="F125" s="257" t="d">
        <f t="shared" si="14"/>
        <v>2025-03-04</v>
      </c>
      <c r="G125" s="257" t="d">
        <f t="shared" si="14"/>
        <v>2025-03-05</v>
      </c>
      <c r="H125" s="257" t="d">
        <f t="shared" si="14"/>
        <v>2025-03-06</v>
      </c>
      <c r="I125" s="257" t="d">
        <f t="shared" si="14"/>
        <v>2025-03-07</v>
      </c>
      <c r="J125" s="258" t="d">
        <f t="shared" si="14"/>
        <v>2025-03-08</v>
      </c>
      <c r="K125" s="258" t="d">
        <f t="shared" si="14"/>
        <v>2025-03-09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EXCELCON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 t="d">
        <f t="shared" si="20"/>
        <v>2025-03-03</v>
      </c>
      <c r="F151" s="257" t="d">
        <f t="shared" si="20"/>
        <v>2025-03-04</v>
      </c>
      <c r="G151" s="257" t="d">
        <f t="shared" si="20"/>
        <v>2025-03-05</v>
      </c>
      <c r="H151" s="257" t="d">
        <f t="shared" si="20"/>
        <v>2025-03-06</v>
      </c>
      <c r="I151" s="257" t="d">
        <f t="shared" si="20"/>
        <v>2025-03-07</v>
      </c>
      <c r="J151" s="258" t="d">
        <f t="shared" si="20"/>
        <v>2025-03-08</v>
      </c>
      <c r="K151" s="258" t="d">
        <f t="shared" si="20"/>
        <v>2025-03-09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1">IF(C73="","",UPPER(C73))</f>
        <v>STAFF</v>
      </c>
      <c r="D152" s="46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SECURITY GUARD</v>
      </c>
      <c r="D153" s="46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ELECTRICIAN</v>
      </c>
      <c r="D154" s="46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ADMIN</v>
      </c>
      <c r="D155" s="46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ACTECH</v>
      </c>
      <c r="D156" s="46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WELTANCHANG</v>
      </c>
      <c r="D157" s="46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EXCELCON</v>
      </c>
      <c r="D158" s="46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REBTRADE</v>
      </c>
      <c r="D159" s="46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NEWCORE</v>
      </c>
      <c r="D160" s="46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1"/>
        <v>CYPRESS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1"/>
        <v>AGCHEM</v>
      </c>
      <c r="D162" s="46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1"/>
        <v>SPECSERV</v>
      </c>
      <c r="D163" s="46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1"/>
        <v>SISCOR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1"/>
        <v>ARLO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1"/>
        <v>MULTILINE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1"/>
        <v>LITAN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1"/>
        <v>PRIMEPOWER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1"/>
        <v>MSJR</v>
      </c>
      <c r="D169" s="46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1"/>
        <v>GERON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1"/>
        <v>SOUTH PACIFIC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1"/>
        <v>EMD</v>
      </c>
      <c r="D172" s="46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1"/>
        <v/>
      </c>
      <c r="D173" s="46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18088</v>
      </c>
      <c r="F176" s="473"/>
      <c r="G176" s="235"/>
      <c r="H176" s="474" t="s">
        <v>647</v>
      </c>
      <c r="I176" s="474"/>
      <c r="J176" s="475">
        <f>R67</f>
        <v>881210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1722</v>
      </c>
      <c r="F177" s="473"/>
      <c r="G177" s="235"/>
      <c r="H177" s="474" t="s">
        <v>648</v>
      </c>
      <c r="I177" s="474"/>
      <c r="J177" s="475">
        <f>SUM(E178:F178,J176)</f>
        <v>901020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19810</v>
      </c>
      <c r="F178" s="475"/>
      <c r="G178" s="235"/>
      <c r="H178" s="235"/>
      <c r="I178" s="232"/>
      <c r="J178" s="483" t="str">
        <f>IF(J191=F191,"",ROUND((J191/F191-1)*100,2)&amp;"% ↑")</f>
        <v>2.25%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361</v>
      </c>
      <c r="G190" s="496"/>
      <c r="H190" s="497">
        <f>MAX(E95:K95,E121:K121)</f>
        <v>377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881210</v>
      </c>
      <c r="G191" s="496"/>
      <c r="H191" s="497">
        <f>E178</f>
        <v>19810</v>
      </c>
      <c r="I191" s="497"/>
      <c r="J191" s="499">
        <f>SUM(F191:I191)</f>
        <v>901020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2025-03-10</v>
      </c>
      <c r="F1" s="223" t="d">
        <f t="shared" ref="F1:L1" si="1">IF(WEEKDAY(WEEK_START,11)=COLUMN()-COLUMN(WEEK_START),WEEK_START,WEEK_START-(WEEKDAY(WEEK_START,11)-(COLUMN()-COLUMN(WEEK_START))))</f>
        <v>2025-03-10</v>
      </c>
      <c r="G1" s="223" t="d">
        <f t="shared" si="1"/>
        <v>2025-03-11</v>
      </c>
      <c r="H1" s="223" t="d">
        <f t="shared" si="1"/>
        <v>2025-03-12</v>
      </c>
      <c r="I1" s="223" t="d">
        <f t="shared" si="1"/>
        <v>2025-03-13</v>
      </c>
      <c r="J1" s="223" t="d">
        <f t="shared" si="1"/>
        <v>2025-03-14</v>
      </c>
      <c r="K1" s="223" t="d">
        <f t="shared" si="1"/>
        <v>2025-03-15</v>
      </c>
      <c r="L1" s="223" t="d">
        <f t="shared" si="1"/>
        <v>2025-03-16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2025-03-16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SSR/EHS/F/24-00-0108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0108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445" t="s">
        <v>686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10-16,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2025-03-10</v>
      </c>
      <c r="F72" s="257" t="d">
        <f t="shared" si="9"/>
        <v>2025-03-11</v>
      </c>
      <c r="G72" s="257" t="d">
        <f t="shared" si="9"/>
        <v>2025-03-12</v>
      </c>
      <c r="H72" s="257" t="d">
        <f t="shared" si="9"/>
        <v>2025-03-13</v>
      </c>
      <c r="I72" s="257" t="d">
        <f t="shared" si="9"/>
        <v>2025-03-14</v>
      </c>
      <c r="J72" s="258" t="d">
        <f t="shared" si="9"/>
        <v>2025-03-15</v>
      </c>
      <c r="K72" s="258" t="d">
        <f t="shared" si="9"/>
        <v>2025-03-16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1"/>
        <v>2025-03-10</v>
      </c>
      <c r="F98" s="257" t="d">
        <f t="shared" si="11"/>
        <v>2025-03-11</v>
      </c>
      <c r="G98" s="257" t="d">
        <f t="shared" si="11"/>
        <v>2025-03-12</v>
      </c>
      <c r="H98" s="257" t="d">
        <f t="shared" si="11"/>
        <v>2025-03-13</v>
      </c>
      <c r="I98" s="257" t="d">
        <f t="shared" si="11"/>
        <v>2025-03-14</v>
      </c>
      <c r="J98" s="258" t="d">
        <f t="shared" si="11"/>
        <v>2025-03-15</v>
      </c>
      <c r="K98" s="258" t="d">
        <f t="shared" si="11"/>
        <v>2025-03-16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 t="d">
        <f t="shared" si="14"/>
        <v>2025-03-10</v>
      </c>
      <c r="F125" s="257" t="d">
        <f t="shared" si="14"/>
        <v>2025-03-11</v>
      </c>
      <c r="G125" s="257" t="d">
        <f t="shared" si="14"/>
        <v>2025-03-12</v>
      </c>
      <c r="H125" s="257" t="d">
        <f t="shared" si="14"/>
        <v>2025-03-13</v>
      </c>
      <c r="I125" s="257" t="d">
        <f t="shared" si="14"/>
        <v>2025-03-14</v>
      </c>
      <c r="J125" s="258" t="d">
        <f t="shared" si="14"/>
        <v>2025-03-15</v>
      </c>
      <c r="K125" s="258" t="d">
        <f t="shared" si="14"/>
        <v>2025-03-16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EXCELCON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 t="d">
        <f t="shared" si="19"/>
        <v>2025-03-10</v>
      </c>
      <c r="F151" s="257" t="d">
        <f t="shared" si="19"/>
        <v>2025-03-11</v>
      </c>
      <c r="G151" s="257" t="d">
        <f t="shared" si="19"/>
        <v>2025-03-12</v>
      </c>
      <c r="H151" s="257" t="d">
        <f t="shared" si="19"/>
        <v>2025-03-13</v>
      </c>
      <c r="I151" s="257" t="d">
        <f t="shared" si="19"/>
        <v>2025-03-14</v>
      </c>
      <c r="J151" s="258" t="d">
        <f t="shared" si="19"/>
        <v>2025-03-15</v>
      </c>
      <c r="K151" s="258" t="d">
        <f t="shared" si="19"/>
        <v>2025-03-16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EXCELCON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18464</v>
      </c>
      <c r="F176" s="473"/>
      <c r="G176" s="235"/>
      <c r="H176" s="474" t="s">
        <v>647</v>
      </c>
      <c r="I176" s="474"/>
      <c r="J176" s="475">
        <f>R67</f>
        <v>881210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2438</v>
      </c>
      <c r="F177" s="473"/>
      <c r="G177" s="235"/>
      <c r="H177" s="474" t="s">
        <v>648</v>
      </c>
      <c r="I177" s="474"/>
      <c r="J177" s="475">
        <f>SUM(E178:F178,J176)</f>
        <v>902112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20902</v>
      </c>
      <c r="F178" s="475"/>
      <c r="G178" s="235"/>
      <c r="H178" s="235"/>
      <c r="I178" s="232"/>
      <c r="J178" s="483" t="str">
        <f>IF(J191=F191,"",ROUND((J191/F191-1)*100,2)&amp;"% ↑")</f>
        <v>2.37%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361</v>
      </c>
      <c r="G190" s="496"/>
      <c r="H190" s="497">
        <f>MAX(E95:K95,E121:K121)</f>
        <v>369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881210</v>
      </c>
      <c r="G191" s="496"/>
      <c r="H191" s="497">
        <f>E178</f>
        <v>20902</v>
      </c>
      <c r="I191" s="497"/>
      <c r="J191" s="499">
        <f>SUM(F191:I191)</f>
        <v>902112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2025-03-17</v>
      </c>
      <c r="F1" s="223" t="d">
        <f t="shared" ref="F1:L1" si="1">IF(WEEKDAY(WEEK_START,11)=COLUMN()-COLUMN(WEEK_START),WEEK_START,WEEK_START-(WEEKDAY(WEEK_START,11)-(COLUMN()-COLUMN(WEEK_START))))</f>
        <v>2025-03-17</v>
      </c>
      <c r="G1" s="223" t="d">
        <f t="shared" si="1"/>
        <v>2025-03-18</v>
      </c>
      <c r="H1" s="223" t="d">
        <f t="shared" si="1"/>
        <v>2025-03-19</v>
      </c>
      <c r="I1" s="223" t="d">
        <f t="shared" si="1"/>
        <v>2025-03-20</v>
      </c>
      <c r="J1" s="223" t="d">
        <f t="shared" si="1"/>
        <v>2025-03-21</v>
      </c>
      <c r="K1" s="223" t="d">
        <f t="shared" si="1"/>
        <v>2025-03-22</v>
      </c>
      <c r="L1" s="223" t="d">
        <f t="shared" si="1"/>
        <v>2025-03-23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2025-03-23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SSR/EHS/F/24-00-0109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0109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445" t="s">
        <v>687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17-23,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2025-03-17</v>
      </c>
      <c r="F72" s="257" t="d">
        <f t="shared" si="9"/>
        <v>2025-03-18</v>
      </c>
      <c r="G72" s="257" t="d">
        <f t="shared" si="9"/>
        <v>2025-03-19</v>
      </c>
      <c r="H72" s="257" t="d">
        <f t="shared" si="9"/>
        <v>2025-03-20</v>
      </c>
      <c r="I72" s="257" t="d">
        <f t="shared" si="9"/>
        <v>2025-03-21</v>
      </c>
      <c r="J72" s="258" t="d">
        <f t="shared" si="9"/>
        <v>2025-03-22</v>
      </c>
      <c r="K72" s="258" t="d">
        <f t="shared" si="9"/>
        <v>2025-03-23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1"/>
        <v>2025-03-17</v>
      </c>
      <c r="F98" s="257" t="d">
        <f t="shared" si="11"/>
        <v>2025-03-18</v>
      </c>
      <c r="G98" s="257" t="d">
        <f t="shared" si="11"/>
        <v>2025-03-19</v>
      </c>
      <c r="H98" s="257" t="d">
        <f t="shared" si="11"/>
        <v>2025-03-20</v>
      </c>
      <c r="I98" s="257" t="d">
        <f t="shared" si="11"/>
        <v>2025-03-21</v>
      </c>
      <c r="J98" s="258" t="d">
        <f t="shared" si="11"/>
        <v>2025-03-22</v>
      </c>
      <c r="K98" s="258" t="d">
        <f t="shared" si="11"/>
        <v>2025-03-23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 t="d">
        <f t="shared" si="14"/>
        <v>2025-03-17</v>
      </c>
      <c r="F125" s="257" t="d">
        <f t="shared" si="14"/>
        <v>2025-03-18</v>
      </c>
      <c r="G125" s="257" t="d">
        <f t="shared" si="14"/>
        <v>2025-03-19</v>
      </c>
      <c r="H125" s="257" t="d">
        <f t="shared" si="14"/>
        <v>2025-03-20</v>
      </c>
      <c r="I125" s="257" t="d">
        <f t="shared" si="14"/>
        <v>2025-03-21</v>
      </c>
      <c r="J125" s="258" t="d">
        <f t="shared" si="14"/>
        <v>2025-03-22</v>
      </c>
      <c r="K125" s="258" t="d">
        <f t="shared" si="14"/>
        <v>2025-03-23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EXCELCON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 t="d">
        <f t="shared" si="19"/>
        <v>2025-03-17</v>
      </c>
      <c r="F151" s="257" t="d">
        <f t="shared" si="19"/>
        <v>2025-03-18</v>
      </c>
      <c r="G151" s="257" t="d">
        <f t="shared" si="19"/>
        <v>2025-03-19</v>
      </c>
      <c r="H151" s="257" t="d">
        <f t="shared" si="19"/>
        <v>2025-03-20</v>
      </c>
      <c r="I151" s="257" t="d">
        <f t="shared" si="19"/>
        <v>2025-03-21</v>
      </c>
      <c r="J151" s="258" t="d">
        <f t="shared" si="19"/>
        <v>2025-03-22</v>
      </c>
      <c r="K151" s="258" t="d">
        <f t="shared" si="19"/>
        <v>2025-03-23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EXCELCON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18080</v>
      </c>
      <c r="F176" s="473"/>
      <c r="G176" s="235"/>
      <c r="H176" s="474" t="s">
        <v>647</v>
      </c>
      <c r="I176" s="474"/>
      <c r="J176" s="475">
        <f>R67</f>
        <v>902112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2436</v>
      </c>
      <c r="F177" s="473"/>
      <c r="G177" s="235"/>
      <c r="H177" s="474" t="s">
        <v>648</v>
      </c>
      <c r="I177" s="474"/>
      <c r="J177" s="475">
        <f>SUM(E178:F178,J176)</f>
        <v>922628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20516</v>
      </c>
      <c r="F178" s="475"/>
      <c r="G178" s="235"/>
      <c r="H178" s="235"/>
      <c r="I178" s="232"/>
      <c r="J178" s="483" t="str">
        <f>IF(J191=F191,"",ROUND((J191/F191-1)*100,2)&amp;"% ↑")</f>
        <v>2.27%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369</v>
      </c>
      <c r="G190" s="496"/>
      <c r="H190" s="497">
        <f>MAX(E95:K95,E121:K121)</f>
        <v>370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902112</v>
      </c>
      <c r="G191" s="496"/>
      <c r="H191" s="497">
        <f>E178</f>
        <v>20516</v>
      </c>
      <c r="I191" s="497"/>
      <c r="J191" s="499">
        <f>SUM(F191:I191)</f>
        <v>922628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2025-03-24</v>
      </c>
      <c r="F1" s="223" t="d">
        <f t="shared" ref="F1:L1" si="1">IF(WEEKDAY(WEEK_START,11)=COLUMN()-COLUMN(WEEK_START),WEEK_START,WEEK_START-(WEEKDAY(WEEK_START,11)-(COLUMN()-COLUMN(WEEK_START))))</f>
        <v>2025-03-24</v>
      </c>
      <c r="G1" s="223" t="d">
        <f t="shared" si="1"/>
        <v>2025-03-25</v>
      </c>
      <c r="H1" s="223" t="d">
        <f t="shared" si="1"/>
        <v>2025-03-26</v>
      </c>
      <c r="I1" s="223" t="d">
        <f t="shared" si="1"/>
        <v>2025-03-27</v>
      </c>
      <c r="J1" s="223" t="d">
        <f t="shared" si="1"/>
        <v>2025-03-28</v>
      </c>
      <c r="K1" s="223" t="d">
        <f t="shared" si="1"/>
        <v>2025-03-29</v>
      </c>
      <c r="L1" s="223" t="d">
        <f t="shared" si="1"/>
        <v>2025-03-30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2025-03-30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SSR/EHS/F/24-00-0110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0110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445" t="s">
        <v>688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24-30,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2025-03-24</v>
      </c>
      <c r="F72" s="257" t="d">
        <f t="shared" si="9"/>
        <v>2025-03-25</v>
      </c>
      <c r="G72" s="257" t="d">
        <f t="shared" si="9"/>
        <v>2025-03-26</v>
      </c>
      <c r="H72" s="257" t="d">
        <f t="shared" si="9"/>
        <v>2025-03-27</v>
      </c>
      <c r="I72" s="257" t="d">
        <f t="shared" si="9"/>
        <v>2025-03-28</v>
      </c>
      <c r="J72" s="258" t="d">
        <f t="shared" si="9"/>
        <v>2025-03-29</v>
      </c>
      <c r="K72" s="258" t="d">
        <f t="shared" si="9"/>
        <v>2025-03-30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1"/>
        <v>2025-03-24</v>
      </c>
      <c r="F98" s="257" t="d">
        <f t="shared" si="11"/>
        <v>2025-03-25</v>
      </c>
      <c r="G98" s="257" t="d">
        <f t="shared" si="11"/>
        <v>2025-03-26</v>
      </c>
      <c r="H98" s="257" t="d">
        <f t="shared" si="11"/>
        <v>2025-03-27</v>
      </c>
      <c r="I98" s="257" t="d">
        <f t="shared" si="11"/>
        <v>2025-03-28</v>
      </c>
      <c r="J98" s="258" t="d">
        <f t="shared" si="11"/>
        <v>2025-03-29</v>
      </c>
      <c r="K98" s="258" t="d">
        <f t="shared" si="11"/>
        <v>2025-03-30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 t="d">
        <f t="shared" si="14"/>
        <v>2025-03-24</v>
      </c>
      <c r="F125" s="257" t="d">
        <f t="shared" si="14"/>
        <v>2025-03-25</v>
      </c>
      <c r="G125" s="257" t="d">
        <f t="shared" si="14"/>
        <v>2025-03-26</v>
      </c>
      <c r="H125" s="257" t="d">
        <f t="shared" si="14"/>
        <v>2025-03-27</v>
      </c>
      <c r="I125" s="257" t="d">
        <f t="shared" si="14"/>
        <v>2025-03-28</v>
      </c>
      <c r="J125" s="258" t="d">
        <f t="shared" si="14"/>
        <v>2025-03-29</v>
      </c>
      <c r="K125" s="258" t="d">
        <f t="shared" si="14"/>
        <v>2025-03-30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TRIGOLD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 t="d">
        <f t="shared" si="19"/>
        <v>2025-03-24</v>
      </c>
      <c r="F151" s="257" t="d">
        <f t="shared" si="19"/>
        <v>2025-03-25</v>
      </c>
      <c r="G151" s="257" t="d">
        <f t="shared" si="19"/>
        <v>2025-03-26</v>
      </c>
      <c r="H151" s="257" t="d">
        <f t="shared" si="19"/>
        <v>2025-03-27</v>
      </c>
      <c r="I151" s="257" t="d">
        <f t="shared" si="19"/>
        <v>2025-03-28</v>
      </c>
      <c r="J151" s="258" t="d">
        <f t="shared" si="19"/>
        <v>2025-03-29</v>
      </c>
      <c r="K151" s="258" t="d">
        <f t="shared" si="19"/>
        <v>2025-03-30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TRIGOLD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17672</v>
      </c>
      <c r="F176" s="473"/>
      <c r="G176" s="235"/>
      <c r="H176" s="474" t="s">
        <v>647</v>
      </c>
      <c r="I176" s="474"/>
      <c r="J176" s="475">
        <f>R67</f>
        <v>922628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2304</v>
      </c>
      <c r="F177" s="473"/>
      <c r="G177" s="235"/>
      <c r="H177" s="474" t="s">
        <v>648</v>
      </c>
      <c r="I177" s="474"/>
      <c r="J177" s="475">
        <f>SUM(E178:F178,J176)</f>
        <v>942604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19976</v>
      </c>
      <c r="F178" s="475"/>
      <c r="G178" s="235"/>
      <c r="H178" s="235"/>
      <c r="I178" s="232"/>
      <c r="J178" s="483" t="str">
        <f>IF(J191=F191,"",ROUND((J191/F191-1)*100,2)&amp;"% ↑")</f>
        <v>2.17%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370</v>
      </c>
      <c r="G190" s="496"/>
      <c r="H190" s="497">
        <f>MAX(E95:K95,E121:K121)</f>
        <v>352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922628</v>
      </c>
      <c r="G191" s="496"/>
      <c r="H191" s="497">
        <f>E178</f>
        <v>19976</v>
      </c>
      <c r="I191" s="497"/>
      <c r="J191" s="499">
        <f>SUM(F191:I191)</f>
        <v>942604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2025-03-31</v>
      </c>
      <c r="F1" s="223" t="d">
        <f t="shared" ref="F1:L1" si="1">IF(WEEKDAY(WEEK_START,11)=COLUMN()-COLUMN(WEEK_START),WEEK_START,WEEK_START-(WEEKDAY(WEEK_START,11)-(COLUMN()-COLUMN(WEEK_START))))</f>
        <v>2025-03-31</v>
      </c>
      <c r="G1" s="223" t="d">
        <f t="shared" si="1"/>
        <v>2025-04-01</v>
      </c>
      <c r="H1" s="223" t="d">
        <f t="shared" si="1"/>
        <v>2025-04-02</v>
      </c>
      <c r="I1" s="223" t="d">
        <f t="shared" si="1"/>
        <v>2025-04-03</v>
      </c>
      <c r="J1" s="223" t="d">
        <f t="shared" si="1"/>
        <v>2025-04-04</v>
      </c>
      <c r="K1" s="223" t="d">
        <f t="shared" si="1"/>
        <v>2025-04-05</v>
      </c>
      <c r="L1" s="223" t="d">
        <f t="shared" si="1"/>
        <v>2025-04-06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2025-04-06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SSR/EHS/F/24-00-0111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0111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445" t="s">
        <v>690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31-April 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2025-03-31</v>
      </c>
      <c r="F72" s="257" t="d">
        <f t="shared" si="9"/>
        <v>2025-04-01</v>
      </c>
      <c r="G72" s="257" t="d">
        <f t="shared" si="9"/>
        <v>2025-04-02</v>
      </c>
      <c r="H72" s="257" t="d">
        <f t="shared" si="9"/>
        <v>2025-04-03</v>
      </c>
      <c r="I72" s="257" t="d">
        <f t="shared" si="9"/>
        <v>2025-04-04</v>
      </c>
      <c r="J72" s="258" t="d">
        <f t="shared" si="9"/>
        <v>2025-04-05</v>
      </c>
      <c r="K72" s="258" t="d">
        <f t="shared" si="9"/>
        <v>2025-04-06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1"/>
        <v>2025-03-31</v>
      </c>
      <c r="F98" s="257" t="d">
        <f t="shared" si="11"/>
        <v>2025-04-01</v>
      </c>
      <c r="G98" s="257" t="d">
        <f t="shared" si="11"/>
        <v>2025-04-02</v>
      </c>
      <c r="H98" s="257" t="d">
        <f t="shared" si="11"/>
        <v>2025-04-03</v>
      </c>
      <c r="I98" s="257" t="d">
        <f t="shared" si="11"/>
        <v>2025-04-04</v>
      </c>
      <c r="J98" s="258" t="d">
        <f t="shared" si="11"/>
        <v>2025-04-05</v>
      </c>
      <c r="K98" s="258" t="d">
        <f t="shared" si="11"/>
        <v>2025-04-06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 t="d">
        <f t="shared" si="14"/>
        <v>2025-03-31</v>
      </c>
      <c r="F125" s="257" t="d">
        <f t="shared" si="14"/>
        <v>2025-04-01</v>
      </c>
      <c r="G125" s="257" t="d">
        <f t="shared" si="14"/>
        <v>2025-04-02</v>
      </c>
      <c r="H125" s="257" t="d">
        <f t="shared" si="14"/>
        <v>2025-04-03</v>
      </c>
      <c r="I125" s="257" t="d">
        <f t="shared" si="14"/>
        <v>2025-04-04</v>
      </c>
      <c r="J125" s="258" t="d">
        <f t="shared" si="14"/>
        <v>2025-04-05</v>
      </c>
      <c r="K125" s="258" t="d">
        <f t="shared" si="14"/>
        <v>2025-04-06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TRIGOLD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 t="d">
        <f t="shared" si="19"/>
        <v>2025-03-31</v>
      </c>
      <c r="F151" s="257" t="d">
        <f t="shared" si="19"/>
        <v>2025-04-01</v>
      </c>
      <c r="G151" s="257" t="d">
        <f t="shared" si="19"/>
        <v>2025-04-02</v>
      </c>
      <c r="H151" s="257" t="d">
        <f t="shared" si="19"/>
        <v>2025-04-03</v>
      </c>
      <c r="I151" s="257" t="d">
        <f t="shared" si="19"/>
        <v>2025-04-04</v>
      </c>
      <c r="J151" s="258" t="d">
        <f t="shared" si="19"/>
        <v>2025-04-05</v>
      </c>
      <c r="K151" s="258" t="d">
        <f t="shared" si="19"/>
        <v>2025-04-06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TRIGOLD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16400</v>
      </c>
      <c r="F176" s="473"/>
      <c r="G176" s="235"/>
      <c r="H176" s="474" t="s">
        <v>647</v>
      </c>
      <c r="I176" s="474"/>
      <c r="J176" s="475">
        <f>R67</f>
        <v>942604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1720</v>
      </c>
      <c r="F177" s="473"/>
      <c r="G177" s="235"/>
      <c r="H177" s="474" t="s">
        <v>648</v>
      </c>
      <c r="I177" s="474"/>
      <c r="J177" s="475">
        <f>SUM(E178:F178,J176)</f>
        <v>960724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18120</v>
      </c>
      <c r="F178" s="475"/>
      <c r="G178" s="235"/>
      <c r="H178" s="235"/>
      <c r="I178" s="232"/>
      <c r="J178" s="483" t="str">
        <f>IF(J191=F191,"",ROUND((J191/F191-1)*100,2)&amp;"% ↑")</f>
        <v>1.92%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352</v>
      </c>
      <c r="G190" s="496"/>
      <c r="H190" s="497">
        <f>MAX(E95:K95,E121:K121)</f>
        <v>412</v>
      </c>
      <c r="I190" s="497"/>
      <c r="J190" s="498">
        <f>MAX(F190,H190,T66)</f>
        <v>412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942604</v>
      </c>
      <c r="G191" s="496"/>
      <c r="H191" s="497">
        <f>E178</f>
        <v>18120</v>
      </c>
      <c r="I191" s="497"/>
      <c r="J191" s="499">
        <f>SUM(F191:I191)</f>
        <v>960724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2025-04-07</v>
      </c>
      <c r="F1" s="223" t="d">
        <f>IF(WEEKDAY(WEEK_START,11)=COLUMN()-COLUMN(WEEK_START),WEEK_START,WEEK_START-(WEEKDAY(WEEK_START,11)-(COLUMN()-COLUMN(WEEK_START))))</f>
        <v>2025-04-07</v>
      </c>
      <c r="G1" s="223" t="d">
        <f>IF(WEEKDAY(WEEK_START,11)=COLUMN()-COLUMN(WEEK_START),WEEK_START,WEEK_START-(WEEKDAY(WEEK_START,11)-(COLUMN()-COLUMN(WEEK_START))))</f>
        <v>2025-04-08</v>
      </c>
      <c r="H1" s="223" t="d">
        <f t="shared" ref="H1:K1" si="0">IF(WEEKDAY(WEEK_START,11)=COLUMN()-COLUMN(WEEK_START),WEEK_START,WEEK_START-(WEEKDAY(WEEK_START,11)-(COLUMN()-COLUMN(WEEK_START))))</f>
        <v>2025-04-09</v>
      </c>
      <c r="I1" s="223" t="d">
        <f t="shared" si="0"/>
        <v>2025-04-10</v>
      </c>
      <c r="J1" s="223" t="d">
        <f t="shared" si="0"/>
        <v>2025-04-11</v>
      </c>
      <c r="K1" s="223" t="d">
        <f t="shared" si="0"/>
        <v>2025-04-12</v>
      </c>
      <c r="L1" s="306" t="d">
        <f>IF(WEEKDAY(WEEK_START,11)=COLUMN()-COLUMN(WEEK_START),WEEK_START,WEEK_START-(WEEKDAY(WEEK_START,11)-(COLUMN()-COLUMN(WEEK_START))))</f>
        <v>2025-04-13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2025-04-13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SSR/EHS/F/25-00-0112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691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7-13,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2025-04-07</v>
      </c>
      <c r="F72" s="257" t="d">
        <f t="shared" si="11"/>
        <v>2025-04-08</v>
      </c>
      <c r="G72" s="257" t="d">
        <f t="shared" si="11"/>
        <v>2025-04-09</v>
      </c>
      <c r="H72" s="257" t="d">
        <f t="shared" si="11"/>
        <v>2025-04-10</v>
      </c>
      <c r="I72" s="257" t="d">
        <f t="shared" si="11"/>
        <v>2025-04-11</v>
      </c>
      <c r="J72" s="258" t="d">
        <f t="shared" si="11"/>
        <v>2025-04-12</v>
      </c>
      <c r="K72" s="258" t="d">
        <f t="shared" si="11"/>
        <v>2025-04-13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3"/>
        <v>2025-04-07</v>
      </c>
      <c r="F98" s="257" t="d">
        <f t="shared" si="13"/>
        <v>2025-04-08</v>
      </c>
      <c r="G98" s="257" t="d">
        <f t="shared" si="13"/>
        <v>2025-04-09</v>
      </c>
      <c r="H98" s="257" t="d">
        <f t="shared" si="13"/>
        <v>2025-04-10</v>
      </c>
      <c r="I98" s="257" t="d">
        <f t="shared" si="13"/>
        <v>2025-04-11</v>
      </c>
      <c r="J98" s="258" t="d">
        <f t="shared" si="13"/>
        <v>2025-04-12</v>
      </c>
      <c r="K98" s="258" t="d">
        <f t="shared" si="13"/>
        <v>2025-04-13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 t="d">
        <f t="shared" si="16"/>
        <v>2025-04-07</v>
      </c>
      <c r="F127" s="257" t="d">
        <f t="shared" si="16"/>
        <v>2025-04-08</v>
      </c>
      <c r="G127" s="257" t="d">
        <f t="shared" si="16"/>
        <v>2025-04-09</v>
      </c>
      <c r="H127" s="257" t="d">
        <f t="shared" si="16"/>
        <v>2025-04-10</v>
      </c>
      <c r="I127" s="257" t="d">
        <f t="shared" si="16"/>
        <v>2025-04-11</v>
      </c>
      <c r="J127" s="258" t="d">
        <f t="shared" si="16"/>
        <v>2025-04-12</v>
      </c>
      <c r="K127" s="258" t="d">
        <f t="shared" si="16"/>
        <v>2025-04-13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/>
      </c>
      <c r="D149" s="46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 t="d">
        <f t="shared" si="22"/>
        <v>2025-04-07</v>
      </c>
      <c r="F153" s="257" t="d">
        <f t="shared" si="22"/>
        <v>2025-04-08</v>
      </c>
      <c r="G153" s="257" t="d">
        <f t="shared" si="22"/>
        <v>2025-04-09</v>
      </c>
      <c r="H153" s="257" t="d">
        <f t="shared" si="22"/>
        <v>2025-04-10</v>
      </c>
      <c r="I153" s="257" t="d">
        <f t="shared" si="22"/>
        <v>2025-04-11</v>
      </c>
      <c r="J153" s="258" t="d">
        <f t="shared" si="22"/>
        <v>2025-04-12</v>
      </c>
      <c r="K153" s="258" t="d">
        <f t="shared" si="22"/>
        <v>2025-04-13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3">IF(C73="","",UPPER(C73))</f>
        <v>STAFF</v>
      </c>
      <c r="D154" s="46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3"/>
        <v>SECURITY GUARD</v>
      </c>
      <c r="D155" s="46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3"/>
        <v>ELECTRICIAN</v>
      </c>
      <c r="D156" s="46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3"/>
        <v>ADMIN</v>
      </c>
      <c r="D157" s="46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3"/>
        <v>ACTECH</v>
      </c>
      <c r="D158" s="46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3"/>
        <v>WELTANCHANG</v>
      </c>
      <c r="D159" s="46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3"/>
        <v>TRIGOLD</v>
      </c>
      <c r="D160" s="46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3"/>
        <v>REBTRADE</v>
      </c>
      <c r="D161" s="46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3"/>
        <v>NEWCORE</v>
      </c>
      <c r="D162" s="46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3"/>
        <v>CYPRESS</v>
      </c>
      <c r="D163" s="46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3"/>
        <v>AGCHEM</v>
      </c>
      <c r="D164" s="46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3"/>
        <v>SPECSERV</v>
      </c>
      <c r="D165" s="46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3"/>
        <v>SISCOR</v>
      </c>
      <c r="D166" s="46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3"/>
        <v>ARLO</v>
      </c>
      <c r="D167" s="46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3"/>
        <v>MULTILINE</v>
      </c>
      <c r="D168" s="46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3"/>
        <v>LITAN</v>
      </c>
      <c r="D169" s="46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3"/>
        <v>PRIMEPOWER</v>
      </c>
      <c r="D170" s="46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3"/>
        <v>MSJR</v>
      </c>
      <c r="D171" s="46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3"/>
        <v>GERON</v>
      </c>
      <c r="D172" s="46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3"/>
        <v>SOUTH PACIFIC</v>
      </c>
      <c r="D173" s="46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3"/>
        <v>EMD</v>
      </c>
      <c r="D174" s="46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3"/>
        <v/>
      </c>
      <c r="D175" s="46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15968</v>
      </c>
      <c r="F178" s="473"/>
      <c r="G178" s="235"/>
      <c r="H178" s="474" t="s">
        <v>647</v>
      </c>
      <c r="I178" s="474"/>
      <c r="J178" s="475">
        <f>R67</f>
        <v>960724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2438</v>
      </c>
      <c r="F179" s="473"/>
      <c r="G179" s="235"/>
      <c r="H179" s="474" t="s">
        <v>648</v>
      </c>
      <c r="I179" s="474"/>
      <c r="J179" s="475">
        <f>SUM(E180:F180,J178)</f>
        <v>979130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18406</v>
      </c>
      <c r="F180" s="475"/>
      <c r="G180" s="235"/>
      <c r="H180" s="235"/>
      <c r="I180" s="232"/>
      <c r="J180" s="483" t="str">
        <f>IF(J195=F195,"",ROUND((J195/F195-1)*100,2)&amp;"% ↑")</f>
        <v>1.92%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352</v>
      </c>
      <c r="G194" s="496"/>
      <c r="H194" s="497">
        <f>MAX(E95:K95,E121:K121)</f>
        <v>356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960724</v>
      </c>
      <c r="G195" s="496"/>
      <c r="H195" s="497">
        <f>E180</f>
        <v>18406</v>
      </c>
      <c r="I195" s="497"/>
      <c r="J195" s="499">
        <f>SUM(F195:I195)</f>
        <v>979130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2025-04-14</v>
      </c>
      <c r="F1" s="223" t="d">
        <f>IF(WEEKDAY(WEEK_START,11)=COLUMN()-COLUMN(WEEK_START),WEEK_START,WEEK_START-(WEEKDAY(WEEK_START,11)-(COLUMN()-COLUMN(WEEK_START))))</f>
        <v>2025-04-14</v>
      </c>
      <c r="G1" s="223" t="d">
        <f>IF(WEEKDAY(WEEK_START,11)=COLUMN()-COLUMN(WEEK_START),WEEK_START,WEEK_START-(WEEKDAY(WEEK_START,11)-(COLUMN()-COLUMN(WEEK_START))))</f>
        <v>2025-04-15</v>
      </c>
      <c r="H1" s="223" t="d">
        <f t="shared" ref="H1:K1" si="0">IF(WEEKDAY(WEEK_START,11)=COLUMN()-COLUMN(WEEK_START),WEEK_START,WEEK_START-(WEEKDAY(WEEK_START,11)-(COLUMN()-COLUMN(WEEK_START))))</f>
        <v>2025-04-16</v>
      </c>
      <c r="I1" s="223" t="d">
        <f t="shared" si="0"/>
        <v>2025-04-17</v>
      </c>
      <c r="J1" s="223" t="d">
        <f t="shared" si="0"/>
        <v>2025-04-18</v>
      </c>
      <c r="K1" s="223" t="d">
        <f t="shared" si="0"/>
        <v>2025-04-19</v>
      </c>
      <c r="L1" s="306" t="d">
        <f>IF(WEEKDAY(WEEK_START,11)=COLUMN()-COLUMN(WEEK_START),WEEK_START,WEEK_START-(WEEKDAY(WEEK_START,11)-(COLUMN()-COLUMN(WEEK_START))))</f>
        <v>2025-04-20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2025-04-20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SSR/EHS/F/25-00-0113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692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14-20,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2025-04-14</v>
      </c>
      <c r="F72" s="257" t="d">
        <f t="shared" si="11"/>
        <v>2025-04-15</v>
      </c>
      <c r="G72" s="257" t="d">
        <f t="shared" si="11"/>
        <v>2025-04-16</v>
      </c>
      <c r="H72" s="257" t="d">
        <f t="shared" si="11"/>
        <v>2025-04-17</v>
      </c>
      <c r="I72" s="257" t="d">
        <f t="shared" si="11"/>
        <v>2025-04-18</v>
      </c>
      <c r="J72" s="258" t="d">
        <f t="shared" si="11"/>
        <v>2025-04-19</v>
      </c>
      <c r="K72" s="258" t="d">
        <f t="shared" si="11"/>
        <v>2025-04-20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3"/>
        <v>2025-04-14</v>
      </c>
      <c r="F98" s="257" t="d">
        <f t="shared" si="13"/>
        <v>2025-04-15</v>
      </c>
      <c r="G98" s="257" t="d">
        <f t="shared" si="13"/>
        <v>2025-04-16</v>
      </c>
      <c r="H98" s="257" t="d">
        <f t="shared" si="13"/>
        <v>2025-04-17</v>
      </c>
      <c r="I98" s="257" t="d">
        <f t="shared" si="13"/>
        <v>2025-04-18</v>
      </c>
      <c r="J98" s="258" t="d">
        <f t="shared" si="13"/>
        <v>2025-04-19</v>
      </c>
      <c r="K98" s="258" t="d">
        <f t="shared" si="13"/>
        <v>2025-04-20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 t="d">
        <f t="shared" si="16"/>
        <v>2025-04-14</v>
      </c>
      <c r="F127" s="257" t="d">
        <f t="shared" si="16"/>
        <v>2025-04-15</v>
      </c>
      <c r="G127" s="257" t="d">
        <f t="shared" si="16"/>
        <v>2025-04-16</v>
      </c>
      <c r="H127" s="257" t="d">
        <f t="shared" si="16"/>
        <v>2025-04-17</v>
      </c>
      <c r="I127" s="257" t="d">
        <f t="shared" si="16"/>
        <v>2025-04-18</v>
      </c>
      <c r="J127" s="258" t="d">
        <f t="shared" si="16"/>
        <v>2025-04-19</v>
      </c>
      <c r="K127" s="258" t="d">
        <f t="shared" si="16"/>
        <v>2025-04-20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/>
      </c>
      <c r="D149" s="46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 t="d">
        <f t="shared" si="21"/>
        <v>2025-04-14</v>
      </c>
      <c r="F153" s="257" t="d">
        <f t="shared" si="21"/>
        <v>2025-04-15</v>
      </c>
      <c r="G153" s="257" t="d">
        <f t="shared" si="21"/>
        <v>2025-04-16</v>
      </c>
      <c r="H153" s="257" t="d">
        <f t="shared" si="21"/>
        <v>2025-04-17</v>
      </c>
      <c r="I153" s="257" t="d">
        <f t="shared" si="21"/>
        <v>2025-04-18</v>
      </c>
      <c r="J153" s="258" t="d">
        <f t="shared" si="21"/>
        <v>2025-04-19</v>
      </c>
      <c r="K153" s="258" t="d">
        <f t="shared" si="21"/>
        <v>2025-04-20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2">IF(C73="","",UPPER(C73))</f>
        <v>STAFF</v>
      </c>
      <c r="D154" s="46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SECURITY GUARD</v>
      </c>
      <c r="D155" s="46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ELECTRICIAN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ADMIN</v>
      </c>
      <c r="D157" s="46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ACTECH</v>
      </c>
      <c r="D158" s="46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WELTANCHANG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TRIGOLD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REBTRADE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NEWCORE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CYPRESS</v>
      </c>
      <c r="D163" s="46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AGCHEM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SPECSERV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SISCOR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ARLO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MULTILINE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LITAN</v>
      </c>
      <c r="D169" s="46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PRIMEPOWER</v>
      </c>
      <c r="D170" s="46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MSJR</v>
      </c>
      <c r="D171" s="46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GERON</v>
      </c>
      <c r="D172" s="46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SOUTH PACIFIC</v>
      </c>
      <c r="D173" s="46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2"/>
        <v>EMD</v>
      </c>
      <c r="D174" s="46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2"/>
        <v/>
      </c>
      <c r="D175" s="46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4720</v>
      </c>
      <c r="F178" s="473"/>
      <c r="G178" s="235"/>
      <c r="H178" s="474" t="s">
        <v>647</v>
      </c>
      <c r="I178" s="474"/>
      <c r="J178" s="475">
        <f>R67</f>
        <v>979130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0</v>
      </c>
      <c r="F179" s="473"/>
      <c r="G179" s="235"/>
      <c r="H179" s="474" t="s">
        <v>648</v>
      </c>
      <c r="I179" s="474"/>
      <c r="J179" s="475">
        <f>SUM(E180:F180,J178)</f>
        <v>983850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4720</v>
      </c>
      <c r="F180" s="475"/>
      <c r="G180" s="235"/>
      <c r="H180" s="235"/>
      <c r="I180" s="232"/>
      <c r="J180" s="483" t="str">
        <f>IF(J195=F195,"",ROUND((J195/F195-1)*100,2)&amp;"% ↑")</f>
        <v>0.48%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356</v>
      </c>
      <c r="G194" s="496"/>
      <c r="H194" s="497">
        <f>MAX(E95:K95,E121:K121)</f>
        <v>284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979130</v>
      </c>
      <c r="G195" s="496"/>
      <c r="H195" s="497">
        <f>E180</f>
        <v>4720</v>
      </c>
      <c r="I195" s="497"/>
      <c r="J195" s="499">
        <f>SUM(F195:I195)</f>
        <v>983850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2025-04-21</v>
      </c>
      <c r="F1" s="223" t="d">
        <f>IF(WEEKDAY(WEEK_START,11)=COLUMN()-COLUMN(WEEK_START),WEEK_START,WEEK_START-(WEEKDAY(WEEK_START,11)-(COLUMN()-COLUMN(WEEK_START))))</f>
        <v>2025-04-21</v>
      </c>
      <c r="G1" s="223" t="d">
        <f>IF(WEEKDAY(WEEK_START,11)=COLUMN()-COLUMN(WEEK_START),WEEK_START,WEEK_START-(WEEKDAY(WEEK_START,11)-(COLUMN()-COLUMN(WEEK_START))))</f>
        <v>2025-04-22</v>
      </c>
      <c r="H1" s="223" t="d">
        <f t="shared" ref="H1:K1" si="0">IF(WEEKDAY(WEEK_START,11)=COLUMN()-COLUMN(WEEK_START),WEEK_START,WEEK_START-(WEEKDAY(WEEK_START,11)-(COLUMN()-COLUMN(WEEK_START))))</f>
        <v>2025-04-23</v>
      </c>
      <c r="I1" s="223" t="d">
        <f t="shared" si="0"/>
        <v>2025-04-24</v>
      </c>
      <c r="J1" s="223" t="d">
        <f t="shared" si="0"/>
        <v>2025-04-25</v>
      </c>
      <c r="K1" s="223" t="d">
        <f t="shared" si="0"/>
        <v>2025-04-26</v>
      </c>
      <c r="L1" s="306" t="d">
        <f>IF(WEEKDAY(WEEK_START,11)=COLUMN()-COLUMN(WEEK_START),WEEK_START,WEEK_START-(WEEKDAY(WEEK_START,11)-(COLUMN()-COLUMN(WEEK_START))))</f>
        <v>2025-04-27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2025-04-27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SSR/EHS/F/25-00-0114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693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21-27,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2025-04-21</v>
      </c>
      <c r="F72" s="257" t="d">
        <f t="shared" si="11"/>
        <v>2025-04-22</v>
      </c>
      <c r="G72" s="257" t="d">
        <f t="shared" si="11"/>
        <v>2025-04-23</v>
      </c>
      <c r="H72" s="257" t="d">
        <f t="shared" si="11"/>
        <v>2025-04-24</v>
      </c>
      <c r="I72" s="257" t="d">
        <f t="shared" si="11"/>
        <v>2025-04-25</v>
      </c>
      <c r="J72" s="258" t="d">
        <f t="shared" si="11"/>
        <v>2025-04-26</v>
      </c>
      <c r="K72" s="258" t="d">
        <f t="shared" si="11"/>
        <v>2025-04-27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3"/>
        <v>2025-04-21</v>
      </c>
      <c r="F98" s="257" t="d">
        <f t="shared" si="13"/>
        <v>2025-04-22</v>
      </c>
      <c r="G98" s="257" t="d">
        <f t="shared" si="13"/>
        <v>2025-04-23</v>
      </c>
      <c r="H98" s="257" t="d">
        <f t="shared" si="13"/>
        <v>2025-04-24</v>
      </c>
      <c r="I98" s="257" t="d">
        <f t="shared" si="13"/>
        <v>2025-04-25</v>
      </c>
      <c r="J98" s="258" t="d">
        <f t="shared" si="13"/>
        <v>2025-04-26</v>
      </c>
      <c r="K98" s="258" t="d">
        <f t="shared" si="13"/>
        <v>2025-04-27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 t="d">
        <f t="shared" si="16"/>
        <v>2025-04-21</v>
      </c>
      <c r="F127" s="257" t="d">
        <f t="shared" si="16"/>
        <v>2025-04-22</v>
      </c>
      <c r="G127" s="257" t="d">
        <f t="shared" si="16"/>
        <v>2025-04-23</v>
      </c>
      <c r="H127" s="257" t="d">
        <f t="shared" si="16"/>
        <v>2025-04-24</v>
      </c>
      <c r="I127" s="257" t="d">
        <f t="shared" si="16"/>
        <v>2025-04-25</v>
      </c>
      <c r="J127" s="258" t="d">
        <f t="shared" si="16"/>
        <v>2025-04-26</v>
      </c>
      <c r="K127" s="258" t="d">
        <f t="shared" si="16"/>
        <v>2025-04-27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/>
      </c>
      <c r="D149" s="46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 t="d">
        <f t="shared" si="21"/>
        <v>2025-04-21</v>
      </c>
      <c r="F153" s="257" t="d">
        <f t="shared" si="21"/>
        <v>2025-04-22</v>
      </c>
      <c r="G153" s="257" t="d">
        <f t="shared" si="21"/>
        <v>2025-04-23</v>
      </c>
      <c r="H153" s="257" t="d">
        <f t="shared" si="21"/>
        <v>2025-04-24</v>
      </c>
      <c r="I153" s="257" t="d">
        <f t="shared" si="21"/>
        <v>2025-04-25</v>
      </c>
      <c r="J153" s="258" t="d">
        <f t="shared" si="21"/>
        <v>2025-04-26</v>
      </c>
      <c r="K153" s="258" t="d">
        <f t="shared" si="21"/>
        <v>2025-04-27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2">IF(C73="","",UPPER(C73))</f>
        <v>STAFF</v>
      </c>
      <c r="D154" s="46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SECURITY GUARD</v>
      </c>
      <c r="D155" s="46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ELECTRICIAN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ADMIN</v>
      </c>
      <c r="D157" s="46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ACTECH</v>
      </c>
      <c r="D158" s="46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WELTANCHANG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TRIGOLD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REBTRADE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NEWCORE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CYPRESS</v>
      </c>
      <c r="D163" s="46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AGCHEM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SPECSERV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SISCOR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ARLO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MULTILINE</v>
      </c>
      <c r="D168" s="46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LITAN</v>
      </c>
      <c r="D169" s="46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PRIMEPOWER</v>
      </c>
      <c r="D170" s="46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MSJR</v>
      </c>
      <c r="D171" s="46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GERON</v>
      </c>
      <c r="D172" s="46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SOUTH PACIFIC</v>
      </c>
      <c r="D173" s="46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2"/>
        <v>EMD</v>
      </c>
      <c r="D174" s="46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2"/>
        <v/>
      </c>
      <c r="D175" s="46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16600</v>
      </c>
      <c r="F178" s="473"/>
      <c r="G178" s="235"/>
      <c r="H178" s="474" t="s">
        <v>647</v>
      </c>
      <c r="I178" s="474"/>
      <c r="J178" s="475">
        <f>R67</f>
        <v>983850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1868</v>
      </c>
      <c r="F179" s="473"/>
      <c r="G179" s="235"/>
      <c r="H179" s="474" t="s">
        <v>648</v>
      </c>
      <c r="I179" s="474"/>
      <c r="J179" s="475">
        <f>SUM(E180:F180,J178)</f>
        <v>1002318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18468</v>
      </c>
      <c r="F180" s="475"/>
      <c r="G180" s="235"/>
      <c r="H180" s="235"/>
      <c r="I180" s="232"/>
      <c r="J180" s="483" t="str">
        <f>IF(J195=F195,"",ROUND((J195/F195-1)*100,2)&amp;"% ↑")</f>
        <v>1.88%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284</v>
      </c>
      <c r="G194" s="496"/>
      <c r="H194" s="497">
        <f>MAX(E95:K95,E121:K121)</f>
        <v>347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983850</v>
      </c>
      <c r="G195" s="496"/>
      <c r="H195" s="497">
        <f>E180</f>
        <v>18468</v>
      </c>
      <c r="I195" s="497"/>
      <c r="J195" s="499">
        <f>SUM(F195:I195)</f>
        <v>1002318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2025-04-28</v>
      </c>
      <c r="F1" s="223" t="d">
        <f>IF(WEEKDAY(WEEK_START,11)=COLUMN()-COLUMN(WEEK_START),WEEK_START,WEEK_START-(WEEKDAY(WEEK_START,11)-(COLUMN()-COLUMN(WEEK_START))))</f>
        <v>2025-04-28</v>
      </c>
      <c r="G1" s="223" t="d">
        <f>IF(WEEKDAY(WEEK_START,11)=COLUMN()-COLUMN(WEEK_START),WEEK_START,WEEK_START-(WEEKDAY(WEEK_START,11)-(COLUMN()-COLUMN(WEEK_START))))</f>
        <v>2025-04-29</v>
      </c>
      <c r="H1" s="223" t="d">
        <f t="shared" ref="H1:K1" si="0">IF(WEEKDAY(WEEK_START,11)=COLUMN()-COLUMN(WEEK_START),WEEK_START,WEEK_START-(WEEKDAY(WEEK_START,11)-(COLUMN()-COLUMN(WEEK_START))))</f>
        <v>2025-04-30</v>
      </c>
      <c r="I1" s="223" t="d">
        <f t="shared" si="0"/>
        <v>2025-05-01</v>
      </c>
      <c r="J1" s="223" t="d">
        <f t="shared" si="0"/>
        <v>2025-05-02</v>
      </c>
      <c r="K1" s="223" t="d">
        <f t="shared" si="0"/>
        <v>2025-05-03</v>
      </c>
      <c r="L1" s="306" t="d">
        <f>IF(WEEKDAY(WEEK_START,11)=COLUMN()-COLUMN(WEEK_START),WEEK_START,WEEK_START-(WEEKDAY(WEEK_START,11)-(COLUMN()-COLUMN(WEEK_START))))</f>
        <v>2025-05-04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2025-05-04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SSR/EHS/F/25-00-0115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694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28-May 4,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2025-04-28</v>
      </c>
      <c r="F72" s="257" t="d">
        <f t="shared" si="11"/>
        <v>2025-04-29</v>
      </c>
      <c r="G72" s="257" t="d">
        <f t="shared" si="11"/>
        <v>2025-04-30</v>
      </c>
      <c r="H72" s="257" t="d">
        <f t="shared" si="11"/>
        <v>2025-05-01</v>
      </c>
      <c r="I72" s="257" t="d">
        <f t="shared" si="11"/>
        <v>2025-05-02</v>
      </c>
      <c r="J72" s="258" t="d">
        <f t="shared" si="11"/>
        <v>2025-05-03</v>
      </c>
      <c r="K72" s="258" t="d">
        <f t="shared" si="11"/>
        <v>2025-05-04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 t="d">
        <f t="shared" si="13"/>
        <v>2025-04-28</v>
      </c>
      <c r="F98" s="257" t="d">
        <f t="shared" si="13"/>
        <v>2025-04-29</v>
      </c>
      <c r="G98" s="257" t="d">
        <f t="shared" si="13"/>
        <v>2025-04-30</v>
      </c>
      <c r="H98" s="257" t="d">
        <f t="shared" si="13"/>
        <v>2025-05-01</v>
      </c>
      <c r="I98" s="257" t="d">
        <f t="shared" si="13"/>
        <v>2025-05-02</v>
      </c>
      <c r="J98" s="258" t="d">
        <f t="shared" si="13"/>
        <v>2025-05-03</v>
      </c>
      <c r="K98" s="258" t="d">
        <f t="shared" si="13"/>
        <v>2025-05-04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>KONE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 t="d">
        <f t="shared" si="16"/>
        <v>2025-04-28</v>
      </c>
      <c r="F127" s="257" t="d">
        <f t="shared" si="16"/>
        <v>2025-04-29</v>
      </c>
      <c r="G127" s="257" t="d">
        <f t="shared" si="16"/>
        <v>2025-04-30</v>
      </c>
      <c r="H127" s="257" t="d">
        <f t="shared" si="16"/>
        <v>2025-05-01</v>
      </c>
      <c r="I127" s="257" t="d">
        <f t="shared" si="16"/>
        <v>2025-05-02</v>
      </c>
      <c r="J127" s="258" t="d">
        <f t="shared" si="16"/>
        <v>2025-05-03</v>
      </c>
      <c r="K127" s="258" t="d">
        <f t="shared" si="16"/>
        <v>2025-05-04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KONE</v>
      </c>
      <c r="D149" s="46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 t="d">
        <f t="shared" si="21"/>
        <v>2025-04-28</v>
      </c>
      <c r="F153" s="257" t="d">
        <f t="shared" si="21"/>
        <v>2025-04-29</v>
      </c>
      <c r="G153" s="257" t="d">
        <f t="shared" si="21"/>
        <v>2025-04-30</v>
      </c>
      <c r="H153" s="257" t="d">
        <f t="shared" si="21"/>
        <v>2025-05-01</v>
      </c>
      <c r="I153" s="257" t="d">
        <f t="shared" si="21"/>
        <v>2025-05-02</v>
      </c>
      <c r="J153" s="258" t="d">
        <f t="shared" si="21"/>
        <v>2025-05-03</v>
      </c>
      <c r="K153" s="258" t="d">
        <f t="shared" si="21"/>
        <v>2025-05-04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2">IF(C73="","",UPPER(C73))</f>
        <v>STAFF</v>
      </c>
      <c r="D154" s="46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SECURITY GUARD</v>
      </c>
      <c r="D155" s="46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ELECTRICIAN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ADMIN</v>
      </c>
      <c r="D157" s="46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ACTECH</v>
      </c>
      <c r="D158" s="46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WELTANCHANG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TRIGOLD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REBTRADE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NEWCORE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CYPRESS</v>
      </c>
      <c r="D163" s="46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AGCHEM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SPECSERV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SISCOR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ARLO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MULTILINE</v>
      </c>
      <c r="D168" s="46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LITAN</v>
      </c>
      <c r="D169" s="46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PRIMEPOWER</v>
      </c>
      <c r="D170" s="46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MSJR</v>
      </c>
      <c r="D171" s="46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GERON</v>
      </c>
      <c r="D172" s="46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SOUTH PACIFIC</v>
      </c>
      <c r="D173" s="46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2"/>
        <v>EMD</v>
      </c>
      <c r="D174" s="46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2"/>
        <v>KONE</v>
      </c>
      <c r="D175" s="46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15888</v>
      </c>
      <c r="F178" s="473"/>
      <c r="G178" s="235"/>
      <c r="H178" s="474" t="s">
        <v>647</v>
      </c>
      <c r="I178" s="474"/>
      <c r="J178" s="475">
        <f>R67</f>
        <v>1002318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1334</v>
      </c>
      <c r="F179" s="473"/>
      <c r="G179" s="235"/>
      <c r="H179" s="474" t="s">
        <v>648</v>
      </c>
      <c r="I179" s="474"/>
      <c r="J179" s="475">
        <f>SUM(E180:F180,J178)</f>
        <v>1019540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17222</v>
      </c>
      <c r="F180" s="475"/>
      <c r="G180" s="235"/>
      <c r="H180" s="235"/>
      <c r="I180" s="232"/>
      <c r="J180" s="483" t="str">
        <f>IF(J195=F195,"",ROUND((J195/F195-1)*100,2)&amp;"% ↑")</f>
        <v>1.72%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347</v>
      </c>
      <c r="G194" s="496"/>
      <c r="H194" s="497">
        <f>MAX(E95:K95,E121:K121)</f>
        <v>363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1002318</v>
      </c>
      <c r="G195" s="496"/>
      <c r="H195" s="497">
        <f>E180</f>
        <v>17222</v>
      </c>
      <c r="I195" s="497"/>
      <c r="J195" s="499">
        <f>SUM(F195:I195)</f>
        <v>1019540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2025-05-05</v>
      </c>
      <c r="F1" s="223" t="d">
        <f>IF(WEEKDAY(WEEK_START,11)=COLUMN()-COLUMN(WEEK_START),WEEK_START,WEEK_START-(WEEKDAY(WEEK_START,11)-(COLUMN()-COLUMN(WEEK_START))))</f>
        <v>2025-05-05</v>
      </c>
      <c r="G1" s="223" t="d">
        <f>IF(WEEKDAY(WEEK_START,11)=COLUMN()-COLUMN(WEEK_START),WEEK_START,WEEK_START-(WEEKDAY(WEEK_START,11)-(COLUMN()-COLUMN(WEEK_START))))</f>
        <v>2025-05-06</v>
      </c>
      <c r="H1" s="223" t="d">
        <f t="shared" ref="H1:K1" si="0">IF(WEEKDAY(WEEK_START,11)=COLUMN()-COLUMN(WEEK_START),WEEK_START,WEEK_START-(WEEKDAY(WEEK_START,11)-(COLUMN()-COLUMN(WEEK_START))))</f>
        <v>2025-05-07</v>
      </c>
      <c r="I1" s="223" t="d">
        <f t="shared" si="0"/>
        <v>2025-05-08</v>
      </c>
      <c r="J1" s="223" t="d">
        <f t="shared" si="0"/>
        <v>2025-05-09</v>
      </c>
      <c r="K1" s="223" t="d">
        <f t="shared" si="0"/>
        <v>2025-05-10</v>
      </c>
      <c r="L1" s="306" t="d">
        <f>IF(WEEKDAY(WEEK_START,11)=COLUMN()-COLUMN(WEEK_START),WEEK_START,WEEK_START-(WEEKDAY(WEEK_START,11)-(COLUMN()-COLUMN(WEEK_START))))</f>
        <v>2025-05-11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2025-05-11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SSR/EHS/F/25-00-0116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696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5-11,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2025-05-05</v>
      </c>
      <c r="F72" s="257" t="d">
        <f t="shared" si="11"/>
        <v>2025-05-06</v>
      </c>
      <c r="G72" s="257" t="d">
        <f t="shared" si="11"/>
        <v>2025-05-07</v>
      </c>
      <c r="H72" s="257" t="d">
        <f t="shared" si="11"/>
        <v>2025-05-08</v>
      </c>
      <c r="I72" s="257" t="d">
        <f t="shared" si="11"/>
        <v>2025-05-09</v>
      </c>
      <c r="J72" s="258" t="d">
        <f t="shared" si="11"/>
        <v>2025-05-10</v>
      </c>
      <c r="K72" s="258" t="d">
        <f t="shared" si="11"/>
        <v>2025-05-11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2025-05-05</v>
      </c>
      <c r="F100" s="257" t="d">
        <f t="shared" si="13"/>
        <v>2025-05-06</v>
      </c>
      <c r="G100" s="257" t="d">
        <f t="shared" si="13"/>
        <v>2025-05-07</v>
      </c>
      <c r="H100" s="257" t="d">
        <f t="shared" si="13"/>
        <v>2025-05-08</v>
      </c>
      <c r="I100" s="257" t="d">
        <f t="shared" si="13"/>
        <v>2025-05-09</v>
      </c>
      <c r="J100" s="258" t="d">
        <f t="shared" si="13"/>
        <v>2025-05-10</v>
      </c>
      <c r="K100" s="258" t="d">
        <f t="shared" si="13"/>
        <v>2025-05-11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2025-05-05</v>
      </c>
      <c r="F131" s="257" t="d">
        <f t="shared" si="16"/>
        <v>2025-05-06</v>
      </c>
      <c r="G131" s="257" t="d">
        <f t="shared" si="16"/>
        <v>2025-05-07</v>
      </c>
      <c r="H131" s="257" t="d">
        <f t="shared" si="16"/>
        <v>2025-05-08</v>
      </c>
      <c r="I131" s="257" t="d">
        <f t="shared" si="16"/>
        <v>2025-05-09</v>
      </c>
      <c r="J131" s="258" t="d">
        <f t="shared" si="16"/>
        <v>2025-05-10</v>
      </c>
      <c r="K131" s="258" t="d">
        <f t="shared" si="16"/>
        <v>2025-05-11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3" si="17">IF(C73="","",UPPER(C73))</f>
        <v>STAFF</v>
      </c>
      <c r="D132" s="46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55" si="21">IF(C95="","",UPPER(C95))</f>
        <v>BASIC MAC</v>
      </c>
      <c r="D154" s="46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/>
      </c>
      <c r="D155" s="46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5"/>
        <v>2025-05-05</v>
      </c>
      <c r="F159" s="257" t="d">
        <f t="shared" si="25"/>
        <v>2025-05-06</v>
      </c>
      <c r="G159" s="257" t="d">
        <f t="shared" si="25"/>
        <v>2025-05-07</v>
      </c>
      <c r="H159" s="257" t="d">
        <f t="shared" si="25"/>
        <v>2025-05-08</v>
      </c>
      <c r="I159" s="257" t="d">
        <f t="shared" si="25"/>
        <v>2025-05-09</v>
      </c>
      <c r="J159" s="258" t="d">
        <f t="shared" si="25"/>
        <v>2025-05-10</v>
      </c>
      <c r="K159" s="258" t="d">
        <f t="shared" si="25"/>
        <v>2025-05-11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1" si="26">IF(C73="","",UPPER(C73))</f>
        <v>STAFF</v>
      </c>
      <c r="D160" s="46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6"/>
        <v>SECURITY GUARD</v>
      </c>
      <c r="D161" s="46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6"/>
        <v>ELECTRICIAN</v>
      </c>
      <c r="D162" s="46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6"/>
        <v>ADMIN</v>
      </c>
      <c r="D163" s="46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6"/>
        <v>ACTECH</v>
      </c>
      <c r="D164" s="46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6"/>
        <v>WELTANCHANG</v>
      </c>
      <c r="D165" s="46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6"/>
        <v>TRIGOLD</v>
      </c>
      <c r="D166" s="46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6"/>
        <v>REBTRADE</v>
      </c>
      <c r="D167" s="46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6"/>
        <v>NEWCORE</v>
      </c>
      <c r="D168" s="46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6"/>
        <v>CYPRESS</v>
      </c>
      <c r="D169" s="46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6"/>
        <v>AGCHEM</v>
      </c>
      <c r="D170" s="46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6"/>
        <v>SPECSERV</v>
      </c>
      <c r="D171" s="46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6"/>
        <v>SISCOR</v>
      </c>
      <c r="D172" s="46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6"/>
        <v>ARLO</v>
      </c>
      <c r="D173" s="46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6"/>
        <v>MULTILINE</v>
      </c>
      <c r="D174" s="46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6"/>
        <v>LITAN</v>
      </c>
      <c r="D175" s="46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6"/>
        <v>PRIMEPOWER</v>
      </c>
      <c r="D176" s="46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6"/>
        <v>MSJR</v>
      </c>
      <c r="D177" s="46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6"/>
        <v>GERON</v>
      </c>
      <c r="D178" s="46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6"/>
        <v>SOUTH PACIFIC</v>
      </c>
      <c r="D179" s="46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6"/>
        <v>EMD</v>
      </c>
      <c r="D180" s="46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6"/>
        <v>KONE</v>
      </c>
      <c r="D181" s="46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ref="C182:C183" si="30">IF(C95="","",UPPER(C95))</f>
        <v>BASIC MAC</v>
      </c>
      <c r="D182" s="46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30"/>
        <v/>
      </c>
      <c r="D183" s="46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15568</v>
      </c>
      <c r="F186" s="473"/>
      <c r="G186" s="235"/>
      <c r="H186" s="474" t="s">
        <v>647</v>
      </c>
      <c r="I186" s="474"/>
      <c r="J186" s="475">
        <f>R67</f>
        <v>1019540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1868</v>
      </c>
      <c r="F187" s="473"/>
      <c r="G187" s="235"/>
      <c r="H187" s="474" t="s">
        <v>648</v>
      </c>
      <c r="I187" s="474"/>
      <c r="J187" s="475">
        <f>SUM(E188:F188,J186)</f>
        <v>1036976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17436</v>
      </c>
      <c r="F188" s="475"/>
      <c r="G188" s="235"/>
      <c r="H188" s="235"/>
      <c r="I188" s="232"/>
      <c r="J188" s="483" t="str">
        <f>IF(J203=F203,"",ROUND((J203/F203-1)*100,2)&amp;"% ↑")</f>
        <v>1.71%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363</v>
      </c>
      <c r="G202" s="496"/>
      <c r="H202" s="497">
        <f>MAX(E97:K97,E125:K125)</f>
        <v>345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1019540</v>
      </c>
      <c r="G203" s="496"/>
      <c r="H203" s="497">
        <f>E188</f>
        <v>17436</v>
      </c>
      <c r="I203" s="497"/>
      <c r="J203" s="499">
        <f>SUM(F203:I203)</f>
        <v>1036976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2025-05-12</v>
      </c>
      <c r="F1" s="223" t="d">
        <f>IF(WEEKDAY(WEEK_START,11)=COLUMN()-COLUMN(WEEK_START),WEEK_START,WEEK_START-(WEEKDAY(WEEK_START,11)-(COLUMN()-COLUMN(WEEK_START))))</f>
        <v>2025-05-12</v>
      </c>
      <c r="G1" s="223" t="d">
        <f>IF(WEEKDAY(WEEK_START,11)=COLUMN()-COLUMN(WEEK_START),WEEK_START,WEEK_START-(WEEKDAY(WEEK_START,11)-(COLUMN()-COLUMN(WEEK_START))))</f>
        <v>2025-05-13</v>
      </c>
      <c r="H1" s="223" t="d">
        <f t="shared" ref="H1:K1" si="0">IF(WEEKDAY(WEEK_START,11)=COLUMN()-COLUMN(WEEK_START),WEEK_START,WEEK_START-(WEEKDAY(WEEK_START,11)-(COLUMN()-COLUMN(WEEK_START))))</f>
        <v>2025-05-14</v>
      </c>
      <c r="I1" s="223" t="d">
        <f t="shared" si="0"/>
        <v>2025-05-15</v>
      </c>
      <c r="J1" s="223" t="d">
        <f t="shared" si="0"/>
        <v>2025-05-16</v>
      </c>
      <c r="K1" s="223" t="d">
        <f t="shared" si="0"/>
        <v>2025-05-17</v>
      </c>
      <c r="L1" s="306" t="d">
        <f>IF(WEEKDAY(WEEK_START,11)=COLUMN()-COLUMN(WEEK_START),WEEK_START,WEEK_START-(WEEKDAY(WEEK_START,11)-(COLUMN()-COLUMN(WEEK_START))))</f>
        <v>2025-05-18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2025-05-18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SSR/EHS/F/25-00-0117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698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12-18,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2025-05-12</v>
      </c>
      <c r="F72" s="257" t="d">
        <f t="shared" si="11"/>
        <v>2025-05-13</v>
      </c>
      <c r="G72" s="257" t="d">
        <f t="shared" si="11"/>
        <v>2025-05-14</v>
      </c>
      <c r="H72" s="257" t="d">
        <f t="shared" si="11"/>
        <v>2025-05-15</v>
      </c>
      <c r="I72" s="257" t="d">
        <f t="shared" si="11"/>
        <v>2025-05-16</v>
      </c>
      <c r="J72" s="258" t="d">
        <f t="shared" si="11"/>
        <v>2025-05-17</v>
      </c>
      <c r="K72" s="258" t="d">
        <f t="shared" si="11"/>
        <v>2025-05-18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2025-05-12</v>
      </c>
      <c r="F100" s="257" t="d">
        <f t="shared" si="13"/>
        <v>2025-05-13</v>
      </c>
      <c r="G100" s="257" t="d">
        <f t="shared" si="13"/>
        <v>2025-05-14</v>
      </c>
      <c r="H100" s="257" t="d">
        <f t="shared" si="13"/>
        <v>2025-05-15</v>
      </c>
      <c r="I100" s="257" t="d">
        <f t="shared" si="13"/>
        <v>2025-05-16</v>
      </c>
      <c r="J100" s="258" t="d">
        <f t="shared" si="13"/>
        <v>2025-05-17</v>
      </c>
      <c r="K100" s="258" t="d">
        <f t="shared" si="13"/>
        <v>2025-05-18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2025-05-12</v>
      </c>
      <c r="F131" s="257" t="d">
        <f t="shared" si="16"/>
        <v>2025-05-13</v>
      </c>
      <c r="G131" s="257" t="d">
        <f t="shared" si="16"/>
        <v>2025-05-14</v>
      </c>
      <c r="H131" s="257" t="d">
        <f t="shared" si="16"/>
        <v>2025-05-15</v>
      </c>
      <c r="I131" s="257" t="d">
        <f t="shared" si="16"/>
        <v>2025-05-16</v>
      </c>
      <c r="J131" s="258" t="d">
        <f t="shared" si="16"/>
        <v>2025-05-17</v>
      </c>
      <c r="K131" s="258" t="d">
        <f t="shared" si="16"/>
        <v>2025-05-18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2025-05-12</v>
      </c>
      <c r="F159" s="257" t="d">
        <f t="shared" si="21"/>
        <v>2025-05-13</v>
      </c>
      <c r="G159" s="257" t="d">
        <f t="shared" si="21"/>
        <v>2025-05-14</v>
      </c>
      <c r="H159" s="257" t="d">
        <f t="shared" si="21"/>
        <v>2025-05-15</v>
      </c>
      <c r="I159" s="257" t="d">
        <f t="shared" si="21"/>
        <v>2025-05-16</v>
      </c>
      <c r="J159" s="258" t="d">
        <f t="shared" si="21"/>
        <v>2025-05-17</v>
      </c>
      <c r="K159" s="258" t="d">
        <f t="shared" si="21"/>
        <v>2025-05-18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13016</v>
      </c>
      <c r="F186" s="473"/>
      <c r="G186" s="235"/>
      <c r="H186" s="474" t="s">
        <v>647</v>
      </c>
      <c r="I186" s="474"/>
      <c r="J186" s="475">
        <f>R67</f>
        <v>1036976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1322</v>
      </c>
      <c r="F187" s="473"/>
      <c r="G187" s="235"/>
      <c r="H187" s="474" t="s">
        <v>648</v>
      </c>
      <c r="I187" s="474"/>
      <c r="J187" s="475">
        <f>SUM(E188:F188,J186)</f>
        <v>1051314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14338</v>
      </c>
      <c r="F188" s="475"/>
      <c r="G188" s="235"/>
      <c r="H188" s="235"/>
      <c r="I188" s="232"/>
      <c r="J188" s="483" t="str">
        <f>IF(J203=F203,"",ROUND((J203/F203-1)*100,2)&amp;"% ↑")</f>
        <v>1.38%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345</v>
      </c>
      <c r="G202" s="496"/>
      <c r="H202" s="497">
        <f>MAX(E97:K97,E125:K125)</f>
        <v>327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1036976</v>
      </c>
      <c r="G203" s="496"/>
      <c r="H203" s="497">
        <f>E188</f>
        <v>14338</v>
      </c>
      <c r="I203" s="497"/>
      <c r="J203" s="499">
        <f>SUM(F203:I203)</f>
        <v>1051314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2025-05-19</v>
      </c>
      <c r="F1" s="223" t="d">
        <f>IF(WEEKDAY(WEEK_START,11)=COLUMN()-COLUMN(WEEK_START),WEEK_START,WEEK_START-(WEEKDAY(WEEK_START,11)-(COLUMN()-COLUMN(WEEK_START))))</f>
        <v>2025-05-19</v>
      </c>
      <c r="G1" s="223" t="d">
        <f>IF(WEEKDAY(WEEK_START,11)=COLUMN()-COLUMN(WEEK_START),WEEK_START,WEEK_START-(WEEKDAY(WEEK_START,11)-(COLUMN()-COLUMN(WEEK_START))))</f>
        <v>2025-05-20</v>
      </c>
      <c r="H1" s="223" t="d">
        <f t="shared" ref="H1:K1" si="0">IF(WEEKDAY(WEEK_START,11)=COLUMN()-COLUMN(WEEK_START),WEEK_START,WEEK_START-(WEEKDAY(WEEK_START,11)-(COLUMN()-COLUMN(WEEK_START))))</f>
        <v>2025-05-21</v>
      </c>
      <c r="I1" s="223" t="d">
        <f t="shared" si="0"/>
        <v>2025-05-22</v>
      </c>
      <c r="J1" s="223" t="d">
        <f t="shared" si="0"/>
        <v>2025-05-23</v>
      </c>
      <c r="K1" s="223" t="d">
        <f t="shared" si="0"/>
        <v>2025-05-24</v>
      </c>
      <c r="L1" s="306" t="d">
        <f>IF(WEEKDAY(WEEK_START,11)=COLUMN()-COLUMN(WEEK_START),WEEK_START,WEEK_START-(WEEKDAY(WEEK_START,11)-(COLUMN()-COLUMN(WEEK_START))))</f>
        <v>2025-05-25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2025-05-25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SSR/EHS/F/25-00-0118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699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19-25,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2025-05-19</v>
      </c>
      <c r="F72" s="257" t="d">
        <f t="shared" si="11"/>
        <v>2025-05-20</v>
      </c>
      <c r="G72" s="257" t="d">
        <f t="shared" si="11"/>
        <v>2025-05-21</v>
      </c>
      <c r="H72" s="257" t="d">
        <f t="shared" si="11"/>
        <v>2025-05-22</v>
      </c>
      <c r="I72" s="257" t="d">
        <f t="shared" si="11"/>
        <v>2025-05-23</v>
      </c>
      <c r="J72" s="258" t="d">
        <f t="shared" si="11"/>
        <v>2025-05-24</v>
      </c>
      <c r="K72" s="258" t="d">
        <f t="shared" si="11"/>
        <v>2025-05-25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2025-05-19</v>
      </c>
      <c r="F100" s="257" t="d">
        <f t="shared" si="13"/>
        <v>2025-05-20</v>
      </c>
      <c r="G100" s="257" t="d">
        <f t="shared" si="13"/>
        <v>2025-05-21</v>
      </c>
      <c r="H100" s="257" t="d">
        <f t="shared" si="13"/>
        <v>2025-05-22</v>
      </c>
      <c r="I100" s="257" t="d">
        <f t="shared" si="13"/>
        <v>2025-05-23</v>
      </c>
      <c r="J100" s="258" t="d">
        <f t="shared" si="13"/>
        <v>2025-05-24</v>
      </c>
      <c r="K100" s="258" t="d">
        <f t="shared" si="13"/>
        <v>2025-05-25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2025-05-19</v>
      </c>
      <c r="F131" s="257" t="d">
        <f t="shared" si="16"/>
        <v>2025-05-20</v>
      </c>
      <c r="G131" s="257" t="d">
        <f t="shared" si="16"/>
        <v>2025-05-21</v>
      </c>
      <c r="H131" s="257" t="d">
        <f t="shared" si="16"/>
        <v>2025-05-22</v>
      </c>
      <c r="I131" s="257" t="d">
        <f t="shared" si="16"/>
        <v>2025-05-23</v>
      </c>
      <c r="J131" s="258" t="d">
        <f t="shared" si="16"/>
        <v>2025-05-24</v>
      </c>
      <c r="K131" s="258" t="d">
        <f t="shared" si="16"/>
        <v>2025-05-25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2025-05-19</v>
      </c>
      <c r="F159" s="257" t="d">
        <f t="shared" si="21"/>
        <v>2025-05-20</v>
      </c>
      <c r="G159" s="257" t="d">
        <f t="shared" si="21"/>
        <v>2025-05-21</v>
      </c>
      <c r="H159" s="257" t="d">
        <f t="shared" si="21"/>
        <v>2025-05-22</v>
      </c>
      <c r="I159" s="257" t="d">
        <f t="shared" si="21"/>
        <v>2025-05-23</v>
      </c>
      <c r="J159" s="258" t="d">
        <f t="shared" si="21"/>
        <v>2025-05-24</v>
      </c>
      <c r="K159" s="258" t="d">
        <f t="shared" si="21"/>
        <v>2025-05-25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17592</v>
      </c>
      <c r="F186" s="473"/>
      <c r="G186" s="235"/>
      <c r="H186" s="474" t="s">
        <v>647</v>
      </c>
      <c r="I186" s="474"/>
      <c r="J186" s="475">
        <f>R67</f>
        <v>1051314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1844</v>
      </c>
      <c r="F187" s="473"/>
      <c r="G187" s="235"/>
      <c r="H187" s="474" t="s">
        <v>648</v>
      </c>
      <c r="I187" s="474"/>
      <c r="J187" s="475">
        <f>SUM(E188:F188,J186)</f>
        <v>1070750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19436</v>
      </c>
      <c r="F188" s="475"/>
      <c r="G188" s="235"/>
      <c r="H188" s="235"/>
      <c r="I188" s="232"/>
      <c r="J188" s="483" t="str">
        <f>IF(J203=F203,"",ROUND((J203/F203-1)*100,2)&amp;"% ↑")</f>
        <v>1.85%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327</v>
      </c>
      <c r="G202" s="496"/>
      <c r="H202" s="497">
        <f>MAX(E97:K97,E125:K125)</f>
        <v>354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1051314</v>
      </c>
      <c r="G203" s="496"/>
      <c r="H203" s="497">
        <f>E188</f>
        <v>19436</v>
      </c>
      <c r="I203" s="497"/>
      <c r="J203" s="499">
        <f>SUM(F203:I203)</f>
        <v>1070750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2025-05-26</v>
      </c>
      <c r="F1" s="223" t="d">
        <f>IF(WEEKDAY(WEEK_START,11)=COLUMN()-COLUMN(WEEK_START),WEEK_START,WEEK_START-(WEEKDAY(WEEK_START,11)-(COLUMN()-COLUMN(WEEK_START))))</f>
        <v>2025-05-26</v>
      </c>
      <c r="G1" s="223" t="d">
        <f>IF(WEEKDAY(WEEK_START,11)=COLUMN()-COLUMN(WEEK_START),WEEK_START,WEEK_START-(WEEKDAY(WEEK_START,11)-(COLUMN()-COLUMN(WEEK_START))))</f>
        <v>2025-05-27</v>
      </c>
      <c r="H1" s="223" t="d">
        <f t="shared" ref="H1:K1" si="0">IF(WEEKDAY(WEEK_START,11)=COLUMN()-COLUMN(WEEK_START),WEEK_START,WEEK_START-(WEEKDAY(WEEK_START,11)-(COLUMN()-COLUMN(WEEK_START))))</f>
        <v>2025-05-28</v>
      </c>
      <c r="I1" s="223" t="d">
        <f t="shared" si="0"/>
        <v>2025-05-29</v>
      </c>
      <c r="J1" s="223" t="d">
        <f t="shared" si="0"/>
        <v>2025-05-30</v>
      </c>
      <c r="K1" s="223" t="d">
        <f t="shared" si="0"/>
        <v>2025-05-31</v>
      </c>
      <c r="L1" s="306" t="d">
        <f>IF(WEEKDAY(WEEK_START,11)=COLUMN()-COLUMN(WEEK_START),WEEK_START,WEEK_START-(WEEKDAY(WEEK_START,11)-(COLUMN()-COLUMN(WEEK_START))))</f>
        <v>2025-06-01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2025-06-01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SSR/EHS/F/25-00-0119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700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26-June 1,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2025-05-26</v>
      </c>
      <c r="F72" s="257" t="d">
        <f t="shared" si="11"/>
        <v>2025-05-27</v>
      </c>
      <c r="G72" s="257" t="d">
        <f t="shared" si="11"/>
        <v>2025-05-28</v>
      </c>
      <c r="H72" s="257" t="d">
        <f t="shared" si="11"/>
        <v>2025-05-29</v>
      </c>
      <c r="I72" s="257" t="d">
        <f t="shared" si="11"/>
        <v>2025-05-30</v>
      </c>
      <c r="J72" s="258" t="d">
        <f t="shared" si="11"/>
        <v>2025-05-31</v>
      </c>
      <c r="K72" s="258" t="d">
        <f t="shared" si="11"/>
        <v>2025-06-01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2025-05-26</v>
      </c>
      <c r="F100" s="257" t="d">
        <f t="shared" si="13"/>
        <v>2025-05-27</v>
      </c>
      <c r="G100" s="257" t="d">
        <f t="shared" si="13"/>
        <v>2025-05-28</v>
      </c>
      <c r="H100" s="257" t="d">
        <f t="shared" si="13"/>
        <v>2025-05-29</v>
      </c>
      <c r="I100" s="257" t="d">
        <f t="shared" si="13"/>
        <v>2025-05-30</v>
      </c>
      <c r="J100" s="258" t="d">
        <f t="shared" si="13"/>
        <v>2025-05-31</v>
      </c>
      <c r="K100" s="258" t="d">
        <f t="shared" si="13"/>
        <v>2025-06-01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2025-05-26</v>
      </c>
      <c r="F131" s="257" t="d">
        <f t="shared" si="16"/>
        <v>2025-05-27</v>
      </c>
      <c r="G131" s="257" t="d">
        <f t="shared" si="16"/>
        <v>2025-05-28</v>
      </c>
      <c r="H131" s="257" t="d">
        <f t="shared" si="16"/>
        <v>2025-05-29</v>
      </c>
      <c r="I131" s="257" t="d">
        <f t="shared" si="16"/>
        <v>2025-05-30</v>
      </c>
      <c r="J131" s="258" t="d">
        <f t="shared" si="16"/>
        <v>2025-05-31</v>
      </c>
      <c r="K131" s="258" t="d">
        <f t="shared" si="16"/>
        <v>2025-06-01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2025-05-26</v>
      </c>
      <c r="F159" s="257" t="d">
        <f t="shared" si="21"/>
        <v>2025-05-27</v>
      </c>
      <c r="G159" s="257" t="d">
        <f t="shared" si="21"/>
        <v>2025-05-28</v>
      </c>
      <c r="H159" s="257" t="d">
        <f t="shared" si="21"/>
        <v>2025-05-29</v>
      </c>
      <c r="I159" s="257" t="d">
        <f t="shared" si="21"/>
        <v>2025-05-30</v>
      </c>
      <c r="J159" s="258" t="d">
        <f t="shared" si="21"/>
        <v>2025-05-31</v>
      </c>
      <c r="K159" s="258" t="d">
        <f t="shared" si="21"/>
        <v>2025-06-01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17400</v>
      </c>
      <c r="F186" s="473"/>
      <c r="G186" s="235"/>
      <c r="H186" s="474" t="s">
        <v>647</v>
      </c>
      <c r="I186" s="474"/>
      <c r="J186" s="475">
        <f>R67</f>
        <v>1070750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1884</v>
      </c>
      <c r="F187" s="473"/>
      <c r="G187" s="235"/>
      <c r="H187" s="474" t="s">
        <v>648</v>
      </c>
      <c r="I187" s="474"/>
      <c r="J187" s="475">
        <f>SUM(E188:F188,J186)</f>
        <v>1090034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19284</v>
      </c>
      <c r="F188" s="475"/>
      <c r="G188" s="235"/>
      <c r="H188" s="235"/>
      <c r="I188" s="232"/>
      <c r="J188" s="483" t="str">
        <f>IF(J203=F203,"",ROUND((J203/F203-1)*100,2)&amp;"% ↑")</f>
        <v>1.8%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354</v>
      </c>
      <c r="G202" s="496"/>
      <c r="H202" s="497">
        <f>MAX(E97:K97,E125:K125)</f>
        <v>354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1070750</v>
      </c>
      <c r="G203" s="496"/>
      <c r="H203" s="497">
        <f>E188</f>
        <v>19284</v>
      </c>
      <c r="I203" s="497"/>
      <c r="J203" s="499">
        <f>SUM(F203:I203)</f>
        <v>1090034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2025-06-02</v>
      </c>
      <c r="F1" s="223" t="d">
        <f>IF(WEEKDAY(WEEK_START,11)=COLUMN()-COLUMN(WEEK_START),WEEK_START,WEEK_START-(WEEKDAY(WEEK_START,11)-(COLUMN()-COLUMN(WEEK_START))))</f>
        <v>2025-06-02</v>
      </c>
      <c r="G1" s="223" t="d">
        <f>IF(WEEKDAY(WEEK_START,11)=COLUMN()-COLUMN(WEEK_START),WEEK_START,WEEK_START-(WEEKDAY(WEEK_START,11)-(COLUMN()-COLUMN(WEEK_START))))</f>
        <v>2025-06-03</v>
      </c>
      <c r="H1" s="223" t="d">
        <f t="shared" ref="H1:K1" si="0">IF(WEEKDAY(WEEK_START,11)=COLUMN()-COLUMN(WEEK_START),WEEK_START,WEEK_START-(WEEKDAY(WEEK_START,11)-(COLUMN()-COLUMN(WEEK_START))))</f>
        <v>2025-06-04</v>
      </c>
      <c r="I1" s="223" t="d">
        <f t="shared" si="0"/>
        <v>2025-06-05</v>
      </c>
      <c r="J1" s="223" t="d">
        <f t="shared" si="0"/>
        <v>2025-06-06</v>
      </c>
      <c r="K1" s="223" t="d">
        <f t="shared" si="0"/>
        <v>2025-06-07</v>
      </c>
      <c r="L1" s="306" t="d">
        <f>IF(WEEKDAY(WEEK_START,11)=COLUMN()-COLUMN(WEEK_START),WEEK_START,WEEK_START-(WEEKDAY(WEEK_START,11)-(COLUMN()-COLUMN(WEEK_START))))</f>
        <v>2025-06-08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2025-06-08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SSR/EHS/F/25-00-0120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701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2-8,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2025-06-02</v>
      </c>
      <c r="F72" s="257" t="d">
        <f t="shared" si="11"/>
        <v>2025-06-03</v>
      </c>
      <c r="G72" s="257" t="d">
        <f t="shared" si="11"/>
        <v>2025-06-04</v>
      </c>
      <c r="H72" s="257" t="d">
        <f t="shared" si="11"/>
        <v>2025-06-05</v>
      </c>
      <c r="I72" s="257" t="d">
        <f t="shared" si="11"/>
        <v>2025-06-06</v>
      </c>
      <c r="J72" s="258" t="d">
        <f t="shared" si="11"/>
        <v>2025-06-07</v>
      </c>
      <c r="K72" s="258" t="d">
        <f t="shared" si="11"/>
        <v>2025-06-08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2025-06-02</v>
      </c>
      <c r="F100" s="257" t="d">
        <f t="shared" si="13"/>
        <v>2025-06-03</v>
      </c>
      <c r="G100" s="257" t="d">
        <f t="shared" si="13"/>
        <v>2025-06-04</v>
      </c>
      <c r="H100" s="257" t="d">
        <f t="shared" si="13"/>
        <v>2025-06-05</v>
      </c>
      <c r="I100" s="257" t="d">
        <f t="shared" si="13"/>
        <v>2025-06-06</v>
      </c>
      <c r="J100" s="258" t="d">
        <f t="shared" si="13"/>
        <v>2025-06-07</v>
      </c>
      <c r="K100" s="258" t="d">
        <f t="shared" si="13"/>
        <v>2025-06-08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2025-06-02</v>
      </c>
      <c r="F131" s="257" t="d">
        <f t="shared" si="16"/>
        <v>2025-06-03</v>
      </c>
      <c r="G131" s="257" t="d">
        <f t="shared" si="16"/>
        <v>2025-06-04</v>
      </c>
      <c r="H131" s="257" t="d">
        <f t="shared" si="16"/>
        <v>2025-06-05</v>
      </c>
      <c r="I131" s="257" t="d">
        <f t="shared" si="16"/>
        <v>2025-06-06</v>
      </c>
      <c r="J131" s="258" t="d">
        <f t="shared" si="16"/>
        <v>2025-06-07</v>
      </c>
      <c r="K131" s="258" t="d">
        <f t="shared" si="16"/>
        <v>2025-06-08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2025-06-02</v>
      </c>
      <c r="F159" s="257" t="d">
        <f t="shared" si="21"/>
        <v>2025-06-03</v>
      </c>
      <c r="G159" s="257" t="d">
        <f t="shared" si="21"/>
        <v>2025-06-04</v>
      </c>
      <c r="H159" s="257" t="d">
        <f t="shared" si="21"/>
        <v>2025-06-05</v>
      </c>
      <c r="I159" s="257" t="d">
        <f t="shared" si="21"/>
        <v>2025-06-06</v>
      </c>
      <c r="J159" s="258" t="d">
        <f t="shared" si="21"/>
        <v>2025-06-07</v>
      </c>
      <c r="K159" s="258" t="d">
        <f t="shared" si="21"/>
        <v>2025-06-08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13432</v>
      </c>
      <c r="F186" s="473"/>
      <c r="G186" s="235"/>
      <c r="H186" s="474" t="s">
        <v>647</v>
      </c>
      <c r="I186" s="474"/>
      <c r="J186" s="475">
        <f>R67</f>
        <v>1090034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1884</v>
      </c>
      <c r="F187" s="473"/>
      <c r="G187" s="235"/>
      <c r="H187" s="474" t="s">
        <v>648</v>
      </c>
      <c r="I187" s="474"/>
      <c r="J187" s="475">
        <f>SUM(E188:F188,J186)</f>
        <v>1105350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15316</v>
      </c>
      <c r="F188" s="475"/>
      <c r="G188" s="235"/>
      <c r="H188" s="235"/>
      <c r="I188" s="232"/>
      <c r="J188" s="483" t="str">
        <f>IF(J203=F203,"",ROUND((J203/F203-1)*100,2)&amp;"% ↑")</f>
        <v>1.41%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354</v>
      </c>
      <c r="G202" s="496"/>
      <c r="H202" s="497">
        <f>MAX(E97:K97,E125:K125)</f>
        <v>343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1090034</v>
      </c>
      <c r="G203" s="496"/>
      <c r="H203" s="497">
        <f>E188</f>
        <v>15316</v>
      </c>
      <c r="I203" s="497"/>
      <c r="J203" s="499">
        <f>SUM(F203:I203)</f>
        <v>1105350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2025-06-09</v>
      </c>
      <c r="F1" s="223" t="d">
        <f>IF(WEEKDAY(WEEK_START,11)=COLUMN()-COLUMN(WEEK_START),WEEK_START,WEEK_START-(WEEKDAY(WEEK_START,11)-(COLUMN()-COLUMN(WEEK_START))))</f>
        <v>2025-06-09</v>
      </c>
      <c r="G1" s="223" t="d">
        <f>IF(WEEKDAY(WEEK_START,11)=COLUMN()-COLUMN(WEEK_START),WEEK_START,WEEK_START-(WEEKDAY(WEEK_START,11)-(COLUMN()-COLUMN(WEEK_START))))</f>
        <v>2025-06-10</v>
      </c>
      <c r="H1" s="223" t="d">
        <f t="shared" ref="H1:K1" si="0">IF(WEEKDAY(WEEK_START,11)=COLUMN()-COLUMN(WEEK_START),WEEK_START,WEEK_START-(WEEKDAY(WEEK_START,11)-(COLUMN()-COLUMN(WEEK_START))))</f>
        <v>2025-06-11</v>
      </c>
      <c r="I1" s="223" t="d">
        <f t="shared" si="0"/>
        <v>2025-06-12</v>
      </c>
      <c r="J1" s="223" t="d">
        <f t="shared" si="0"/>
        <v>2025-06-13</v>
      </c>
      <c r="K1" s="223" t="d">
        <f t="shared" si="0"/>
        <v>2025-06-14</v>
      </c>
      <c r="L1" s="306" t="d">
        <f>IF(WEEKDAY(WEEK_START,11)=COLUMN()-COLUMN(WEEK_START),WEEK_START,WEEK_START-(WEEKDAY(WEEK_START,11)-(COLUMN()-COLUMN(WEEK_START))))</f>
        <v>2025-06-15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2025-06-15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SSR/EHS/F/25-00-0121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702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9-15,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2025-06-09</v>
      </c>
      <c r="F72" s="257" t="d">
        <f t="shared" si="11"/>
        <v>2025-06-10</v>
      </c>
      <c r="G72" s="257" t="d">
        <f t="shared" si="11"/>
        <v>2025-06-11</v>
      </c>
      <c r="H72" s="257" t="d">
        <f t="shared" si="11"/>
        <v>2025-06-12</v>
      </c>
      <c r="I72" s="257" t="d">
        <f t="shared" si="11"/>
        <v>2025-06-13</v>
      </c>
      <c r="J72" s="258" t="d">
        <f t="shared" si="11"/>
        <v>2025-06-14</v>
      </c>
      <c r="K72" s="258" t="d">
        <f t="shared" si="11"/>
        <v>2025-06-15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2025-06-09</v>
      </c>
      <c r="F100" s="257" t="d">
        <f t="shared" si="13"/>
        <v>2025-06-10</v>
      </c>
      <c r="G100" s="257" t="d">
        <f t="shared" si="13"/>
        <v>2025-06-11</v>
      </c>
      <c r="H100" s="257" t="d">
        <f t="shared" si="13"/>
        <v>2025-06-12</v>
      </c>
      <c r="I100" s="257" t="d">
        <f t="shared" si="13"/>
        <v>2025-06-13</v>
      </c>
      <c r="J100" s="258" t="d">
        <f t="shared" si="13"/>
        <v>2025-06-14</v>
      </c>
      <c r="K100" s="258" t="d">
        <f t="shared" si="13"/>
        <v>2025-06-15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2025-06-09</v>
      </c>
      <c r="F131" s="257" t="d">
        <f t="shared" si="16"/>
        <v>2025-06-10</v>
      </c>
      <c r="G131" s="257" t="d">
        <f t="shared" si="16"/>
        <v>2025-06-11</v>
      </c>
      <c r="H131" s="257" t="d">
        <f t="shared" si="16"/>
        <v>2025-06-12</v>
      </c>
      <c r="I131" s="257" t="d">
        <f t="shared" si="16"/>
        <v>2025-06-13</v>
      </c>
      <c r="J131" s="258" t="d">
        <f t="shared" si="16"/>
        <v>2025-06-14</v>
      </c>
      <c r="K131" s="258" t="d">
        <f t="shared" si="16"/>
        <v>2025-06-15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2025-06-09</v>
      </c>
      <c r="F159" s="257" t="d">
        <f t="shared" si="21"/>
        <v>2025-06-10</v>
      </c>
      <c r="G159" s="257" t="d">
        <f t="shared" si="21"/>
        <v>2025-06-11</v>
      </c>
      <c r="H159" s="257" t="d">
        <f t="shared" si="21"/>
        <v>2025-06-12</v>
      </c>
      <c r="I159" s="257" t="d">
        <f t="shared" si="21"/>
        <v>2025-06-13</v>
      </c>
      <c r="J159" s="258" t="d">
        <f t="shared" si="21"/>
        <v>2025-06-14</v>
      </c>
      <c r="K159" s="258" t="d">
        <f t="shared" si="21"/>
        <v>2025-06-15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15368</v>
      </c>
      <c r="F186" s="473"/>
      <c r="G186" s="235"/>
      <c r="H186" s="474" t="s">
        <v>647</v>
      </c>
      <c r="I186" s="474"/>
      <c r="J186" s="475">
        <f>R67</f>
        <v>1105350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1496</v>
      </c>
      <c r="F187" s="473"/>
      <c r="G187" s="235"/>
      <c r="H187" s="474" t="s">
        <v>648</v>
      </c>
      <c r="I187" s="474"/>
      <c r="J187" s="475">
        <f>SUM(E188:F188,J186)</f>
        <v>1122214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16864</v>
      </c>
      <c r="F188" s="475"/>
      <c r="G188" s="235"/>
      <c r="H188" s="235"/>
      <c r="I188" s="232"/>
      <c r="J188" s="483" t="str">
        <f>IF(J203=F203,"",ROUND((J203/F203-1)*100,2)&amp;"% ↑")</f>
        <v>1.53%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343</v>
      </c>
      <c r="G202" s="496"/>
      <c r="H202" s="497">
        <f>MAX(E97:K97,E125:K125)</f>
        <v>332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1105350</v>
      </c>
      <c r="G203" s="496"/>
      <c r="H203" s="497">
        <f>E188</f>
        <v>16864</v>
      </c>
      <c r="I203" s="497"/>
      <c r="J203" s="499">
        <f>SUM(F203:I203)</f>
        <v>1122214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2025-06-16</v>
      </c>
      <c r="F1" s="223" t="d">
        <f>IF(WEEKDAY(WEEK_START,11)=COLUMN()-COLUMN(WEEK_START),WEEK_START,WEEK_START-(WEEKDAY(WEEK_START,11)-(COLUMN()-COLUMN(WEEK_START))))</f>
        <v>2025-06-16</v>
      </c>
      <c r="G1" s="223" t="d">
        <f>IF(WEEKDAY(WEEK_START,11)=COLUMN()-COLUMN(WEEK_START),WEEK_START,WEEK_START-(WEEKDAY(WEEK_START,11)-(COLUMN()-COLUMN(WEEK_START))))</f>
        <v>2025-06-17</v>
      </c>
      <c r="H1" s="223" t="d">
        <f t="shared" ref="H1:K1" si="0">IF(WEEKDAY(WEEK_START,11)=COLUMN()-COLUMN(WEEK_START),WEEK_START,WEEK_START-(WEEKDAY(WEEK_START,11)-(COLUMN()-COLUMN(WEEK_START))))</f>
        <v>2025-06-18</v>
      </c>
      <c r="I1" s="223" t="d">
        <f t="shared" si="0"/>
        <v>2025-06-19</v>
      </c>
      <c r="J1" s="223" t="d">
        <f t="shared" si="0"/>
        <v>2025-06-20</v>
      </c>
      <c r="K1" s="223" t="d">
        <f t="shared" si="0"/>
        <v>2025-06-21</v>
      </c>
      <c r="L1" s="306" t="d">
        <f>IF(WEEKDAY(WEEK_START,11)=COLUMN()-COLUMN(WEEK_START),WEEK_START,WEEK_START-(WEEKDAY(WEEK_START,11)-(COLUMN()-COLUMN(WEEK_START))))</f>
        <v>2025-06-22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2025-06-22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SSR/EHS/F/25-00-0122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703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16-22,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2025-06-16</v>
      </c>
      <c r="F72" s="257" t="d">
        <f t="shared" si="11"/>
        <v>2025-06-17</v>
      </c>
      <c r="G72" s="257" t="d">
        <f t="shared" si="11"/>
        <v>2025-06-18</v>
      </c>
      <c r="H72" s="257" t="d">
        <f t="shared" si="11"/>
        <v>2025-06-19</v>
      </c>
      <c r="I72" s="257" t="d">
        <f t="shared" si="11"/>
        <v>2025-06-20</v>
      </c>
      <c r="J72" s="258" t="d">
        <f t="shared" si="11"/>
        <v>2025-06-21</v>
      </c>
      <c r="K72" s="258" t="d">
        <f t="shared" si="11"/>
        <v>2025-06-22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2025-06-16</v>
      </c>
      <c r="F100" s="257" t="d">
        <f t="shared" si="13"/>
        <v>2025-06-17</v>
      </c>
      <c r="G100" s="257" t="d">
        <f t="shared" si="13"/>
        <v>2025-06-18</v>
      </c>
      <c r="H100" s="257" t="d">
        <f t="shared" si="13"/>
        <v>2025-06-19</v>
      </c>
      <c r="I100" s="257" t="d">
        <f t="shared" si="13"/>
        <v>2025-06-20</v>
      </c>
      <c r="J100" s="258" t="d">
        <f t="shared" si="13"/>
        <v>2025-06-21</v>
      </c>
      <c r="K100" s="258" t="d">
        <f t="shared" si="13"/>
        <v>2025-06-22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2025-06-16</v>
      </c>
      <c r="F131" s="257" t="d">
        <f t="shared" si="16"/>
        <v>2025-06-17</v>
      </c>
      <c r="G131" s="257" t="d">
        <f t="shared" si="16"/>
        <v>2025-06-18</v>
      </c>
      <c r="H131" s="257" t="d">
        <f t="shared" si="16"/>
        <v>2025-06-19</v>
      </c>
      <c r="I131" s="257" t="d">
        <f t="shared" si="16"/>
        <v>2025-06-20</v>
      </c>
      <c r="J131" s="258" t="d">
        <f t="shared" si="16"/>
        <v>2025-06-21</v>
      </c>
      <c r="K131" s="258" t="d">
        <f t="shared" si="16"/>
        <v>2025-06-22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2025-06-16</v>
      </c>
      <c r="F159" s="257" t="d">
        <f t="shared" si="21"/>
        <v>2025-06-17</v>
      </c>
      <c r="G159" s="257" t="d">
        <f t="shared" si="21"/>
        <v>2025-06-18</v>
      </c>
      <c r="H159" s="257" t="d">
        <f t="shared" si="21"/>
        <v>2025-06-19</v>
      </c>
      <c r="I159" s="257" t="d">
        <f t="shared" si="21"/>
        <v>2025-06-20</v>
      </c>
      <c r="J159" s="258" t="d">
        <f t="shared" si="21"/>
        <v>2025-06-21</v>
      </c>
      <c r="K159" s="258" t="d">
        <f t="shared" si="21"/>
        <v>2025-06-22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16744</v>
      </c>
      <c r="F186" s="473"/>
      <c r="G186" s="235"/>
      <c r="H186" s="474" t="s">
        <v>647</v>
      </c>
      <c r="I186" s="474"/>
      <c r="J186" s="475">
        <f>R67</f>
        <v>1122214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2020</v>
      </c>
      <c r="F187" s="473"/>
      <c r="G187" s="235"/>
      <c r="H187" s="474" t="s">
        <v>648</v>
      </c>
      <c r="I187" s="474"/>
      <c r="J187" s="475">
        <f>SUM(E188:F188,J186)</f>
        <v>1140978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18764</v>
      </c>
      <c r="F188" s="475"/>
      <c r="G188" s="235"/>
      <c r="H188" s="235"/>
      <c r="I188" s="232"/>
      <c r="J188" s="483" t="str">
        <f>IF(J203=F203,"",ROUND((J203/F203-1)*100,2)&amp;"% ↑")</f>
        <v>1.67%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332</v>
      </c>
      <c r="G202" s="496"/>
      <c r="H202" s="497">
        <f>MAX(E97:K97,E125:K125)</f>
        <v>340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1122214</v>
      </c>
      <c r="G203" s="496"/>
      <c r="H203" s="497">
        <f>E188</f>
        <v>18764</v>
      </c>
      <c r="I203" s="497"/>
      <c r="J203" s="499">
        <f>SUM(F203:I203)</f>
        <v>1140978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2025-06-23</v>
      </c>
      <c r="F1" s="223" t="d">
        <f>IF(WEEKDAY(WEEK_START,11)=COLUMN()-COLUMN(WEEK_START),WEEK_START,WEEK_START-(WEEKDAY(WEEK_START,11)-(COLUMN()-COLUMN(WEEK_START))))</f>
        <v>2025-06-23</v>
      </c>
      <c r="G1" s="223" t="d">
        <f>IF(WEEKDAY(WEEK_START,11)=COLUMN()-COLUMN(WEEK_START),WEEK_START,WEEK_START-(WEEKDAY(WEEK_START,11)-(COLUMN()-COLUMN(WEEK_START))))</f>
        <v>2025-06-24</v>
      </c>
      <c r="H1" s="223" t="d">
        <f t="shared" ref="H1:K1" si="0">IF(WEEKDAY(WEEK_START,11)=COLUMN()-COLUMN(WEEK_START),WEEK_START,WEEK_START-(WEEKDAY(WEEK_START,11)-(COLUMN()-COLUMN(WEEK_START))))</f>
        <v>2025-06-25</v>
      </c>
      <c r="I1" s="223" t="d">
        <f t="shared" si="0"/>
        <v>2025-06-26</v>
      </c>
      <c r="J1" s="223" t="d">
        <f t="shared" si="0"/>
        <v>2025-06-27</v>
      </c>
      <c r="K1" s="223" t="d">
        <f t="shared" si="0"/>
        <v>2025-06-28</v>
      </c>
      <c r="L1" s="306" t="d">
        <f>IF(WEEKDAY(WEEK_START,11)=COLUMN()-COLUMN(WEEK_START),WEEK_START,WEEK_START-(WEEKDAY(WEEK_START,11)-(COLUMN()-COLUMN(WEEK_START))))</f>
        <v>2025-06-29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2025-06-29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SSR/EHS/F/25-00-0123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704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23-29,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2025-06-23</v>
      </c>
      <c r="F72" s="257" t="d">
        <f t="shared" si="11"/>
        <v>2025-06-24</v>
      </c>
      <c r="G72" s="257" t="d">
        <f t="shared" si="11"/>
        <v>2025-06-25</v>
      </c>
      <c r="H72" s="257" t="d">
        <f t="shared" si="11"/>
        <v>2025-06-26</v>
      </c>
      <c r="I72" s="257" t="d">
        <f t="shared" si="11"/>
        <v>2025-06-27</v>
      </c>
      <c r="J72" s="258" t="d">
        <f t="shared" si="11"/>
        <v>2025-06-28</v>
      </c>
      <c r="K72" s="258" t="d">
        <f t="shared" si="11"/>
        <v>2025-06-29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2025-06-23</v>
      </c>
      <c r="F100" s="257" t="d">
        <f t="shared" si="13"/>
        <v>2025-06-24</v>
      </c>
      <c r="G100" s="257" t="d">
        <f t="shared" si="13"/>
        <v>2025-06-25</v>
      </c>
      <c r="H100" s="257" t="d">
        <f t="shared" si="13"/>
        <v>2025-06-26</v>
      </c>
      <c r="I100" s="257" t="d">
        <f t="shared" si="13"/>
        <v>2025-06-27</v>
      </c>
      <c r="J100" s="258" t="d">
        <f t="shared" si="13"/>
        <v>2025-06-28</v>
      </c>
      <c r="K100" s="258" t="d">
        <f t="shared" si="13"/>
        <v>2025-06-29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2025-06-23</v>
      </c>
      <c r="F131" s="257" t="d">
        <f t="shared" si="16"/>
        <v>2025-06-24</v>
      </c>
      <c r="G131" s="257" t="d">
        <f t="shared" si="16"/>
        <v>2025-06-25</v>
      </c>
      <c r="H131" s="257" t="d">
        <f t="shared" si="16"/>
        <v>2025-06-26</v>
      </c>
      <c r="I131" s="257" t="d">
        <f t="shared" si="16"/>
        <v>2025-06-27</v>
      </c>
      <c r="J131" s="258" t="d">
        <f t="shared" si="16"/>
        <v>2025-06-28</v>
      </c>
      <c r="K131" s="258" t="d">
        <f t="shared" si="16"/>
        <v>2025-06-29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2025-06-23</v>
      </c>
      <c r="F159" s="257" t="d">
        <f t="shared" si="21"/>
        <v>2025-06-24</v>
      </c>
      <c r="G159" s="257" t="d">
        <f t="shared" si="21"/>
        <v>2025-06-25</v>
      </c>
      <c r="H159" s="257" t="d">
        <f t="shared" si="21"/>
        <v>2025-06-26</v>
      </c>
      <c r="I159" s="257" t="d">
        <f t="shared" si="21"/>
        <v>2025-06-27</v>
      </c>
      <c r="J159" s="258" t="d">
        <f t="shared" si="21"/>
        <v>2025-06-28</v>
      </c>
      <c r="K159" s="258" t="d">
        <f t="shared" si="21"/>
        <v>2025-06-29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17744</v>
      </c>
      <c r="F186" s="473"/>
      <c r="G186" s="235"/>
      <c r="H186" s="474" t="s">
        <v>647</v>
      </c>
      <c r="I186" s="474"/>
      <c r="J186" s="475">
        <f>R67</f>
        <v>1140978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1930</v>
      </c>
      <c r="F187" s="473"/>
      <c r="G187" s="235"/>
      <c r="H187" s="474" t="s">
        <v>648</v>
      </c>
      <c r="I187" s="474"/>
      <c r="J187" s="475">
        <f>SUM(E188:F188,J186)</f>
        <v>1160652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19674</v>
      </c>
      <c r="F188" s="475"/>
      <c r="G188" s="235"/>
      <c r="H188" s="235"/>
      <c r="I188" s="232"/>
      <c r="J188" s="483" t="str">
        <f>IF(J203=F203,"",ROUND((J203/F203-1)*100,2)&amp;"% ↑")</f>
        <v>1.72%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340</v>
      </c>
      <c r="G202" s="496"/>
      <c r="H202" s="497">
        <f>MAX(E97:K97,E125:K125)</f>
        <v>362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1140978</v>
      </c>
      <c r="G203" s="496"/>
      <c r="H203" s="497">
        <f>E188</f>
        <v>19674</v>
      </c>
      <c r="I203" s="497"/>
      <c r="J203" s="499">
        <f>SUM(F203:I203)</f>
        <v>1160652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2025-06-30</v>
      </c>
      <c r="F1" s="223" t="d">
        <f>IF(WEEKDAY(WEEK_START,11)=COLUMN()-COLUMN(WEEK_START),WEEK_START,WEEK_START-(WEEKDAY(WEEK_START,11)-(COLUMN()-COLUMN(WEEK_START))))</f>
        <v>2025-06-30</v>
      </c>
      <c r="G1" s="223" t="d">
        <f>IF(WEEKDAY(WEEK_START,11)=COLUMN()-COLUMN(WEEK_START),WEEK_START,WEEK_START-(WEEKDAY(WEEK_START,11)-(COLUMN()-COLUMN(WEEK_START))))</f>
        <v>2025-07-01</v>
      </c>
      <c r="H1" s="223" t="d">
        <f t="shared" ref="H1:K1" si="0">IF(WEEKDAY(WEEK_START,11)=COLUMN()-COLUMN(WEEK_START),WEEK_START,WEEK_START-(WEEKDAY(WEEK_START,11)-(COLUMN()-COLUMN(WEEK_START))))</f>
        <v>2025-07-02</v>
      </c>
      <c r="I1" s="223" t="d">
        <f t="shared" si="0"/>
        <v>2025-07-03</v>
      </c>
      <c r="J1" s="223" t="d">
        <f t="shared" si="0"/>
        <v>2025-07-04</v>
      </c>
      <c r="K1" s="223" t="d">
        <f t="shared" si="0"/>
        <v>2025-07-05</v>
      </c>
      <c r="L1" s="306" t="d">
        <f>IF(WEEKDAY(WEEK_START,11)=COLUMN()-COLUMN(WEEK_START),WEEK_START,WEEK_START-(WEEKDAY(WEEK_START,11)-(COLUMN()-COLUMN(WEEK_START))))</f>
        <v>2025-07-06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2025-07-06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SSR/EHS/F/25-00-0124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706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30-July 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2025-06-30</v>
      </c>
      <c r="F72" s="257" t="d">
        <f t="shared" si="11"/>
        <v>2025-07-01</v>
      </c>
      <c r="G72" s="257" t="d">
        <f t="shared" si="11"/>
        <v>2025-07-02</v>
      </c>
      <c r="H72" s="257" t="d">
        <f t="shared" si="11"/>
        <v>2025-07-03</v>
      </c>
      <c r="I72" s="257" t="d">
        <f t="shared" si="11"/>
        <v>2025-07-04</v>
      </c>
      <c r="J72" s="258" t="d">
        <f t="shared" si="11"/>
        <v>2025-07-05</v>
      </c>
      <c r="K72" s="258" t="d">
        <f t="shared" si="11"/>
        <v>2025-07-06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2025-06-30</v>
      </c>
      <c r="F100" s="257" t="d">
        <f t="shared" si="13"/>
        <v>2025-07-01</v>
      </c>
      <c r="G100" s="257" t="d">
        <f t="shared" si="13"/>
        <v>2025-07-02</v>
      </c>
      <c r="H100" s="257" t="d">
        <f t="shared" si="13"/>
        <v>2025-07-03</v>
      </c>
      <c r="I100" s="257" t="d">
        <f t="shared" si="13"/>
        <v>2025-07-04</v>
      </c>
      <c r="J100" s="258" t="d">
        <f t="shared" si="13"/>
        <v>2025-07-05</v>
      </c>
      <c r="K100" s="258" t="d">
        <f t="shared" si="13"/>
        <v>2025-07-06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2025-06-30</v>
      </c>
      <c r="F131" s="257" t="d">
        <f t="shared" si="16"/>
        <v>2025-07-01</v>
      </c>
      <c r="G131" s="257" t="d">
        <f t="shared" si="16"/>
        <v>2025-07-02</v>
      </c>
      <c r="H131" s="257" t="d">
        <f t="shared" si="16"/>
        <v>2025-07-03</v>
      </c>
      <c r="I131" s="257" t="d">
        <f t="shared" si="16"/>
        <v>2025-07-04</v>
      </c>
      <c r="J131" s="258" t="d">
        <f t="shared" si="16"/>
        <v>2025-07-05</v>
      </c>
      <c r="K131" s="258" t="d">
        <f t="shared" si="16"/>
        <v>2025-07-06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2025-06-30</v>
      </c>
      <c r="F159" s="257" t="d">
        <f t="shared" si="21"/>
        <v>2025-07-01</v>
      </c>
      <c r="G159" s="257" t="d">
        <f t="shared" si="21"/>
        <v>2025-07-02</v>
      </c>
      <c r="H159" s="257" t="d">
        <f t="shared" si="21"/>
        <v>2025-07-03</v>
      </c>
      <c r="I159" s="257" t="d">
        <f t="shared" si="21"/>
        <v>2025-07-04</v>
      </c>
      <c r="J159" s="258" t="d">
        <f t="shared" si="21"/>
        <v>2025-07-05</v>
      </c>
      <c r="K159" s="258" t="d">
        <f t="shared" si="21"/>
        <v>2025-07-06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17880</v>
      </c>
      <c r="F186" s="473"/>
      <c r="G186" s="235"/>
      <c r="H186" s="474" t="s">
        <v>647</v>
      </c>
      <c r="I186" s="474"/>
      <c r="J186" s="475">
        <f>R67</f>
        <v>1160652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1958</v>
      </c>
      <c r="F187" s="473"/>
      <c r="G187" s="235"/>
      <c r="H187" s="474" t="s">
        <v>648</v>
      </c>
      <c r="I187" s="474"/>
      <c r="J187" s="475">
        <f>SUM(E188:F188,J186)</f>
        <v>1180490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19838</v>
      </c>
      <c r="F188" s="475"/>
      <c r="G188" s="235"/>
      <c r="H188" s="235"/>
      <c r="I188" s="232"/>
      <c r="J188" s="483" t="str">
        <f>IF(J203=F203,"",ROUND((J203/F203-1)*100,2)&amp;"% ↑")</f>
        <v>1.71%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362</v>
      </c>
      <c r="G202" s="496"/>
      <c r="H202" s="497">
        <f>MAX(E97:K97,E125:K125)</f>
        <v>368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1160652</v>
      </c>
      <c r="G203" s="496"/>
      <c r="H203" s="497">
        <f>E188</f>
        <v>19838</v>
      </c>
      <c r="I203" s="497"/>
      <c r="J203" s="499">
        <f>SUM(F203:I203)</f>
        <v>1180490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2025-07-07</v>
      </c>
      <c r="F1" s="223" t="d">
        <f>IF(WEEKDAY(WEEK_START,11)=COLUMN()-COLUMN(WEEK_START),WEEK_START,WEEK_START-(WEEKDAY(WEEK_START,11)-(COLUMN()-COLUMN(WEEK_START))))</f>
        <v>2025-07-07</v>
      </c>
      <c r="G1" s="223" t="d">
        <f>IF(WEEKDAY(WEEK_START,11)=COLUMN()-COLUMN(WEEK_START),WEEK_START,WEEK_START-(WEEKDAY(WEEK_START,11)-(COLUMN()-COLUMN(WEEK_START))))</f>
        <v>2025-07-08</v>
      </c>
      <c r="H1" s="223" t="d">
        <f t="shared" ref="H1:K1" si="0">IF(WEEKDAY(WEEK_START,11)=COLUMN()-COLUMN(WEEK_START),WEEK_START,WEEK_START-(WEEKDAY(WEEK_START,11)-(COLUMN()-COLUMN(WEEK_START))))</f>
        <v>2025-07-09</v>
      </c>
      <c r="I1" s="223" t="d">
        <f t="shared" si="0"/>
        <v>2025-07-10</v>
      </c>
      <c r="J1" s="223" t="d">
        <f t="shared" si="0"/>
        <v>2025-07-11</v>
      </c>
      <c r="K1" s="223" t="d">
        <f t="shared" si="0"/>
        <v>2025-07-12</v>
      </c>
      <c r="L1" s="306" t="d">
        <f>IF(WEEKDAY(WEEK_START,11)=COLUMN()-COLUMN(WEEK_START),WEEK_START,WEEK_START-(WEEKDAY(WEEK_START,11)-(COLUMN()-COLUMN(WEEK_START))))</f>
        <v>2025-07-13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2025-07-13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SSR/EHS/F/25-00-0125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707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July 7-13,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2025-07-07</v>
      </c>
      <c r="F72" s="257" t="d">
        <f t="shared" si="11"/>
        <v>2025-07-08</v>
      </c>
      <c r="G72" s="257" t="d">
        <f t="shared" si="11"/>
        <v>2025-07-09</v>
      </c>
      <c r="H72" s="257" t="d">
        <f t="shared" si="11"/>
        <v>2025-07-10</v>
      </c>
      <c r="I72" s="257" t="d">
        <f t="shared" si="11"/>
        <v>2025-07-11</v>
      </c>
      <c r="J72" s="258" t="d">
        <f t="shared" si="11"/>
        <v>2025-07-12</v>
      </c>
      <c r="K72" s="258" t="d">
        <f t="shared" si="11"/>
        <v>2025-07-13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2025-07-07</v>
      </c>
      <c r="F100" s="257" t="d">
        <f t="shared" si="13"/>
        <v>2025-07-08</v>
      </c>
      <c r="G100" s="257" t="d">
        <f t="shared" si="13"/>
        <v>2025-07-09</v>
      </c>
      <c r="H100" s="257" t="d">
        <f t="shared" si="13"/>
        <v>2025-07-10</v>
      </c>
      <c r="I100" s="257" t="d">
        <f t="shared" si="13"/>
        <v>2025-07-11</v>
      </c>
      <c r="J100" s="258" t="d">
        <f t="shared" si="13"/>
        <v>2025-07-12</v>
      </c>
      <c r="K100" s="258" t="d">
        <f t="shared" si="13"/>
        <v>2025-07-13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2025-07-07</v>
      </c>
      <c r="F131" s="257" t="d">
        <f t="shared" si="16"/>
        <v>2025-07-08</v>
      </c>
      <c r="G131" s="257" t="d">
        <f t="shared" si="16"/>
        <v>2025-07-09</v>
      </c>
      <c r="H131" s="257" t="d">
        <f t="shared" si="16"/>
        <v>2025-07-10</v>
      </c>
      <c r="I131" s="257" t="d">
        <f t="shared" si="16"/>
        <v>2025-07-11</v>
      </c>
      <c r="J131" s="258" t="d">
        <f t="shared" si="16"/>
        <v>2025-07-12</v>
      </c>
      <c r="K131" s="258" t="d">
        <f t="shared" si="16"/>
        <v>2025-07-13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2025-07-07</v>
      </c>
      <c r="F159" s="257" t="d">
        <f t="shared" si="21"/>
        <v>2025-07-08</v>
      </c>
      <c r="G159" s="257" t="d">
        <f t="shared" si="21"/>
        <v>2025-07-09</v>
      </c>
      <c r="H159" s="257" t="d">
        <f t="shared" si="21"/>
        <v>2025-07-10</v>
      </c>
      <c r="I159" s="257" t="d">
        <f t="shared" si="21"/>
        <v>2025-07-11</v>
      </c>
      <c r="J159" s="258" t="d">
        <f t="shared" si="21"/>
        <v>2025-07-12</v>
      </c>
      <c r="K159" s="258" t="d">
        <f t="shared" si="21"/>
        <v>2025-07-13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18928</v>
      </c>
      <c r="F186" s="473"/>
      <c r="G186" s="235"/>
      <c r="H186" s="474" t="s">
        <v>647</v>
      </c>
      <c r="I186" s="474"/>
      <c r="J186" s="475">
        <f>R67</f>
        <v>1180490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2238</v>
      </c>
      <c r="F187" s="473"/>
      <c r="G187" s="235"/>
      <c r="H187" s="474" t="s">
        <v>648</v>
      </c>
      <c r="I187" s="474"/>
      <c r="J187" s="475">
        <f>SUM(E188:F188,J186)</f>
        <v>1201656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21166</v>
      </c>
      <c r="F188" s="475"/>
      <c r="G188" s="235"/>
      <c r="H188" s="235"/>
      <c r="I188" s="232"/>
      <c r="J188" s="483" t="str">
        <f>IF(J203=F203,"",ROUND((J203/F203-1)*100,2)&amp;"% ↑")</f>
        <v>1.79%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368</v>
      </c>
      <c r="G202" s="496"/>
      <c r="H202" s="497">
        <f>MAX(E97:K97,E125:K125)</f>
        <v>386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1180490</v>
      </c>
      <c r="G203" s="496"/>
      <c r="H203" s="497">
        <f>E188</f>
        <v>21166</v>
      </c>
      <c r="I203" s="497"/>
      <c r="J203" s="499">
        <f>SUM(F203:I203)</f>
        <v>1201656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P68" sqref="P68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2025-07-14</v>
      </c>
      <c r="F1" s="223" t="d">
        <f>IF(WEEKDAY(WEEK_START,11)=COLUMN()-COLUMN(WEEK_START),WEEK_START,WEEK_START-(WEEKDAY(WEEK_START,11)-(COLUMN()-COLUMN(WEEK_START))))</f>
        <v>2025-07-14</v>
      </c>
      <c r="G1" s="223" t="d">
        <f>IF(WEEKDAY(WEEK_START,11)=COLUMN()-COLUMN(WEEK_START),WEEK_START,WEEK_START-(WEEKDAY(WEEK_START,11)-(COLUMN()-COLUMN(WEEK_START))))</f>
        <v>2025-07-15</v>
      </c>
      <c r="H1" s="223" t="d">
        <f t="shared" ref="H1:K1" si="0">IF(WEEKDAY(WEEK_START,11)=COLUMN()-COLUMN(WEEK_START),WEEK_START,WEEK_START-(WEEKDAY(WEEK_START,11)-(COLUMN()-COLUMN(WEEK_START))))</f>
        <v>2025-07-16</v>
      </c>
      <c r="I1" s="223" t="d">
        <f t="shared" si="0"/>
        <v>2025-07-17</v>
      </c>
      <c r="J1" s="223" t="d">
        <f t="shared" si="0"/>
        <v>2025-07-18</v>
      </c>
      <c r="K1" s="223" t="d">
        <f t="shared" si="0"/>
        <v>2025-07-19</v>
      </c>
      <c r="L1" s="306" t="d">
        <f>IF(WEEKDAY(WEEK_START,11)=COLUMN()-COLUMN(WEEK_START),WEEK_START,WEEK_START-(WEEKDAY(WEEK_START,11)-(COLUMN()-COLUMN(WEEK_START))))</f>
        <v>2025-07-20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2025-07-20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SSR/EHS/F/25-00-0126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708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July 14-20,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2025-07-14</v>
      </c>
      <c r="F72" s="257" t="d">
        <f t="shared" si="11"/>
        <v>2025-07-15</v>
      </c>
      <c r="G72" s="257" t="d">
        <f t="shared" si="11"/>
        <v>2025-07-16</v>
      </c>
      <c r="H72" s="257" t="d">
        <f t="shared" si="11"/>
        <v>2025-07-17</v>
      </c>
      <c r="I72" s="257" t="d">
        <f t="shared" si="11"/>
        <v>2025-07-18</v>
      </c>
      <c r="J72" s="258" t="d">
        <f t="shared" si="11"/>
        <v>2025-07-19</v>
      </c>
      <c r="K72" s="258" t="d">
        <f t="shared" si="11"/>
        <v>2025-07-20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2025-07-14</v>
      </c>
      <c r="F100" s="257" t="d">
        <f t="shared" si="13"/>
        <v>2025-07-15</v>
      </c>
      <c r="G100" s="257" t="d">
        <f t="shared" si="13"/>
        <v>2025-07-16</v>
      </c>
      <c r="H100" s="257" t="d">
        <f t="shared" si="13"/>
        <v>2025-07-17</v>
      </c>
      <c r="I100" s="257" t="d">
        <f t="shared" si="13"/>
        <v>2025-07-18</v>
      </c>
      <c r="J100" s="258" t="d">
        <f t="shared" si="13"/>
        <v>2025-07-19</v>
      </c>
      <c r="K100" s="258" t="d">
        <f t="shared" si="13"/>
        <v>2025-07-20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2025-07-14</v>
      </c>
      <c r="F131" s="257" t="d">
        <f t="shared" si="16"/>
        <v>2025-07-15</v>
      </c>
      <c r="G131" s="257" t="d">
        <f t="shared" si="16"/>
        <v>2025-07-16</v>
      </c>
      <c r="H131" s="257" t="d">
        <f t="shared" si="16"/>
        <v>2025-07-17</v>
      </c>
      <c r="I131" s="257" t="d">
        <f t="shared" si="16"/>
        <v>2025-07-18</v>
      </c>
      <c r="J131" s="258" t="d">
        <f t="shared" si="16"/>
        <v>2025-07-19</v>
      </c>
      <c r="K131" s="258" t="d">
        <f t="shared" si="16"/>
        <v>2025-07-20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2025-07-14</v>
      </c>
      <c r="F159" s="257" t="d">
        <f t="shared" si="21"/>
        <v>2025-07-15</v>
      </c>
      <c r="G159" s="257" t="d">
        <f t="shared" si="21"/>
        <v>2025-07-16</v>
      </c>
      <c r="H159" s="257" t="d">
        <f t="shared" si="21"/>
        <v>2025-07-17</v>
      </c>
      <c r="I159" s="257" t="d">
        <f t="shared" si="21"/>
        <v>2025-07-18</v>
      </c>
      <c r="J159" s="258" t="d">
        <f t="shared" si="21"/>
        <v>2025-07-19</v>
      </c>
      <c r="K159" s="258" t="d">
        <f t="shared" si="21"/>
        <v>2025-07-20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18600</v>
      </c>
      <c r="F186" s="473"/>
      <c r="G186" s="235"/>
      <c r="H186" s="474" t="s">
        <v>647</v>
      </c>
      <c r="I186" s="474"/>
      <c r="J186" s="475">
        <f>R67</f>
        <v>1201656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2094</v>
      </c>
      <c r="F187" s="473"/>
      <c r="G187" s="235"/>
      <c r="H187" s="474" t="s">
        <v>648</v>
      </c>
      <c r="I187" s="474"/>
      <c r="J187" s="475">
        <f>SUM(E188:F188,J186)</f>
        <v>1222350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20694</v>
      </c>
      <c r="F188" s="475"/>
      <c r="G188" s="235"/>
      <c r="H188" s="235"/>
      <c r="I188" s="232"/>
      <c r="J188" s="483" t="str">
        <f>IF(J203=F203,"",ROUND((J203/F203-1)*100,2)&amp;"% ↑")</f>
        <v>1.72%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386</v>
      </c>
      <c r="G202" s="496"/>
      <c r="H202" s="497">
        <f>MAX(E97:K97,E125:K125)</f>
        <v>394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1201656</v>
      </c>
      <c r="G203" s="496"/>
      <c r="H203" s="497">
        <f>E188</f>
        <v>20694</v>
      </c>
      <c r="I203" s="497"/>
      <c r="J203" s="499">
        <f>SUM(F203:I203)</f>
        <v>1222350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theme="2" tint="-9.9978637043366805E-2"/>
  </sheetPr>
  <dimension ref="A1:AD311"/>
  <sheetViews>
    <sheetView tabSelected="1" view="pageBreakPreview" topLeftCell="A103" zoomScale="82" zoomScaleNormal="100" zoomScaleSheetLayoutView="82" workbookViewId="0">
      <selection activeCell="Q122" sqref="Q122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2025-07-21</v>
      </c>
      <c r="F1" s="223" t="d">
        <f>IF(WEEKDAY(WEEK_START,11)=COLUMN()-COLUMN(WEEK_START),WEEK_START,WEEK_START-(WEEKDAY(WEEK_START,11)-(COLUMN()-COLUMN(WEEK_START))))</f>
        <v>2025-07-21</v>
      </c>
      <c r="G1" s="223" t="d">
        <f>IF(WEEKDAY(WEEK_START,11)=COLUMN()-COLUMN(WEEK_START),WEEK_START,WEEK_START-(WEEKDAY(WEEK_START,11)-(COLUMN()-COLUMN(WEEK_START))))</f>
        <v>2025-07-22</v>
      </c>
      <c r="H1" s="223" t="d">
        <f t="shared" ref="H1:K1" si="0">IF(WEEKDAY(WEEK_START,11)=COLUMN()-COLUMN(WEEK_START),WEEK_START,WEEK_START-(WEEKDAY(WEEK_START,11)-(COLUMN()-COLUMN(WEEK_START))))</f>
        <v>2025-07-23</v>
      </c>
      <c r="I1" s="223" t="d">
        <f t="shared" si="0"/>
        <v>2025-07-24</v>
      </c>
      <c r="J1" s="223" t="d">
        <f t="shared" si="0"/>
        <v>2025-07-25</v>
      </c>
      <c r="K1" s="223" t="d">
        <f t="shared" si="0"/>
        <v>2025-07-26</v>
      </c>
      <c r="L1" s="306" t="d">
        <f>IF(WEEKDAY(WEEK_START,11)=COLUMN()-COLUMN(WEEK_START),WEEK_START,WEEK_START-(WEEKDAY(WEEK_START,11)-(COLUMN()-COLUMN(WEEK_START))))</f>
        <v>2025-07-27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2025-07-27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SSR/EHS/F/25-00-0127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79" t="d">
        <v>2023-02-15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79" t="d">
        <f ca="1">TODAY()</f>
        <v>2025-07-25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2025-07-27</v>
      </c>
      <c r="F15" s="312" t="d">
        <f ca="1">IF(WEEKDAY($E$14,11)=COLUMN()-COLUMN($E$14),$E$14,$E$14-(WEEKDAY($E$14,11)-(COLUMN()-COLUMN($E$14))))</f>
        <v>2025-07-21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July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709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July 21-27,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386</v>
      </c>
      <c r="S66" s="319">
        <f>H202</f>
        <v>339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1222350</v>
      </c>
      <c r="S67" s="319">
        <f>H203</f>
        <v>10120</v>
      </c>
      <c r="T67" s="319">
        <f>J203</f>
        <v>1232470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11">IFERROR(IF(YEAR(F1)=CUR_YEAR,IF(F1&lt;WEEK_START,"",F1),""),"")</f>
        <v>2025-07-21</v>
      </c>
      <c r="F72" s="257" t="d">
        <f t="shared" si="11"/>
        <v>2025-07-22</v>
      </c>
      <c r="G72" s="257" t="d">
        <f t="shared" si="11"/>
        <v>2025-07-23</v>
      </c>
      <c r="H72" s="257" t="d">
        <f t="shared" si="11"/>
        <v>2025-07-24</v>
      </c>
      <c r="I72" s="257" t="d">
        <f t="shared" si="11"/>
        <v>2025-07-25</v>
      </c>
      <c r="J72" s="258" t="d">
        <f t="shared" si="11"/>
        <v>2025-07-26</v>
      </c>
      <c r="K72" s="258" t="d">
        <f t="shared" si="11"/>
        <v>2025-07-27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52</v>
      </c>
      <c r="F73" s="282">
        <v>5</v>
      </c>
      <c r="G73" s="282">
        <v>44</v>
      </c>
      <c r="H73" s="282">
        <v>57</v>
      </c>
      <c r="I73" s="282">
        <v>59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108</v>
      </c>
      <c r="F76" s="282">
        <v>14</v>
      </c>
      <c r="G76" s="282">
        <v>70</v>
      </c>
      <c r="H76" s="282">
        <v>119</v>
      </c>
      <c r="I76" s="282">
        <v>108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0</v>
      </c>
      <c r="G77" s="282">
        <v>8</v>
      </c>
      <c r="H77" s="282">
        <v>10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0</v>
      </c>
      <c r="G78" s="282">
        <v>0</v>
      </c>
      <c r="H78" s="282">
        <v>2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11</v>
      </c>
      <c r="F81" s="282">
        <v>0</v>
      </c>
      <c r="G81" s="282">
        <v>10</v>
      </c>
      <c r="H81" s="282">
        <v>12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32</v>
      </c>
      <c r="F82" s="282">
        <v>0</v>
      </c>
      <c r="G82" s="282">
        <v>0</v>
      </c>
      <c r="H82" s="282">
        <v>22</v>
      </c>
      <c r="I82" s="282">
        <v>28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0</v>
      </c>
      <c r="G83" s="282">
        <v>5</v>
      </c>
      <c r="H83" s="282">
        <v>6</v>
      </c>
      <c r="I83" s="282">
        <v>5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20</v>
      </c>
      <c r="F86" s="282">
        <v>0</v>
      </c>
      <c r="G86" s="282">
        <v>0</v>
      </c>
      <c r="H86" s="282">
        <v>19</v>
      </c>
      <c r="I86" s="282">
        <v>19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40</v>
      </c>
      <c r="F87" s="282">
        <v>0</v>
      </c>
      <c r="G87" s="282">
        <v>20</v>
      </c>
      <c r="H87" s="282">
        <v>30</v>
      </c>
      <c r="I87" s="282">
        <v>45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9</v>
      </c>
      <c r="F89" s="282">
        <v>0</v>
      </c>
      <c r="G89" s="282">
        <v>9</v>
      </c>
      <c r="H89" s="282">
        <v>14</v>
      </c>
      <c r="I89" s="282">
        <v>9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0</v>
      </c>
      <c r="G90" s="282">
        <v>8</v>
      </c>
      <c r="H90" s="282">
        <v>9</v>
      </c>
      <c r="I90" s="282">
        <v>10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18</v>
      </c>
      <c r="F92" s="282">
        <v>0</v>
      </c>
      <c r="G92" s="282">
        <v>0</v>
      </c>
      <c r="H92" s="282">
        <v>11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0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12</v>
      </c>
      <c r="F94" s="282">
        <v>0</v>
      </c>
      <c r="G94" s="282">
        <v>8</v>
      </c>
      <c r="H94" s="282">
        <v>12</v>
      </c>
      <c r="I94" s="282">
        <v>9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339</v>
      </c>
      <c r="F97" s="260">
        <f t="shared" ref="F97:K97" si="12">IF(AND(COUNT(F73:F96)&gt;0,F$71&lt;&gt;""),SUM(F73:F96),"")</f>
        <v>19</v>
      </c>
      <c r="G97" s="260">
        <f t="shared" si="12"/>
        <v>185</v>
      </c>
      <c r="H97" s="260">
        <f t="shared" si="12"/>
        <v>326</v>
      </c>
      <c r="I97" s="260">
        <f t="shared" si="12"/>
        <v>330</v>
      </c>
      <c r="J97" s="260">
        <f t="shared" si="12"/>
        <v>0</v>
      </c>
      <c r="K97" s="260">
        <f t="shared" si="12"/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 t="d">
        <f t="shared" si="13"/>
        <v>2025-07-21</v>
      </c>
      <c r="F100" s="257" t="d">
        <f t="shared" si="13"/>
        <v>2025-07-22</v>
      </c>
      <c r="G100" s="257" t="d">
        <f t="shared" si="13"/>
        <v>2025-07-23</v>
      </c>
      <c r="H100" s="257" t="d">
        <f t="shared" si="13"/>
        <v>2025-07-24</v>
      </c>
      <c r="I100" s="257" t="d">
        <f t="shared" si="13"/>
        <v>2025-07-25</v>
      </c>
      <c r="J100" s="258" t="d">
        <f t="shared" si="13"/>
        <v>2025-07-26</v>
      </c>
      <c r="K100" s="258" t="d">
        <f t="shared" si="13"/>
        <v>2025-07-27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1</v>
      </c>
      <c r="F101" s="282">
        <v>2</v>
      </c>
      <c r="G101" s="282">
        <v>12</v>
      </c>
      <c r="H101" s="282">
        <v>37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0</v>
      </c>
      <c r="F103" s="282">
        <v>0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</v>
      </c>
      <c r="F104" s="282">
        <v>14</v>
      </c>
      <c r="G104" s="282">
        <v>21</v>
      </c>
      <c r="H104" s="282">
        <v>42</v>
      </c>
      <c r="I104" s="282">
        <v>45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0</v>
      </c>
      <c r="F105" s="282">
        <v>0</v>
      </c>
      <c r="G105" s="282">
        <v>8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11</v>
      </c>
      <c r="F125" s="260">
        <f t="shared" ref="F125:K125" si="15">IF(AND(COUNT(F101:F124)&gt;0,F$71&lt;&gt;""),SUM(F101:F124),"")</f>
        <v>18</v>
      </c>
      <c r="G125" s="260">
        <f t="shared" si="15"/>
        <v>44</v>
      </c>
      <c r="H125" s="260">
        <f t="shared" si="15"/>
        <v>92</v>
      </c>
      <c r="I125" s="260">
        <f t="shared" si="15"/>
        <v>99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 t="d">
        <f t="shared" si="16"/>
        <v>2025-07-21</v>
      </c>
      <c r="F131" s="257" t="d">
        <f t="shared" si="16"/>
        <v>2025-07-22</v>
      </c>
      <c r="G131" s="257" t="d">
        <f t="shared" si="16"/>
        <v>2025-07-23</v>
      </c>
      <c r="H131" s="257" t="d">
        <f t="shared" si="16"/>
        <v>2025-07-24</v>
      </c>
      <c r="I131" s="257" t="d">
        <f t="shared" si="16"/>
        <v>2025-07-25</v>
      </c>
      <c r="J131" s="258" t="d">
        <f t="shared" si="16"/>
        <v>2025-07-26</v>
      </c>
      <c r="K131" s="258" t="d">
        <f t="shared" si="16"/>
        <v>2025-07-27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416</v>
      </c>
      <c r="F132" s="259">
        <f t="shared" si="18"/>
        <v>40</v>
      </c>
      <c r="G132" s="259">
        <f t="shared" si="18"/>
        <v>352</v>
      </c>
      <c r="H132" s="259">
        <f t="shared" si="18"/>
        <v>456</v>
      </c>
      <c r="I132" s="259">
        <f t="shared" si="18"/>
        <v>472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0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864</v>
      </c>
      <c r="F135" s="259">
        <f t="shared" si="18"/>
        <v>112</v>
      </c>
      <c r="G135" s="259">
        <f t="shared" si="18"/>
        <v>560</v>
      </c>
      <c r="H135" s="259">
        <f t="shared" si="18"/>
        <v>952</v>
      </c>
      <c r="I135" s="259">
        <f t="shared" si="18"/>
        <v>864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72</v>
      </c>
      <c r="F136" s="259">
        <f t="shared" si="18"/>
        <v>0</v>
      </c>
      <c r="G136" s="259">
        <f t="shared" si="18"/>
        <v>64</v>
      </c>
      <c r="H136" s="259">
        <f t="shared" si="18"/>
        <v>80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16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88</v>
      </c>
      <c r="F140" s="259">
        <f t="shared" si="18"/>
        <v>0</v>
      </c>
      <c r="G140" s="259">
        <f t="shared" si="18"/>
        <v>80</v>
      </c>
      <c r="H140" s="259">
        <f t="shared" si="18"/>
        <v>96</v>
      </c>
      <c r="I140" s="259">
        <f t="shared" si="18"/>
        <v>88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256</v>
      </c>
      <c r="F141" s="259">
        <f t="shared" si="18"/>
        <v>0</v>
      </c>
      <c r="G141" s="259">
        <f t="shared" si="18"/>
        <v>0</v>
      </c>
      <c r="H141" s="259">
        <f t="shared" si="18"/>
        <v>176</v>
      </c>
      <c r="I141" s="259">
        <f t="shared" si="18"/>
        <v>224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0</v>
      </c>
      <c r="G142" s="259">
        <f t="shared" si="18"/>
        <v>40</v>
      </c>
      <c r="H142" s="259">
        <f t="shared" si="18"/>
        <v>48</v>
      </c>
      <c r="I142" s="259">
        <f t="shared" si="18"/>
        <v>40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160</v>
      </c>
      <c r="F145" s="259">
        <f t="shared" si="18"/>
        <v>0</v>
      </c>
      <c r="G145" s="259">
        <f t="shared" si="18"/>
        <v>0</v>
      </c>
      <c r="H145" s="259">
        <f t="shared" si="18"/>
        <v>152</v>
      </c>
      <c r="I145" s="259">
        <f t="shared" si="18"/>
        <v>152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320</v>
      </c>
      <c r="F146" s="259">
        <f t="shared" si="18"/>
        <v>0</v>
      </c>
      <c r="G146" s="259">
        <f t="shared" si="18"/>
        <v>160</v>
      </c>
      <c r="H146" s="259">
        <f t="shared" si="18"/>
        <v>240</v>
      </c>
      <c r="I146" s="259">
        <f t="shared" si="18"/>
        <v>360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0</v>
      </c>
      <c r="G147" s="259">
        <f t="shared" si="18"/>
        <v>0</v>
      </c>
      <c r="H147" s="259">
        <f t="shared" si="18"/>
        <v>0</v>
      </c>
      <c r="I147" s="259">
        <f t="shared" si="18"/>
        <v>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72</v>
      </c>
      <c r="F148" s="259">
        <f t="shared" si="19"/>
        <v>0</v>
      </c>
      <c r="G148" s="259">
        <f t="shared" si="19"/>
        <v>72</v>
      </c>
      <c r="H148" s="259">
        <f t="shared" si="19"/>
        <v>112</v>
      </c>
      <c r="I148" s="259">
        <f t="shared" si="19"/>
        <v>72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72</v>
      </c>
      <c r="F149" s="259">
        <f t="shared" si="19"/>
        <v>0</v>
      </c>
      <c r="G149" s="259">
        <f t="shared" si="19"/>
        <v>64</v>
      </c>
      <c r="H149" s="259">
        <f t="shared" si="19"/>
        <v>72</v>
      </c>
      <c r="I149" s="259">
        <f t="shared" si="19"/>
        <v>80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144</v>
      </c>
      <c r="F151" s="259">
        <f t="shared" si="19"/>
        <v>0</v>
      </c>
      <c r="G151" s="259">
        <f t="shared" si="19"/>
        <v>0</v>
      </c>
      <c r="H151" s="259">
        <f t="shared" si="19"/>
        <v>88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0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96</v>
      </c>
      <c r="F153" s="259">
        <f t="shared" si="19"/>
        <v>0</v>
      </c>
      <c r="G153" s="259">
        <f t="shared" si="19"/>
        <v>64</v>
      </c>
      <c r="H153" s="259">
        <f t="shared" si="19"/>
        <v>96</v>
      </c>
      <c r="I153" s="259">
        <f t="shared" si="19"/>
        <v>72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2712</v>
      </c>
      <c r="F156" s="260">
        <f t="shared" ref="F156:K156" si="20">SUM(F132:F155)</f>
        <v>152</v>
      </c>
      <c r="G156" s="260">
        <f t="shared" si="20"/>
        <v>1480</v>
      </c>
      <c r="H156" s="260">
        <f t="shared" si="20"/>
        <v>2608</v>
      </c>
      <c r="I156" s="260">
        <f t="shared" si="20"/>
        <v>2640</v>
      </c>
      <c r="J156" s="260">
        <f t="shared" si="20"/>
        <v>0</v>
      </c>
      <c r="K156" s="260">
        <f t="shared" si="20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 t="d">
        <f t="shared" si="21"/>
        <v>2025-07-21</v>
      </c>
      <c r="F159" s="257" t="d">
        <f t="shared" si="21"/>
        <v>2025-07-22</v>
      </c>
      <c r="G159" s="257" t="d">
        <f t="shared" si="21"/>
        <v>2025-07-23</v>
      </c>
      <c r="H159" s="257" t="d">
        <f t="shared" si="21"/>
        <v>2025-07-24</v>
      </c>
      <c r="I159" s="257" t="d">
        <f t="shared" si="21"/>
        <v>2025-07-25</v>
      </c>
      <c r="J159" s="258" t="d">
        <f t="shared" si="21"/>
        <v>2025-07-26</v>
      </c>
      <c r="K159" s="258" t="d">
        <f t="shared" si="21"/>
        <v>2025-07-27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2</v>
      </c>
      <c r="F160" s="259">
        <f t="shared" si="23"/>
        <v>4</v>
      </c>
      <c r="G160" s="259">
        <f t="shared" si="23"/>
        <v>24</v>
      </c>
      <c r="H160" s="259">
        <f t="shared" si="23"/>
        <v>74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16</v>
      </c>
      <c r="F163" s="259">
        <f t="shared" si="23"/>
        <v>28</v>
      </c>
      <c r="G163" s="259">
        <f t="shared" si="23"/>
        <v>42</v>
      </c>
      <c r="H163" s="259">
        <f t="shared" si="23"/>
        <v>84</v>
      </c>
      <c r="I163" s="259">
        <f t="shared" si="23"/>
        <v>90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16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0</v>
      </c>
      <c r="F174" s="259">
        <f t="shared" si="23"/>
        <v>0</v>
      </c>
      <c r="G174" s="259">
        <f t="shared" si="23"/>
        <v>0</v>
      </c>
      <c r="H174" s="259">
        <f t="shared" si="23"/>
        <v>0</v>
      </c>
      <c r="I174" s="259">
        <f t="shared" si="23"/>
        <v>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0</v>
      </c>
      <c r="F175" s="259">
        <f t="shared" si="23"/>
        <v>0</v>
      </c>
      <c r="G175" s="259">
        <f t="shared" si="23"/>
        <v>0</v>
      </c>
      <c r="H175" s="259">
        <f t="shared" si="23"/>
        <v>0</v>
      </c>
      <c r="I175" s="259">
        <f t="shared" si="23"/>
        <v>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22</v>
      </c>
      <c r="F184" s="260">
        <f t="shared" ref="F184:K184" si="25">IF(AND(COUNT(F160:F183)&gt;0,F$71&lt;&gt;""),SUM(F160:F183),"")</f>
        <v>36</v>
      </c>
      <c r="G184" s="260">
        <f t="shared" si="25"/>
        <v>88</v>
      </c>
      <c r="H184" s="260">
        <f t="shared" si="25"/>
        <v>184</v>
      </c>
      <c r="I184" s="260">
        <f t="shared" si="25"/>
        <v>198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9592</v>
      </c>
      <c r="F186" s="473"/>
      <c r="G186" s="235"/>
      <c r="H186" s="474" t="s">
        <v>647</v>
      </c>
      <c r="I186" s="474"/>
      <c r="J186" s="475">
        <f>R67</f>
        <v>1222350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528</v>
      </c>
      <c r="F187" s="473"/>
      <c r="G187" s="235"/>
      <c r="H187" s="474" t="s">
        <v>648</v>
      </c>
      <c r="I187" s="474"/>
      <c r="J187" s="475">
        <f>SUM(E188:F188,J186)</f>
        <v>1232470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10120</v>
      </c>
      <c r="F188" s="475"/>
      <c r="G188" s="235"/>
      <c r="H188" s="235"/>
      <c r="I188" s="232"/>
      <c r="J188" s="483" t="str">
        <f>IF(J203=F203,"",ROUND((J203/F203-1)*100,2)&amp;"% ↑")</f>
        <v>0.83%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386</v>
      </c>
      <c r="G202" s="496"/>
      <c r="H202" s="497">
        <f>MAX(E97:K97,E125:K125)</f>
        <v>339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1222350</v>
      </c>
      <c r="G203" s="496"/>
      <c r="H203" s="497">
        <f>E188</f>
        <v>10120</v>
      </c>
      <c r="I203" s="497"/>
      <c r="J203" s="499">
        <f>SUM(F203:I203)</f>
        <v>1232470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33">
    <cfRule type="expression" dxfId="22" priority="6" stopIfTrue="1">
      <formula>COUNT(C224:C232)&lt;=0</formula>
    </cfRule>
  </conditionalFormatting>
  <conditionalFormatting sqref="C248">
    <cfRule type="expression" dxfId="21" priority="1" stopIfTrue="1">
      <formula>COUNT(C236:C247)&lt;=0</formula>
    </cfRule>
  </conditionalFormatting>
  <conditionalFormatting sqref="C288:I288">
    <cfRule type="expression" dxfId="20" priority="9" stopIfTrue="1">
      <formula>SUM(G267:I267)&lt;=0</formula>
    </cfRule>
  </conditionalFormatting>
  <conditionalFormatting sqref="C72:K97 C100:K125 C131:K156 C159:K184">
    <cfRule type="expression" dxfId="19" priority="7" stopIfTrue="1">
      <formula>OR(C$71="",$C72="")</formula>
    </cfRule>
  </conditionalFormatting>
  <conditionalFormatting sqref="C254:K262">
    <cfRule type="expression" dxfId="18" priority="4" stopIfTrue="1">
      <formula>$C254=""</formula>
    </cfRule>
  </conditionalFormatting>
  <conditionalFormatting sqref="C263:K263">
    <cfRule type="expression" dxfId="17" priority="8" stopIfTrue="1">
      <formula>SUM($F$252:$I$252)&lt;=0</formula>
    </cfRule>
  </conditionalFormatting>
  <conditionalFormatting sqref="C269:K287">
    <cfRule type="expression" dxfId="16" priority="3" stopIfTrue="1">
      <formula>$C269=""</formula>
    </cfRule>
  </conditionalFormatting>
  <conditionalFormatting sqref="D224:I232 D236:I247">
    <cfRule type="expression" dxfId="15" priority="5" stopIfTrue="1">
      <formula>OR($D224="",$I224="")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69:K287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 t="d">
        <f>IF(FIRST_DAY="","",IF(FIRST_DAY_FALLBACK&lt;=0,"",FIRST_DAY+(FIRST_DAY_FALLBACK)))</f>
        <v>2022-01-02</v>
      </c>
      <c r="D1" s="223" t="d">
        <f>DATEVALUE("1/1/"&amp;CUR_YEAR)</f>
        <v>2022-01-01</v>
      </c>
      <c r="E1" s="223" t="d">
        <f>IFERROR(VLOOKUP(DATE_RANGE,DATE_RANGE_TABLE,3,0),FIRST_DAY)</f>
        <v>2022-02-28</v>
      </c>
      <c r="F1" s="223" t="d">
        <f t="shared" ref="F1:L1" si="1">IF(WEEKDAY(WEEK_START,11)=COLUMN()-COLUMN(WEEK_START),WEEK_START,WEEK_START-(WEEKDAY(WEEK_START,11)-(COLUMN()-COLUMN(WEEK_START))))</f>
        <v>2022-02-28</v>
      </c>
      <c r="G1" s="223" t="d">
        <f t="shared" si="1"/>
        <v>2022-03-01</v>
      </c>
      <c r="H1" s="223" t="d">
        <f t="shared" si="1"/>
        <v>2022-03-02</v>
      </c>
      <c r="I1" s="223" t="d">
        <f t="shared" si="1"/>
        <v>2022-03-03</v>
      </c>
      <c r="J1" s="223" t="d">
        <f t="shared" si="1"/>
        <v>2022-03-04</v>
      </c>
      <c r="K1" s="223" t="d">
        <f t="shared" si="1"/>
        <v>2022-03-05</v>
      </c>
      <c r="L1" s="223" t="d">
        <f t="shared" si="1"/>
        <v>2022-03-06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 t="d">
        <f t="shared" ref="C2:C33" si="3">IF(D2="","",IFERROR(D2+(WEEK_NUM-1),""))</f>
        <v>2022-01-09</v>
      </c>
      <c r="D2" s="223" t="d">
        <f t="shared" ref="D2:D33" si="4">IF(D1="","",IF(YEAR(D1 + (8-WEEKDAY(D1,2)))=CUR_YEAR,IFERROR(D1 + (8-WEEKDAY(D1,2)),""),""))</f>
        <v>2022-01-03</v>
      </c>
      <c r="E2" s="223" t="d">
        <f>IFERROR(VLOOKUP($R$56,$B:$D,2,0),"")</f>
        <v>2022-03-06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 t="d">
        <f t="shared" si="3"/>
        <v>2022-01-16</v>
      </c>
      <c r="D3" s="223" t="d">
        <f t="shared" si="4"/>
        <v>2022-01-10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 t="d">
        <f t="shared" si="3"/>
        <v>2022-01-23</v>
      </c>
      <c r="D4" s="223" t="d">
        <f t="shared" si="4"/>
        <v>2022-01-17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443" t="str">
        <f>REF_PRETEXT&amp;REF_TICKER_INC&amp;"-"&amp;REF_INC</f>
        <v>Reference No.: SSR/EHS/F/24-00-0001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 t="d">
        <f t="shared" si="3"/>
        <v>2022-01-30</v>
      </c>
      <c r="D5" s="223" t="d">
        <f t="shared" si="4"/>
        <v>2022-01-24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2022-12-31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 t="d">
        <f t="shared" si="3"/>
        <v>2022-02-06</v>
      </c>
      <c r="D6" s="223" t="d">
        <f t="shared" si="4"/>
        <v>2022-01-31</v>
      </c>
      <c r="E6" s="229" t="str">
        <f>TEXT(REF_FALLBACK,PADDING_FORMAT)</f>
        <v>0001</v>
      </c>
      <c r="F6" s="229" t="str">
        <f>TEXT(REF_TICKER,F5)</f>
        <v>00</v>
      </c>
      <c r="G6" s="223" t="d">
        <f>IF(OR(D53=END_YEAR,D53=""),"",IFERROR(D53+(WEEK_NUM-1),""))</f>
        <v>2023-01-01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 t="d">
        <f t="shared" si="3"/>
        <v>2022-02-13</v>
      </c>
      <c r="D7" s="223" t="d">
        <f t="shared" si="4"/>
        <v>2022-02-07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 t="d">
        <f t="shared" si="3"/>
        <v>2022-02-20</v>
      </c>
      <c r="D8" s="223" t="d">
        <f t="shared" si="4"/>
        <v>2022-02-14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 t="d">
        <f t="shared" si="3"/>
        <v>2022-02-27</v>
      </c>
      <c r="D9" s="223" t="d">
        <f t="shared" si="4"/>
        <v>2022-02-21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 t="d">
        <f t="shared" si="3"/>
        <v>2022-03-06</v>
      </c>
      <c r="D10" s="223" t="d">
        <f t="shared" si="4"/>
        <v>2022-02-28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 t="d">
        <f t="shared" si="3"/>
        <v>2022-03-13</v>
      </c>
      <c r="D11" s="223" t="d">
        <f t="shared" si="4"/>
        <v>2022-03-07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 t="d">
        <f t="shared" si="3"/>
        <v>2022-03-20</v>
      </c>
      <c r="D12" s="223" t="d">
        <f t="shared" si="4"/>
        <v>2022-03-14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 t="d">
        <f t="shared" si="3"/>
        <v>2022-03-27</v>
      </c>
      <c r="D13" s="223" t="d">
        <f t="shared" si="4"/>
        <v>2022-03-21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 t="d">
        <f t="shared" si="3"/>
        <v>2022-04-03</v>
      </c>
      <c r="D14" s="223" t="d">
        <f t="shared" si="4"/>
        <v>2022-03-28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 t="d">
        <f t="shared" si="3"/>
        <v>2022-04-10</v>
      </c>
      <c r="D15" s="223" t="d">
        <f t="shared" si="4"/>
        <v>2022-04-04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 t="d">
        <f t="shared" si="3"/>
        <v>2022-04-17</v>
      </c>
      <c r="D16" s="223" t="d">
        <f t="shared" si="4"/>
        <v>2022-04-11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 t="d">
        <f t="shared" si="3"/>
        <v>2022-04-24</v>
      </c>
      <c r="D17" s="223" t="d">
        <f t="shared" si="4"/>
        <v>2022-04-18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 t="d">
        <f t="shared" si="3"/>
        <v>2022-05-01</v>
      </c>
      <c r="D18" s="223" t="d">
        <f t="shared" si="4"/>
        <v>2022-04-25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 t="d">
        <f t="shared" si="3"/>
        <v>2022-05-08</v>
      </c>
      <c r="D19" s="223" t="d">
        <f t="shared" si="4"/>
        <v>2022-05-02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 t="d">
        <f t="shared" si="3"/>
        <v>2022-05-15</v>
      </c>
      <c r="D20" s="223" t="d">
        <f t="shared" si="4"/>
        <v>2022-05-09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 t="d">
        <f t="shared" si="3"/>
        <v>2022-05-22</v>
      </c>
      <c r="D21" s="223" t="d">
        <f t="shared" si="4"/>
        <v>2022-05-16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 t="d">
        <f t="shared" si="3"/>
        <v>2022-05-29</v>
      </c>
      <c r="D22" s="223" t="d">
        <f t="shared" si="4"/>
        <v>2022-05-23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 t="d">
        <f t="shared" si="3"/>
        <v>2022-06-05</v>
      </c>
      <c r="D23" s="223" t="d">
        <f t="shared" si="4"/>
        <v>2022-05-30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 t="d">
        <f t="shared" si="3"/>
        <v>2022-06-12</v>
      </c>
      <c r="D24" s="223" t="d">
        <f t="shared" si="4"/>
        <v>2022-06-06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 t="d">
        <f t="shared" si="3"/>
        <v>2022-06-19</v>
      </c>
      <c r="D25" s="223" t="d">
        <f t="shared" si="4"/>
        <v>2022-06-13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 t="d">
        <f t="shared" si="3"/>
        <v>2022-06-26</v>
      </c>
      <c r="D26" s="223" t="d">
        <f t="shared" si="4"/>
        <v>2022-06-20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 t="d">
        <f t="shared" si="3"/>
        <v>2022-07-03</v>
      </c>
      <c r="D27" s="223" t="d">
        <f t="shared" si="4"/>
        <v>2022-06-27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 t="d">
        <f t="shared" si="3"/>
        <v>2022-07-10</v>
      </c>
      <c r="D28" s="223" t="d">
        <f t="shared" si="4"/>
        <v>2022-07-04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 t="d">
        <f t="shared" si="3"/>
        <v>2022-07-17</v>
      </c>
      <c r="D29" s="223" t="d">
        <f t="shared" si="4"/>
        <v>2022-07-11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 t="d">
        <f t="shared" si="3"/>
        <v>2022-07-24</v>
      </c>
      <c r="D30" s="223" t="d">
        <f t="shared" si="4"/>
        <v>2022-07-18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 t="d">
        <f t="shared" si="3"/>
        <v>2022-07-31</v>
      </c>
      <c r="D31" s="223" t="d">
        <f t="shared" si="4"/>
        <v>2022-07-25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 t="d">
        <f t="shared" si="3"/>
        <v>2022-08-07</v>
      </c>
      <c r="D32" s="223" t="d">
        <f t="shared" si="4"/>
        <v>2022-08-01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 t="d">
        <f t="shared" si="3"/>
        <v>2022-08-14</v>
      </c>
      <c r="D33" s="223" t="d">
        <f t="shared" si="4"/>
        <v>2022-08-08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 t="d">
        <f t="shared" ref="C34:C52" si="6">IF(D34="","",IFERROR(D34+(WEEK_NUM-1),""))</f>
        <v>2022-08-21</v>
      </c>
      <c r="D34" s="223" t="d">
        <f t="shared" ref="D34:D53" si="7">IF(D33="","",IF(YEAR(D33 + (8-WEEKDAY(D33,2)))=CUR_YEAR,IFERROR(D33 + (8-WEEKDAY(D33,2)),""),""))</f>
        <v>2022-08-15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 t="d">
        <f t="shared" si="6"/>
        <v>2022-08-28</v>
      </c>
      <c r="D35" s="223" t="d">
        <f t="shared" si="7"/>
        <v>2022-08-22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 t="d">
        <f t="shared" si="6"/>
        <v>2022-09-04</v>
      </c>
      <c r="D36" s="223" t="d">
        <f t="shared" si="7"/>
        <v>2022-08-29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 t="d">
        <f t="shared" si="6"/>
        <v>2022-09-11</v>
      </c>
      <c r="D37" s="223" t="d">
        <f t="shared" si="7"/>
        <v>2022-09-05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 t="d">
        <f t="shared" si="6"/>
        <v>2022-09-18</v>
      </c>
      <c r="D38" s="223" t="d">
        <f t="shared" si="7"/>
        <v>2022-09-12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 t="d">
        <f t="shared" si="6"/>
        <v>2022-09-25</v>
      </c>
      <c r="D39" s="223" t="d">
        <f t="shared" si="7"/>
        <v>2022-09-19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 t="d">
        <f t="shared" si="6"/>
        <v>2022-10-02</v>
      </c>
      <c r="D40" s="223" t="d">
        <f t="shared" si="7"/>
        <v>2022-09-26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 t="d">
        <f t="shared" si="6"/>
        <v>2022-10-09</v>
      </c>
      <c r="D41" s="223" t="d">
        <f t="shared" si="7"/>
        <v>2022-10-03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 t="d">
        <f t="shared" si="6"/>
        <v>2022-10-16</v>
      </c>
      <c r="D42" s="223" t="d">
        <f t="shared" si="7"/>
        <v>2022-10-10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 t="d">
        <f t="shared" si="6"/>
        <v>2022-10-23</v>
      </c>
      <c r="D43" s="223" t="d">
        <f t="shared" si="7"/>
        <v>2022-10-17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 t="d">
        <f t="shared" si="6"/>
        <v>2022-10-30</v>
      </c>
      <c r="D44" s="223" t="d">
        <f t="shared" si="7"/>
        <v>2022-10-24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 t="d">
        <f t="shared" si="6"/>
        <v>2022-11-06</v>
      </c>
      <c r="D45" s="223" t="d">
        <f t="shared" si="7"/>
        <v>2022-10-31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 t="d">
        <f t="shared" si="6"/>
        <v>2022-11-13</v>
      </c>
      <c r="D46" s="223" t="d">
        <f t="shared" si="7"/>
        <v>2022-11-07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 t="d">
        <f t="shared" si="6"/>
        <v>2022-11-20</v>
      </c>
      <c r="D47" s="223" t="d">
        <f t="shared" si="7"/>
        <v>2022-11-14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 t="d">
        <f t="shared" si="6"/>
        <v>2022-11-27</v>
      </c>
      <c r="D48" s="223" t="d">
        <f t="shared" si="7"/>
        <v>2022-11-21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 t="d">
        <f t="shared" si="6"/>
        <v>2022-12-04</v>
      </c>
      <c r="D49" s="223" t="d">
        <f t="shared" si="7"/>
        <v>2022-11-28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 t="d">
        <f t="shared" si="6"/>
        <v>2022-12-11</v>
      </c>
      <c r="D50" s="223" t="d">
        <f t="shared" si="7"/>
        <v>2022-12-05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 t="d">
        <f t="shared" si="6"/>
        <v>2022-12-18</v>
      </c>
      <c r="D51" s="223" t="d">
        <f t="shared" si="7"/>
        <v>2022-12-12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 t="d">
        <f t="shared" si="6"/>
        <v>2022-12-25</v>
      </c>
      <c r="D52" s="223" t="d">
        <f t="shared" si="7"/>
        <v>2022-12-19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 t="d">
        <f>IF(LAST_SUN="","",IF(LAST_SUN&gt;=END_YEAR,END_YEAR,""))</f>
        <v>2022-12-31</v>
      </c>
      <c r="D53" s="223" t="d">
        <f t="shared" si="7"/>
        <v>2022-12-26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445" t="s">
        <v>661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SSR/EHS/F/24-00-0001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96" t="str">
        <f>DATE_RANGE &amp; "  (" &amp; TEXT(WEEK_START,WEEK_FULL_FMT) &amp; "-" &amp; TEXT(WEEK_END,WEEK_FULL_FMT) &amp; ")"</f>
        <v>February 28-March 6, 2022  (Monday-Sunday)</v>
      </c>
      <c r="E63" s="596"/>
      <c r="F63" s="596"/>
      <c r="G63" s="596"/>
      <c r="H63" s="596"/>
      <c r="I63" s="596"/>
      <c r="J63" s="596"/>
      <c r="K63" s="596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97" t="s">
        <v>578</v>
      </c>
      <c r="E65" s="597"/>
      <c r="F65" s="597"/>
      <c r="G65" s="597"/>
      <c r="H65" s="597"/>
      <c r="I65" s="597"/>
      <c r="J65" s="597"/>
      <c r="K65" s="597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97" t="s">
        <v>577</v>
      </c>
      <c r="E66" s="597"/>
      <c r="F66" s="597"/>
      <c r="G66" s="597"/>
      <c r="H66" s="597"/>
      <c r="I66" s="597"/>
      <c r="J66" s="597"/>
      <c r="K66" s="597"/>
      <c r="L66" s="243"/>
      <c r="M66" s="235"/>
      <c r="N66" s="235"/>
      <c r="O66" s="247"/>
      <c r="P66" s="454" t="s">
        <v>570</v>
      </c>
      <c r="Q66" s="45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d">
        <f t="shared" ref="E72:K72" si="9">IFERROR(IF(YEAR(F1)=CUR_YEAR,F1,""),"")</f>
        <v>2022-02-28</v>
      </c>
      <c r="F72" s="257" t="d">
        <f t="shared" si="9"/>
        <v>2022-03-01</v>
      </c>
      <c r="G72" s="257" t="d">
        <f t="shared" si="9"/>
        <v>2022-03-02</v>
      </c>
      <c r="H72" s="257" t="d">
        <f t="shared" si="9"/>
        <v>2022-03-03</v>
      </c>
      <c r="I72" s="257" t="d">
        <f t="shared" si="9"/>
        <v>2022-03-04</v>
      </c>
      <c r="J72" s="258" t="d">
        <f t="shared" si="9"/>
        <v>2022-03-05</v>
      </c>
      <c r="K72" s="258" t="d">
        <f t="shared" si="9"/>
        <v>2022-03-06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d">
        <f>IF(E72="","",E72)</f>
        <v>2022-02-28</v>
      </c>
      <c r="F95" s="257" t="d">
        <f t="shared" si="11"/>
        <v>2022-03-01</v>
      </c>
      <c r="G95" s="257" t="d">
        <f t="shared" si="11"/>
        <v>2022-03-02</v>
      </c>
      <c r="H95" s="257" t="d">
        <f t="shared" si="11"/>
        <v>2022-03-03</v>
      </c>
      <c r="I95" s="257" t="d">
        <f t="shared" si="11"/>
        <v>2022-03-04</v>
      </c>
      <c r="J95" s="258" t="d">
        <f t="shared" si="11"/>
        <v>2022-03-05</v>
      </c>
      <c r="K95" s="258" t="d">
        <f t="shared" si="11"/>
        <v>2022-03-06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d">
        <f t="shared" si="14"/>
        <v>2022-02-28</v>
      </c>
      <c r="F120" s="257" t="d">
        <f t="shared" si="14"/>
        <v>2022-03-01</v>
      </c>
      <c r="G120" s="257" t="d">
        <f t="shared" si="14"/>
        <v>2022-03-02</v>
      </c>
      <c r="H120" s="257" t="d">
        <f t="shared" si="14"/>
        <v>2022-03-03</v>
      </c>
      <c r="I120" s="257" t="d">
        <f t="shared" si="14"/>
        <v>2022-03-04</v>
      </c>
      <c r="J120" s="258" t="d">
        <f t="shared" si="14"/>
        <v>2022-03-05</v>
      </c>
      <c r="K120" s="258" t="d">
        <f t="shared" si="14"/>
        <v>2022-03-06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d">
        <f>IF(E120="","",E120)</f>
        <v>2022-02-28</v>
      </c>
      <c r="F143" s="257" t="d">
        <f t="shared" si="19"/>
        <v>2022-03-01</v>
      </c>
      <c r="G143" s="257" t="d">
        <f t="shared" si="19"/>
        <v>2022-03-02</v>
      </c>
      <c r="H143" s="257" t="d">
        <f t="shared" si="19"/>
        <v>2022-03-03</v>
      </c>
      <c r="I143" s="257" t="d">
        <f t="shared" si="19"/>
        <v>2022-03-04</v>
      </c>
      <c r="J143" s="258" t="d">
        <f t="shared" si="19"/>
        <v>2022-03-05</v>
      </c>
      <c r="K143" s="258" t="d">
        <f t="shared" si="19"/>
        <v>2022-03-06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0</v>
      </c>
      <c r="F165" s="473"/>
      <c r="G165" s="235"/>
      <c r="H165" s="474" t="s">
        <v>647</v>
      </c>
      <c r="I165" s="474"/>
      <c r="J165" s="475">
        <f>R67</f>
        <v>0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0</v>
      </c>
      <c r="F166" s="473"/>
      <c r="G166" s="235"/>
      <c r="H166" s="474" t="s">
        <v>648</v>
      </c>
      <c r="I166" s="474"/>
      <c r="J166" s="475">
        <f>SUM(E167:F168,J165)</f>
        <v>0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0</v>
      </c>
      <c r="F167" s="475"/>
      <c r="G167" s="235"/>
      <c r="H167" s="235"/>
      <c r="I167" s="232"/>
      <c r="J167" s="483" t="str">
        <f>IF(J182=F182,"",ROUND((J182/F182-1)*100,2)&amp;"% ↑")</f>
        <v/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0</v>
      </c>
      <c r="G181" s="496"/>
      <c r="H181" s="497">
        <f>MAX(E92:K92,E115:K115)</f>
        <v>0</v>
      </c>
      <c r="I181" s="497"/>
      <c r="J181" s="594">
        <f>MAX(F181,H181,T66)</f>
        <v>0</v>
      </c>
      <c r="K181" s="59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0</v>
      </c>
      <c r="G182" s="496"/>
      <c r="H182" s="497">
        <f>E167</f>
        <v>0</v>
      </c>
      <c r="I182" s="497"/>
      <c r="J182" s="595">
        <f>SUM(F182:I182)</f>
        <v>0</v>
      </c>
      <c r="K182" s="59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 t="d">
        <f>IF(WEEKDAY($O$4,11)=COLUMN()-COLUMN($M1),$O$4,$O$4-(WEEKDAY($O$4,11)-(COLUMN()-COLUMN($M1))))</f>
        <v>2025-01-13</v>
      </c>
      <c r="O1" s="202" t="d">
        <f t="shared" ref="O1:T1" si="0">IF(WEEKDAY($O$4,11)=COLUMN()-COLUMN($M1),$O$4,$O$4-(WEEKDAY($O$4,11)-(COLUMN()-COLUMN($M1))))</f>
        <v>2025-01-14</v>
      </c>
      <c r="P1" s="202" t="d">
        <f t="shared" si="0"/>
        <v>2025-01-15</v>
      </c>
      <c r="Q1" s="202" t="d">
        <f t="shared" si="0"/>
        <v>2025-01-16</v>
      </c>
      <c r="R1" s="202" t="d">
        <f t="shared" si="0"/>
        <v>2025-01-17</v>
      </c>
      <c r="S1" s="202" t="d">
        <f t="shared" si="0"/>
        <v>2025-01-18</v>
      </c>
      <c r="T1" s="202" t="d">
        <f t="shared" si="0"/>
        <v>2025-01-19</v>
      </c>
      <c r="U1" s="203"/>
      <c r="V1" s="203"/>
      <c r="X1" s="159">
        <f ca="1">RANK($Y1, $Y$1:$Y$7)</f>
        <v>2</v>
      </c>
      <c r="Y1" s="159">
        <f ca="1">RAND()</f>
        <v>0.94541916621993127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ref="X2:X7" ca="1" si="1">RANK($Y2, $Y$1:$Y$7)</f>
        <v>4</v>
      </c>
      <c r="Y2" s="159">
        <f t="shared" ref="Y2:Y7" ca="1" si="2">RAND()</f>
        <v>0.32859363270228059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98" t="s">
        <v>569</v>
      </c>
      <c r="P3" s="598"/>
      <c r="X3" s="159">
        <f t="shared" ca="1" si="1"/>
        <v>3</v>
      </c>
      <c r="Y3" s="159">
        <f t="shared" ca="1" si="2"/>
        <v>0.78614534066121433</v>
      </c>
      <c r="Z3" s="159" t="s">
        <v>193</v>
      </c>
    </row>
    <row r="4" spans="1:27" s="159" customFormat="1" ht="23.25" customHeigh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 t="d">
        <v>2025-01-13</v>
      </c>
      <c r="P4" s="570"/>
      <c r="X4" s="159">
        <f t="shared" ca="1" si="1"/>
        <v>1</v>
      </c>
      <c r="Y4" s="159">
        <f t="shared" ca="1" si="2"/>
        <v>0.9826095305430177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600" t="s">
        <v>547</v>
      </c>
      <c r="P5" s="600"/>
      <c r="Q5" s="200"/>
      <c r="R5" s="200"/>
      <c r="S5" s="200"/>
      <c r="T5" s="200"/>
      <c r="X5" s="159">
        <f t="shared" ca="1" si="1"/>
        <v>7</v>
      </c>
      <c r="Y5" s="159">
        <f t="shared" ca="1" si="2"/>
        <v>3.9331496332410953E-3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O6" s="601"/>
      <c r="P6" s="601"/>
      <c r="X6" s="159">
        <f t="shared" ca="1" si="1"/>
        <v>6</v>
      </c>
      <c r="Y6" s="159">
        <f t="shared" ca="1" si="2"/>
        <v>0.15865122897424067</v>
      </c>
      <c r="Z6" s="159" t="s">
        <v>292</v>
      </c>
    </row>
    <row r="7" spans="1:27" s="160" customFormat="1" ht="23.25" customHeight="1" x14ac:dyDescent="0.25">
      <c r="A7" s="572" t="s">
        <v>568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599">
        <v>757006</v>
      </c>
      <c r="P7" s="599"/>
      <c r="X7" s="160">
        <f t="shared" ca="1" si="1"/>
        <v>5</v>
      </c>
      <c r="Y7" s="160">
        <f t="shared" ca="1" si="2"/>
        <v>0.20676677365072871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221" t="s">
        <v>541</v>
      </c>
      <c r="E9" s="161"/>
      <c r="F9" s="162"/>
      <c r="G9" s="162"/>
      <c r="I9" s="163"/>
      <c r="J9" s="163"/>
      <c r="K9" s="163"/>
      <c r="L9" s="163"/>
      <c r="O9" s="603" t="s">
        <v>570</v>
      </c>
      <c r="P9" s="603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599">
        <v>238</v>
      </c>
      <c r="P10" s="599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602"/>
      <c r="P11" s="602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64"/>
      <c r="D16" s="369" t="s">
        <v>1</v>
      </c>
      <c r="E16" s="371"/>
      <c r="F16" s="169" t="d">
        <f>IF(YEAR(N1)=YEAR($O$4),N1,"")</f>
        <v>2025-01-13</v>
      </c>
      <c r="G16" s="169" t="d">
        <f t="shared" ref="G16:L16" si="4">IF(YEAR(O1)=YEAR($O$4),O1,"")</f>
        <v>2025-01-14</v>
      </c>
      <c r="H16" s="169" t="d">
        <f t="shared" si="4"/>
        <v>2025-01-15</v>
      </c>
      <c r="I16" s="169" t="d">
        <f t="shared" si="4"/>
        <v>2025-01-16</v>
      </c>
      <c r="J16" s="169" t="d">
        <f t="shared" si="4"/>
        <v>2025-01-17</v>
      </c>
      <c r="K16" s="169" t="d">
        <f t="shared" si="4"/>
        <v>2025-01-18</v>
      </c>
      <c r="L16" s="169" t="d">
        <f t="shared" si="4"/>
        <v>2025-01-19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530</v>
      </c>
      <c r="E21" s="56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62" t="s">
        <v>189</v>
      </c>
      <c r="E22" s="56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62" t="s">
        <v>203</v>
      </c>
      <c r="E23" s="56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62" t="s">
        <v>531</v>
      </c>
      <c r="E24" s="56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62" t="s">
        <v>289</v>
      </c>
      <c r="E25" s="56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62" t="s">
        <v>391</v>
      </c>
      <c r="E26" s="56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62" t="s">
        <v>532</v>
      </c>
      <c r="E27" s="56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62" t="s">
        <v>533</v>
      </c>
      <c r="E28" s="56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62" t="s">
        <v>224</v>
      </c>
      <c r="E29" s="56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62" t="s">
        <v>420</v>
      </c>
      <c r="E30" s="56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62" t="s">
        <v>253</v>
      </c>
      <c r="E31" s="56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62" t="s">
        <v>566</v>
      </c>
      <c r="E32" s="56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62" t="s">
        <v>535</v>
      </c>
      <c r="E33" s="56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62" t="s">
        <v>536</v>
      </c>
      <c r="E34" s="56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62" t="s">
        <v>567</v>
      </c>
      <c r="E35" s="56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64"/>
      <c r="D41" s="369" t="str">
        <f>D16</f>
        <v>Date</v>
      </c>
      <c r="E41" s="371"/>
      <c r="F41" s="169" t="d">
        <f t="shared" ref="F41:L41" si="8">IF(F16="","",F16)</f>
        <v>2025-01-13</v>
      </c>
      <c r="G41" s="169" t="d">
        <f t="shared" si="8"/>
        <v>2025-01-14</v>
      </c>
      <c r="H41" s="169" t="d">
        <f t="shared" si="8"/>
        <v>2025-01-15</v>
      </c>
      <c r="I41" s="169" t="d">
        <f t="shared" si="8"/>
        <v>2025-01-16</v>
      </c>
      <c r="J41" s="169" t="d">
        <f t="shared" si="8"/>
        <v>2025-01-17</v>
      </c>
      <c r="K41" s="169" t="d">
        <f t="shared" si="8"/>
        <v>2025-01-18</v>
      </c>
      <c r="L41" s="169" t="d">
        <f t="shared" si="8"/>
        <v>2025-01-19</v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WELTANCHANG</v>
      </c>
      <c r="E46" s="56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AC TECH</v>
      </c>
      <c r="E47" s="56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EXCELCON</v>
      </c>
      <c r="E48" s="56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REB TRADE</v>
      </c>
      <c r="E49" s="56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NEWCORE</v>
      </c>
      <c r="E50" s="56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SPECSERVE</v>
      </c>
      <c r="E51" s="56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AGCHEM</v>
      </c>
      <c r="E52" s="56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CYPRESS</v>
      </c>
      <c r="E53" s="56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SISCOR</v>
      </c>
      <c r="E54" s="56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ARLO</v>
      </c>
      <c r="E55" s="56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MSJR</v>
      </c>
      <c r="E56" s="56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MULTI-LINE</v>
      </c>
      <c r="E57" s="56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LITAN</v>
      </c>
      <c r="E58" s="56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PRIME POWER ENERGIE</v>
      </c>
      <c r="E59" s="56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62" t="str">
        <f t="shared" si="10"/>
        <v>GERON</v>
      </c>
      <c r="E60" s="56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 t="d">
        <f>IF(F41="","",F41)</f>
        <v>2025-01-13</v>
      </c>
      <c r="G69" s="169" t="d">
        <f t="shared" ref="G69:L69" si="15">IF(G41="","",G41)</f>
        <v>2025-01-14</v>
      </c>
      <c r="H69" s="169" t="d">
        <f t="shared" si="15"/>
        <v>2025-01-15</v>
      </c>
      <c r="I69" s="169" t="d">
        <f t="shared" si="15"/>
        <v>2025-01-16</v>
      </c>
      <c r="J69" s="169" t="d">
        <f t="shared" si="15"/>
        <v>2025-01-17</v>
      </c>
      <c r="K69" s="169" t="d">
        <f t="shared" si="15"/>
        <v>2025-01-18</v>
      </c>
      <c r="L69" s="169" t="d">
        <f t="shared" si="15"/>
        <v>2025-01-19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WELTANCHANG</v>
      </c>
      <c r="E74" s="56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AC TECH</v>
      </c>
      <c r="E75" s="56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EXCELCON</v>
      </c>
      <c r="E76" s="56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REB TRADE</v>
      </c>
      <c r="E77" s="56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NEWCORE</v>
      </c>
      <c r="E78" s="56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SPECSERVE</v>
      </c>
      <c r="E79" s="56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AGCHEM</v>
      </c>
      <c r="E80" s="56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CYPRESS</v>
      </c>
      <c r="E81" s="56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SISCOR</v>
      </c>
      <c r="E82" s="56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ARLO</v>
      </c>
      <c r="E83" s="56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MSJR</v>
      </c>
      <c r="E84" s="56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MULTI-LINE</v>
      </c>
      <c r="E85" s="56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LITAN</v>
      </c>
      <c r="E86" s="56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PRIME POWER ENERGIE</v>
      </c>
      <c r="E87" s="56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562" t="str">
        <f t="shared" si="17"/>
        <v>GERON</v>
      </c>
      <c r="E88" s="56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">
        <v>575</v>
      </c>
      <c r="D90" s="567"/>
      <c r="E90" s="56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 t="d">
        <f>IF(F69="","",F69)</f>
        <v>2025-01-13</v>
      </c>
      <c r="G94" s="169" t="d">
        <f t="shared" ref="G94:L94" si="20">IF(G69="","",G69)</f>
        <v>2025-01-14</v>
      </c>
      <c r="H94" s="169" t="d">
        <f t="shared" si="20"/>
        <v>2025-01-15</v>
      </c>
      <c r="I94" s="169" t="d">
        <f t="shared" si="20"/>
        <v>2025-01-16</v>
      </c>
      <c r="J94" s="169" t="d">
        <f t="shared" si="20"/>
        <v>2025-01-17</v>
      </c>
      <c r="K94" s="169" t="d">
        <f t="shared" si="20"/>
        <v>2025-01-18</v>
      </c>
      <c r="L94" s="169" t="d">
        <f t="shared" si="20"/>
        <v>2025-01-19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WELTANCHANG</v>
      </c>
      <c r="E99" s="56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AC TECH</v>
      </c>
      <c r="E100" s="56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EXCELCON</v>
      </c>
      <c r="E101" s="56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REB TRADE</v>
      </c>
      <c r="E102" s="56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NEWCORE</v>
      </c>
      <c r="E103" s="56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SPECSERVE</v>
      </c>
      <c r="E104" s="56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AGCHEM</v>
      </c>
      <c r="E105" s="56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CYPRESS</v>
      </c>
      <c r="E106" s="56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SISCOR</v>
      </c>
      <c r="E107" s="56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ARLO</v>
      </c>
      <c r="E108" s="56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MSJR</v>
      </c>
      <c r="E109" s="56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MULTI-LINE</v>
      </c>
      <c r="E110" s="56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LITAN</v>
      </c>
      <c r="E111" s="56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PRIME POWER ENERGIE</v>
      </c>
      <c r="E112" s="56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62" t="str">
        <f t="shared" si="22"/>
        <v>GERON</v>
      </c>
      <c r="E113" s="56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69" t="s">
        <v>574</v>
      </c>
      <c r="D115" s="370"/>
      <c r="E115" s="37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572</v>
      </c>
      <c r="D118" s="392"/>
      <c r="E118" s="393"/>
      <c r="F118" s="558">
        <f>SUM(F62:L62)</f>
        <v>3656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573</v>
      </c>
      <c r="D119" s="392"/>
      <c r="E119" s="393"/>
      <c r="F119" s="558">
        <f>SUM(F115:L115)</f>
        <v>286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571</v>
      </c>
      <c r="D120" s="392"/>
      <c r="E120" s="393"/>
      <c r="F120" s="558">
        <f>SUM(F118:G119)</f>
        <v>3942</v>
      </c>
      <c r="G120" s="55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560"/>
      <c r="D121" s="560"/>
      <c r="E121" s="560"/>
      <c r="F121" s="561"/>
      <c r="G121" s="56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438" t="str">
        <f>IF(7-COUNTIF(F16:L16,"")&lt;=0,"","III. STATISTIC REPORT AS OF:  "&amp;UPPER(TEXT(LOOKUP(2,1/($F$16:$L$16&lt;&gt;""),$F$16:$L$16),"MMM D, YYYY")))</f>
        <v>III. STATISTIC REPORT AS OF:  JAN 19, 2025</v>
      </c>
      <c r="C123" s="438"/>
      <c r="D123" s="438"/>
      <c r="E123" s="438"/>
      <c r="F123" s="438"/>
      <c r="G123" s="438"/>
      <c r="H123" s="438"/>
      <c r="I123" s="438"/>
      <c r="J123" s="438"/>
      <c r="K123" s="438"/>
      <c r="L123" s="43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380" t="s">
        <v>15</v>
      </c>
      <c r="E125" s="551"/>
      <c r="F125" s="551"/>
      <c r="G125" s="552"/>
      <c r="H125" s="556" t="s">
        <v>16</v>
      </c>
      <c r="I125" s="556"/>
      <c r="J125" s="557" t="s">
        <v>17</v>
      </c>
      <c r="K125" s="556" t="s">
        <v>18</v>
      </c>
      <c r="L125" s="556"/>
    </row>
    <row r="126" spans="2:16" s="50" customFormat="1" ht="16.5" x14ac:dyDescent="0.25">
      <c r="B126" s="170"/>
      <c r="C126" s="219"/>
      <c r="D126" s="553"/>
      <c r="E126" s="554"/>
      <c r="F126" s="554"/>
      <c r="G126" s="555"/>
      <c r="H126" s="556"/>
      <c r="I126" s="556"/>
      <c r="J126" s="557"/>
      <c r="K126" s="556"/>
      <c r="L126" s="556"/>
    </row>
    <row r="127" spans="2:16" s="50" customFormat="1" ht="3.75" customHeight="1" x14ac:dyDescent="0.25">
      <c r="B127" s="170"/>
      <c r="C127" s="219"/>
      <c r="D127" s="369"/>
      <c r="E127" s="370"/>
      <c r="F127" s="370"/>
      <c r="G127" s="371"/>
      <c r="H127" s="441"/>
      <c r="I127" s="442"/>
      <c r="J127" s="168"/>
      <c r="K127" s="441"/>
      <c r="L127" s="44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392" t="s">
        <v>19</v>
      </c>
      <c r="F128" s="392"/>
      <c r="G128" s="393"/>
      <c r="H128" s="535">
        <v>0</v>
      </c>
      <c r="I128" s="536"/>
      <c r="J128" s="212">
        <v>0</v>
      </c>
      <c r="K128" s="535">
        <f>J128+REF!D1</f>
        <v>0</v>
      </c>
      <c r="L128" s="53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392" t="s">
        <v>20</v>
      </c>
      <c r="F129" s="392"/>
      <c r="G129" s="393"/>
      <c r="H129" s="535">
        <v>0</v>
      </c>
      <c r="I129" s="536"/>
      <c r="J129" s="212">
        <v>0</v>
      </c>
      <c r="K129" s="535">
        <f>J129+REF!D2</f>
        <v>0</v>
      </c>
      <c r="L129" s="53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392" t="s">
        <v>21</v>
      </c>
      <c r="F130" s="392"/>
      <c r="G130" s="393"/>
      <c r="H130" s="535">
        <v>0</v>
      </c>
      <c r="I130" s="536"/>
      <c r="J130" s="212">
        <v>0</v>
      </c>
      <c r="K130" s="535">
        <f>J130+REF!D3</f>
        <v>0</v>
      </c>
      <c r="L130" s="536"/>
    </row>
    <row r="131" spans="2:12" s="50" customFormat="1" ht="16.5" x14ac:dyDescent="0.25">
      <c r="B131" s="170"/>
      <c r="C131" s="219"/>
      <c r="D131" s="216" t="s">
        <v>537</v>
      </c>
      <c r="E131" s="548" t="s">
        <v>23</v>
      </c>
      <c r="F131" s="548"/>
      <c r="G131" s="549"/>
      <c r="H131" s="550">
        <v>0</v>
      </c>
      <c r="I131" s="536"/>
      <c r="J131" s="212">
        <v>0</v>
      </c>
      <c r="K131" s="535">
        <f>J131+REF!D4</f>
        <v>0</v>
      </c>
      <c r="L131" s="536"/>
    </row>
    <row r="132" spans="2:12" s="50" customFormat="1" ht="16.5" x14ac:dyDescent="0.25">
      <c r="B132" s="170"/>
      <c r="C132" s="219"/>
      <c r="D132" s="216" t="s">
        <v>538</v>
      </c>
      <c r="E132" s="548" t="s">
        <v>25</v>
      </c>
      <c r="F132" s="548"/>
      <c r="G132" s="549"/>
      <c r="H132" s="535">
        <v>0</v>
      </c>
      <c r="I132" s="536"/>
      <c r="J132" s="212">
        <v>0</v>
      </c>
      <c r="K132" s="535">
        <f>J132+REF!D5</f>
        <v>0</v>
      </c>
      <c r="L132" s="536"/>
    </row>
    <row r="133" spans="2:12" s="50" customFormat="1" ht="16.5" x14ac:dyDescent="0.25">
      <c r="B133" s="170"/>
      <c r="C133" s="219"/>
      <c r="D133" s="216" t="s">
        <v>539</v>
      </c>
      <c r="E133" s="548" t="s">
        <v>27</v>
      </c>
      <c r="F133" s="548"/>
      <c r="G133" s="549"/>
      <c r="H133" s="535">
        <v>0</v>
      </c>
      <c r="I133" s="536"/>
      <c r="J133" s="212">
        <v>0</v>
      </c>
      <c r="K133" s="535">
        <f>J133+REF!D6</f>
        <v>0</v>
      </c>
      <c r="L133" s="53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392" t="s">
        <v>28</v>
      </c>
      <c r="F134" s="392"/>
      <c r="G134" s="393"/>
      <c r="H134" s="535">
        <v>0</v>
      </c>
      <c r="I134" s="536"/>
      <c r="J134" s="212">
        <v>0</v>
      </c>
      <c r="K134" s="535">
        <f>J134+REF!D7</f>
        <v>0</v>
      </c>
      <c r="L134" s="53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392" t="s">
        <v>29</v>
      </c>
      <c r="F135" s="392"/>
      <c r="G135" s="393"/>
      <c r="H135" s="535">
        <v>0</v>
      </c>
      <c r="I135" s="536"/>
      <c r="J135" s="212">
        <v>0</v>
      </c>
      <c r="K135" s="535">
        <f>J135+REF!D8</f>
        <v>0</v>
      </c>
      <c r="L135" s="53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392" t="s">
        <v>30</v>
      </c>
      <c r="F136" s="392"/>
      <c r="G136" s="393"/>
      <c r="H136" s="537">
        <v>236</v>
      </c>
      <c r="I136" s="538"/>
      <c r="J136" s="174">
        <f>MAX(F37:L37,F90:L90)</f>
        <v>237</v>
      </c>
      <c r="K136" s="539">
        <f>MAX(H136,J136,$O$10)</f>
        <v>238</v>
      </c>
      <c r="L136" s="540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392" t="s">
        <v>546</v>
      </c>
      <c r="F137" s="392"/>
      <c r="G137" s="393"/>
      <c r="H137" s="537">
        <f>O7</f>
        <v>757006</v>
      </c>
      <c r="I137" s="538"/>
      <c r="J137" s="213">
        <f>SUM(F120)</f>
        <v>3942</v>
      </c>
      <c r="K137" s="545">
        <f>H137+J137</f>
        <v>760948</v>
      </c>
      <c r="L137" s="545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546" t="str">
        <f>IF($K$137=$H$137,"",ROUND(($K$137/$H$137-1)*100,2)&amp;"% ↑")</f>
        <v>0.52% ↑</v>
      </c>
      <c r="L138" s="546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547" t="s">
        <v>55</v>
      </c>
      <c r="C151" s="547"/>
      <c r="D151" s="547"/>
      <c r="E151" s="547"/>
      <c r="F151" s="54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534" t="s">
        <v>91</v>
      </c>
      <c r="D166" s="534"/>
      <c r="E166" s="534"/>
      <c r="F166" s="534"/>
      <c r="G166" s="534"/>
      <c r="H166" s="534"/>
      <c r="I166" s="534"/>
      <c r="J166" s="534"/>
      <c r="K166" s="534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369" t="s">
        <v>39</v>
      </c>
      <c r="D171" s="371"/>
      <c r="E171" s="190" t="s">
        <v>40</v>
      </c>
      <c r="F171" s="369" t="s">
        <v>64</v>
      </c>
      <c r="G171" s="371"/>
      <c r="H171" s="369" t="s">
        <v>0</v>
      </c>
      <c r="I171" s="371"/>
      <c r="J171" s="369" t="s">
        <v>42</v>
      </c>
      <c r="K171" s="371"/>
    </row>
    <row r="172" spans="2:12" s="50" customFormat="1" ht="14.25" customHeight="1" x14ac:dyDescent="0.25">
      <c r="B172" s="143"/>
      <c r="C172" s="541" t="s">
        <v>91</v>
      </c>
      <c r="D172" s="542"/>
      <c r="E172" s="191"/>
      <c r="F172" s="543"/>
      <c r="G172" s="544"/>
      <c r="H172" s="543"/>
      <c r="I172" s="544"/>
      <c r="J172" s="543"/>
      <c r="K172" s="544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531" t="s">
        <v>62</v>
      </c>
      <c r="D176" s="531"/>
      <c r="E176" s="531"/>
      <c r="F176" s="531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532" t="s">
        <v>99</v>
      </c>
      <c r="D178" s="532"/>
      <c r="E178" s="532"/>
      <c r="F178" s="532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533" t="s">
        <v>100</v>
      </c>
      <c r="D179" s="533"/>
      <c r="E179" s="533"/>
      <c r="F179" s="533"/>
      <c r="G179" s="533"/>
      <c r="H179" s="533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6</v>
      </c>
      <c r="B1">
        <f ca="1">RAND()</f>
        <v>0.41596503069404334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1</v>
      </c>
      <c r="B2">
        <f t="shared" ref="B2:B7" ca="1" si="1">RAND()</f>
        <v>0.77108861787608751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0.16074295675533212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0.68947340850446037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4</v>
      </c>
      <c r="B5">
        <f t="shared" ca="1" si="1"/>
        <v>0.59674370032141222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0.48515184023389613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0.75744521012059096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14-July 20, 2025</vt:lpstr>
      <vt:lpstr>July 21-July 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14-July 20, 2025'!CUR_YEAR</vt:lpstr>
      <vt:lpstr>'July 21-July 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14-July 20, 2025'!DATE_RANGE</vt:lpstr>
      <vt:lpstr>'July 21-July 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14-July 20, 2025'!DATE_RANGE_TABLE</vt:lpstr>
      <vt:lpstr>'July 21-July 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14-July 20, 2025'!DAY_FMT</vt:lpstr>
      <vt:lpstr>'July 21-July 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14-July 20, 2025'!END_YEAR</vt:lpstr>
      <vt:lpstr>'July 21-July 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14-July 20, 2025'!FIRST_DAY</vt:lpstr>
      <vt:lpstr>'July 21-July 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14-July 20, 2025'!FIRST_DAY_FALLBACK</vt:lpstr>
      <vt:lpstr>'July 21-July 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14-July 20, 2025'!FULL_DATE_FMT</vt:lpstr>
      <vt:lpstr>'July 21-July 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14-July 20, 2025'!LAST_SUN</vt:lpstr>
      <vt:lpstr>'July 21-July 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14-July 20, 2025'!MONTH_FMT</vt:lpstr>
      <vt:lpstr>'July 21-July 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14-July 20, 2025'!NO_MONTH_FMT</vt:lpstr>
      <vt:lpstr>'July 21-July 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14-July 20, 2025'!NO_YR_FMT</vt:lpstr>
      <vt:lpstr>'July 21-July 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14-July 20, 2025'!PADDING</vt:lpstr>
      <vt:lpstr>'July 21-July 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14-July 20, 2025'!PADDING_FALLBACK</vt:lpstr>
      <vt:lpstr>'July 21-July 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14-July 20, 2025'!PADDING_FORMAT</vt:lpstr>
      <vt:lpstr>'July 21-July 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14-July 20, 2025'!Print_Area</vt:lpstr>
      <vt:lpstr>'July 21-July 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14-July 20, 2025'!Print_Titles</vt:lpstr>
      <vt:lpstr>'July 21-July 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14-July 20, 2025'!REF_ERRMSG</vt:lpstr>
      <vt:lpstr>'July 21-July 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14-July 20, 2025'!REF_FALLBACK</vt:lpstr>
      <vt:lpstr>'July 21-July 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14-July 20, 2025'!REF_INC</vt:lpstr>
      <vt:lpstr>'July 21-July 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14-July 20, 2025'!REF_NUM_FULL</vt:lpstr>
      <vt:lpstr>'July 21-July 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14-July 20, 2025'!REF_PRETEXT</vt:lpstr>
      <vt:lpstr>'July 21-July 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14-July 20, 2025'!REF_RESOLVED</vt:lpstr>
      <vt:lpstr>'July 21-July 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14-July 20, 2025'!REF_TICKER</vt:lpstr>
      <vt:lpstr>'July 21-July 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14-July 20, 2025'!REF_TICKER_INC</vt:lpstr>
      <vt:lpstr>'July 21-July 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14-July 20, 2025'!TICKER_PADDING</vt:lpstr>
      <vt:lpstr>'July 21-July 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14-July 20, 2025'!TICKER_PADDING_FALLBACK</vt:lpstr>
      <vt:lpstr>'July 21-July 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14-July 20, 2025'!TICKER_PADDING_FORMAT</vt:lpstr>
      <vt:lpstr>'July 21-July 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14-July 20, 2025'!WEEK_CODE</vt:lpstr>
      <vt:lpstr>'July 21-July 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14-July 20, 2025'!WEEK_END</vt:lpstr>
      <vt:lpstr>'July 21-July 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14-July 20, 2025'!WEEK_FULL_FMT</vt:lpstr>
      <vt:lpstr>'July 21-July 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14-July 20, 2025'!WEEK_NUM</vt:lpstr>
      <vt:lpstr>'July 21-July 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14-July 20, 2025'!WEEK_START</vt:lpstr>
      <vt:lpstr>'July 21-July 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14-July 20, 2025'!YEAR_FMT</vt:lpstr>
      <vt:lpstr>'July 21-July 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14-July 20, 2025'!YEAR_SPACER</vt:lpstr>
      <vt:lpstr>'July 21-July 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14-July 20, 2025'!YEARS</vt:lpstr>
      <vt:lpstr>'July 21-July 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EDADES-018</dc:creator>
  <cp:lastModifiedBy>MasterZeeno</cp:lastModifiedBy>
  <cp:lastPrinted>2025-07-23T06:56:49Z</cp:lastPrinted>
  <dcterms:created xsi:type="dcterms:W3CDTF">2012-04-19T07:50:26Z</dcterms:created>
  <dcterms:modified xsi:type="dcterms:W3CDTF">2025-07-25T02:18:59Z</dcterms:modified>
</cp:coreProperties>
</file>