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7E6D28DB-C187-4BC9-B919-49A71FDE8F41}" xr6:coauthVersionLast="47" xr6:coauthVersionMax="47" xr10:uidLastSave="{00000000-0000-0000-0000-000000000000}"/>
  <bookViews>
    <workbookView xWindow="-120" yWindow="-120" windowWidth="20730" windowHeight="11160" tabRatio="911" firstSheet="127" activeTab="133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Aug 4-Aug 10,2025 " sheetId="510" r:id="rId134"/>
    <sheet name="New Format" sheetId="481" state="hidden" r:id="rId135"/>
    <sheet name="Jan 13 - 19, 2025 (1)" sheetId="459" state="hidden" r:id="rId136"/>
    <sheet name="REF" sheetId="443" state="hidden" r:id="rId137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133">'Aug 4-Aug 10,2025 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4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133">'Aug 4-Aug 10,2025 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4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133">'Aug 4-Aug 10,2025 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4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133">'Aug 4-Aug 10,2025 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4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133">'Aug 4-Aug 10,2025 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4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4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133">'Aug 4-Aug 10,2025 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4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133">'Aug 4-Aug 10,2025 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4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133">'Aug 4-Aug 10,2025 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4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133">'Aug 4-Aug 10,2025 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4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133">'Aug 4-Aug 10,2025 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4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133">'Aug 4-Aug 10,2025 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4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133">'Aug 4-Aug 10,2025 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4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133">'Aug 4-Aug 10,2025 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4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133">'Aug 4-Aug 10,2025 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4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133">'Aug 4-Aug 10,2025 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4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3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5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4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133">'Aug 4-Aug 10,2025 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4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133">'Aug 4-Aug 10,2025 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4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133">'Aug 4-Aug 10,2025 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4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133">'Aug 4-Aug 10,2025 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4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133">'Aug 4-Aug 10,2025 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4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133">'Aug 4-Aug 10,2025 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4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133">'Aug 4-Aug 10,2025 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4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133">'Aug 4-Aug 10,2025 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4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133">'Aug 4-Aug 10,2025 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4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133">'Aug 4-Aug 10,2025 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4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133">'Aug 4-Aug 10,2025 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4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133">'Aug 4-Aug 10,2025 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4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133">'Aug 4-Aug 10,2025 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4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133">'Aug 4-Aug 10,2025 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4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133">'Aug 4-Aug 10,2025 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4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133">'Aug 4-Aug 10,2025 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4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133">'Aug 4-Aug 10,2025 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4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133">'Aug 4-Aug 10,2025 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4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133">'Aug 4-Aug 10,2025 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4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133">'Aug 4-Aug 10,2025 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4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133">'Aug 4-Aug 10,2025 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4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4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<sst xmlns="http://schemas.openxmlformats.org/spreadsheetml/2006/main" count="29072" uniqueCount="717">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</sst>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0.62104512134642642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0.37037097878245795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0.62904284941943367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5.0332027584681915E-3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0.62838361406377741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0.25128208595070911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0.81571333543558078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0.92205027384369209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0.27633181923612204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0.42074415725622127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0.37967806322659758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0.60019051496944398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0.52566215046497811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0.84147851642896243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0.78611127697779337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0.27602921340183706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0.54015617165023821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0.41824507944621836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0.32193727271307448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0.66426189739011565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0.89477559561905595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0.8373043735463217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0.63536094574604007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0.22641438531733171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0.48946660986798929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6.5235484875808991E-2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0.74056213849766817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0.68227395683474523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0.52020746492514602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0.87785480709281161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0.89301748507019807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0.60329878334534415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0.76745085355246578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0.44575823640151435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4.3837824927894786E-6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0.12298039098528601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0.18887522258655742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0.20443042510756426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0.20699506595922923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2.0991258228648002E-2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0.50204110330920482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0.46281229710529104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0.8285538748592618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0.42955955060760354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0.91013539889720174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0.68735682990292568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0.20231368334460909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0.99371690107896959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0.13825673195226906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4.7620428543909243E-2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0.66201184236634525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1</v>
      </c>
      <c r="Y3">
        <f t="shared" ca="1" si="1"/>
        <v>0.93675023427129334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0.76915807139144088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0.63450765502428963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0.17563049002353659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0.56271528759497125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0.72106764139302804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0.8098345544039881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0.20355474496064418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0.70011651377434636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0.80644129247808471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0.66306481419691699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0.82277676505116104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1.7335633104192616E-2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0.66942377121617158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0.81956048867752718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0.5231924941432865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8.059614673338833E-2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0.86835923247720614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0.76536869510562455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0.50223592108235249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0.99458935782771873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0.7007269705178345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0.74886180187268447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0.97717975907839327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0.96203741283981603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0.60303413585256194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67" priority="11" stopIfTrue="1">
      <formula>OR($P$56="",NOT(ISNUMBER($P$56)),$P$56&lt;=0)</formula>
    </cfRule>
  </conditionalFormatting>
  <conditionalFormatting sqref="C209:G209">
    <cfRule type="expression" dxfId="366" priority="4" stopIfTrue="1">
      <formula>SUM($B$203:$B$208)&lt;=0</formula>
    </cfRule>
  </conditionalFormatting>
  <conditionalFormatting sqref="C221:G221">
    <cfRule type="expression" dxfId="365" priority="5" stopIfTrue="1">
      <formula>SUM($B$212:$B$220)&lt;=0</formula>
    </cfRule>
  </conditionalFormatting>
  <conditionalFormatting sqref="C260:I260">
    <cfRule type="expression" dxfId="364" priority="8" stopIfTrue="1">
      <formula>SUM(G239:I239)&lt;=0</formula>
    </cfRule>
  </conditionalFormatting>
  <conditionalFormatting sqref="C72:K92 C95:K115 C120:K140 C143:K163">
    <cfRule type="expression" dxfId="363" priority="6" stopIfTrue="1">
      <formula>OR(C$71="",$C72="")</formula>
    </cfRule>
  </conditionalFormatting>
  <conditionalFormatting sqref="C203:K208 C212:K220">
    <cfRule type="expression" dxfId="362" priority="3" stopIfTrue="1">
      <formula>OR($C203="",$H203="")</formula>
    </cfRule>
  </conditionalFormatting>
  <conditionalFormatting sqref="C226:K234">
    <cfRule type="expression" dxfId="361" priority="2" stopIfTrue="1">
      <formula>$C226=""</formula>
    </cfRule>
  </conditionalFormatting>
  <conditionalFormatting sqref="C235:K235">
    <cfRule type="expression" dxfId="360" priority="7" stopIfTrue="1">
      <formula>SUM($F$224:$I$224)&lt;=0</formula>
    </cfRule>
  </conditionalFormatting>
  <conditionalFormatting sqref="C241:K259">
    <cfRule type="expression" dxfId="359" priority="1" stopIfTrue="1">
      <formula>$C241=""</formula>
    </cfRule>
  </conditionalFormatting>
  <conditionalFormatting sqref="J260">
    <cfRule type="expression" dxfId="358" priority="10" stopIfTrue="1">
      <formula>SUM(N239:Q239)&lt;=0</formula>
    </cfRule>
  </conditionalFormatting>
  <conditionalFormatting sqref="K260">
    <cfRule type="expression" dxfId="35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4</v>
      </c>
      <c r="Y1" s="159">
        <f ca="1">RAND()</f>
        <v>0.65505661801445469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0.99802515535441128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5</v>
      </c>
      <c r="Y3" s="159">
        <f t="shared" ca="1" si="2"/>
        <v>0.58401459865570116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2</v>
      </c>
      <c r="Y4" s="159">
        <f t="shared" ca="1" si="2"/>
        <v>0.96587684964844123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0.19159524100166692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3</v>
      </c>
      <c r="Y6" s="159">
        <f t="shared" ca="1" si="2"/>
        <v>0.73902690656134018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0.16273808634405595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56" priority="2" stopIfTrue="1">
      <formula>$C17=""</formula>
    </cfRule>
  </conditionalFormatting>
  <conditionalFormatting sqref="F15:L37 F40:L62 F68:L90 F93:L115">
    <cfRule type="expression" dxfId="355" priority="3" stopIfTrue="1">
      <formula>F$15=""</formula>
    </cfRule>
  </conditionalFormatting>
  <conditionalFormatting sqref="K140">
    <cfRule type="expression" dxfId="35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0.41845381613968846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2</v>
      </c>
      <c r="Y2" s="159">
        <f t="shared" ca="1" si="2"/>
        <v>0.77377409138517805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3</v>
      </c>
      <c r="Y3" s="159">
        <f t="shared" ca="1" si="2"/>
        <v>0.62768045572870057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7</v>
      </c>
      <c r="Y4" s="159">
        <f t="shared" ca="1" si="2"/>
        <v>5.1415743498932631E-3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0.5443638556662409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0.88209661316004551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0.40800981092830424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1</v>
      </c>
      <c r="Y1" s="159">
        <f ca="1">RAND()</f>
        <v>0.19899205023499034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3</v>
      </c>
      <c r="Y2" s="159">
        <f t="shared" ref="Y2:Y7" ca="1" si="2">RAND()</f>
        <v>0.12897688719571421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6</v>
      </c>
      <c r="Y3" s="159">
        <f t="shared" ca="1" si="2"/>
        <v>8.860880971052465E-2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7</v>
      </c>
      <c r="Y4" s="159">
        <f t="shared" ca="1" si="2"/>
        <v>7.2459197080192217E-2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0.18191416226515233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0.10846470090908367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5</v>
      </c>
      <c r="Y7" s="160">
        <f t="shared" ca="1" si="2"/>
        <v>0.10133393422223735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45876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709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SSR/EHS/F/25-00-0127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643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644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8" t="str">
        <f>$E$17 &amp; "  (" &amp; TEXT(WEEK_START,WEEK_FULL_FMT) &amp; "-" &amp; TEXT(WEEK_END,WEEK_FULL_FMT) &amp; ")"</f>
        <v>July 21-27,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49">IF(C74="","",UPPER(C74))</f>
        <v>SECURITY GUARD</v>
      </c>
      <c r="D173" s="714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49"/>
        <v>ELECTRICIAN</v>
      </c>
      <c r="D174" s="714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49"/>
        <v>ADMIN</v>
      </c>
      <c r="D175" s="714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49"/>
        <v>ACTECH</v>
      </c>
      <c r="D176" s="714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49"/>
        <v>WELTANCHAUNG</v>
      </c>
      <c r="D177" s="714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49"/>
        <v>TRIGOLD</v>
      </c>
      <c r="D178" s="714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49"/>
        <v>REBTRADE</v>
      </c>
      <c r="D179" s="714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49"/>
        <v>NEWCORE</v>
      </c>
      <c r="D180" s="714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49"/>
        <v>CYPRESS</v>
      </c>
      <c r="D181" s="714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49"/>
        <v>AGCHEM</v>
      </c>
      <c r="D182" s="714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49"/>
        <v>SPECSERV</v>
      </c>
      <c r="D183" s="714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49"/>
        <v>SISCOR</v>
      </c>
      <c r="D184" s="714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49"/>
        <v>ARLO</v>
      </c>
      <c r="D185" s="714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49"/>
        <v>MULTILINE</v>
      </c>
      <c r="D186" s="714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49"/>
        <v>LITAN</v>
      </c>
      <c r="D187" s="714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49"/>
        <v>PRIMEPOWER</v>
      </c>
      <c r="D188" s="714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49"/>
        <v>MSJR</v>
      </c>
      <c r="D189" s="714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49"/>
        <v>GERON</v>
      </c>
      <c r="D190" s="714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49"/>
        <v>SOUTH PACIFIC</v>
      </c>
      <c r="D191" s="714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49"/>
        <v>EMD</v>
      </c>
      <c r="D192" s="714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49"/>
        <v>KONE</v>
      </c>
      <c r="D193" s="714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49"/>
        <v>BASIC MAC</v>
      </c>
      <c r="D194" s="714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49"/>
        <v/>
      </c>
      <c r="D195" s="714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49"/>
        <v/>
      </c>
      <c r="D196" s="714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49"/>
        <v/>
      </c>
      <c r="D197" s="714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49"/>
        <v/>
      </c>
      <c r="D198" s="714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49"/>
        <v/>
      </c>
      <c r="D199" s="714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13800</v>
      </c>
      <c r="F202" s="716"/>
      <c r="G202" s="354"/>
      <c r="H202" s="715" t="s">
        <v>647</v>
      </c>
      <c r="I202" s="715"/>
      <c r="J202" s="716">
        <f>R67</f>
        <v>1222350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536</v>
      </c>
      <c r="F203" s="716"/>
      <c r="G203" s="354"/>
      <c r="H203" s="715" t="s">
        <v>648</v>
      </c>
      <c r="I203" s="715"/>
      <c r="J203" s="716">
        <f>SUM(E204:F204,J202)</f>
        <v>1236686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14336</v>
      </c>
      <c r="F204" s="716"/>
      <c r="G204" s="354"/>
      <c r="H204" s="354"/>
      <c r="I204" s="345"/>
      <c r="J204" s="717" t="str">
        <f>IF(J219=F219,"",ROUND((J219/F219-1)*100,2)&amp;"% ↑")</f>
        <v>1.17%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346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1222350</v>
      </c>
      <c r="G219" s="716"/>
      <c r="H219" s="716">
        <f>E204</f>
        <v>14336</v>
      </c>
      <c r="I219" s="716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SSR/EHS/F/25-00-0128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713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SSR/EHS/F/25-00-0128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716</v>
      </c>
      <c r="C63" s="360"/>
      <c r="D63" s="708" t="str">
        <f>$E$17 &amp; "  (" &amp; TEXT(WEEK_START,WEEK_FULL_FMT) &amp; "-" &amp; TEXT(WEEK_END,WEEK_FULL_FMT) &amp; ")"</f>
        <v>July 28-August 3,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18760</v>
      </c>
      <c r="F202" s="716"/>
      <c r="G202" s="354"/>
      <c r="H202" s="715" t="s">
        <v>647</v>
      </c>
      <c r="I202" s="715"/>
      <c r="J202" s="716">
        <f>R67</f>
        <v>1236686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2002</v>
      </c>
      <c r="F203" s="716"/>
      <c r="G203" s="354"/>
      <c r="H203" s="715" t="s">
        <v>648</v>
      </c>
      <c r="I203" s="715"/>
      <c r="J203" s="716">
        <f>SUM(E204:F204,J202)</f>
        <v>1257448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20762</v>
      </c>
      <c r="F204" s="716"/>
      <c r="G204" s="354"/>
      <c r="H204" s="354"/>
      <c r="I204" s="345"/>
      <c r="J204" s="717" t="str">
        <f>IF(J219=F219,"",ROUND((J219/F219-1)*100,2)&amp;"% ↑")</f>
        <v>1.68%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715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394</v>
      </c>
      <c r="G218" s="716"/>
      <c r="H218" s="716">
        <f>MAX(E101:K101,E133:K133)</f>
        <v>378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1236686</v>
      </c>
      <c r="G219" s="716"/>
      <c r="H219" s="716">
        <f>E204</f>
        <v>20762</v>
      </c>
      <c r="I219" s="716"/>
      <c r="J219" s="719">
        <f>SUM(F219:I219)</f>
        <v>1257448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198" zoomScale="85" zoomScaleNormal="100" zoomScaleSheetLayoutView="85" zoomScalePageLayoutView="55" workbookViewId="0">
      <selection activeCell="C215" sqref="C215:E215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SSR/EHS/F/25-00-0129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45876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94" t="s">
        <v>636</v>
      </c>
      <c r="R55" s="694"/>
      <c r="S55" s="694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95" t="s">
        <v>714</v>
      </c>
      <c r="R56" s="695"/>
      <c r="S56" s="695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6" t="s">
        <v>44</v>
      </c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8"/>
      <c r="N59" s="354"/>
      <c r="P59" s="702" t="s">
        <v>641</v>
      </c>
      <c r="Q59" s="702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9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1"/>
      <c r="N60" s="354"/>
      <c r="P60" s="702" t="s">
        <v>642</v>
      </c>
      <c r="Q60" s="702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04" t="str">
        <f>IF(OR(REF_TICKER_INC="",REF_INC=""),REF_ERRMSG,REF_NUM_FULL)</f>
        <v>Reference No.: SSR/EHS/F/25-00-0129</v>
      </c>
      <c r="C61" s="705"/>
      <c r="D61" s="705"/>
      <c r="E61" s="705"/>
      <c r="F61" s="705"/>
      <c r="G61" s="705"/>
      <c r="H61" s="705"/>
      <c r="I61" s="705"/>
      <c r="J61" s="705"/>
      <c r="K61" s="705"/>
      <c r="L61" s="705"/>
      <c r="M61" s="706"/>
      <c r="N61" s="359"/>
      <c r="P61" s="707" t="s">
        <v>23</v>
      </c>
      <c r="Q61" s="70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7" t="s">
        <v>25</v>
      </c>
      <c r="Q62" s="70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716</v>
      </c>
      <c r="C63" s="360"/>
      <c r="D63" s="708" t="str">
        <f>$E$17 &amp; "  (" &amp; TEXT(WEEK_START,WEEK_FULL_FMT) &amp; "-" &amp; TEXT(WEEK_END,WEEK_FULL_FMT) &amp; ")"</f>
        <v>August 4-10, 2025  (Monday-Sunday)</v>
      </c>
      <c r="E63" s="708"/>
      <c r="F63" s="708"/>
      <c r="G63" s="708"/>
      <c r="H63" s="708"/>
      <c r="I63" s="708"/>
      <c r="J63" s="708"/>
      <c r="K63" s="708"/>
      <c r="L63" s="361"/>
      <c r="M63" s="354"/>
      <c r="N63" s="354"/>
      <c r="P63" s="707" t="s">
        <v>27</v>
      </c>
      <c r="Q63" s="70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03" t="s">
        <v>710</v>
      </c>
      <c r="E64" s="703"/>
      <c r="F64" s="703"/>
      <c r="G64" s="703"/>
      <c r="H64" s="703"/>
      <c r="I64" s="703"/>
      <c r="J64" s="703"/>
      <c r="K64" s="703"/>
      <c r="L64" s="362"/>
      <c r="M64" s="354"/>
      <c r="N64" s="354"/>
      <c r="O64" s="355"/>
      <c r="P64" s="707" t="s">
        <v>646</v>
      </c>
      <c r="Q64" s="70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03" t="s">
        <v>578</v>
      </c>
      <c r="E65" s="703"/>
      <c r="F65" s="703"/>
      <c r="G65" s="703"/>
      <c r="H65" s="703"/>
      <c r="I65" s="703"/>
      <c r="J65" s="703"/>
      <c r="K65" s="703"/>
      <c r="L65" s="362"/>
      <c r="M65" s="354"/>
      <c r="N65" s="354"/>
      <c r="O65" s="363"/>
      <c r="P65" s="702" t="s">
        <v>615</v>
      </c>
      <c r="Q65" s="702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03" t="s">
        <v>577</v>
      </c>
      <c r="E66" s="703"/>
      <c r="F66" s="703"/>
      <c r="G66" s="703"/>
      <c r="H66" s="703"/>
      <c r="I66" s="703"/>
      <c r="J66" s="703"/>
      <c r="K66" s="703"/>
      <c r="L66" s="359"/>
      <c r="M66" s="354"/>
      <c r="N66" s="354"/>
      <c r="O66" s="363"/>
      <c r="P66" s="702" t="s">
        <v>570</v>
      </c>
      <c r="Q66" s="702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02" t="s">
        <v>546</v>
      </c>
      <c r="Q67" s="702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3" t="s">
        <v>711</v>
      </c>
      <c r="D71" s="693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10" t="s">
        <v>590</v>
      </c>
      <c r="D72" s="710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9" t="s">
        <v>11</v>
      </c>
      <c r="D73" s="709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9" t="s">
        <v>527</v>
      </c>
      <c r="D74" s="709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9" t="s">
        <v>528</v>
      </c>
      <c r="D75" s="709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9" t="s">
        <v>529</v>
      </c>
      <c r="D76" s="709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9" t="s">
        <v>666</v>
      </c>
      <c r="D77" s="709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9" t="s">
        <v>613</v>
      </c>
      <c r="D78" s="709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9" t="s">
        <v>689</v>
      </c>
      <c r="D79" s="709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9" t="s">
        <v>215</v>
      </c>
      <c r="D80" s="709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9" t="s">
        <v>289</v>
      </c>
      <c r="D81" s="709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9" t="s">
        <v>533</v>
      </c>
      <c r="D82" s="709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9" t="s">
        <v>532</v>
      </c>
      <c r="D83" s="709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9" t="s">
        <v>675</v>
      </c>
      <c r="D84" s="709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9" t="s">
        <v>224</v>
      </c>
      <c r="D85" s="709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9" t="s">
        <v>420</v>
      </c>
      <c r="D86" s="709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9" t="s">
        <v>667</v>
      </c>
      <c r="D87" s="709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9" t="s">
        <v>535</v>
      </c>
      <c r="D88" s="709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9" t="s">
        <v>668</v>
      </c>
      <c r="D89" s="709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9" t="s">
        <v>253</v>
      </c>
      <c r="D90" s="709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9" t="s">
        <v>567</v>
      </c>
      <c r="D91" s="709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9" t="s">
        <v>684</v>
      </c>
      <c r="D92" s="709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9" t="s">
        <v>685</v>
      </c>
      <c r="D93" s="709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9" t="s">
        <v>695</v>
      </c>
      <c r="D94" s="709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9" t="s">
        <v>697</v>
      </c>
      <c r="D95" s="709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9"/>
      <c r="D96" s="709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9"/>
      <c r="D97" s="709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9"/>
      <c r="D98" s="709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9"/>
      <c r="D99" s="709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9"/>
      <c r="D100" s="709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13" t="s">
        <v>13</v>
      </c>
      <c r="D101" s="713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3" t="s">
        <v>712</v>
      </c>
      <c r="D103" s="693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10" t="s">
        <v>590</v>
      </c>
      <c r="D104" s="710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1" t="str">
        <f t="shared" ref="C105:C132" si="14">IF(C73="","",UPPER(C73))</f>
        <v>STAFF</v>
      </c>
      <c r="D105" s="711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1" t="str">
        <f t="shared" si="14"/>
        <v>SECURITY GUARD</v>
      </c>
      <c r="D106" s="711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1" t="str">
        <f t="shared" si="14"/>
        <v>ELECTRICIAN</v>
      </c>
      <c r="D107" s="711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1" t="str">
        <f t="shared" si="14"/>
        <v>ADMIN</v>
      </c>
      <c r="D108" s="711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2"/>
      <c r="S108" s="712"/>
      <c r="U108" s="371"/>
      <c r="V108" s="371"/>
      <c r="W108" s="371"/>
    </row>
    <row r="109" spans="1:23" ht="15.95" customHeight="1" x14ac:dyDescent="0.2">
      <c r="A109" s="354"/>
      <c r="B109" s="354"/>
      <c r="C109" s="711" t="str">
        <f t="shared" si="14"/>
        <v>ACTECH</v>
      </c>
      <c r="D109" s="711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1" t="str">
        <f t="shared" si="14"/>
        <v>WELTANCHAUNG</v>
      </c>
      <c r="D110" s="711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1" t="str">
        <f t="shared" si="14"/>
        <v>TRIGOLD</v>
      </c>
      <c r="D111" s="711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1" t="str">
        <f t="shared" si="14"/>
        <v>REBTRADE</v>
      </c>
      <c r="D112" s="711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1" t="str">
        <f t="shared" si="14"/>
        <v>NEWCORE</v>
      </c>
      <c r="D113" s="711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1" t="str">
        <f t="shared" si="14"/>
        <v>CYPRESS</v>
      </c>
      <c r="D114" s="711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1" t="str">
        <f t="shared" si="14"/>
        <v>AGCHEM</v>
      </c>
      <c r="D115" s="711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1" t="str">
        <f t="shared" si="14"/>
        <v>SPECSERV</v>
      </c>
      <c r="D116" s="711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1" t="str">
        <f t="shared" si="14"/>
        <v>SISCOR</v>
      </c>
      <c r="D117" s="711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1" t="str">
        <f t="shared" si="14"/>
        <v>ARLO</v>
      </c>
      <c r="D118" s="711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1" t="str">
        <f t="shared" si="14"/>
        <v>MULTILINE</v>
      </c>
      <c r="D119" s="711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1" t="str">
        <f t="shared" si="14"/>
        <v>LITAN</v>
      </c>
      <c r="D120" s="711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1" t="str">
        <f t="shared" si="14"/>
        <v>PRIMEPOWER</v>
      </c>
      <c r="D121" s="711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1" t="str">
        <f t="shared" si="14"/>
        <v>MSJR</v>
      </c>
      <c r="D122" s="711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1" t="str">
        <f t="shared" si="14"/>
        <v>GERON</v>
      </c>
      <c r="D123" s="711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1" t="str">
        <f t="shared" si="14"/>
        <v>SOUTH PACIFIC</v>
      </c>
      <c r="D124" s="711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1" t="str">
        <f t="shared" si="14"/>
        <v>EMD</v>
      </c>
      <c r="D125" s="711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1" t="str">
        <f t="shared" si="14"/>
        <v>KONE</v>
      </c>
      <c r="D126" s="711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1" t="str">
        <f t="shared" si="14"/>
        <v>BASIC MAC</v>
      </c>
      <c r="D127" s="711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1" t="str">
        <f t="shared" si="14"/>
        <v/>
      </c>
      <c r="D128" s="711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1" t="str">
        <f t="shared" si="14"/>
        <v/>
      </c>
      <c r="D129" s="711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1" t="str">
        <f t="shared" si="14"/>
        <v/>
      </c>
      <c r="D130" s="711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1" t="str">
        <f t="shared" si="14"/>
        <v/>
      </c>
      <c r="D131" s="711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1" t="str">
        <f t="shared" si="14"/>
        <v/>
      </c>
      <c r="D132" s="711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13" t="s">
        <v>13</v>
      </c>
      <c r="D133" s="713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3" t="s">
        <v>711</v>
      </c>
      <c r="D138" s="693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10" t="s">
        <v>590</v>
      </c>
      <c r="D139" s="710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4" t="str">
        <f>IF(C73="","",UPPER(C73))</f>
        <v>STAFF</v>
      </c>
      <c r="D140" s="714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4" t="str">
        <f t="shared" ref="C141:C167" si="18">IF(C74="","",UPPER(C74))</f>
        <v>SECURITY GUARD</v>
      </c>
      <c r="D141" s="714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4" t="str">
        <f t="shared" si="18"/>
        <v>ELECTRICIAN</v>
      </c>
      <c r="D142" s="714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4" t="str">
        <f t="shared" si="18"/>
        <v>ADMIN</v>
      </c>
      <c r="D143" s="714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4" t="str">
        <f t="shared" si="18"/>
        <v>ACTECH</v>
      </c>
      <c r="D144" s="714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4" t="str">
        <f t="shared" si="18"/>
        <v>WELTANCHAUNG</v>
      </c>
      <c r="D145" s="714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4" t="str">
        <f t="shared" si="18"/>
        <v>TRIGOLD</v>
      </c>
      <c r="D146" s="714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4" t="str">
        <f t="shared" si="18"/>
        <v>REBTRADE</v>
      </c>
      <c r="D147" s="714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4" t="str">
        <f t="shared" si="18"/>
        <v>NEWCORE</v>
      </c>
      <c r="D148" s="714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4" t="str">
        <f t="shared" si="18"/>
        <v>CYPRESS</v>
      </c>
      <c r="D149" s="714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4" t="str">
        <f t="shared" si="18"/>
        <v>AGCHEM</v>
      </c>
      <c r="D150" s="714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4" t="str">
        <f t="shared" si="18"/>
        <v>SPECSERV</v>
      </c>
      <c r="D151" s="714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4" t="str">
        <f t="shared" si="18"/>
        <v>SISCOR</v>
      </c>
      <c r="D152" s="714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4" t="str">
        <f t="shared" si="18"/>
        <v>ARLO</v>
      </c>
      <c r="D153" s="714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4" t="str">
        <f t="shared" si="18"/>
        <v>MULTILINE</v>
      </c>
      <c r="D154" s="714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4" t="str">
        <f t="shared" si="18"/>
        <v>LITAN</v>
      </c>
      <c r="D155" s="714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4" t="str">
        <f t="shared" si="18"/>
        <v>PRIMEPOWER</v>
      </c>
      <c r="D156" s="714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4" t="str">
        <f t="shared" si="18"/>
        <v>MSJR</v>
      </c>
      <c r="D157" s="714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4" t="str">
        <f t="shared" si="18"/>
        <v>GERON</v>
      </c>
      <c r="D158" s="714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4" t="str">
        <f t="shared" si="18"/>
        <v>SOUTH PACIFIC</v>
      </c>
      <c r="D159" s="714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4" t="str">
        <f t="shared" si="18"/>
        <v>EMD</v>
      </c>
      <c r="D160" s="714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4" t="str">
        <f t="shared" si="18"/>
        <v>KONE</v>
      </c>
      <c r="D161" s="714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4" t="str">
        <f t="shared" si="18"/>
        <v>BASIC MAC</v>
      </c>
      <c r="D162" s="714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4" t="str">
        <f t="shared" si="18"/>
        <v/>
      </c>
      <c r="D163" s="714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4" t="str">
        <f t="shared" si="18"/>
        <v/>
      </c>
      <c r="D164" s="714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4" t="str">
        <f t="shared" si="18"/>
        <v/>
      </c>
      <c r="D165" s="714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4" t="str">
        <f t="shared" si="18"/>
        <v/>
      </c>
      <c r="D166" s="714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4" t="str">
        <f t="shared" si="18"/>
        <v/>
      </c>
      <c r="D167" s="714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13" t="s">
        <v>13</v>
      </c>
      <c r="D168" s="713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3" t="s">
        <v>712</v>
      </c>
      <c r="D170" s="693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10" t="s">
        <v>590</v>
      </c>
      <c r="D171" s="710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4" t="str">
        <f>IF(C73="","",UPPER(C73))</f>
        <v>STAFF</v>
      </c>
      <c r="D172" s="714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4" t="str">
        <f t="shared" ref="C173:C199" si="24">IF(C74="","",UPPER(C74))</f>
        <v>SECURITY GUARD</v>
      </c>
      <c r="D173" s="714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4" t="str">
        <f t="shared" si="24"/>
        <v>ELECTRICIAN</v>
      </c>
      <c r="D174" s="714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4" t="str">
        <f t="shared" si="24"/>
        <v>ADMIN</v>
      </c>
      <c r="D175" s="714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4" t="str">
        <f t="shared" si="24"/>
        <v>ACTECH</v>
      </c>
      <c r="D176" s="714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4" t="str">
        <f t="shared" si="24"/>
        <v>WELTANCHAUNG</v>
      </c>
      <c r="D177" s="714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4" t="str">
        <f t="shared" si="24"/>
        <v>TRIGOLD</v>
      </c>
      <c r="D178" s="714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4" t="str">
        <f t="shared" si="24"/>
        <v>REBTRADE</v>
      </c>
      <c r="D179" s="714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4" t="str">
        <f t="shared" si="24"/>
        <v>NEWCORE</v>
      </c>
      <c r="D180" s="714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4" t="str">
        <f t="shared" si="24"/>
        <v>CYPRESS</v>
      </c>
      <c r="D181" s="714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4" t="str">
        <f t="shared" si="24"/>
        <v>AGCHEM</v>
      </c>
      <c r="D182" s="714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4" t="str">
        <f t="shared" si="24"/>
        <v>SPECSERV</v>
      </c>
      <c r="D183" s="714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4" t="str">
        <f t="shared" si="24"/>
        <v>SISCOR</v>
      </c>
      <c r="D184" s="714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4" t="str">
        <f t="shared" si="24"/>
        <v>ARLO</v>
      </c>
      <c r="D185" s="714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4" t="str">
        <f t="shared" si="24"/>
        <v>MULTILINE</v>
      </c>
      <c r="D186" s="714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4" t="str">
        <f t="shared" si="24"/>
        <v>LITAN</v>
      </c>
      <c r="D187" s="714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4" t="str">
        <f t="shared" si="24"/>
        <v>PRIMEPOWER</v>
      </c>
      <c r="D188" s="714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4" t="str">
        <f t="shared" si="24"/>
        <v>MSJR</v>
      </c>
      <c r="D189" s="714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4" t="str">
        <f t="shared" si="24"/>
        <v>GERON</v>
      </c>
      <c r="D190" s="714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4" t="str">
        <f t="shared" si="24"/>
        <v>SOUTH PACIFIC</v>
      </c>
      <c r="D191" s="714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4" t="str">
        <f t="shared" si="24"/>
        <v>EMD</v>
      </c>
      <c r="D192" s="714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4" t="str">
        <f t="shared" si="24"/>
        <v>KONE</v>
      </c>
      <c r="D193" s="714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4" t="str">
        <f t="shared" si="24"/>
        <v>BASIC MAC</v>
      </c>
      <c r="D194" s="714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4" t="str">
        <f t="shared" si="24"/>
        <v/>
      </c>
      <c r="D195" s="714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4" t="str">
        <f t="shared" si="24"/>
        <v/>
      </c>
      <c r="D196" s="714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4" t="str">
        <f t="shared" si="24"/>
        <v/>
      </c>
      <c r="D197" s="714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4" t="str">
        <f t="shared" si="24"/>
        <v/>
      </c>
      <c r="D198" s="714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4" t="str">
        <f t="shared" si="24"/>
        <v/>
      </c>
      <c r="D199" s="714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13" t="s">
        <v>13</v>
      </c>
      <c r="D200" s="713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5" t="s">
        <v>610</v>
      </c>
      <c r="D202" s="715"/>
      <c r="E202" s="716">
        <f>SUM(E168:K168)</f>
        <v>10616</v>
      </c>
      <c r="F202" s="716"/>
      <c r="G202" s="354"/>
      <c r="H202" s="715" t="s">
        <v>647</v>
      </c>
      <c r="I202" s="715"/>
      <c r="J202" s="716">
        <f>R67</f>
        <v>1257448</v>
      </c>
      <c r="K202" s="716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5" t="s">
        <v>611</v>
      </c>
      <c r="D203" s="715"/>
      <c r="E203" s="716">
        <f>SUM(E200:K200)</f>
        <v>1480</v>
      </c>
      <c r="F203" s="716"/>
      <c r="G203" s="354"/>
      <c r="H203" s="715" t="s">
        <v>648</v>
      </c>
      <c r="I203" s="715"/>
      <c r="J203" s="716">
        <f>SUM(E204:F204,J202)</f>
        <v>1269544</v>
      </c>
      <c r="K203" s="716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5" t="s">
        <v>649</v>
      </c>
      <c r="D204" s="715"/>
      <c r="E204" s="716">
        <f>SUM(E202:F203)</f>
        <v>12096</v>
      </c>
      <c r="F204" s="716"/>
      <c r="G204" s="354"/>
      <c r="H204" s="354"/>
      <c r="I204" s="345"/>
      <c r="J204" s="717" t="str">
        <f>IF(J219=F219,"",ROUND((J219/F219-1)*100,2)&amp;"% ↑")</f>
        <v>0.96% ↑</v>
      </c>
      <c r="K204" s="71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3" t="s">
        <v>576</v>
      </c>
      <c r="D209" s="693"/>
      <c r="E209" s="693"/>
      <c r="F209" s="693" t="s">
        <v>16</v>
      </c>
      <c r="G209" s="693"/>
      <c r="H209" s="693" t="s">
        <v>17</v>
      </c>
      <c r="I209" s="693"/>
      <c r="J209" s="693" t="s">
        <v>18</v>
      </c>
      <c r="K209" s="693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88" t="s">
        <v>581</v>
      </c>
      <c r="D210" s="688"/>
      <c r="E210" s="688"/>
      <c r="F210" s="689">
        <f>IF(R59&lt;=0,0,IFERROR(R59*1,0))</f>
        <v>0</v>
      </c>
      <c r="G210" s="689"/>
      <c r="H210" s="689">
        <f>IF(S59&lt;=0,0,IFERROR(S59*1,0))</f>
        <v>0</v>
      </c>
      <c r="I210" s="690"/>
      <c r="J210" s="689">
        <f>IF(T59&lt;=0,0,IFERROR(T59*1,0))</f>
        <v>0</v>
      </c>
      <c r="K210" s="690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88" t="s">
        <v>582</v>
      </c>
      <c r="D211" s="688"/>
      <c r="E211" s="688"/>
      <c r="F211" s="689">
        <f>IF(R60&lt;=0,0,IFERROR(R60*1,0))</f>
        <v>0</v>
      </c>
      <c r="G211" s="689"/>
      <c r="H211" s="689">
        <f>IF(S60&lt;=0,0,IFERROR(S60*1,0))</f>
        <v>0</v>
      </c>
      <c r="I211" s="690"/>
      <c r="J211" s="689">
        <f>IF(T60&lt;=0,0,IFERROR(T60*1,0))</f>
        <v>0</v>
      </c>
      <c r="K211" s="690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88" t="s">
        <v>583</v>
      </c>
      <c r="D212" s="688"/>
      <c r="E212" s="688"/>
      <c r="F212" s="691">
        <v>0</v>
      </c>
      <c r="G212" s="691"/>
      <c r="H212" s="691">
        <v>0</v>
      </c>
      <c r="I212" s="691"/>
      <c r="J212" s="691">
        <v>0</v>
      </c>
      <c r="K212" s="69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690">
        <f>IF(R61&lt;=0,0,IFERROR(R61*1,0))</f>
        <v>0</v>
      </c>
      <c r="G213" s="690"/>
      <c r="H213" s="690">
        <f>IF(T61&lt;=0,0,IFERROR(T61*1,0))</f>
        <v>0</v>
      </c>
      <c r="I213" s="690"/>
      <c r="J213" s="690">
        <f>IF(V61&lt;=0,0,IFERROR(V61*1,0))</f>
        <v>0</v>
      </c>
      <c r="K213" s="690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715</v>
      </c>
      <c r="D214" s="718"/>
      <c r="E214" s="718"/>
      <c r="F214" s="690">
        <f>IF(R62&lt;=0,0,IFERROR(R62*1,0))</f>
        <v>0</v>
      </c>
      <c r="G214" s="690"/>
      <c r="H214" s="690">
        <f>IF(T62&lt;=0,0,IFERROR(T62*1,0))</f>
        <v>0</v>
      </c>
      <c r="I214" s="690"/>
      <c r="J214" s="690">
        <f>IF(V62&lt;=0,0,IFERROR(V62*1,0))</f>
        <v>0</v>
      </c>
      <c r="K214" s="690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690">
        <f>IF(R63&lt;=0,0,IFERROR(R63*1,0))</f>
        <v>0</v>
      </c>
      <c r="G215" s="690"/>
      <c r="H215" s="690">
        <f>IF(T63&lt;=0,0,IFERROR(T63*1,0))</f>
        <v>0</v>
      </c>
      <c r="I215" s="690"/>
      <c r="J215" s="690">
        <f>IF(V63&lt;=0,0,IFERROR(V63*1,0))</f>
        <v>0</v>
      </c>
      <c r="K215" s="690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690">
        <f>IF(R64&lt;=0,0,IFERROR(R64*1,0))</f>
        <v>0</v>
      </c>
      <c r="G216" s="690"/>
      <c r="H216" s="690">
        <f>IF(T64&lt;=0,0,IFERROR(T64*1,0))</f>
        <v>0</v>
      </c>
      <c r="I216" s="690"/>
      <c r="J216" s="690">
        <f>IF(V64&lt;=0,0,IFERROR(V64*1,0))</f>
        <v>0</v>
      </c>
      <c r="K216" s="690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88" t="s">
        <v>587</v>
      </c>
      <c r="D217" s="688"/>
      <c r="E217" s="688"/>
      <c r="F217" s="690">
        <f>IF(R65&lt;=0,0,IFERROR(R65*1,0))</f>
        <v>0</v>
      </c>
      <c r="G217" s="690"/>
      <c r="H217" s="690">
        <f>IF(T65&lt;=0,0,IFERROR(T65*1,0))</f>
        <v>0</v>
      </c>
      <c r="I217" s="690"/>
      <c r="J217" s="690">
        <f>IF(V65&lt;=0,0,IFERROR(V65*1,0))</f>
        <v>0</v>
      </c>
      <c r="K217" s="690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88" t="s">
        <v>588</v>
      </c>
      <c r="D218" s="688"/>
      <c r="E218" s="688"/>
      <c r="F218" s="716">
        <f>R66</f>
        <v>378</v>
      </c>
      <c r="G218" s="716"/>
      <c r="H218" s="716">
        <f>MAX(E101:K101,E133:K133)</f>
        <v>349</v>
      </c>
      <c r="I218" s="716"/>
      <c r="J218" s="720">
        <f>MAX(F218,H218,T66)</f>
        <v>412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88" t="s">
        <v>589</v>
      </c>
      <c r="D219" s="688"/>
      <c r="E219" s="688"/>
      <c r="F219" s="716">
        <f>J202</f>
        <v>1257448</v>
      </c>
      <c r="G219" s="716"/>
      <c r="H219" s="716">
        <f>E204</f>
        <v>12096</v>
      </c>
      <c r="I219" s="716"/>
      <c r="J219" s="719">
        <f>SUM(F219:I219)</f>
        <v>1269544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3" t="s">
        <v>11</v>
      </c>
      <c r="E239" s="693"/>
      <c r="F239" s="693"/>
      <c r="G239" s="693"/>
      <c r="H239" s="693"/>
      <c r="I239" s="693" t="s">
        <v>41</v>
      </c>
      <c r="J239" s="693"/>
      <c r="K239" s="693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13" t="str">
        <f>IFERROR("EHS " &amp; D239 &amp; " TOTAL:  " &amp; COUNT(C240:C253),"N/A")</f>
        <v>EHS STAFF TOTAL:  3</v>
      </c>
      <c r="D254" s="713"/>
      <c r="E254" s="713"/>
      <c r="F254" s="713"/>
      <c r="G254" s="713"/>
      <c r="H254" s="713"/>
      <c r="I254" s="713"/>
      <c r="J254" s="713"/>
      <c r="K254" s="713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3" t="s">
        <v>529</v>
      </c>
      <c r="E256" s="693"/>
      <c r="F256" s="693"/>
      <c r="G256" s="693"/>
      <c r="H256" s="693"/>
      <c r="I256" s="693" t="s">
        <v>41</v>
      </c>
      <c r="J256" s="693"/>
      <c r="K256" s="693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13" t="str">
        <f>IFERROR("EHS " &amp; D256 &amp; " TOTAL:  " &amp; COUNT(C257:C276),"N/A")</f>
        <v>EHS ADMIN TOTAL:  12</v>
      </c>
      <c r="D277" s="713"/>
      <c r="E277" s="713"/>
      <c r="F277" s="713"/>
      <c r="G277" s="713"/>
      <c r="H277" s="713"/>
      <c r="I277" s="713"/>
      <c r="J277" s="713"/>
      <c r="K277" s="713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3" t="s">
        <v>630</v>
      </c>
      <c r="D282" s="693"/>
      <c r="E282" s="693"/>
      <c r="F282" s="693" t="s">
        <v>628</v>
      </c>
      <c r="G282" s="693"/>
      <c r="H282" s="693"/>
      <c r="I282" s="693" t="s">
        <v>629</v>
      </c>
      <c r="J282" s="693"/>
      <c r="K282" s="693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13" t="str">
        <f>IF(SUM(F281,I281)&lt;=0,"N/A",F282 &amp; ":  " &amp; F281 &amp; C281 &amp; I282 &amp; ":  " &amp; I281 &amp; C281 &amp; "TOTAL GUARDS:  " &amp; SUM(F281,I281))</f>
        <v>N/A</v>
      </c>
      <c r="D292" s="713"/>
      <c r="E292" s="713"/>
      <c r="F292" s="713"/>
      <c r="G292" s="713"/>
      <c r="H292" s="713"/>
      <c r="I292" s="713"/>
      <c r="J292" s="713"/>
      <c r="K292" s="713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13" t="str">
        <f>IF(SUM(G296:I296)&lt;=0,"N/A",UPPER(C296) &amp; ":  " &amp; G296 &amp; $F$296 &amp; UPPER(D296) &amp; ":  " &amp; H296 &amp;$F$296 &amp; UPPER(E296) &amp; ":  " &amp; I296)</f>
        <v>N/A</v>
      </c>
      <c r="D317" s="713"/>
      <c r="E317" s="713"/>
      <c r="F317" s="713"/>
      <c r="G317" s="713"/>
      <c r="H317" s="713"/>
      <c r="I317" s="713"/>
      <c r="J317" s="713"/>
      <c r="K317" s="713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6</v>
      </c>
      <c r="Y1" s="159">
        <f ca="1">RAND()</f>
        <v>0.22477758099078571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0.97683519003517916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5</v>
      </c>
      <c r="Y3" s="159">
        <f t="shared" ca="1" si="2"/>
        <v>0.50001856423075208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7</v>
      </c>
      <c r="Y4" s="159">
        <f t="shared" ca="1" si="2"/>
        <v>7.7080745175623133E-2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2</v>
      </c>
      <c r="Y5" s="159">
        <f t="shared" ca="1" si="2"/>
        <v>0.86783199364215013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4</v>
      </c>
      <c r="Y6" s="159">
        <f t="shared" ca="1" si="2"/>
        <v>0.62229706276777708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3</v>
      </c>
      <c r="Y7" s="160">
        <f t="shared" ca="1" si="2"/>
        <v>0.81940598344124815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0.66703379393177942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7</v>
      </c>
      <c r="B2">
        <f t="shared" ref="B2:B7" ca="1" si="1">RAND()</f>
        <v>2.1605435717122035E-2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6</v>
      </c>
      <c r="B3">
        <f t="shared" ca="1" si="1"/>
        <v>0.40325494274090357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0.41072537862606107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0.69191525729016745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4</v>
      </c>
      <c r="B6">
        <f t="shared" ca="1" si="1"/>
        <v>0.49085044267625022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3</v>
      </c>
      <c r="B7">
        <f t="shared" ca="1" si="1"/>
        <v>0.50295840991887542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137</vt:i4>
      </vt:variant>
      <vt:variant>
        <vt:lpstr>Named Ranges</vt:lpstr>
      </vt:variant>
      <vt:variant>
        <vt:i4>1374</vt:i4>
      </vt:variant>
    </vt:vector>
  </HeadingPairs>
  <TitlesOfParts>
    <vt:vector size="1511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2025-08-07T04:17:24Z</dcterms:modified>
</cp:coreProperties>
</file>