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EB1CE80A-3244-4196-9BC4-3EFA26BCC745}" xr6:coauthVersionLast="47" xr6:coauthVersionMax="47" xr10:uidLastSave="{00000000-0000-0000-0000-000000000000}"/>
  <bookViews>
    <workbookView xWindow="-120" yWindow="-120" windowWidth="20730" windowHeight="11160" tabRatio="911" firstSheet="126" activeTab="132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Jan 1-5, 2025" sheetId="477" r:id="rId100"/>
    <sheet name="Jan 1 - 5, 2025 (2)" sheetId="454" state="hidden" r:id="rId101"/>
    <sheet name="Jan 6-12, 2025" sheetId="478" r:id="rId102"/>
    <sheet name="Jan 6 - 12, 2025 (1)" sheetId="458" state="hidden" r:id="rId103"/>
    <sheet name="Jan 13-19, 2025" sheetId="479" r:id="rId104"/>
    <sheet name="Jan 20-26, 2025" sheetId="482" r:id="rId105"/>
    <sheet name="Jan 27-Feb 2, 2025" sheetId="483" r:id="rId106"/>
    <sheet name="Feb 3-9, 2025" sheetId="484" r:id="rId107"/>
    <sheet name="Feb 10-16, 2025" sheetId="485" r:id="rId108"/>
    <sheet name="Feb 17-23, 2025" sheetId="486" r:id="rId109"/>
    <sheet name="Feb 24-Mar 2, 2025" sheetId="487" r:id="rId110"/>
    <sheet name="Mar 3-9, 2025" sheetId="488" r:id="rId111"/>
    <sheet name="Mar 10-16, 2025" sheetId="489" r:id="rId112"/>
    <sheet name="Mar 17-23, 2025" sheetId="490" r:id="rId113"/>
    <sheet name="Mar 24-30, 2025" sheetId="491" r:id="rId114"/>
    <sheet name="Mar 31-Apr 6, 2025" sheetId="492" r:id="rId115"/>
    <sheet name="Apr 7-13, 2025" sheetId="493" r:id="rId116"/>
    <sheet name="Apr 14-20, 2025" sheetId="494" r:id="rId117"/>
    <sheet name="Apr 21-27, 2025" sheetId="495" r:id="rId118"/>
    <sheet name="Apr 28-May 4,2025" sheetId="496" r:id="rId119"/>
    <sheet name="May 05-May 11,2025" sheetId="497" r:id="rId120"/>
    <sheet name="May 12-May 18,2025 " sheetId="498" r:id="rId121"/>
    <sheet name="May 19-May 25,2025" sheetId="499" r:id="rId122"/>
    <sheet name="May 26-June 1, 2025  " sheetId="500" r:id="rId123"/>
    <sheet name="June 2-8, 2025 " sheetId="501" r:id="rId124"/>
    <sheet name="June 9-15, 2025  " sheetId="502" r:id="rId125"/>
    <sheet name="June 16-22, 2025  " sheetId="503" r:id="rId126"/>
    <sheet name="June 23-29, 2025" sheetId="504" r:id="rId127"/>
    <sheet name="June 30-July 06, 2025 " sheetId="505" r:id="rId128"/>
    <sheet name="July 7-July 13, 2025 " sheetId="506" r:id="rId129"/>
    <sheet name="July 14-20, 2025" sheetId="507" r:id="rId130"/>
    <sheet name="July 21-27, 2025" sheetId="508" r:id="rId131"/>
    <sheet name="July 28-Aug 3,2025" sheetId="509" r:id="rId132"/>
    <sheet name="Aug 4-Aug 10,2025 " sheetId="510" r:id="rId133"/>
    <sheet name="New Format" sheetId="481" state="hidden" r:id="rId134"/>
    <sheet name="Jan 13 - 19, 2025 (1)" sheetId="459" state="hidden" r:id="rId135"/>
    <sheet name="REF" sheetId="443" state="hidden" r:id="rId136"/>
  </sheets>
  <definedNames>
    <definedName name="CUR_YEAR" localSheetId="116">'Apr 14-20, 2025'!$P$56</definedName>
    <definedName name="CUR_YEAR" localSheetId="117">'Apr 21-27, 2025'!$P$56</definedName>
    <definedName name="CUR_YEAR" localSheetId="118">'Apr 28-May 4,2025'!$P$56</definedName>
    <definedName name="CUR_YEAR" localSheetId="115">'Apr 7-13, 2025'!$P$56</definedName>
    <definedName name="CUR_YEAR" localSheetId="132">'Aug 4-Aug 10,2025 '!$P$56</definedName>
    <definedName name="CUR_YEAR" localSheetId="98">'Dec 30-31, 2024'!$Q$56</definedName>
    <definedName name="CUR_YEAR" localSheetId="107">'Feb 10-16, 2025'!$Q$56</definedName>
    <definedName name="CUR_YEAR" localSheetId="108">'Feb 17-23, 2025'!$Q$56</definedName>
    <definedName name="CUR_YEAR" localSheetId="109">'Feb 24-Mar 2, 2025'!$Q$56</definedName>
    <definedName name="CUR_YEAR" localSheetId="106">'Feb 3-9, 2025'!$Q$56</definedName>
    <definedName name="CUR_YEAR" localSheetId="103">'Jan 13-19, 2025'!$Q$56</definedName>
    <definedName name="CUR_YEAR" localSheetId="99">'Jan 1-5, 2025'!$Q$56</definedName>
    <definedName name="CUR_YEAR" localSheetId="104">'Jan 20-26, 2025'!$Q$56</definedName>
    <definedName name="CUR_YEAR" localSheetId="105">'Jan 27-Feb 2, 2025'!$Q$56</definedName>
    <definedName name="CUR_YEAR" localSheetId="101">'Jan 6-12, 2025'!$Q$56</definedName>
    <definedName name="CUR_YEAR" localSheetId="129">'July 14-20, 2025'!$P$56</definedName>
    <definedName name="CUR_YEAR" localSheetId="130">'July 21-27, 2025'!$P$56</definedName>
    <definedName name="CUR_YEAR" localSheetId="131">'July 28-Aug 3,2025'!$P$56</definedName>
    <definedName name="CUR_YEAR" localSheetId="128">'July 7-July 13, 2025 '!$P$56</definedName>
    <definedName name="CUR_YEAR" localSheetId="125">'June 16-22, 2025  '!$P$56</definedName>
    <definedName name="CUR_YEAR" localSheetId="126">'June 23-29, 2025'!$P$56</definedName>
    <definedName name="CUR_YEAR" localSheetId="123">'June 2-8, 2025 '!$P$56</definedName>
    <definedName name="CUR_YEAR" localSheetId="127">'June 30-July 06, 2025 '!$P$56</definedName>
    <definedName name="CUR_YEAR" localSheetId="124">'June 9-15, 2025  '!$P$56</definedName>
    <definedName name="CUR_YEAR" localSheetId="111">'Mar 10-16, 2025'!$Q$56</definedName>
    <definedName name="CUR_YEAR" localSheetId="112">'Mar 17-23, 2025'!$Q$56</definedName>
    <definedName name="CUR_YEAR" localSheetId="113">'Mar 24-30, 2025'!$Q$56</definedName>
    <definedName name="CUR_YEAR" localSheetId="114">'Mar 31-Apr 6, 2025'!$Q$56</definedName>
    <definedName name="CUR_YEAR" localSheetId="110">'Mar 3-9, 2025'!$Q$56</definedName>
    <definedName name="CUR_YEAR" localSheetId="119">'May 05-May 11,2025'!$P$56</definedName>
    <definedName name="CUR_YEAR" localSheetId="120">'May 12-May 18,2025 '!$P$56</definedName>
    <definedName name="CUR_YEAR" localSheetId="121">'May 19-May 25,2025'!$P$56</definedName>
    <definedName name="CUR_YEAR" localSheetId="122">'May 26-June 1, 2025  '!$P$56</definedName>
    <definedName name="CUR_YEAR" localSheetId="133">'New Format'!$Q$56</definedName>
    <definedName name="DATE_RANGE" localSheetId="116">'Apr 14-20, 2025'!$Q$56</definedName>
    <definedName name="DATE_RANGE" localSheetId="117">'Apr 21-27, 2025'!$Q$56</definedName>
    <definedName name="DATE_RANGE" localSheetId="118">'Apr 28-May 4,2025'!$Q$56</definedName>
    <definedName name="DATE_RANGE" localSheetId="115">'Apr 7-13, 2025'!$Q$56</definedName>
    <definedName name="DATE_RANGE" localSheetId="132">'Aug 4-Aug 10,2025 '!$Q$56</definedName>
    <definedName name="DATE_RANGE" localSheetId="98">'Dec 30-31, 2024'!$R$56</definedName>
    <definedName name="DATE_RANGE" localSheetId="107">'Feb 10-16, 2025'!$R$56</definedName>
    <definedName name="DATE_RANGE" localSheetId="108">'Feb 17-23, 2025'!$R$56</definedName>
    <definedName name="DATE_RANGE" localSheetId="109">'Feb 24-Mar 2, 2025'!$R$56</definedName>
    <definedName name="DATE_RANGE" localSheetId="106">'Feb 3-9, 2025'!$R$56</definedName>
    <definedName name="DATE_RANGE" localSheetId="103">'Jan 13-19, 2025'!$R$56</definedName>
    <definedName name="DATE_RANGE" localSheetId="99">'Jan 1-5, 2025'!$R$56</definedName>
    <definedName name="DATE_RANGE" localSheetId="104">'Jan 20-26, 2025'!$R$56</definedName>
    <definedName name="DATE_RANGE" localSheetId="105">'Jan 27-Feb 2, 2025'!$R$56</definedName>
    <definedName name="DATE_RANGE" localSheetId="101">'Jan 6-12, 2025'!$R$56</definedName>
    <definedName name="DATE_RANGE" localSheetId="129">'July 14-20, 2025'!$Q$56</definedName>
    <definedName name="DATE_RANGE" localSheetId="130">'July 21-27, 2025'!$Q$56</definedName>
    <definedName name="DATE_RANGE" localSheetId="131">'July 28-Aug 3,2025'!$Q$56</definedName>
    <definedName name="DATE_RANGE" localSheetId="128">'July 7-July 13, 2025 '!$Q$56</definedName>
    <definedName name="DATE_RANGE" localSheetId="125">'June 16-22, 2025  '!$Q$56</definedName>
    <definedName name="DATE_RANGE" localSheetId="126">'June 23-29, 2025'!$Q$56</definedName>
    <definedName name="DATE_RANGE" localSheetId="123">'June 2-8, 2025 '!$Q$56</definedName>
    <definedName name="DATE_RANGE" localSheetId="127">'June 30-July 06, 2025 '!$Q$56</definedName>
    <definedName name="DATE_RANGE" localSheetId="124">'June 9-15, 2025  '!$Q$56</definedName>
    <definedName name="DATE_RANGE" localSheetId="111">'Mar 10-16, 2025'!$R$56</definedName>
    <definedName name="DATE_RANGE" localSheetId="112">'Mar 17-23, 2025'!$R$56</definedName>
    <definedName name="DATE_RANGE" localSheetId="113">'Mar 24-30, 2025'!$R$56</definedName>
    <definedName name="DATE_RANGE" localSheetId="114">'Mar 31-Apr 6, 2025'!$R$56</definedName>
    <definedName name="DATE_RANGE" localSheetId="110">'Mar 3-9, 2025'!$R$56</definedName>
    <definedName name="DATE_RANGE" localSheetId="119">'May 05-May 11,2025'!$Q$56</definedName>
    <definedName name="DATE_RANGE" localSheetId="120">'May 12-May 18,2025 '!$Q$56</definedName>
    <definedName name="DATE_RANGE" localSheetId="121">'May 19-May 25,2025'!$Q$56</definedName>
    <definedName name="DATE_RANGE" localSheetId="122">'May 26-June 1, 2025  '!$Q$56</definedName>
    <definedName name="DATE_RANGE" localSheetId="133">'New Format'!$R$56</definedName>
    <definedName name="DATE_RANGE">#REF!</definedName>
    <definedName name="DATE_RANGE_TABLE" localSheetId="116">'Apr 14-20, 2025'!$B$1:$D$53</definedName>
    <definedName name="DATE_RANGE_TABLE" localSheetId="117">'Apr 21-27, 2025'!$B$1:$D$53</definedName>
    <definedName name="DATE_RANGE_TABLE" localSheetId="118">'Apr 28-May 4,2025'!$B$1:$D$53</definedName>
    <definedName name="DATE_RANGE_TABLE" localSheetId="115">'Apr 7-13, 2025'!$B$1:$D$53</definedName>
    <definedName name="DATE_RANGE_TABLE" localSheetId="132">'Aug 4-Aug 10,2025 '!$B$1:$D$53</definedName>
    <definedName name="DATE_RANGE_TABLE" localSheetId="98">'Dec 30-31, 2024'!$B$1:$D$53</definedName>
    <definedName name="DATE_RANGE_TABLE" localSheetId="107">'Feb 10-16, 2025'!$B$1:$D$53</definedName>
    <definedName name="DATE_RANGE_TABLE" localSheetId="108">'Feb 17-23, 2025'!$B$1:$D$53</definedName>
    <definedName name="DATE_RANGE_TABLE" localSheetId="109">'Feb 24-Mar 2, 2025'!$B$1:$D$53</definedName>
    <definedName name="DATE_RANGE_TABLE" localSheetId="106">'Feb 3-9, 2025'!$B$1:$D$53</definedName>
    <definedName name="DATE_RANGE_TABLE" localSheetId="103">'Jan 13-19, 2025'!$B$1:$D$53</definedName>
    <definedName name="DATE_RANGE_TABLE" localSheetId="99">'Jan 1-5, 2025'!$B$1:$D$53</definedName>
    <definedName name="DATE_RANGE_TABLE" localSheetId="104">'Jan 20-26, 2025'!$B$1:$D$53</definedName>
    <definedName name="DATE_RANGE_TABLE" localSheetId="105">'Jan 27-Feb 2, 2025'!$B$1:$D$53</definedName>
    <definedName name="DATE_RANGE_TABLE" localSheetId="101">'Jan 6-12, 2025'!$B$1:$D$53</definedName>
    <definedName name="DATE_RANGE_TABLE" localSheetId="129">'July 14-20, 2025'!$B$1:$D$53</definedName>
    <definedName name="DATE_RANGE_TABLE" localSheetId="130">'July 21-27, 2025'!$B$1:$D$53</definedName>
    <definedName name="DATE_RANGE_TABLE" localSheetId="131">'July 28-Aug 3,2025'!$B$1:$D$53</definedName>
    <definedName name="DATE_RANGE_TABLE" localSheetId="128">'July 7-July 13, 2025 '!$B$1:$D$53</definedName>
    <definedName name="DATE_RANGE_TABLE" localSheetId="125">'June 16-22, 2025  '!$B$1:$D$53</definedName>
    <definedName name="DATE_RANGE_TABLE" localSheetId="126">'June 23-29, 2025'!$B$1:$D$53</definedName>
    <definedName name="DATE_RANGE_TABLE" localSheetId="123">'June 2-8, 2025 '!$B$1:$D$53</definedName>
    <definedName name="DATE_RANGE_TABLE" localSheetId="127">'June 30-July 06, 2025 '!$B$1:$D$53</definedName>
    <definedName name="DATE_RANGE_TABLE" localSheetId="124">'June 9-15, 2025  '!$B$1:$D$53</definedName>
    <definedName name="DATE_RANGE_TABLE" localSheetId="111">'Mar 10-16, 2025'!$B$1:$D$53</definedName>
    <definedName name="DATE_RANGE_TABLE" localSheetId="112">'Mar 17-23, 2025'!$B$1:$D$53</definedName>
    <definedName name="DATE_RANGE_TABLE" localSheetId="113">'Mar 24-30, 2025'!$B$1:$D$53</definedName>
    <definedName name="DATE_RANGE_TABLE" localSheetId="114">'Mar 31-Apr 6, 2025'!$B$1:$D$53</definedName>
    <definedName name="DATE_RANGE_TABLE" localSheetId="110">'Mar 3-9, 2025'!$B$1:$D$53</definedName>
    <definedName name="DATE_RANGE_TABLE" localSheetId="119">'May 05-May 11,2025'!$B$1:$D$53</definedName>
    <definedName name="DATE_RANGE_TABLE" localSheetId="120">'May 12-May 18,2025 '!$B$1:$D$53</definedName>
    <definedName name="DATE_RANGE_TABLE" localSheetId="121">'May 19-May 25,2025'!$B$1:$D$53</definedName>
    <definedName name="DATE_RANGE_TABLE" localSheetId="122">'May 26-June 1, 2025  '!$B$1:$D$53</definedName>
    <definedName name="DATE_RANGE_TABLE" localSheetId="133">'New Format'!$B$1:$D$53</definedName>
    <definedName name="DAY_FMT" localSheetId="116">'Apr 14-20, 2025'!$H$4</definedName>
    <definedName name="DAY_FMT" localSheetId="117">'Apr 21-27, 2025'!$H$4</definedName>
    <definedName name="DAY_FMT" localSheetId="118">'Apr 28-May 4,2025'!$H$4</definedName>
    <definedName name="DAY_FMT" localSheetId="115">'Apr 7-13, 2025'!$H$4</definedName>
    <definedName name="DAY_FMT" localSheetId="132">'Aug 4-Aug 10,2025 '!$H$4</definedName>
    <definedName name="DAY_FMT" localSheetId="98">'Dec 30-31, 2024'!$H$4</definedName>
    <definedName name="DAY_FMT" localSheetId="107">'Feb 10-16, 2025'!$H$4</definedName>
    <definedName name="DAY_FMT" localSheetId="108">'Feb 17-23, 2025'!$H$4</definedName>
    <definedName name="DAY_FMT" localSheetId="109">'Feb 24-Mar 2, 2025'!$H$4</definedName>
    <definedName name="DAY_FMT" localSheetId="106">'Feb 3-9, 2025'!$H$4</definedName>
    <definedName name="DAY_FMT" localSheetId="103">'Jan 13-19, 2025'!$H$4</definedName>
    <definedName name="DAY_FMT" localSheetId="99">'Jan 1-5, 2025'!$H$4</definedName>
    <definedName name="DAY_FMT" localSheetId="104">'Jan 20-26, 2025'!$H$4</definedName>
    <definedName name="DAY_FMT" localSheetId="105">'Jan 27-Feb 2, 2025'!$H$4</definedName>
    <definedName name="DAY_FMT" localSheetId="101">'Jan 6-12, 2025'!$H$4</definedName>
    <definedName name="DAY_FMT" localSheetId="129">'July 14-20, 2025'!$H$4</definedName>
    <definedName name="DAY_FMT" localSheetId="130">'July 21-27, 2025'!$H$4</definedName>
    <definedName name="DAY_FMT" localSheetId="131">'July 28-Aug 3,2025'!$H$4</definedName>
    <definedName name="DAY_FMT" localSheetId="128">'July 7-July 13, 2025 '!$H$4</definedName>
    <definedName name="DAY_FMT" localSheetId="125">'June 16-22, 2025  '!$H$4</definedName>
    <definedName name="DAY_FMT" localSheetId="126">'June 23-29, 2025'!$H$4</definedName>
    <definedName name="DAY_FMT" localSheetId="123">'June 2-8, 2025 '!$H$4</definedName>
    <definedName name="DAY_FMT" localSheetId="127">'June 30-July 06, 2025 '!$H$4</definedName>
    <definedName name="DAY_FMT" localSheetId="124">'June 9-15, 2025  '!$H$4</definedName>
    <definedName name="DAY_FMT" localSheetId="111">'Mar 10-16, 2025'!$H$4</definedName>
    <definedName name="DAY_FMT" localSheetId="112">'Mar 17-23, 2025'!$H$4</definedName>
    <definedName name="DAY_FMT" localSheetId="113">'Mar 24-30, 2025'!$H$4</definedName>
    <definedName name="DAY_FMT" localSheetId="114">'Mar 31-Apr 6, 2025'!$H$4</definedName>
    <definedName name="DAY_FMT" localSheetId="110">'Mar 3-9, 2025'!$H$4</definedName>
    <definedName name="DAY_FMT" localSheetId="119">'May 05-May 11,2025'!$H$4</definedName>
    <definedName name="DAY_FMT" localSheetId="120">'May 12-May 18,2025 '!$H$4</definedName>
    <definedName name="DAY_FMT" localSheetId="121">'May 19-May 25,2025'!$H$4</definedName>
    <definedName name="DAY_FMT" localSheetId="122">'May 26-June 1, 2025  '!$H$4</definedName>
    <definedName name="DAY_FMT" localSheetId="133">'New Format'!$H$4</definedName>
    <definedName name="END_YEAR" localSheetId="116">'Apr 14-20, 2025'!$G$5</definedName>
    <definedName name="END_YEAR" localSheetId="117">'Apr 21-27, 2025'!$G$5</definedName>
    <definedName name="END_YEAR" localSheetId="118">'Apr 28-May 4,2025'!$G$5</definedName>
    <definedName name="END_YEAR" localSheetId="115">'Apr 7-13, 2025'!$G$5</definedName>
    <definedName name="END_YEAR" localSheetId="132">'Aug 4-Aug 10,2025 '!$G$5</definedName>
    <definedName name="END_YEAR" localSheetId="98">'Dec 30-31, 2024'!$G$5</definedName>
    <definedName name="END_YEAR" localSheetId="107">'Feb 10-16, 2025'!$G$5</definedName>
    <definedName name="END_YEAR" localSheetId="108">'Feb 17-23, 2025'!$G$5</definedName>
    <definedName name="END_YEAR" localSheetId="109">'Feb 24-Mar 2, 2025'!$G$5</definedName>
    <definedName name="END_YEAR" localSheetId="106">'Feb 3-9, 2025'!$G$5</definedName>
    <definedName name="END_YEAR" localSheetId="103">'Jan 13-19, 2025'!$G$5</definedName>
    <definedName name="END_YEAR" localSheetId="99">'Jan 1-5, 2025'!$G$5</definedName>
    <definedName name="END_YEAR" localSheetId="104">'Jan 20-26, 2025'!$G$5</definedName>
    <definedName name="END_YEAR" localSheetId="105">'Jan 27-Feb 2, 2025'!$G$5</definedName>
    <definedName name="END_YEAR" localSheetId="101">'Jan 6-12, 2025'!$G$5</definedName>
    <definedName name="END_YEAR" localSheetId="129">'July 14-20, 2025'!$G$5</definedName>
    <definedName name="END_YEAR" localSheetId="130">'July 21-27, 2025'!$G$5</definedName>
    <definedName name="END_YEAR" localSheetId="131">'July 28-Aug 3,2025'!$G$5</definedName>
    <definedName name="END_YEAR" localSheetId="128">'July 7-July 13, 2025 '!$G$5</definedName>
    <definedName name="END_YEAR" localSheetId="125">'June 16-22, 2025  '!$G$5</definedName>
    <definedName name="END_YEAR" localSheetId="126">'June 23-29, 2025'!$G$5</definedName>
    <definedName name="END_YEAR" localSheetId="123">'June 2-8, 2025 '!$G$5</definedName>
    <definedName name="END_YEAR" localSheetId="127">'June 30-July 06, 2025 '!$G$5</definedName>
    <definedName name="END_YEAR" localSheetId="124">'June 9-15, 2025  '!$G$5</definedName>
    <definedName name="END_YEAR" localSheetId="111">'Mar 10-16, 2025'!$G$5</definedName>
    <definedName name="END_YEAR" localSheetId="112">'Mar 17-23, 2025'!$G$5</definedName>
    <definedName name="END_YEAR" localSheetId="113">'Mar 24-30, 2025'!$G$5</definedName>
    <definedName name="END_YEAR" localSheetId="114">'Mar 31-Apr 6, 2025'!$G$5</definedName>
    <definedName name="END_YEAR" localSheetId="110">'Mar 3-9, 2025'!$G$5</definedName>
    <definedName name="END_YEAR" localSheetId="119">'May 05-May 11,2025'!$G$5</definedName>
    <definedName name="END_YEAR" localSheetId="120">'May 12-May 18,2025 '!$G$5</definedName>
    <definedName name="END_YEAR" localSheetId="121">'May 19-May 25,2025'!$G$5</definedName>
    <definedName name="END_YEAR" localSheetId="122">'May 26-June 1, 2025  '!$G$5</definedName>
    <definedName name="END_YEAR" localSheetId="133">'New Format'!$G$5</definedName>
    <definedName name="END_YEAR_RESOLVED" localSheetId="98">'Dec 30-31, 2024'!$C$53</definedName>
    <definedName name="END_YEAR_RESOLVED" localSheetId="107">'Feb 10-16, 2025'!$C$53</definedName>
    <definedName name="END_YEAR_RESOLVED" localSheetId="108">'Feb 17-23, 2025'!$C$53</definedName>
    <definedName name="END_YEAR_RESOLVED" localSheetId="109">'Feb 24-Mar 2, 2025'!$C$53</definedName>
    <definedName name="END_YEAR_RESOLVED" localSheetId="106">'Feb 3-9, 2025'!$C$53</definedName>
    <definedName name="END_YEAR_RESOLVED" localSheetId="103">'Jan 13-19, 2025'!$C$53</definedName>
    <definedName name="END_YEAR_RESOLVED" localSheetId="99">'Jan 1-5, 2025'!$C$53</definedName>
    <definedName name="END_YEAR_RESOLVED" localSheetId="104">'Jan 20-26, 2025'!$C$53</definedName>
    <definedName name="END_YEAR_RESOLVED" localSheetId="105">'Jan 27-Feb 2, 2025'!$C$53</definedName>
    <definedName name="END_YEAR_RESOLVED" localSheetId="101">'Jan 6-12, 2025'!$C$53</definedName>
    <definedName name="END_YEAR_RESOLVED" localSheetId="111">'Mar 10-16, 2025'!$C$53</definedName>
    <definedName name="END_YEAR_RESOLVED" localSheetId="112">'Mar 17-23, 2025'!$C$53</definedName>
    <definedName name="END_YEAR_RESOLVED" localSheetId="113">'Mar 24-30, 2025'!$C$53</definedName>
    <definedName name="END_YEAR_RESOLVED" localSheetId="114">'Mar 31-Apr 6, 2025'!$C$53</definedName>
    <definedName name="END_YEAR_RESOLVED" localSheetId="110">'Mar 3-9, 2025'!$C$53</definedName>
    <definedName name="END_YEAR_RESOLVED" localSheetId="133">'New Format'!$C$53</definedName>
    <definedName name="FIRST_DAY" localSheetId="116">'Apr 14-20, 2025'!$D$1</definedName>
    <definedName name="FIRST_DAY" localSheetId="117">'Apr 21-27, 2025'!$D$1</definedName>
    <definedName name="FIRST_DAY" localSheetId="118">'Apr 28-May 4,2025'!$D$1</definedName>
    <definedName name="FIRST_DAY" localSheetId="115">'Apr 7-13, 2025'!$D$1</definedName>
    <definedName name="FIRST_DAY" localSheetId="132">'Aug 4-Aug 10,2025 '!$D$1</definedName>
    <definedName name="FIRST_DAY" localSheetId="98">'Dec 30-31, 2024'!$D$1</definedName>
    <definedName name="FIRST_DAY" localSheetId="107">'Feb 10-16, 2025'!$D$1</definedName>
    <definedName name="FIRST_DAY" localSheetId="108">'Feb 17-23, 2025'!$D$1</definedName>
    <definedName name="FIRST_DAY" localSheetId="109">'Feb 24-Mar 2, 2025'!$D$1</definedName>
    <definedName name="FIRST_DAY" localSheetId="106">'Feb 3-9, 2025'!$D$1</definedName>
    <definedName name="FIRST_DAY" localSheetId="103">'Jan 13-19, 2025'!$D$1</definedName>
    <definedName name="FIRST_DAY" localSheetId="99">'Jan 1-5, 2025'!$D$1</definedName>
    <definedName name="FIRST_DAY" localSheetId="104">'Jan 20-26, 2025'!$D$1</definedName>
    <definedName name="FIRST_DAY" localSheetId="105">'Jan 27-Feb 2, 2025'!$D$1</definedName>
    <definedName name="FIRST_DAY" localSheetId="101">'Jan 6-12, 2025'!$D$1</definedName>
    <definedName name="FIRST_DAY" localSheetId="129">'July 14-20, 2025'!$D$1</definedName>
    <definedName name="FIRST_DAY" localSheetId="130">'July 21-27, 2025'!$D$1</definedName>
    <definedName name="FIRST_DAY" localSheetId="131">'July 28-Aug 3,2025'!$D$1</definedName>
    <definedName name="FIRST_DAY" localSheetId="128">'July 7-July 13, 2025 '!$D$1</definedName>
    <definedName name="FIRST_DAY" localSheetId="125">'June 16-22, 2025  '!$D$1</definedName>
    <definedName name="FIRST_DAY" localSheetId="126">'June 23-29, 2025'!$D$1</definedName>
    <definedName name="FIRST_DAY" localSheetId="123">'June 2-8, 2025 '!$D$1</definedName>
    <definedName name="FIRST_DAY" localSheetId="127">'June 30-July 06, 2025 '!$D$1</definedName>
    <definedName name="FIRST_DAY" localSheetId="124">'June 9-15, 2025  '!$D$1</definedName>
    <definedName name="FIRST_DAY" localSheetId="111">'Mar 10-16, 2025'!$D$1</definedName>
    <definedName name="FIRST_DAY" localSheetId="112">'Mar 17-23, 2025'!$D$1</definedName>
    <definedName name="FIRST_DAY" localSheetId="113">'Mar 24-30, 2025'!$D$1</definedName>
    <definedName name="FIRST_DAY" localSheetId="114">'Mar 31-Apr 6, 2025'!$D$1</definedName>
    <definedName name="FIRST_DAY" localSheetId="110">'Mar 3-9, 2025'!$D$1</definedName>
    <definedName name="FIRST_DAY" localSheetId="119">'May 05-May 11,2025'!$D$1</definedName>
    <definedName name="FIRST_DAY" localSheetId="120">'May 12-May 18,2025 '!$D$1</definedName>
    <definedName name="FIRST_DAY" localSheetId="121">'May 19-May 25,2025'!$D$1</definedName>
    <definedName name="FIRST_DAY" localSheetId="122">'May 26-June 1, 2025  '!$D$1</definedName>
    <definedName name="FIRST_DAY" localSheetId="133">'New Format'!$D$1</definedName>
    <definedName name="FIRST_DAY">#REF!</definedName>
    <definedName name="FIRST_DAY_FALLBACK" localSheetId="116">'Apr 14-20, 2025'!$G$4</definedName>
    <definedName name="FIRST_DAY_FALLBACK" localSheetId="117">'Apr 21-27, 2025'!$G$4</definedName>
    <definedName name="FIRST_DAY_FALLBACK" localSheetId="118">'Apr 28-May 4,2025'!$G$4</definedName>
    <definedName name="FIRST_DAY_FALLBACK" localSheetId="115">'Apr 7-13, 2025'!$G$4</definedName>
    <definedName name="FIRST_DAY_FALLBACK" localSheetId="132">'Aug 4-Aug 10,2025 '!$G$4</definedName>
    <definedName name="FIRST_DAY_FALLBACK" localSheetId="98">'Dec 30-31, 2024'!$G$4</definedName>
    <definedName name="FIRST_DAY_FALLBACK" localSheetId="107">'Feb 10-16, 2025'!$G$4</definedName>
    <definedName name="FIRST_DAY_FALLBACK" localSheetId="108">'Feb 17-23, 2025'!$G$4</definedName>
    <definedName name="FIRST_DAY_FALLBACK" localSheetId="109">'Feb 24-Mar 2, 2025'!$G$4</definedName>
    <definedName name="FIRST_DAY_FALLBACK" localSheetId="106">'Feb 3-9, 2025'!$G$4</definedName>
    <definedName name="FIRST_DAY_FALLBACK" localSheetId="103">'Jan 13-19, 2025'!$G$4</definedName>
    <definedName name="FIRST_DAY_FALLBACK" localSheetId="99">'Jan 1-5, 2025'!$G$4</definedName>
    <definedName name="FIRST_DAY_FALLBACK" localSheetId="104">'Jan 20-26, 2025'!$G$4</definedName>
    <definedName name="FIRST_DAY_FALLBACK" localSheetId="105">'Jan 27-Feb 2, 2025'!$G$4</definedName>
    <definedName name="FIRST_DAY_FALLBACK" localSheetId="101">'Jan 6-12, 2025'!$G$4</definedName>
    <definedName name="FIRST_DAY_FALLBACK" localSheetId="129">'July 14-20, 2025'!$G$4</definedName>
    <definedName name="FIRST_DAY_FALLBACK" localSheetId="130">'July 21-27, 2025'!$G$4</definedName>
    <definedName name="FIRST_DAY_FALLBACK" localSheetId="131">'July 28-Aug 3,2025'!$G$4</definedName>
    <definedName name="FIRST_DAY_FALLBACK" localSheetId="128">'July 7-July 13, 2025 '!$G$4</definedName>
    <definedName name="FIRST_DAY_FALLBACK" localSheetId="125">'June 16-22, 2025  '!$G$4</definedName>
    <definedName name="FIRST_DAY_FALLBACK" localSheetId="126">'June 23-29, 2025'!$G$4</definedName>
    <definedName name="FIRST_DAY_FALLBACK" localSheetId="123">'June 2-8, 2025 '!$G$4</definedName>
    <definedName name="FIRST_DAY_FALLBACK" localSheetId="127">'June 30-July 06, 2025 '!$G$4</definedName>
    <definedName name="FIRST_DAY_FALLBACK" localSheetId="124">'June 9-15, 2025  '!$G$4</definedName>
    <definedName name="FIRST_DAY_FALLBACK" localSheetId="111">'Mar 10-16, 2025'!$G$4</definedName>
    <definedName name="FIRST_DAY_FALLBACK" localSheetId="112">'Mar 17-23, 2025'!$G$4</definedName>
    <definedName name="FIRST_DAY_FALLBACK" localSheetId="113">'Mar 24-30, 2025'!$G$4</definedName>
    <definedName name="FIRST_DAY_FALLBACK" localSheetId="114">'Mar 31-Apr 6, 2025'!$G$4</definedName>
    <definedName name="FIRST_DAY_FALLBACK" localSheetId="110">'Mar 3-9, 2025'!$G$4</definedName>
    <definedName name="FIRST_DAY_FALLBACK" localSheetId="119">'May 05-May 11,2025'!$G$4</definedName>
    <definedName name="FIRST_DAY_FALLBACK" localSheetId="120">'May 12-May 18,2025 '!$G$4</definedName>
    <definedName name="FIRST_DAY_FALLBACK" localSheetId="121">'May 19-May 25,2025'!$G$4</definedName>
    <definedName name="FIRST_DAY_FALLBACK" localSheetId="122">'May 26-June 1, 2025  '!$G$4</definedName>
    <definedName name="FIRST_DAY_FALLBACK" localSheetId="133">'New Format'!$G$4</definedName>
    <definedName name="FIRST_DAY_FALLBACK">#REF!</definedName>
    <definedName name="FULL_DATE_FMT" localSheetId="116">'Apr 14-20, 2025'!$H$6</definedName>
    <definedName name="FULL_DATE_FMT" localSheetId="117">'Apr 21-27, 2025'!$H$6</definedName>
    <definedName name="FULL_DATE_FMT" localSheetId="118">'Apr 28-May 4,2025'!$H$6</definedName>
    <definedName name="FULL_DATE_FMT" localSheetId="115">'Apr 7-13, 2025'!$H$6</definedName>
    <definedName name="FULL_DATE_FMT" localSheetId="132">'Aug 4-Aug 10,2025 '!$H$6</definedName>
    <definedName name="FULL_DATE_FMT" localSheetId="98">'Dec 30-31, 2024'!$H$6</definedName>
    <definedName name="FULL_DATE_FMT" localSheetId="107">'Feb 10-16, 2025'!$H$6</definedName>
    <definedName name="FULL_DATE_FMT" localSheetId="108">'Feb 17-23, 2025'!$H$6</definedName>
    <definedName name="FULL_DATE_FMT" localSheetId="109">'Feb 24-Mar 2, 2025'!$H$6</definedName>
    <definedName name="FULL_DATE_FMT" localSheetId="106">'Feb 3-9, 2025'!$H$6</definedName>
    <definedName name="FULL_DATE_FMT" localSheetId="103">'Jan 13-19, 2025'!$H$6</definedName>
    <definedName name="FULL_DATE_FMT" localSheetId="99">'Jan 1-5, 2025'!$H$6</definedName>
    <definedName name="FULL_DATE_FMT" localSheetId="104">'Jan 20-26, 2025'!$H$6</definedName>
    <definedName name="FULL_DATE_FMT" localSheetId="105">'Jan 27-Feb 2, 2025'!$H$6</definedName>
    <definedName name="FULL_DATE_FMT" localSheetId="101">'Jan 6-12, 2025'!$H$6</definedName>
    <definedName name="FULL_DATE_FMT" localSheetId="129">'July 14-20, 2025'!$H$6</definedName>
    <definedName name="FULL_DATE_FMT" localSheetId="130">'July 21-27, 2025'!$H$6</definedName>
    <definedName name="FULL_DATE_FMT" localSheetId="131">'July 28-Aug 3,2025'!$H$6</definedName>
    <definedName name="FULL_DATE_FMT" localSheetId="128">'July 7-July 13, 2025 '!$H$6</definedName>
    <definedName name="FULL_DATE_FMT" localSheetId="125">'June 16-22, 2025  '!$H$6</definedName>
    <definedName name="FULL_DATE_FMT" localSheetId="126">'June 23-29, 2025'!$H$6</definedName>
    <definedName name="FULL_DATE_FMT" localSheetId="123">'June 2-8, 2025 '!$H$6</definedName>
    <definedName name="FULL_DATE_FMT" localSheetId="127">'June 30-July 06, 2025 '!$H$6</definedName>
    <definedName name="FULL_DATE_FMT" localSheetId="124">'June 9-15, 2025  '!$H$6</definedName>
    <definedName name="FULL_DATE_FMT" localSheetId="111">'Mar 10-16, 2025'!$H$6</definedName>
    <definedName name="FULL_DATE_FMT" localSheetId="112">'Mar 17-23, 2025'!$H$6</definedName>
    <definedName name="FULL_DATE_FMT" localSheetId="113">'Mar 24-30, 2025'!$H$6</definedName>
    <definedName name="FULL_DATE_FMT" localSheetId="114">'Mar 31-Apr 6, 2025'!$H$6</definedName>
    <definedName name="FULL_DATE_FMT" localSheetId="110">'Mar 3-9, 2025'!$H$6</definedName>
    <definedName name="FULL_DATE_FMT" localSheetId="119">'May 05-May 11,2025'!$H$6</definedName>
    <definedName name="FULL_DATE_FMT" localSheetId="120">'May 12-May 18,2025 '!$H$6</definedName>
    <definedName name="FULL_DATE_FMT" localSheetId="121">'May 19-May 25,2025'!$H$6</definedName>
    <definedName name="FULL_DATE_FMT" localSheetId="122">'May 26-June 1, 2025  '!$H$6</definedName>
    <definedName name="FULL_DATE_FMT" localSheetId="133">'New Format'!$H$6</definedName>
    <definedName name="FULL_DATE_FMT">#REF!</definedName>
    <definedName name="LAST_SUN" localSheetId="116">'Apr 14-20, 2025'!$G$6</definedName>
    <definedName name="LAST_SUN" localSheetId="117">'Apr 21-27, 2025'!$G$6</definedName>
    <definedName name="LAST_SUN" localSheetId="118">'Apr 28-May 4,2025'!$G$6</definedName>
    <definedName name="LAST_SUN" localSheetId="115">'Apr 7-13, 2025'!$G$6</definedName>
    <definedName name="LAST_SUN" localSheetId="132">'Aug 4-Aug 10,2025 '!$G$6</definedName>
    <definedName name="LAST_SUN" localSheetId="98">'Dec 30-31, 2024'!$G$6</definedName>
    <definedName name="LAST_SUN" localSheetId="107">'Feb 10-16, 2025'!$G$6</definedName>
    <definedName name="LAST_SUN" localSheetId="108">'Feb 17-23, 2025'!$G$6</definedName>
    <definedName name="LAST_SUN" localSheetId="109">'Feb 24-Mar 2, 2025'!$G$6</definedName>
    <definedName name="LAST_SUN" localSheetId="106">'Feb 3-9, 2025'!$G$6</definedName>
    <definedName name="LAST_SUN" localSheetId="103">'Jan 13-19, 2025'!$G$6</definedName>
    <definedName name="LAST_SUN" localSheetId="99">'Jan 1-5, 2025'!$G$6</definedName>
    <definedName name="LAST_SUN" localSheetId="104">'Jan 20-26, 2025'!$G$6</definedName>
    <definedName name="LAST_SUN" localSheetId="105">'Jan 27-Feb 2, 2025'!$G$6</definedName>
    <definedName name="LAST_SUN" localSheetId="101">'Jan 6-12, 2025'!$G$6</definedName>
    <definedName name="LAST_SUN" localSheetId="129">'July 14-20, 2025'!$G$6</definedName>
    <definedName name="LAST_SUN" localSheetId="130">'July 21-27, 2025'!$G$6</definedName>
    <definedName name="LAST_SUN" localSheetId="131">'July 28-Aug 3,2025'!$G$6</definedName>
    <definedName name="LAST_SUN" localSheetId="128">'July 7-July 13, 2025 '!$G$6</definedName>
    <definedName name="LAST_SUN" localSheetId="125">'June 16-22, 2025  '!$G$6</definedName>
    <definedName name="LAST_SUN" localSheetId="126">'June 23-29, 2025'!$G$6</definedName>
    <definedName name="LAST_SUN" localSheetId="123">'June 2-8, 2025 '!$G$6</definedName>
    <definedName name="LAST_SUN" localSheetId="127">'June 30-July 06, 2025 '!$G$6</definedName>
    <definedName name="LAST_SUN" localSheetId="124">'June 9-15, 2025  '!$G$6</definedName>
    <definedName name="LAST_SUN" localSheetId="111">'Mar 10-16, 2025'!$G$6</definedName>
    <definedName name="LAST_SUN" localSheetId="112">'Mar 17-23, 2025'!$G$6</definedName>
    <definedName name="LAST_SUN" localSheetId="113">'Mar 24-30, 2025'!$G$6</definedName>
    <definedName name="LAST_SUN" localSheetId="114">'Mar 31-Apr 6, 2025'!$G$6</definedName>
    <definedName name="LAST_SUN" localSheetId="110">'Mar 3-9, 2025'!$G$6</definedName>
    <definedName name="LAST_SUN" localSheetId="119">'May 05-May 11,2025'!$G$6</definedName>
    <definedName name="LAST_SUN" localSheetId="120">'May 12-May 18,2025 '!$G$6</definedName>
    <definedName name="LAST_SUN" localSheetId="121">'May 19-May 25,2025'!$G$6</definedName>
    <definedName name="LAST_SUN" localSheetId="122">'May 26-June 1, 2025  '!$G$6</definedName>
    <definedName name="LAST_SUN" localSheetId="133">'New Format'!$G$6</definedName>
    <definedName name="LAST_SUN">#REF!</definedName>
    <definedName name="MONTH_FMT" localSheetId="116">'Apr 14-20, 2025'!$H$2</definedName>
    <definedName name="MONTH_FMT" localSheetId="117">'Apr 21-27, 2025'!$H$2</definedName>
    <definedName name="MONTH_FMT" localSheetId="118">'Apr 28-May 4,2025'!$H$2</definedName>
    <definedName name="MONTH_FMT" localSheetId="115">'Apr 7-13, 2025'!$H$2</definedName>
    <definedName name="MONTH_FMT" localSheetId="132">'Aug 4-Aug 10,2025 '!$H$2</definedName>
    <definedName name="MONTH_FMT" localSheetId="98">'Dec 30-31, 2024'!$H$2</definedName>
    <definedName name="MONTH_FMT" localSheetId="107">'Feb 10-16, 2025'!$H$2</definedName>
    <definedName name="MONTH_FMT" localSheetId="108">'Feb 17-23, 2025'!$H$2</definedName>
    <definedName name="MONTH_FMT" localSheetId="109">'Feb 24-Mar 2, 2025'!$H$2</definedName>
    <definedName name="MONTH_FMT" localSheetId="106">'Feb 3-9, 2025'!$H$2</definedName>
    <definedName name="MONTH_FMT" localSheetId="103">'Jan 13-19, 2025'!$H$2</definedName>
    <definedName name="MONTH_FMT" localSheetId="99">'Jan 1-5, 2025'!$H$2</definedName>
    <definedName name="MONTH_FMT" localSheetId="104">'Jan 20-26, 2025'!$H$2</definedName>
    <definedName name="MONTH_FMT" localSheetId="105">'Jan 27-Feb 2, 2025'!$H$2</definedName>
    <definedName name="MONTH_FMT" localSheetId="101">'Jan 6-12, 2025'!$H$2</definedName>
    <definedName name="MONTH_FMT" localSheetId="129">'July 14-20, 2025'!$H$2</definedName>
    <definedName name="MONTH_FMT" localSheetId="130">'July 21-27, 2025'!$H$2</definedName>
    <definedName name="MONTH_FMT" localSheetId="131">'July 28-Aug 3,2025'!$H$2</definedName>
    <definedName name="MONTH_FMT" localSheetId="128">'July 7-July 13, 2025 '!$H$2</definedName>
    <definedName name="MONTH_FMT" localSheetId="125">'June 16-22, 2025  '!$H$2</definedName>
    <definedName name="MONTH_FMT" localSheetId="126">'June 23-29, 2025'!$H$2</definedName>
    <definedName name="MONTH_FMT" localSheetId="123">'June 2-8, 2025 '!$H$2</definedName>
    <definedName name="MONTH_FMT" localSheetId="127">'June 30-July 06, 2025 '!$H$2</definedName>
    <definedName name="MONTH_FMT" localSheetId="124">'June 9-15, 2025  '!$H$2</definedName>
    <definedName name="MONTH_FMT" localSheetId="111">'Mar 10-16, 2025'!$H$2</definedName>
    <definedName name="MONTH_FMT" localSheetId="112">'Mar 17-23, 2025'!$H$2</definedName>
    <definedName name="MONTH_FMT" localSheetId="113">'Mar 24-30, 2025'!$H$2</definedName>
    <definedName name="MONTH_FMT" localSheetId="114">'Mar 31-Apr 6, 2025'!$H$2</definedName>
    <definedName name="MONTH_FMT" localSheetId="110">'Mar 3-9, 2025'!$H$2</definedName>
    <definedName name="MONTH_FMT" localSheetId="119">'May 05-May 11,2025'!$H$2</definedName>
    <definedName name="MONTH_FMT" localSheetId="120">'May 12-May 18,2025 '!$H$2</definedName>
    <definedName name="MONTH_FMT" localSheetId="121">'May 19-May 25,2025'!$H$2</definedName>
    <definedName name="MONTH_FMT" localSheetId="122">'May 26-June 1, 2025  '!$H$2</definedName>
    <definedName name="MONTH_FMT" localSheetId="133">'New Format'!$H$2</definedName>
    <definedName name="MONTH_FMT">#REF!</definedName>
    <definedName name="NO_MONTH_FMT" localSheetId="116">'Apr 14-20, 2025'!$H$8</definedName>
    <definedName name="NO_MONTH_FMT" localSheetId="117">'Apr 21-27, 2025'!$H$8</definedName>
    <definedName name="NO_MONTH_FMT" localSheetId="118">'Apr 28-May 4,2025'!$H$8</definedName>
    <definedName name="NO_MONTH_FMT" localSheetId="115">'Apr 7-13, 2025'!$H$8</definedName>
    <definedName name="NO_MONTH_FMT" localSheetId="132">'Aug 4-Aug 10,2025 '!$H$8</definedName>
    <definedName name="NO_MONTH_FMT" localSheetId="98">'Dec 30-31, 2024'!$H$8</definedName>
    <definedName name="NO_MONTH_FMT" localSheetId="107">'Feb 10-16, 2025'!$H$8</definedName>
    <definedName name="NO_MONTH_FMT" localSheetId="108">'Feb 17-23, 2025'!$H$8</definedName>
    <definedName name="NO_MONTH_FMT" localSheetId="109">'Feb 24-Mar 2, 2025'!$H$8</definedName>
    <definedName name="NO_MONTH_FMT" localSheetId="106">'Feb 3-9, 2025'!$H$8</definedName>
    <definedName name="NO_MONTH_FMT" localSheetId="103">'Jan 13-19, 2025'!$H$8</definedName>
    <definedName name="NO_MONTH_FMT" localSheetId="99">'Jan 1-5, 2025'!$H$8</definedName>
    <definedName name="NO_MONTH_FMT" localSheetId="104">'Jan 20-26, 2025'!$H$8</definedName>
    <definedName name="NO_MONTH_FMT" localSheetId="105">'Jan 27-Feb 2, 2025'!$H$8</definedName>
    <definedName name="NO_MONTH_FMT" localSheetId="101">'Jan 6-12, 2025'!$H$8</definedName>
    <definedName name="NO_MONTH_FMT" localSheetId="129">'July 14-20, 2025'!$H$8</definedName>
    <definedName name="NO_MONTH_FMT" localSheetId="130">'July 21-27, 2025'!$H$8</definedName>
    <definedName name="NO_MONTH_FMT" localSheetId="131">'July 28-Aug 3,2025'!$H$8</definedName>
    <definedName name="NO_MONTH_FMT" localSheetId="128">'July 7-July 13, 2025 '!$H$8</definedName>
    <definedName name="NO_MONTH_FMT" localSheetId="125">'June 16-22, 2025  '!$H$8</definedName>
    <definedName name="NO_MONTH_FMT" localSheetId="126">'June 23-29, 2025'!$H$8</definedName>
    <definedName name="NO_MONTH_FMT" localSheetId="123">'June 2-8, 2025 '!$H$8</definedName>
    <definedName name="NO_MONTH_FMT" localSheetId="127">'June 30-July 06, 2025 '!$H$8</definedName>
    <definedName name="NO_MONTH_FMT" localSheetId="124">'June 9-15, 2025  '!$H$8</definedName>
    <definedName name="NO_MONTH_FMT" localSheetId="111">'Mar 10-16, 2025'!$H$8</definedName>
    <definedName name="NO_MONTH_FMT" localSheetId="112">'Mar 17-23, 2025'!$H$8</definedName>
    <definedName name="NO_MONTH_FMT" localSheetId="113">'Mar 24-30, 2025'!$H$8</definedName>
    <definedName name="NO_MONTH_FMT" localSheetId="114">'Mar 31-Apr 6, 2025'!$H$8</definedName>
    <definedName name="NO_MONTH_FMT" localSheetId="110">'Mar 3-9, 2025'!$H$8</definedName>
    <definedName name="NO_MONTH_FMT" localSheetId="119">'May 05-May 11,2025'!$H$8</definedName>
    <definedName name="NO_MONTH_FMT" localSheetId="120">'May 12-May 18,2025 '!$H$8</definedName>
    <definedName name="NO_MONTH_FMT" localSheetId="121">'May 19-May 25,2025'!$H$8</definedName>
    <definedName name="NO_MONTH_FMT" localSheetId="122">'May 26-June 1, 2025  '!$H$8</definedName>
    <definedName name="NO_MONTH_FMT" localSheetId="133">'New Format'!$H$8</definedName>
    <definedName name="NO_MONTH_FMT">#REF!</definedName>
    <definedName name="NO_YR_FMT" localSheetId="116">'Apr 14-20, 2025'!$H$7</definedName>
    <definedName name="NO_YR_FMT" localSheetId="117">'Apr 21-27, 2025'!$H$7</definedName>
    <definedName name="NO_YR_FMT" localSheetId="118">'Apr 28-May 4,2025'!$H$7</definedName>
    <definedName name="NO_YR_FMT" localSheetId="115">'Apr 7-13, 2025'!$H$7</definedName>
    <definedName name="NO_YR_FMT" localSheetId="132">'Aug 4-Aug 10,2025 '!$H$7</definedName>
    <definedName name="NO_YR_FMT" localSheetId="98">'Dec 30-31, 2024'!$H$7</definedName>
    <definedName name="NO_YR_FMT" localSheetId="107">'Feb 10-16, 2025'!$H$7</definedName>
    <definedName name="NO_YR_FMT" localSheetId="108">'Feb 17-23, 2025'!$H$7</definedName>
    <definedName name="NO_YR_FMT" localSheetId="109">'Feb 24-Mar 2, 2025'!$H$7</definedName>
    <definedName name="NO_YR_FMT" localSheetId="106">'Feb 3-9, 2025'!$H$7</definedName>
    <definedName name="NO_YR_FMT" localSheetId="103">'Jan 13-19, 2025'!$H$7</definedName>
    <definedName name="NO_YR_FMT" localSheetId="99">'Jan 1-5, 2025'!$H$7</definedName>
    <definedName name="NO_YR_FMT" localSheetId="104">'Jan 20-26, 2025'!$H$7</definedName>
    <definedName name="NO_YR_FMT" localSheetId="105">'Jan 27-Feb 2, 2025'!$H$7</definedName>
    <definedName name="NO_YR_FMT" localSheetId="101">'Jan 6-12, 2025'!$H$7</definedName>
    <definedName name="NO_YR_FMT" localSheetId="129">'July 14-20, 2025'!$H$7</definedName>
    <definedName name="NO_YR_FMT" localSheetId="130">'July 21-27, 2025'!$H$7</definedName>
    <definedName name="NO_YR_FMT" localSheetId="131">'July 28-Aug 3,2025'!$H$7</definedName>
    <definedName name="NO_YR_FMT" localSheetId="128">'July 7-July 13, 2025 '!$H$7</definedName>
    <definedName name="NO_YR_FMT" localSheetId="125">'June 16-22, 2025  '!$H$7</definedName>
    <definedName name="NO_YR_FMT" localSheetId="126">'June 23-29, 2025'!$H$7</definedName>
    <definedName name="NO_YR_FMT" localSheetId="123">'June 2-8, 2025 '!$H$7</definedName>
    <definedName name="NO_YR_FMT" localSheetId="127">'June 30-July 06, 2025 '!$H$7</definedName>
    <definedName name="NO_YR_FMT" localSheetId="124">'June 9-15, 2025  '!$H$7</definedName>
    <definedName name="NO_YR_FMT" localSheetId="111">'Mar 10-16, 2025'!$H$7</definedName>
    <definedName name="NO_YR_FMT" localSheetId="112">'Mar 17-23, 2025'!$H$7</definedName>
    <definedName name="NO_YR_FMT" localSheetId="113">'Mar 24-30, 2025'!$H$7</definedName>
    <definedName name="NO_YR_FMT" localSheetId="114">'Mar 31-Apr 6, 2025'!$H$7</definedName>
    <definedName name="NO_YR_FMT" localSheetId="110">'Mar 3-9, 2025'!$H$7</definedName>
    <definedName name="NO_YR_FMT" localSheetId="119">'May 05-May 11,2025'!$H$7</definedName>
    <definedName name="NO_YR_FMT" localSheetId="120">'May 12-May 18,2025 '!$H$7</definedName>
    <definedName name="NO_YR_FMT" localSheetId="121">'May 19-May 25,2025'!$H$7</definedName>
    <definedName name="NO_YR_FMT" localSheetId="122">'May 26-June 1, 2025  '!$H$7</definedName>
    <definedName name="NO_YR_FMT" localSheetId="133">'New Format'!$H$7</definedName>
    <definedName name="NO_YR_FMT">#REF!</definedName>
    <definedName name="PADDING" localSheetId="116">'Apr 14-20, 2025'!$E$9</definedName>
    <definedName name="PADDING" localSheetId="117">'Apr 21-27, 2025'!$E$9</definedName>
    <definedName name="PADDING" localSheetId="118">'Apr 28-May 4,2025'!$E$9</definedName>
    <definedName name="PADDING" localSheetId="115">'Apr 7-13, 2025'!$E$9</definedName>
    <definedName name="PADDING" localSheetId="132">'Aug 4-Aug 10,2025 '!$E$9</definedName>
    <definedName name="PADDING" localSheetId="98">'Dec 30-31, 2024'!$E$9</definedName>
    <definedName name="PADDING" localSheetId="107">'Feb 10-16, 2025'!$E$9</definedName>
    <definedName name="PADDING" localSheetId="108">'Feb 17-23, 2025'!$E$9</definedName>
    <definedName name="PADDING" localSheetId="109">'Feb 24-Mar 2, 2025'!$E$9</definedName>
    <definedName name="PADDING" localSheetId="106">'Feb 3-9, 2025'!$E$9</definedName>
    <definedName name="PADDING" localSheetId="103">'Jan 13-19, 2025'!$E$9</definedName>
    <definedName name="PADDING" localSheetId="99">'Jan 1-5, 2025'!$E$9</definedName>
    <definedName name="PADDING" localSheetId="104">'Jan 20-26, 2025'!$E$9</definedName>
    <definedName name="PADDING" localSheetId="105">'Jan 27-Feb 2, 2025'!$E$9</definedName>
    <definedName name="PADDING" localSheetId="101">'Jan 6-12, 2025'!$E$9</definedName>
    <definedName name="PADDING" localSheetId="129">'July 14-20, 2025'!$E$9</definedName>
    <definedName name="PADDING" localSheetId="130">'July 21-27, 2025'!$E$9</definedName>
    <definedName name="PADDING" localSheetId="131">'July 28-Aug 3,2025'!$E$9</definedName>
    <definedName name="PADDING" localSheetId="128">'July 7-July 13, 2025 '!$E$9</definedName>
    <definedName name="PADDING" localSheetId="125">'June 16-22, 2025  '!$E$9</definedName>
    <definedName name="PADDING" localSheetId="126">'June 23-29, 2025'!$E$9</definedName>
    <definedName name="PADDING" localSheetId="123">'June 2-8, 2025 '!$E$9</definedName>
    <definedName name="PADDING" localSheetId="127">'June 30-July 06, 2025 '!$E$9</definedName>
    <definedName name="PADDING" localSheetId="124">'June 9-15, 2025  '!$E$9</definedName>
    <definedName name="PADDING" localSheetId="111">'Mar 10-16, 2025'!$E$9</definedName>
    <definedName name="PADDING" localSheetId="112">'Mar 17-23, 2025'!$E$9</definedName>
    <definedName name="PADDING" localSheetId="113">'Mar 24-30, 2025'!$E$9</definedName>
    <definedName name="PADDING" localSheetId="114">'Mar 31-Apr 6, 2025'!$E$9</definedName>
    <definedName name="PADDING" localSheetId="110">'Mar 3-9, 2025'!$E$9</definedName>
    <definedName name="PADDING" localSheetId="119">'May 05-May 11,2025'!$E$9</definedName>
    <definedName name="PADDING" localSheetId="120">'May 12-May 18,2025 '!$E$9</definedName>
    <definedName name="PADDING" localSheetId="121">'May 19-May 25,2025'!$E$9</definedName>
    <definedName name="PADDING" localSheetId="122">'May 26-June 1, 2025  '!$E$9</definedName>
    <definedName name="PADDING" localSheetId="133">'New Format'!$E$9</definedName>
    <definedName name="PADDING">#REF!</definedName>
    <definedName name="PADDING_FALLBACK" localSheetId="116">'Apr 14-20, 2025'!$E$7</definedName>
    <definedName name="PADDING_FALLBACK" localSheetId="117">'Apr 21-27, 2025'!$E$7</definedName>
    <definedName name="PADDING_FALLBACK" localSheetId="118">'Apr 28-May 4,2025'!$E$7</definedName>
    <definedName name="PADDING_FALLBACK" localSheetId="115">'Apr 7-13, 2025'!$E$7</definedName>
    <definedName name="PADDING_FALLBACK" localSheetId="132">'Aug 4-Aug 10,2025 '!$E$7</definedName>
    <definedName name="PADDING_FALLBACK" localSheetId="98">'Dec 30-31, 2024'!$E$7</definedName>
    <definedName name="PADDING_FALLBACK" localSheetId="107">'Feb 10-16, 2025'!$E$7</definedName>
    <definedName name="PADDING_FALLBACK" localSheetId="108">'Feb 17-23, 2025'!$E$7</definedName>
    <definedName name="PADDING_FALLBACK" localSheetId="109">'Feb 24-Mar 2, 2025'!$E$7</definedName>
    <definedName name="PADDING_FALLBACK" localSheetId="106">'Feb 3-9, 2025'!$E$7</definedName>
    <definedName name="PADDING_FALLBACK" localSheetId="103">'Jan 13-19, 2025'!$E$7</definedName>
    <definedName name="PADDING_FALLBACK" localSheetId="99">'Jan 1-5, 2025'!$E$7</definedName>
    <definedName name="PADDING_FALLBACK" localSheetId="104">'Jan 20-26, 2025'!$E$7</definedName>
    <definedName name="PADDING_FALLBACK" localSheetId="105">'Jan 27-Feb 2, 2025'!$E$7</definedName>
    <definedName name="PADDING_FALLBACK" localSheetId="101">'Jan 6-12, 2025'!$E$7</definedName>
    <definedName name="PADDING_FALLBACK" localSheetId="129">'July 14-20, 2025'!$E$7</definedName>
    <definedName name="PADDING_FALLBACK" localSheetId="130">'July 21-27, 2025'!$E$7</definedName>
    <definedName name="PADDING_FALLBACK" localSheetId="131">'July 28-Aug 3,2025'!$E$7</definedName>
    <definedName name="PADDING_FALLBACK" localSheetId="128">'July 7-July 13, 2025 '!$E$7</definedName>
    <definedName name="PADDING_FALLBACK" localSheetId="125">'June 16-22, 2025  '!$E$7</definedName>
    <definedName name="PADDING_FALLBACK" localSheetId="126">'June 23-29, 2025'!$E$7</definedName>
    <definedName name="PADDING_FALLBACK" localSheetId="123">'June 2-8, 2025 '!$E$7</definedName>
    <definedName name="PADDING_FALLBACK" localSheetId="127">'June 30-July 06, 2025 '!$E$7</definedName>
    <definedName name="PADDING_FALLBACK" localSheetId="124">'June 9-15, 2025  '!$E$7</definedName>
    <definedName name="PADDING_FALLBACK" localSheetId="111">'Mar 10-16, 2025'!$E$7</definedName>
    <definedName name="PADDING_FALLBACK" localSheetId="112">'Mar 17-23, 2025'!$E$7</definedName>
    <definedName name="PADDING_FALLBACK" localSheetId="113">'Mar 24-30, 2025'!$E$7</definedName>
    <definedName name="PADDING_FALLBACK" localSheetId="114">'Mar 31-Apr 6, 2025'!$E$7</definedName>
    <definedName name="PADDING_FALLBACK" localSheetId="110">'Mar 3-9, 2025'!$E$7</definedName>
    <definedName name="PADDING_FALLBACK" localSheetId="119">'May 05-May 11,2025'!$E$7</definedName>
    <definedName name="PADDING_FALLBACK" localSheetId="120">'May 12-May 18,2025 '!$E$7</definedName>
    <definedName name="PADDING_FALLBACK" localSheetId="121">'May 19-May 25,2025'!$E$7</definedName>
    <definedName name="PADDING_FALLBACK" localSheetId="122">'May 26-June 1, 2025  '!$E$7</definedName>
    <definedName name="PADDING_FALLBACK" localSheetId="133">'New Format'!$E$7</definedName>
    <definedName name="PADDING_FALLBACK">#REF!</definedName>
    <definedName name="PADDING_FORMAT" localSheetId="116">'Apr 14-20, 2025'!$E$5</definedName>
    <definedName name="PADDING_FORMAT" localSheetId="117">'Apr 21-27, 2025'!$E$5</definedName>
    <definedName name="PADDING_FORMAT" localSheetId="118">'Apr 28-May 4,2025'!$E$5</definedName>
    <definedName name="PADDING_FORMAT" localSheetId="115">'Apr 7-13, 2025'!$E$5</definedName>
    <definedName name="PADDING_FORMAT" localSheetId="132">'Aug 4-Aug 10,2025 '!$E$5</definedName>
    <definedName name="PADDING_FORMAT" localSheetId="98">'Dec 30-31, 2024'!$E$5</definedName>
    <definedName name="PADDING_FORMAT" localSheetId="107">'Feb 10-16, 2025'!$E$5</definedName>
    <definedName name="PADDING_FORMAT" localSheetId="108">'Feb 17-23, 2025'!$E$5</definedName>
    <definedName name="PADDING_FORMAT" localSheetId="109">'Feb 24-Mar 2, 2025'!$E$5</definedName>
    <definedName name="PADDING_FORMAT" localSheetId="106">'Feb 3-9, 2025'!$E$5</definedName>
    <definedName name="PADDING_FORMAT" localSheetId="103">'Jan 13-19, 2025'!$E$5</definedName>
    <definedName name="PADDING_FORMAT" localSheetId="99">'Jan 1-5, 2025'!$E$5</definedName>
    <definedName name="PADDING_FORMAT" localSheetId="104">'Jan 20-26, 2025'!$E$5</definedName>
    <definedName name="PADDING_FORMAT" localSheetId="105">'Jan 27-Feb 2, 2025'!$E$5</definedName>
    <definedName name="PADDING_FORMAT" localSheetId="101">'Jan 6-12, 2025'!$E$5</definedName>
    <definedName name="PADDING_FORMAT" localSheetId="129">'July 14-20, 2025'!$E$5</definedName>
    <definedName name="PADDING_FORMAT" localSheetId="130">'July 21-27, 2025'!$E$5</definedName>
    <definedName name="PADDING_FORMAT" localSheetId="131">'July 28-Aug 3,2025'!$E$5</definedName>
    <definedName name="PADDING_FORMAT" localSheetId="128">'July 7-July 13, 2025 '!$E$5</definedName>
    <definedName name="PADDING_FORMAT" localSheetId="125">'June 16-22, 2025  '!$E$5</definedName>
    <definedName name="PADDING_FORMAT" localSheetId="126">'June 23-29, 2025'!$E$5</definedName>
    <definedName name="PADDING_FORMAT" localSheetId="123">'June 2-8, 2025 '!$E$5</definedName>
    <definedName name="PADDING_FORMAT" localSheetId="127">'June 30-July 06, 2025 '!$E$5</definedName>
    <definedName name="PADDING_FORMAT" localSheetId="124">'June 9-15, 2025  '!$E$5</definedName>
    <definedName name="PADDING_FORMAT" localSheetId="111">'Mar 10-16, 2025'!$E$5</definedName>
    <definedName name="PADDING_FORMAT" localSheetId="112">'Mar 17-23, 2025'!$E$5</definedName>
    <definedName name="PADDING_FORMAT" localSheetId="113">'Mar 24-30, 2025'!$E$5</definedName>
    <definedName name="PADDING_FORMAT" localSheetId="114">'Mar 31-Apr 6, 2025'!$E$5</definedName>
    <definedName name="PADDING_FORMAT" localSheetId="110">'Mar 3-9, 2025'!$E$5</definedName>
    <definedName name="PADDING_FORMAT" localSheetId="119">'May 05-May 11,2025'!$E$5</definedName>
    <definedName name="PADDING_FORMAT" localSheetId="120">'May 12-May 18,2025 '!$E$5</definedName>
    <definedName name="PADDING_FORMAT" localSheetId="121">'May 19-May 25,2025'!$E$5</definedName>
    <definedName name="PADDING_FORMAT" localSheetId="122">'May 26-June 1, 2025  '!$E$5</definedName>
    <definedName name="PADDING_FORMAT" localSheetId="133">'New Format'!$E$5</definedName>
    <definedName name="PADDING_FORMAT">#REF!</definedName>
    <definedName name="_xlnm.Print_Area" localSheetId="8">'Apr 10-16, 2023'!$A$1:$L$159</definedName>
    <definedName name="_xlnm.Print_Area" localSheetId="116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7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8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5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132">'Aug 4-Aug 10,2025 '!$A$54:$N$327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7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8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09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6">'Feb 3-9, 2025'!$A$54:$N$270</definedName>
    <definedName name="_xlnm.Print_Area" localSheetId="51">'Feb 5-11, 2024'!$A$1:$L$160</definedName>
    <definedName name="_xlnm.Print_Area" localSheetId="100">'Jan 1 - 5, 2025 (2)'!$A$1:$L$183</definedName>
    <definedName name="_xlnm.Print_Area" localSheetId="134">'Jan 13 - 19, 2025 (1)'!$A$1:$L$181</definedName>
    <definedName name="_xlnm.Print_Area" localSheetId="103">'Jan 13-19, 2025'!$A$54:$N$270</definedName>
    <definedName name="_xlnm.Print_Area" localSheetId="99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4">'Jan 20-26, 2025'!$A$54:$N$270</definedName>
    <definedName name="_xlnm.Print_Area" localSheetId="49">'Jan 22-28, 2024'!$A$1:$L$160</definedName>
    <definedName name="_xlnm.Print_Area" localSheetId="105">'Jan 27-Feb 2, 2025'!$A$54:$N$270</definedName>
    <definedName name="_xlnm.Print_Area" localSheetId="50">'Jan 29-Feb 4, 2024'!$A$1:$L$160</definedName>
    <definedName name="_xlnm.Print_Area" localSheetId="102">'Jan 6 - 12, 2025 (1)'!$A$1:$L$183</definedName>
    <definedName name="_xlnm.Print_Area" localSheetId="101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29">'July 14-20, 2025'!$A$54:$N$298</definedName>
    <definedName name="_xlnm.Print_Area" localSheetId="130">'July 21-27, 2025'!$A$54:$N$327</definedName>
    <definedName name="_xlnm.Print_Area" localSheetId="131">'July 28-Aug 3,2025'!$A$54:$N$327</definedName>
    <definedName name="_xlnm.Print_Area" localSheetId="128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5">'June 16-22, 2025  '!$A$54:$N$298</definedName>
    <definedName name="_xlnm.Print_Area" localSheetId="126">'June 23-29, 2025'!$A$54:$N$298</definedName>
    <definedName name="_xlnm.Print_Area" localSheetId="123">'June 2-8, 2025 '!$A$54:$N$298</definedName>
    <definedName name="_xlnm.Print_Area" localSheetId="127">'June 30-July 06, 2025 '!$A$54:$N$298</definedName>
    <definedName name="_xlnm.Print_Area" localSheetId="124">'June 9-15, 2025  '!$A$54:$N$298</definedName>
    <definedName name="_xlnm.Print_Area" localSheetId="111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2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3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4">'Mar 31-Apr 6, 2025'!$A$54:$N$281</definedName>
    <definedName name="_xlnm.Print_Area" localSheetId="110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19">'May 05-May 11,2025'!$A$54:$N$298</definedName>
    <definedName name="_xlnm.Print_Area" localSheetId="120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1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2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3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6">'Apr 14-20, 2025'!$54:$67</definedName>
    <definedName name="_xlnm.Print_Titles" localSheetId="117">'Apr 21-27, 2025'!$54:$67</definedName>
    <definedName name="_xlnm.Print_Titles" localSheetId="118">'Apr 28-May 4,2025'!$54:$67</definedName>
    <definedName name="_xlnm.Print_Titles" localSheetId="115">'Apr 7-13, 2025'!$54:$67</definedName>
    <definedName name="_xlnm.Print_Titles" localSheetId="132">'Aug 4-Aug 10,2025 '!$54:$67</definedName>
    <definedName name="_xlnm.Print_Titles" localSheetId="98">'Dec 30-31, 2024'!$54:$68</definedName>
    <definedName name="_xlnm.Print_Titles" localSheetId="107">'Feb 10-16, 2025'!$54:$68</definedName>
    <definedName name="_xlnm.Print_Titles" localSheetId="108">'Feb 17-23, 2025'!$54:$68</definedName>
    <definedName name="_xlnm.Print_Titles" localSheetId="109">'Feb 24-Mar 2, 2025'!$54:$68</definedName>
    <definedName name="_xlnm.Print_Titles" localSheetId="106">'Feb 3-9, 2025'!$54:$68</definedName>
    <definedName name="_xlnm.Print_Titles" localSheetId="103">'Jan 13-19, 2025'!$54:$68</definedName>
    <definedName name="_xlnm.Print_Titles" localSheetId="99">'Jan 1-5, 2025'!$54:$68</definedName>
    <definedName name="_xlnm.Print_Titles" localSheetId="104">'Jan 20-26, 2025'!$54:$68</definedName>
    <definedName name="_xlnm.Print_Titles" localSheetId="105">'Jan 27-Feb 2, 2025'!$54:$68</definedName>
    <definedName name="_xlnm.Print_Titles" localSheetId="101">'Jan 6-12, 2025'!$54:$68</definedName>
    <definedName name="_xlnm.Print_Titles" localSheetId="129">'July 14-20, 2025'!$54:$67</definedName>
    <definedName name="_xlnm.Print_Titles" localSheetId="130">'July 21-27, 2025'!$54:$67</definedName>
    <definedName name="_xlnm.Print_Titles" localSheetId="131">'July 28-Aug 3,2025'!$54:$67</definedName>
    <definedName name="_xlnm.Print_Titles" localSheetId="128">'July 7-July 13, 2025 '!$54:$67</definedName>
    <definedName name="_xlnm.Print_Titles" localSheetId="125">'June 16-22, 2025  '!$54:$67</definedName>
    <definedName name="_xlnm.Print_Titles" localSheetId="126">'June 23-29, 2025'!$54:$67</definedName>
    <definedName name="_xlnm.Print_Titles" localSheetId="123">'June 2-8, 2025 '!$54:$67</definedName>
    <definedName name="_xlnm.Print_Titles" localSheetId="127">'June 30-July 06, 2025 '!$54:$67</definedName>
    <definedName name="_xlnm.Print_Titles" localSheetId="124">'June 9-15, 2025  '!$54:$67</definedName>
    <definedName name="_xlnm.Print_Titles" localSheetId="111">'Mar 10-16, 2025'!$54:$68</definedName>
    <definedName name="_xlnm.Print_Titles" localSheetId="112">'Mar 17-23, 2025'!$54:$68</definedName>
    <definedName name="_xlnm.Print_Titles" localSheetId="113">'Mar 24-30, 2025'!$54:$68</definedName>
    <definedName name="_xlnm.Print_Titles" localSheetId="114">'Mar 31-Apr 6, 2025'!$54:$68</definedName>
    <definedName name="_xlnm.Print_Titles" localSheetId="110">'Mar 3-9, 2025'!$54:$68</definedName>
    <definedName name="_xlnm.Print_Titles" localSheetId="119">'May 05-May 11,2025'!$54:$67</definedName>
    <definedName name="_xlnm.Print_Titles" localSheetId="120">'May 12-May 18,2025 '!$54:$67</definedName>
    <definedName name="_xlnm.Print_Titles" localSheetId="121">'May 19-May 25,2025'!$54:$67</definedName>
    <definedName name="_xlnm.Print_Titles" localSheetId="122">'May 26-June 1, 2025  '!$54:$67</definedName>
    <definedName name="_xlnm.Print_Titles" localSheetId="133">'New Format'!$54:$68</definedName>
    <definedName name="REF_ERRMSG" localSheetId="116">'Apr 14-20, 2025'!$I$2</definedName>
    <definedName name="REF_ERRMSG" localSheetId="117">'Apr 21-27, 2025'!$I$2</definedName>
    <definedName name="REF_ERRMSG" localSheetId="118">'Apr 28-May 4,2025'!$I$2</definedName>
    <definedName name="REF_ERRMSG" localSheetId="115">'Apr 7-13, 2025'!$I$2</definedName>
    <definedName name="REF_ERRMSG" localSheetId="132">'Aug 4-Aug 10,2025 '!$I$2</definedName>
    <definedName name="REF_ERRMSG" localSheetId="98">'Dec 30-31, 2024'!$I$2</definedName>
    <definedName name="REF_ERRMSG" localSheetId="107">'Feb 10-16, 2025'!$I$2</definedName>
    <definedName name="REF_ERRMSG" localSheetId="108">'Feb 17-23, 2025'!$I$2</definedName>
    <definedName name="REF_ERRMSG" localSheetId="109">'Feb 24-Mar 2, 2025'!$I$2</definedName>
    <definedName name="REF_ERRMSG" localSheetId="106">'Feb 3-9, 2025'!$I$2</definedName>
    <definedName name="REF_ERRMSG" localSheetId="103">'Jan 13-19, 2025'!$I$2</definedName>
    <definedName name="REF_ERRMSG" localSheetId="99">'Jan 1-5, 2025'!$I$2</definedName>
    <definedName name="REF_ERRMSG" localSheetId="104">'Jan 20-26, 2025'!$I$2</definedName>
    <definedName name="REF_ERRMSG" localSheetId="105">'Jan 27-Feb 2, 2025'!$I$2</definedName>
    <definedName name="REF_ERRMSG" localSheetId="101">'Jan 6-12, 2025'!$I$2</definedName>
    <definedName name="REF_ERRMSG" localSheetId="129">'July 14-20, 2025'!$I$2</definedName>
    <definedName name="REF_ERRMSG" localSheetId="130">'July 21-27, 2025'!$I$2</definedName>
    <definedName name="REF_ERRMSG" localSheetId="131">'July 28-Aug 3,2025'!$I$2</definedName>
    <definedName name="REF_ERRMSG" localSheetId="128">'July 7-July 13, 2025 '!$I$2</definedName>
    <definedName name="REF_ERRMSG" localSheetId="125">'June 16-22, 2025  '!$I$2</definedName>
    <definedName name="REF_ERRMSG" localSheetId="126">'June 23-29, 2025'!$I$2</definedName>
    <definedName name="REF_ERRMSG" localSheetId="123">'June 2-8, 2025 '!$I$2</definedName>
    <definedName name="REF_ERRMSG" localSheetId="127">'June 30-July 06, 2025 '!$I$2</definedName>
    <definedName name="REF_ERRMSG" localSheetId="124">'June 9-15, 2025  '!$I$2</definedName>
    <definedName name="REF_ERRMSG" localSheetId="111">'Mar 10-16, 2025'!$I$2</definedName>
    <definedName name="REF_ERRMSG" localSheetId="112">'Mar 17-23, 2025'!$I$2</definedName>
    <definedName name="REF_ERRMSG" localSheetId="113">'Mar 24-30, 2025'!$I$2</definedName>
    <definedName name="REF_ERRMSG" localSheetId="114">'Mar 31-Apr 6, 2025'!$I$2</definedName>
    <definedName name="REF_ERRMSG" localSheetId="110">'Mar 3-9, 2025'!$I$2</definedName>
    <definedName name="REF_ERRMSG" localSheetId="119">'May 05-May 11,2025'!$I$2</definedName>
    <definedName name="REF_ERRMSG" localSheetId="120">'May 12-May 18,2025 '!$I$2</definedName>
    <definedName name="REF_ERRMSG" localSheetId="121">'May 19-May 25,2025'!$I$2</definedName>
    <definedName name="REF_ERRMSG" localSheetId="122">'May 26-June 1, 2025  '!$I$2</definedName>
    <definedName name="REF_ERRMSG" localSheetId="133">'New Format'!$I$2</definedName>
    <definedName name="REF_ERRMSG">#REF!</definedName>
    <definedName name="REF_FALLBACK" localSheetId="116">'Apr 14-20, 2025'!$E$3</definedName>
    <definedName name="REF_FALLBACK" localSheetId="117">'Apr 21-27, 2025'!$E$3</definedName>
    <definedName name="REF_FALLBACK" localSheetId="118">'Apr 28-May 4,2025'!$E$3</definedName>
    <definedName name="REF_FALLBACK" localSheetId="115">'Apr 7-13, 2025'!$E$3</definedName>
    <definedName name="REF_FALLBACK" localSheetId="132">'Aug 4-Aug 10,2025 '!$E$3</definedName>
    <definedName name="REF_FALLBACK" localSheetId="98">'Dec 30-31, 2024'!$E$3</definedName>
    <definedName name="REF_FALLBACK" localSheetId="107">'Feb 10-16, 2025'!$E$3</definedName>
    <definedName name="REF_FALLBACK" localSheetId="108">'Feb 17-23, 2025'!$E$3</definedName>
    <definedName name="REF_FALLBACK" localSheetId="109">'Feb 24-Mar 2, 2025'!$E$3</definedName>
    <definedName name="REF_FALLBACK" localSheetId="106">'Feb 3-9, 2025'!$E$3</definedName>
    <definedName name="REF_FALLBACK" localSheetId="103">'Jan 13-19, 2025'!$E$3</definedName>
    <definedName name="REF_FALLBACK" localSheetId="99">'Jan 1-5, 2025'!$E$3</definedName>
    <definedName name="REF_FALLBACK" localSheetId="104">'Jan 20-26, 2025'!$E$3</definedName>
    <definedName name="REF_FALLBACK" localSheetId="105">'Jan 27-Feb 2, 2025'!$E$3</definedName>
    <definedName name="REF_FALLBACK" localSheetId="101">'Jan 6-12, 2025'!$E$3</definedName>
    <definedName name="REF_FALLBACK" localSheetId="129">'July 14-20, 2025'!$E$3</definedName>
    <definedName name="REF_FALLBACK" localSheetId="130">'July 21-27, 2025'!$E$3</definedName>
    <definedName name="REF_FALLBACK" localSheetId="131">'July 28-Aug 3,2025'!$E$3</definedName>
    <definedName name="REF_FALLBACK" localSheetId="128">'July 7-July 13, 2025 '!$E$3</definedName>
    <definedName name="REF_FALLBACK" localSheetId="125">'June 16-22, 2025  '!$E$3</definedName>
    <definedName name="REF_FALLBACK" localSheetId="126">'June 23-29, 2025'!$E$3</definedName>
    <definedName name="REF_FALLBACK" localSheetId="123">'June 2-8, 2025 '!$E$3</definedName>
    <definedName name="REF_FALLBACK" localSheetId="127">'June 30-July 06, 2025 '!$E$3</definedName>
    <definedName name="REF_FALLBACK" localSheetId="124">'June 9-15, 2025  '!$E$3</definedName>
    <definedName name="REF_FALLBACK" localSheetId="111">'Mar 10-16, 2025'!$E$3</definedName>
    <definedName name="REF_FALLBACK" localSheetId="112">'Mar 17-23, 2025'!$E$3</definedName>
    <definedName name="REF_FALLBACK" localSheetId="113">'Mar 24-30, 2025'!$E$3</definedName>
    <definedName name="REF_FALLBACK" localSheetId="114">'Mar 31-Apr 6, 2025'!$E$3</definedName>
    <definedName name="REF_FALLBACK" localSheetId="110">'Mar 3-9, 2025'!$E$3</definedName>
    <definedName name="REF_FALLBACK" localSheetId="119">'May 05-May 11,2025'!$E$3</definedName>
    <definedName name="REF_FALLBACK" localSheetId="120">'May 12-May 18,2025 '!$E$3</definedName>
    <definedName name="REF_FALLBACK" localSheetId="121">'May 19-May 25,2025'!$E$3</definedName>
    <definedName name="REF_FALLBACK" localSheetId="122">'May 26-June 1, 2025  '!$E$3</definedName>
    <definedName name="REF_FALLBACK" localSheetId="133">'New Format'!$E$3</definedName>
    <definedName name="REF_FALLBACK">#REF!</definedName>
    <definedName name="REF_INC" localSheetId="116">'Apr 14-20, 2025'!$E$6</definedName>
    <definedName name="REF_INC" localSheetId="117">'Apr 21-27, 2025'!$E$6</definedName>
    <definedName name="REF_INC" localSheetId="118">'Apr 28-May 4,2025'!$E$6</definedName>
    <definedName name="REF_INC" localSheetId="115">'Apr 7-13, 2025'!$E$6</definedName>
    <definedName name="REF_INC" localSheetId="132">'Aug 4-Aug 10,2025 '!$E$6</definedName>
    <definedName name="REF_INC" localSheetId="98">'Dec 30-31, 2024'!$E$6</definedName>
    <definedName name="REF_INC" localSheetId="107">'Feb 10-16, 2025'!$E$6</definedName>
    <definedName name="REF_INC" localSheetId="108">'Feb 17-23, 2025'!$E$6</definedName>
    <definedName name="REF_INC" localSheetId="109">'Feb 24-Mar 2, 2025'!$E$6</definedName>
    <definedName name="REF_INC" localSheetId="106">'Feb 3-9, 2025'!$E$6</definedName>
    <definedName name="REF_INC" localSheetId="103">'Jan 13-19, 2025'!$E$6</definedName>
    <definedName name="REF_INC" localSheetId="99">'Jan 1-5, 2025'!$E$6</definedName>
    <definedName name="REF_INC" localSheetId="104">'Jan 20-26, 2025'!$E$6</definedName>
    <definedName name="REF_INC" localSheetId="105">'Jan 27-Feb 2, 2025'!$E$6</definedName>
    <definedName name="REF_INC" localSheetId="101">'Jan 6-12, 2025'!$E$6</definedName>
    <definedName name="REF_INC" localSheetId="129">'July 14-20, 2025'!$E$6</definedName>
    <definedName name="REF_INC" localSheetId="130">'July 21-27, 2025'!$E$6</definedName>
    <definedName name="REF_INC" localSheetId="131">'July 28-Aug 3,2025'!$E$6</definedName>
    <definedName name="REF_INC" localSheetId="128">'July 7-July 13, 2025 '!$E$6</definedName>
    <definedName name="REF_INC" localSheetId="125">'June 16-22, 2025  '!$E$6</definedName>
    <definedName name="REF_INC" localSheetId="126">'June 23-29, 2025'!$E$6</definedName>
    <definedName name="REF_INC" localSheetId="123">'June 2-8, 2025 '!$E$6</definedName>
    <definedName name="REF_INC" localSheetId="127">'June 30-July 06, 2025 '!$E$6</definedName>
    <definedName name="REF_INC" localSheetId="124">'June 9-15, 2025  '!$E$6</definedName>
    <definedName name="REF_INC" localSheetId="111">'Mar 10-16, 2025'!$E$6</definedName>
    <definedName name="REF_INC" localSheetId="112">'Mar 17-23, 2025'!$E$6</definedName>
    <definedName name="REF_INC" localSheetId="113">'Mar 24-30, 2025'!$E$6</definedName>
    <definedName name="REF_INC" localSheetId="114">'Mar 31-Apr 6, 2025'!$E$6</definedName>
    <definedName name="REF_INC" localSheetId="110">'Mar 3-9, 2025'!$E$6</definedName>
    <definedName name="REF_INC" localSheetId="119">'May 05-May 11,2025'!$E$6</definedName>
    <definedName name="REF_INC" localSheetId="120">'May 12-May 18,2025 '!$E$6</definedName>
    <definedName name="REF_INC" localSheetId="121">'May 19-May 25,2025'!$E$6</definedName>
    <definedName name="REF_INC" localSheetId="122">'May 26-June 1, 2025  '!$E$6</definedName>
    <definedName name="REF_INC" localSheetId="133">'New Format'!$E$6</definedName>
    <definedName name="REF_INC">#REF!</definedName>
    <definedName name="REF_NUM" localSheetId="116">'Apr 14-20, 2025'!#REF!</definedName>
    <definedName name="REF_NUM" localSheetId="117">'Apr 21-27, 2025'!#REF!</definedName>
    <definedName name="REF_NUM" localSheetId="118">'Apr 28-May 4,2025'!#REF!</definedName>
    <definedName name="REF_NUM" localSheetId="115">'Apr 7-13, 2025'!#REF!</definedName>
    <definedName name="REF_NUM" localSheetId="132">'Aug 4-Aug 10,2025 '!#REF!</definedName>
    <definedName name="REF_NUM" localSheetId="98">'Dec 30-31, 2024'!$P$56</definedName>
    <definedName name="REF_NUM" localSheetId="107">'Feb 10-16, 2025'!$P$56</definedName>
    <definedName name="REF_NUM" localSheetId="108">'Feb 17-23, 2025'!$P$56</definedName>
    <definedName name="REF_NUM" localSheetId="109">'Feb 24-Mar 2, 2025'!$P$56</definedName>
    <definedName name="REF_NUM" localSheetId="106">'Feb 3-9, 2025'!$P$56</definedName>
    <definedName name="REF_NUM" localSheetId="103">'Jan 13-19, 2025'!$P$56</definedName>
    <definedName name="REF_NUM" localSheetId="99">'Jan 1-5, 2025'!$P$56</definedName>
    <definedName name="REF_NUM" localSheetId="104">'Jan 20-26, 2025'!$P$56</definedName>
    <definedName name="REF_NUM" localSheetId="105">'Jan 27-Feb 2, 2025'!$P$56</definedName>
    <definedName name="REF_NUM" localSheetId="101">'Jan 6-12, 2025'!$P$56</definedName>
    <definedName name="REF_NUM" localSheetId="129">'July 14-20, 2025'!#REF!</definedName>
    <definedName name="REF_NUM" localSheetId="130">'July 21-27, 2025'!#REF!</definedName>
    <definedName name="REF_NUM" localSheetId="131">'July 28-Aug 3,2025'!#REF!</definedName>
    <definedName name="REF_NUM" localSheetId="128">'July 7-July 13, 2025 '!#REF!</definedName>
    <definedName name="REF_NUM" localSheetId="125">'June 16-22, 2025  '!#REF!</definedName>
    <definedName name="REF_NUM" localSheetId="126">'June 23-29, 2025'!#REF!</definedName>
    <definedName name="REF_NUM" localSheetId="123">'June 2-8, 2025 '!#REF!</definedName>
    <definedName name="REF_NUM" localSheetId="127">'June 30-July 06, 2025 '!#REF!</definedName>
    <definedName name="REF_NUM" localSheetId="124">'June 9-15, 2025  '!#REF!</definedName>
    <definedName name="REF_NUM" localSheetId="111">'Mar 10-16, 2025'!$P$56</definedName>
    <definedName name="REF_NUM" localSheetId="112">'Mar 17-23, 2025'!$P$56</definedName>
    <definedName name="REF_NUM" localSheetId="113">'Mar 24-30, 2025'!$P$56</definedName>
    <definedName name="REF_NUM" localSheetId="114">'Mar 31-Apr 6, 2025'!$P$56</definedName>
    <definedName name="REF_NUM" localSheetId="110">'Mar 3-9, 2025'!$P$56</definedName>
    <definedName name="REF_NUM" localSheetId="119">'May 05-May 11,2025'!#REF!</definedName>
    <definedName name="REF_NUM" localSheetId="120">'May 12-May 18,2025 '!#REF!</definedName>
    <definedName name="REF_NUM" localSheetId="121">'May 19-May 25,2025'!#REF!</definedName>
    <definedName name="REF_NUM" localSheetId="122">'May 26-June 1, 2025  '!#REF!</definedName>
    <definedName name="REF_NUM" localSheetId="133">'New Format'!$P$56</definedName>
    <definedName name="REF_NUM">#REF!</definedName>
    <definedName name="REF_NUM_FULL" localSheetId="116">'Apr 14-20, 2025'!$I$4</definedName>
    <definedName name="REF_NUM_FULL" localSheetId="117">'Apr 21-27, 2025'!$I$4</definedName>
    <definedName name="REF_NUM_FULL" localSheetId="118">'Apr 28-May 4,2025'!$I$4</definedName>
    <definedName name="REF_NUM_FULL" localSheetId="115">'Apr 7-13, 2025'!$I$4</definedName>
    <definedName name="REF_NUM_FULL" localSheetId="132">'Aug 4-Aug 10,2025 '!$I$4</definedName>
    <definedName name="REF_NUM_FULL" localSheetId="98">'Dec 30-31, 2024'!$I$4</definedName>
    <definedName name="REF_NUM_FULL" localSheetId="107">'Feb 10-16, 2025'!$I$4</definedName>
    <definedName name="REF_NUM_FULL" localSheetId="108">'Feb 17-23, 2025'!$I$4</definedName>
    <definedName name="REF_NUM_FULL" localSheetId="109">'Feb 24-Mar 2, 2025'!$I$4</definedName>
    <definedName name="REF_NUM_FULL" localSheetId="106">'Feb 3-9, 2025'!$I$4</definedName>
    <definedName name="REF_NUM_FULL" localSheetId="103">'Jan 13-19, 2025'!$I$4</definedName>
    <definedName name="REF_NUM_FULL" localSheetId="99">'Jan 1-5, 2025'!$I$4</definedName>
    <definedName name="REF_NUM_FULL" localSheetId="104">'Jan 20-26, 2025'!$I$4</definedName>
    <definedName name="REF_NUM_FULL" localSheetId="105">'Jan 27-Feb 2, 2025'!$I$4</definedName>
    <definedName name="REF_NUM_FULL" localSheetId="101">'Jan 6-12, 2025'!$I$4</definedName>
    <definedName name="REF_NUM_FULL" localSheetId="129">'July 14-20, 2025'!$I$4</definedName>
    <definedName name="REF_NUM_FULL" localSheetId="130">'July 21-27, 2025'!$I$4</definedName>
    <definedName name="REF_NUM_FULL" localSheetId="131">'July 28-Aug 3,2025'!$I$4</definedName>
    <definedName name="REF_NUM_FULL" localSheetId="128">'July 7-July 13, 2025 '!$I$4</definedName>
    <definedName name="REF_NUM_FULL" localSheetId="125">'June 16-22, 2025  '!$I$4</definedName>
    <definedName name="REF_NUM_FULL" localSheetId="126">'June 23-29, 2025'!$I$4</definedName>
    <definedName name="REF_NUM_FULL" localSheetId="123">'June 2-8, 2025 '!$I$4</definedName>
    <definedName name="REF_NUM_FULL" localSheetId="127">'June 30-July 06, 2025 '!$I$4</definedName>
    <definedName name="REF_NUM_FULL" localSheetId="124">'June 9-15, 2025  '!$I$4</definedName>
    <definedName name="REF_NUM_FULL" localSheetId="111">'Mar 10-16, 2025'!$I$4</definedName>
    <definedName name="REF_NUM_FULL" localSheetId="112">'Mar 17-23, 2025'!$I$4</definedName>
    <definedName name="REF_NUM_FULL" localSheetId="113">'Mar 24-30, 2025'!$I$4</definedName>
    <definedName name="REF_NUM_FULL" localSheetId="114">'Mar 31-Apr 6, 2025'!$I$4</definedName>
    <definedName name="REF_NUM_FULL" localSheetId="110">'Mar 3-9, 2025'!$I$4</definedName>
    <definedName name="REF_NUM_FULL" localSheetId="119">'May 05-May 11,2025'!$I$4</definedName>
    <definedName name="REF_NUM_FULL" localSheetId="120">'May 12-May 18,2025 '!$I$4</definedName>
    <definedName name="REF_NUM_FULL" localSheetId="121">'May 19-May 25,2025'!$I$4</definedName>
    <definedName name="REF_NUM_FULL" localSheetId="122">'May 26-June 1, 2025  '!$I$4</definedName>
    <definedName name="REF_NUM_FULL" localSheetId="133">'New Format'!$I$4</definedName>
    <definedName name="REF_NUM_FULL">#REF!</definedName>
    <definedName name="REF_PRETEXT" localSheetId="116">'Apr 14-20, 2025'!$I$3</definedName>
    <definedName name="REF_PRETEXT" localSheetId="117">'Apr 21-27, 2025'!$I$3</definedName>
    <definedName name="REF_PRETEXT" localSheetId="118">'Apr 28-May 4,2025'!$I$3</definedName>
    <definedName name="REF_PRETEXT" localSheetId="115">'Apr 7-13, 2025'!$I$3</definedName>
    <definedName name="REF_PRETEXT" localSheetId="132">'Aug 4-Aug 10,2025 '!$I$3</definedName>
    <definedName name="REF_PRETEXT" localSheetId="98">'Dec 30-31, 2024'!$I$3</definedName>
    <definedName name="REF_PRETEXT" localSheetId="107">'Feb 10-16, 2025'!$I$3</definedName>
    <definedName name="REF_PRETEXT" localSheetId="108">'Feb 17-23, 2025'!$I$3</definedName>
    <definedName name="REF_PRETEXT" localSheetId="109">'Feb 24-Mar 2, 2025'!$I$3</definedName>
    <definedName name="REF_PRETEXT" localSheetId="106">'Feb 3-9, 2025'!$I$3</definedName>
    <definedName name="REF_PRETEXT" localSheetId="103">'Jan 13-19, 2025'!$I$3</definedName>
    <definedName name="REF_PRETEXT" localSheetId="99">'Jan 1-5, 2025'!$I$3</definedName>
    <definedName name="REF_PRETEXT" localSheetId="104">'Jan 20-26, 2025'!$I$3</definedName>
    <definedName name="REF_PRETEXT" localSheetId="105">'Jan 27-Feb 2, 2025'!$I$3</definedName>
    <definedName name="REF_PRETEXT" localSheetId="101">'Jan 6-12, 2025'!$I$3</definedName>
    <definedName name="REF_PRETEXT" localSheetId="129">'July 14-20, 2025'!$I$3</definedName>
    <definedName name="REF_PRETEXT" localSheetId="130">'July 21-27, 2025'!$I$3</definedName>
    <definedName name="REF_PRETEXT" localSheetId="131">'July 28-Aug 3,2025'!$I$3</definedName>
    <definedName name="REF_PRETEXT" localSheetId="128">'July 7-July 13, 2025 '!$I$3</definedName>
    <definedName name="REF_PRETEXT" localSheetId="125">'June 16-22, 2025  '!$I$3</definedName>
    <definedName name="REF_PRETEXT" localSheetId="126">'June 23-29, 2025'!$I$3</definedName>
    <definedName name="REF_PRETEXT" localSheetId="123">'June 2-8, 2025 '!$I$3</definedName>
    <definedName name="REF_PRETEXT" localSheetId="127">'June 30-July 06, 2025 '!$I$3</definedName>
    <definedName name="REF_PRETEXT" localSheetId="124">'June 9-15, 2025  '!$I$3</definedName>
    <definedName name="REF_PRETEXT" localSheetId="111">'Mar 10-16, 2025'!$I$3</definedName>
    <definedName name="REF_PRETEXT" localSheetId="112">'Mar 17-23, 2025'!$I$3</definedName>
    <definedName name="REF_PRETEXT" localSheetId="113">'Mar 24-30, 2025'!$I$3</definedName>
    <definedName name="REF_PRETEXT" localSheetId="114">'Mar 31-Apr 6, 2025'!$I$3</definedName>
    <definedName name="REF_PRETEXT" localSheetId="110">'Mar 3-9, 2025'!$I$3</definedName>
    <definedName name="REF_PRETEXT" localSheetId="119">'May 05-May 11,2025'!$I$3</definedName>
    <definedName name="REF_PRETEXT" localSheetId="120">'May 12-May 18,2025 '!$I$3</definedName>
    <definedName name="REF_PRETEXT" localSheetId="121">'May 19-May 25,2025'!$I$3</definedName>
    <definedName name="REF_PRETEXT" localSheetId="122">'May 26-June 1, 2025  '!$I$3</definedName>
    <definedName name="REF_PRETEXT" localSheetId="133">'New Format'!$I$3</definedName>
    <definedName name="REF_PRETEXT">#REF!</definedName>
    <definedName name="REF_RESOLVED" localSheetId="116">'Apr 14-20, 2025'!$E$4</definedName>
    <definedName name="REF_RESOLVED" localSheetId="117">'Apr 21-27, 2025'!$E$4</definedName>
    <definedName name="REF_RESOLVED" localSheetId="118">'Apr 28-May 4,2025'!$E$4</definedName>
    <definedName name="REF_RESOLVED" localSheetId="115">'Apr 7-13, 2025'!$E$4</definedName>
    <definedName name="REF_RESOLVED" localSheetId="132">'Aug 4-Aug 10,2025 '!$E$4</definedName>
    <definedName name="REF_RESOLVED" localSheetId="98">'Dec 30-31, 2024'!$E$4</definedName>
    <definedName name="REF_RESOLVED" localSheetId="107">'Feb 10-16, 2025'!$E$4</definedName>
    <definedName name="REF_RESOLVED" localSheetId="108">'Feb 17-23, 2025'!$E$4</definedName>
    <definedName name="REF_RESOLVED" localSheetId="109">'Feb 24-Mar 2, 2025'!$E$4</definedName>
    <definedName name="REF_RESOLVED" localSheetId="106">'Feb 3-9, 2025'!$E$4</definedName>
    <definedName name="REF_RESOLVED" localSheetId="103">'Jan 13-19, 2025'!$E$4</definedName>
    <definedName name="REF_RESOLVED" localSheetId="99">'Jan 1-5, 2025'!$E$4</definedName>
    <definedName name="REF_RESOLVED" localSheetId="104">'Jan 20-26, 2025'!$E$4</definedName>
    <definedName name="REF_RESOLVED" localSheetId="105">'Jan 27-Feb 2, 2025'!$E$4</definedName>
    <definedName name="REF_RESOLVED" localSheetId="101">'Jan 6-12, 2025'!$E$4</definedName>
    <definedName name="REF_RESOLVED" localSheetId="129">'July 14-20, 2025'!$E$4</definedName>
    <definedName name="REF_RESOLVED" localSheetId="130">'July 21-27, 2025'!$E$4</definedName>
    <definedName name="REF_RESOLVED" localSheetId="131">'July 28-Aug 3,2025'!$E$4</definedName>
    <definedName name="REF_RESOLVED" localSheetId="128">'July 7-July 13, 2025 '!$E$4</definedName>
    <definedName name="REF_RESOLVED" localSheetId="125">'June 16-22, 2025  '!$E$4</definedName>
    <definedName name="REF_RESOLVED" localSheetId="126">'June 23-29, 2025'!$E$4</definedName>
    <definedName name="REF_RESOLVED" localSheetId="123">'June 2-8, 2025 '!$E$4</definedName>
    <definedName name="REF_RESOLVED" localSheetId="127">'June 30-July 06, 2025 '!$E$4</definedName>
    <definedName name="REF_RESOLVED" localSheetId="124">'June 9-15, 2025  '!$E$4</definedName>
    <definedName name="REF_RESOLVED" localSheetId="111">'Mar 10-16, 2025'!$E$4</definedName>
    <definedName name="REF_RESOLVED" localSheetId="112">'Mar 17-23, 2025'!$E$4</definedName>
    <definedName name="REF_RESOLVED" localSheetId="113">'Mar 24-30, 2025'!$E$4</definedName>
    <definedName name="REF_RESOLVED" localSheetId="114">'Mar 31-Apr 6, 2025'!$E$4</definedName>
    <definedName name="REF_RESOLVED" localSheetId="110">'Mar 3-9, 2025'!$E$4</definedName>
    <definedName name="REF_RESOLVED" localSheetId="119">'May 05-May 11,2025'!$E$4</definedName>
    <definedName name="REF_RESOLVED" localSheetId="120">'May 12-May 18,2025 '!$E$4</definedName>
    <definedName name="REF_RESOLVED" localSheetId="121">'May 19-May 25,2025'!$E$4</definedName>
    <definedName name="REF_RESOLVED" localSheetId="122">'May 26-June 1, 2025  '!$E$4</definedName>
    <definedName name="REF_RESOLVED" localSheetId="133">'New Format'!$E$4</definedName>
    <definedName name="REF_RESOLVED">#REF!</definedName>
    <definedName name="REF_TICKER" localSheetId="116">'Apr 14-20, 2025'!$F$4</definedName>
    <definedName name="REF_TICKER" localSheetId="117">'Apr 21-27, 2025'!$F$4</definedName>
    <definedName name="REF_TICKER" localSheetId="118">'Apr 28-May 4,2025'!$F$4</definedName>
    <definedName name="REF_TICKER" localSheetId="115">'Apr 7-13, 2025'!$F$4</definedName>
    <definedName name="REF_TICKER" localSheetId="132">'Aug 4-Aug 10,2025 '!$F$4</definedName>
    <definedName name="REF_TICKER" localSheetId="98">'Dec 30-31, 2024'!$F$4</definedName>
    <definedName name="REF_TICKER" localSheetId="107">'Feb 10-16, 2025'!$F$4</definedName>
    <definedName name="REF_TICKER" localSheetId="108">'Feb 17-23, 2025'!$F$4</definedName>
    <definedName name="REF_TICKER" localSheetId="109">'Feb 24-Mar 2, 2025'!$F$4</definedName>
    <definedName name="REF_TICKER" localSheetId="106">'Feb 3-9, 2025'!$F$4</definedName>
    <definedName name="REF_TICKER" localSheetId="103">'Jan 13-19, 2025'!$F$4</definedName>
    <definedName name="REF_TICKER" localSheetId="99">'Jan 1-5, 2025'!$F$4</definedName>
    <definedName name="REF_TICKER" localSheetId="104">'Jan 20-26, 2025'!$F$4</definedName>
    <definedName name="REF_TICKER" localSheetId="105">'Jan 27-Feb 2, 2025'!$F$4</definedName>
    <definedName name="REF_TICKER" localSheetId="101">'Jan 6-12, 2025'!$F$4</definedName>
    <definedName name="REF_TICKER" localSheetId="129">'July 14-20, 2025'!$F$4</definedName>
    <definedName name="REF_TICKER" localSheetId="130">'July 21-27, 2025'!$F$4</definedName>
    <definedName name="REF_TICKER" localSheetId="131">'July 28-Aug 3,2025'!$F$4</definedName>
    <definedName name="REF_TICKER" localSheetId="128">'July 7-July 13, 2025 '!$F$4</definedName>
    <definedName name="REF_TICKER" localSheetId="125">'June 16-22, 2025  '!$F$4</definedName>
    <definedName name="REF_TICKER" localSheetId="126">'June 23-29, 2025'!$F$4</definedName>
    <definedName name="REF_TICKER" localSheetId="123">'June 2-8, 2025 '!$F$4</definedName>
    <definedName name="REF_TICKER" localSheetId="127">'June 30-July 06, 2025 '!$F$4</definedName>
    <definedName name="REF_TICKER" localSheetId="124">'June 9-15, 2025  '!$F$4</definedName>
    <definedName name="REF_TICKER" localSheetId="111">'Mar 10-16, 2025'!$F$4</definedName>
    <definedName name="REF_TICKER" localSheetId="112">'Mar 17-23, 2025'!$F$4</definedName>
    <definedName name="REF_TICKER" localSheetId="113">'Mar 24-30, 2025'!$F$4</definedName>
    <definedName name="REF_TICKER" localSheetId="114">'Mar 31-Apr 6, 2025'!$F$4</definedName>
    <definedName name="REF_TICKER" localSheetId="110">'Mar 3-9, 2025'!$F$4</definedName>
    <definedName name="REF_TICKER" localSheetId="119">'May 05-May 11,2025'!$F$4</definedName>
    <definedName name="REF_TICKER" localSheetId="120">'May 12-May 18,2025 '!$F$4</definedName>
    <definedName name="REF_TICKER" localSheetId="121">'May 19-May 25,2025'!$F$4</definedName>
    <definedName name="REF_TICKER" localSheetId="122">'May 26-June 1, 2025  '!$F$4</definedName>
    <definedName name="REF_TICKER" localSheetId="133">'New Format'!$F$4</definedName>
    <definedName name="REF_TICKER">#REF!</definedName>
    <definedName name="REF_TICKER_INC" localSheetId="116">'Apr 14-20, 2025'!$F$6</definedName>
    <definedName name="REF_TICKER_INC" localSheetId="117">'Apr 21-27, 2025'!$F$6</definedName>
    <definedName name="REF_TICKER_INC" localSheetId="118">'Apr 28-May 4,2025'!$F$6</definedName>
    <definedName name="REF_TICKER_INC" localSheetId="115">'Apr 7-13, 2025'!$F$6</definedName>
    <definedName name="REF_TICKER_INC" localSheetId="132">'Aug 4-Aug 10,2025 '!$F$6</definedName>
    <definedName name="REF_TICKER_INC" localSheetId="98">'Dec 30-31, 2024'!$F$6</definedName>
    <definedName name="REF_TICKER_INC" localSheetId="107">'Feb 10-16, 2025'!$F$6</definedName>
    <definedName name="REF_TICKER_INC" localSheetId="108">'Feb 17-23, 2025'!$F$6</definedName>
    <definedName name="REF_TICKER_INC" localSheetId="109">'Feb 24-Mar 2, 2025'!$F$6</definedName>
    <definedName name="REF_TICKER_INC" localSheetId="106">'Feb 3-9, 2025'!$F$6</definedName>
    <definedName name="REF_TICKER_INC" localSheetId="103">'Jan 13-19, 2025'!$F$6</definedName>
    <definedName name="REF_TICKER_INC" localSheetId="99">'Jan 1-5, 2025'!$F$6</definedName>
    <definedName name="REF_TICKER_INC" localSheetId="104">'Jan 20-26, 2025'!$F$6</definedName>
    <definedName name="REF_TICKER_INC" localSheetId="105">'Jan 27-Feb 2, 2025'!$F$6</definedName>
    <definedName name="REF_TICKER_INC" localSheetId="101">'Jan 6-12, 2025'!$F$6</definedName>
    <definedName name="REF_TICKER_INC" localSheetId="129">'July 14-20, 2025'!$F$6</definedName>
    <definedName name="REF_TICKER_INC" localSheetId="130">'July 21-27, 2025'!$F$6</definedName>
    <definedName name="REF_TICKER_INC" localSheetId="131">'July 28-Aug 3,2025'!$F$6</definedName>
    <definedName name="REF_TICKER_INC" localSheetId="128">'July 7-July 13, 2025 '!$F$6</definedName>
    <definedName name="REF_TICKER_INC" localSheetId="125">'June 16-22, 2025  '!$F$6</definedName>
    <definedName name="REF_TICKER_INC" localSheetId="126">'June 23-29, 2025'!$F$6</definedName>
    <definedName name="REF_TICKER_INC" localSheetId="123">'June 2-8, 2025 '!$F$6</definedName>
    <definedName name="REF_TICKER_INC" localSheetId="127">'June 30-July 06, 2025 '!$F$6</definedName>
    <definedName name="REF_TICKER_INC" localSheetId="124">'June 9-15, 2025  '!$F$6</definedName>
    <definedName name="REF_TICKER_INC" localSheetId="111">'Mar 10-16, 2025'!$F$6</definedName>
    <definedName name="REF_TICKER_INC" localSheetId="112">'Mar 17-23, 2025'!$F$6</definedName>
    <definedName name="REF_TICKER_INC" localSheetId="113">'Mar 24-30, 2025'!$F$6</definedName>
    <definedName name="REF_TICKER_INC" localSheetId="114">'Mar 31-Apr 6, 2025'!$F$6</definedName>
    <definedName name="REF_TICKER_INC" localSheetId="110">'Mar 3-9, 2025'!$F$6</definedName>
    <definedName name="REF_TICKER_INC" localSheetId="119">'May 05-May 11,2025'!$F$6</definedName>
    <definedName name="REF_TICKER_INC" localSheetId="120">'May 12-May 18,2025 '!$F$6</definedName>
    <definedName name="REF_TICKER_INC" localSheetId="121">'May 19-May 25,2025'!$F$6</definedName>
    <definedName name="REF_TICKER_INC" localSheetId="122">'May 26-June 1, 2025  '!$F$6</definedName>
    <definedName name="REF_TICKER_INC" localSheetId="133">'New Format'!$F$6</definedName>
    <definedName name="REF_TICKER_INC">#REF!</definedName>
    <definedName name="TICKER_PADDING" localSheetId="116">'Apr 14-20, 2025'!$F$9</definedName>
    <definedName name="TICKER_PADDING" localSheetId="117">'Apr 21-27, 2025'!$F$9</definedName>
    <definedName name="TICKER_PADDING" localSheetId="118">'Apr 28-May 4,2025'!$F$9</definedName>
    <definedName name="TICKER_PADDING" localSheetId="115">'Apr 7-13, 2025'!$F$9</definedName>
    <definedName name="TICKER_PADDING" localSheetId="132">'Aug 4-Aug 10,2025 '!$F$9</definedName>
    <definedName name="TICKER_PADDING" localSheetId="98">'Dec 30-31, 2024'!$F$9</definedName>
    <definedName name="TICKER_PADDING" localSheetId="107">'Feb 10-16, 2025'!$F$9</definedName>
    <definedName name="TICKER_PADDING" localSheetId="108">'Feb 17-23, 2025'!$F$9</definedName>
    <definedName name="TICKER_PADDING" localSheetId="109">'Feb 24-Mar 2, 2025'!$F$9</definedName>
    <definedName name="TICKER_PADDING" localSheetId="106">'Feb 3-9, 2025'!$F$9</definedName>
    <definedName name="TICKER_PADDING" localSheetId="103">'Jan 13-19, 2025'!$F$9</definedName>
    <definedName name="TICKER_PADDING" localSheetId="99">'Jan 1-5, 2025'!$F$9</definedName>
    <definedName name="TICKER_PADDING" localSheetId="104">'Jan 20-26, 2025'!$F$9</definedName>
    <definedName name="TICKER_PADDING" localSheetId="105">'Jan 27-Feb 2, 2025'!$F$9</definedName>
    <definedName name="TICKER_PADDING" localSheetId="101">'Jan 6-12, 2025'!$F$9</definedName>
    <definedName name="TICKER_PADDING" localSheetId="129">'July 14-20, 2025'!$F$9</definedName>
    <definedName name="TICKER_PADDING" localSheetId="130">'July 21-27, 2025'!$F$9</definedName>
    <definedName name="TICKER_PADDING" localSheetId="131">'July 28-Aug 3,2025'!$F$9</definedName>
    <definedName name="TICKER_PADDING" localSheetId="128">'July 7-July 13, 2025 '!$F$9</definedName>
    <definedName name="TICKER_PADDING" localSheetId="125">'June 16-22, 2025  '!$F$9</definedName>
    <definedName name="TICKER_PADDING" localSheetId="126">'June 23-29, 2025'!$F$9</definedName>
    <definedName name="TICKER_PADDING" localSheetId="123">'June 2-8, 2025 '!$F$9</definedName>
    <definedName name="TICKER_PADDING" localSheetId="127">'June 30-July 06, 2025 '!$F$9</definedName>
    <definedName name="TICKER_PADDING" localSheetId="124">'June 9-15, 2025  '!$F$9</definedName>
    <definedName name="TICKER_PADDING" localSheetId="111">'Mar 10-16, 2025'!$F$9</definedName>
    <definedName name="TICKER_PADDING" localSheetId="112">'Mar 17-23, 2025'!$F$9</definedName>
    <definedName name="TICKER_PADDING" localSheetId="113">'Mar 24-30, 2025'!$F$9</definedName>
    <definedName name="TICKER_PADDING" localSheetId="114">'Mar 31-Apr 6, 2025'!$F$9</definedName>
    <definedName name="TICKER_PADDING" localSheetId="110">'Mar 3-9, 2025'!$F$9</definedName>
    <definedName name="TICKER_PADDING" localSheetId="119">'May 05-May 11,2025'!$F$9</definedName>
    <definedName name="TICKER_PADDING" localSheetId="120">'May 12-May 18,2025 '!$F$9</definedName>
    <definedName name="TICKER_PADDING" localSheetId="121">'May 19-May 25,2025'!$F$9</definedName>
    <definedName name="TICKER_PADDING" localSheetId="122">'May 26-June 1, 2025  '!$F$9</definedName>
    <definedName name="TICKER_PADDING" localSheetId="133">'New Format'!$F$9</definedName>
    <definedName name="TICKER_PADDING">#REF!</definedName>
    <definedName name="TICKER_PADDING_FALLBACK" localSheetId="116">'Apr 14-20, 2025'!$F$7</definedName>
    <definedName name="TICKER_PADDING_FALLBACK" localSheetId="117">'Apr 21-27, 2025'!$F$7</definedName>
    <definedName name="TICKER_PADDING_FALLBACK" localSheetId="118">'Apr 28-May 4,2025'!$F$7</definedName>
    <definedName name="TICKER_PADDING_FALLBACK" localSheetId="115">'Apr 7-13, 2025'!$F$7</definedName>
    <definedName name="TICKER_PADDING_FALLBACK" localSheetId="132">'Aug 4-Aug 10,2025 '!$F$7</definedName>
    <definedName name="TICKER_PADDING_FALLBACK" localSheetId="98">'Dec 30-31, 2024'!$F$7</definedName>
    <definedName name="TICKER_PADDING_FALLBACK" localSheetId="107">'Feb 10-16, 2025'!$F$7</definedName>
    <definedName name="TICKER_PADDING_FALLBACK" localSheetId="108">'Feb 17-23, 2025'!$F$7</definedName>
    <definedName name="TICKER_PADDING_FALLBACK" localSheetId="109">'Feb 24-Mar 2, 2025'!$F$7</definedName>
    <definedName name="TICKER_PADDING_FALLBACK" localSheetId="106">'Feb 3-9, 2025'!$F$7</definedName>
    <definedName name="TICKER_PADDING_FALLBACK" localSheetId="103">'Jan 13-19, 2025'!$F$7</definedName>
    <definedName name="TICKER_PADDING_FALLBACK" localSheetId="99">'Jan 1-5, 2025'!$F$7</definedName>
    <definedName name="TICKER_PADDING_FALLBACK" localSheetId="104">'Jan 20-26, 2025'!$F$7</definedName>
    <definedName name="TICKER_PADDING_FALLBACK" localSheetId="105">'Jan 27-Feb 2, 2025'!$F$7</definedName>
    <definedName name="TICKER_PADDING_FALLBACK" localSheetId="101">'Jan 6-12, 2025'!$F$7</definedName>
    <definedName name="TICKER_PADDING_FALLBACK" localSheetId="129">'July 14-20, 2025'!$F$7</definedName>
    <definedName name="TICKER_PADDING_FALLBACK" localSheetId="130">'July 21-27, 2025'!$F$7</definedName>
    <definedName name="TICKER_PADDING_FALLBACK" localSheetId="131">'July 28-Aug 3,2025'!$F$7</definedName>
    <definedName name="TICKER_PADDING_FALLBACK" localSheetId="128">'July 7-July 13, 2025 '!$F$7</definedName>
    <definedName name="TICKER_PADDING_FALLBACK" localSheetId="125">'June 16-22, 2025  '!$F$7</definedName>
    <definedName name="TICKER_PADDING_FALLBACK" localSheetId="126">'June 23-29, 2025'!$F$7</definedName>
    <definedName name="TICKER_PADDING_FALLBACK" localSheetId="123">'June 2-8, 2025 '!$F$7</definedName>
    <definedName name="TICKER_PADDING_FALLBACK" localSheetId="127">'June 30-July 06, 2025 '!$F$7</definedName>
    <definedName name="TICKER_PADDING_FALLBACK" localSheetId="124">'June 9-15, 2025  '!$F$7</definedName>
    <definedName name="TICKER_PADDING_FALLBACK" localSheetId="111">'Mar 10-16, 2025'!$F$7</definedName>
    <definedName name="TICKER_PADDING_FALLBACK" localSheetId="112">'Mar 17-23, 2025'!$F$7</definedName>
    <definedName name="TICKER_PADDING_FALLBACK" localSheetId="113">'Mar 24-30, 2025'!$F$7</definedName>
    <definedName name="TICKER_PADDING_FALLBACK" localSheetId="114">'Mar 31-Apr 6, 2025'!$F$7</definedName>
    <definedName name="TICKER_PADDING_FALLBACK" localSheetId="110">'Mar 3-9, 2025'!$F$7</definedName>
    <definedName name="TICKER_PADDING_FALLBACK" localSheetId="119">'May 05-May 11,2025'!$F$7</definedName>
    <definedName name="TICKER_PADDING_FALLBACK" localSheetId="120">'May 12-May 18,2025 '!$F$7</definedName>
    <definedName name="TICKER_PADDING_FALLBACK" localSheetId="121">'May 19-May 25,2025'!$F$7</definedName>
    <definedName name="TICKER_PADDING_FALLBACK" localSheetId="122">'May 26-June 1, 2025  '!$F$7</definedName>
    <definedName name="TICKER_PADDING_FALLBACK" localSheetId="133">'New Format'!$F$7</definedName>
    <definedName name="TICKER_PADDING_FALLBACK">#REF!</definedName>
    <definedName name="TICKER_PADDING_FORMAT" localSheetId="116">'Apr 14-20, 2025'!$F$5</definedName>
    <definedName name="TICKER_PADDING_FORMAT" localSheetId="117">'Apr 21-27, 2025'!$F$5</definedName>
    <definedName name="TICKER_PADDING_FORMAT" localSheetId="118">'Apr 28-May 4,2025'!$F$5</definedName>
    <definedName name="TICKER_PADDING_FORMAT" localSheetId="115">'Apr 7-13, 2025'!$F$5</definedName>
    <definedName name="TICKER_PADDING_FORMAT" localSheetId="132">'Aug 4-Aug 10,2025 '!$F$5</definedName>
    <definedName name="TICKER_PADDING_FORMAT" localSheetId="98">'Dec 30-31, 2024'!$F$5</definedName>
    <definedName name="TICKER_PADDING_FORMAT" localSheetId="107">'Feb 10-16, 2025'!$F$5</definedName>
    <definedName name="TICKER_PADDING_FORMAT" localSheetId="108">'Feb 17-23, 2025'!$F$5</definedName>
    <definedName name="TICKER_PADDING_FORMAT" localSheetId="109">'Feb 24-Mar 2, 2025'!$F$5</definedName>
    <definedName name="TICKER_PADDING_FORMAT" localSheetId="106">'Feb 3-9, 2025'!$F$5</definedName>
    <definedName name="TICKER_PADDING_FORMAT" localSheetId="103">'Jan 13-19, 2025'!$F$5</definedName>
    <definedName name="TICKER_PADDING_FORMAT" localSheetId="99">'Jan 1-5, 2025'!$F$5</definedName>
    <definedName name="TICKER_PADDING_FORMAT" localSheetId="104">'Jan 20-26, 2025'!$F$5</definedName>
    <definedName name="TICKER_PADDING_FORMAT" localSheetId="105">'Jan 27-Feb 2, 2025'!$F$5</definedName>
    <definedName name="TICKER_PADDING_FORMAT" localSheetId="101">'Jan 6-12, 2025'!$F$5</definedName>
    <definedName name="TICKER_PADDING_FORMAT" localSheetId="129">'July 14-20, 2025'!$F$5</definedName>
    <definedName name="TICKER_PADDING_FORMAT" localSheetId="130">'July 21-27, 2025'!$F$5</definedName>
    <definedName name="TICKER_PADDING_FORMAT" localSheetId="131">'July 28-Aug 3,2025'!$F$5</definedName>
    <definedName name="TICKER_PADDING_FORMAT" localSheetId="128">'July 7-July 13, 2025 '!$F$5</definedName>
    <definedName name="TICKER_PADDING_FORMAT" localSheetId="125">'June 16-22, 2025  '!$F$5</definedName>
    <definedName name="TICKER_PADDING_FORMAT" localSheetId="126">'June 23-29, 2025'!$F$5</definedName>
    <definedName name="TICKER_PADDING_FORMAT" localSheetId="123">'June 2-8, 2025 '!$F$5</definedName>
    <definedName name="TICKER_PADDING_FORMAT" localSheetId="127">'June 30-July 06, 2025 '!$F$5</definedName>
    <definedName name="TICKER_PADDING_FORMAT" localSheetId="124">'June 9-15, 2025  '!$F$5</definedName>
    <definedName name="TICKER_PADDING_FORMAT" localSheetId="111">'Mar 10-16, 2025'!$F$5</definedName>
    <definedName name="TICKER_PADDING_FORMAT" localSheetId="112">'Mar 17-23, 2025'!$F$5</definedName>
    <definedName name="TICKER_PADDING_FORMAT" localSheetId="113">'Mar 24-30, 2025'!$F$5</definedName>
    <definedName name="TICKER_PADDING_FORMAT" localSheetId="114">'Mar 31-Apr 6, 2025'!$F$5</definedName>
    <definedName name="TICKER_PADDING_FORMAT" localSheetId="110">'Mar 3-9, 2025'!$F$5</definedName>
    <definedName name="TICKER_PADDING_FORMAT" localSheetId="119">'May 05-May 11,2025'!$F$5</definedName>
    <definedName name="TICKER_PADDING_FORMAT" localSheetId="120">'May 12-May 18,2025 '!$F$5</definedName>
    <definedName name="TICKER_PADDING_FORMAT" localSheetId="121">'May 19-May 25,2025'!$F$5</definedName>
    <definedName name="TICKER_PADDING_FORMAT" localSheetId="122">'May 26-June 1, 2025  '!$F$5</definedName>
    <definedName name="TICKER_PADDING_FORMAT" localSheetId="133">'New Format'!$F$5</definedName>
    <definedName name="TICKER_PADDING_FORMAT">#REF!</definedName>
    <definedName name="WEEK_CODE" localSheetId="116">'Apr 14-20, 2025'!$G$3</definedName>
    <definedName name="WEEK_CODE" localSheetId="117">'Apr 21-27, 2025'!$G$3</definedName>
    <definedName name="WEEK_CODE" localSheetId="118">'Apr 28-May 4,2025'!$G$3</definedName>
    <definedName name="WEEK_CODE" localSheetId="115">'Apr 7-13, 2025'!$G$3</definedName>
    <definedName name="WEEK_CODE" localSheetId="132">'Aug 4-Aug 10,2025 '!$G$3</definedName>
    <definedName name="WEEK_CODE" localSheetId="98">'Dec 30-31, 2024'!$G$3</definedName>
    <definedName name="WEEK_CODE" localSheetId="107">'Feb 10-16, 2025'!$G$3</definedName>
    <definedName name="WEEK_CODE" localSheetId="108">'Feb 17-23, 2025'!$G$3</definedName>
    <definedName name="WEEK_CODE" localSheetId="109">'Feb 24-Mar 2, 2025'!$G$3</definedName>
    <definedName name="WEEK_CODE" localSheetId="106">'Feb 3-9, 2025'!$G$3</definedName>
    <definedName name="WEEK_CODE" localSheetId="103">'Jan 13-19, 2025'!$G$3</definedName>
    <definedName name="WEEK_CODE" localSheetId="99">'Jan 1-5, 2025'!$G$3</definedName>
    <definedName name="WEEK_CODE" localSheetId="104">'Jan 20-26, 2025'!$G$3</definedName>
    <definedName name="WEEK_CODE" localSheetId="105">'Jan 27-Feb 2, 2025'!$G$3</definedName>
    <definedName name="WEEK_CODE" localSheetId="101">'Jan 6-12, 2025'!$G$3</definedName>
    <definedName name="WEEK_CODE" localSheetId="129">'July 14-20, 2025'!$G$3</definedName>
    <definedName name="WEEK_CODE" localSheetId="130">'July 21-27, 2025'!$G$3</definedName>
    <definedName name="WEEK_CODE" localSheetId="131">'July 28-Aug 3,2025'!$G$3</definedName>
    <definedName name="WEEK_CODE" localSheetId="128">'July 7-July 13, 2025 '!$G$3</definedName>
    <definedName name="WEEK_CODE" localSheetId="125">'June 16-22, 2025  '!$G$3</definedName>
    <definedName name="WEEK_CODE" localSheetId="126">'June 23-29, 2025'!$G$3</definedName>
    <definedName name="WEEK_CODE" localSheetId="123">'June 2-8, 2025 '!$G$3</definedName>
    <definedName name="WEEK_CODE" localSheetId="127">'June 30-July 06, 2025 '!$G$3</definedName>
    <definedName name="WEEK_CODE" localSheetId="124">'June 9-15, 2025  '!$G$3</definedName>
    <definedName name="WEEK_CODE" localSheetId="111">'Mar 10-16, 2025'!$G$3</definedName>
    <definedName name="WEEK_CODE" localSheetId="112">'Mar 17-23, 2025'!$G$3</definedName>
    <definedName name="WEEK_CODE" localSheetId="113">'Mar 24-30, 2025'!$G$3</definedName>
    <definedName name="WEEK_CODE" localSheetId="114">'Mar 31-Apr 6, 2025'!$G$3</definedName>
    <definedName name="WEEK_CODE" localSheetId="110">'Mar 3-9, 2025'!$G$3</definedName>
    <definedName name="WEEK_CODE" localSheetId="119">'May 05-May 11,2025'!$G$3</definedName>
    <definedName name="WEEK_CODE" localSheetId="120">'May 12-May 18,2025 '!$G$3</definedName>
    <definedName name="WEEK_CODE" localSheetId="121">'May 19-May 25,2025'!$G$3</definedName>
    <definedName name="WEEK_CODE" localSheetId="122">'May 26-June 1, 2025  '!$G$3</definedName>
    <definedName name="WEEK_CODE" localSheetId="133">'New Format'!$G$3</definedName>
    <definedName name="WEEK_CODE">#REF!</definedName>
    <definedName name="WEEK_END" localSheetId="116">'Apr 14-20, 2025'!$E$2</definedName>
    <definedName name="WEEK_END" localSheetId="117">'Apr 21-27, 2025'!$E$2</definedName>
    <definedName name="WEEK_END" localSheetId="118">'Apr 28-May 4,2025'!$E$2</definedName>
    <definedName name="WEEK_END" localSheetId="115">'Apr 7-13, 2025'!$E$2</definedName>
    <definedName name="WEEK_END" localSheetId="132">'Aug 4-Aug 10,2025 '!$E$2</definedName>
    <definedName name="WEEK_END" localSheetId="98">'Dec 30-31, 2024'!$E$2</definedName>
    <definedName name="WEEK_END" localSheetId="107">'Feb 10-16, 2025'!$E$2</definedName>
    <definedName name="WEEK_END" localSheetId="108">'Feb 17-23, 2025'!$E$2</definedName>
    <definedName name="WEEK_END" localSheetId="109">'Feb 24-Mar 2, 2025'!$E$2</definedName>
    <definedName name="WEEK_END" localSheetId="106">'Feb 3-9, 2025'!$E$2</definedName>
    <definedName name="WEEK_END" localSheetId="103">'Jan 13-19, 2025'!$E$2</definedName>
    <definedName name="WEEK_END" localSheetId="99">'Jan 1-5, 2025'!$E$2</definedName>
    <definedName name="WEEK_END" localSheetId="104">'Jan 20-26, 2025'!$E$2</definedName>
    <definedName name="WEEK_END" localSheetId="105">'Jan 27-Feb 2, 2025'!$E$2</definedName>
    <definedName name="WEEK_END" localSheetId="101">'Jan 6-12, 2025'!$E$2</definedName>
    <definedName name="WEEK_END" localSheetId="129">'July 14-20, 2025'!$E$2</definedName>
    <definedName name="WEEK_END" localSheetId="130">'July 21-27, 2025'!$E$2</definedName>
    <definedName name="WEEK_END" localSheetId="131">'July 28-Aug 3,2025'!$E$2</definedName>
    <definedName name="WEEK_END" localSheetId="128">'July 7-July 13, 2025 '!$E$2</definedName>
    <definedName name="WEEK_END" localSheetId="125">'June 16-22, 2025  '!$E$2</definedName>
    <definedName name="WEEK_END" localSheetId="126">'June 23-29, 2025'!$E$2</definedName>
    <definedName name="WEEK_END" localSheetId="123">'June 2-8, 2025 '!$E$2</definedName>
    <definedName name="WEEK_END" localSheetId="127">'June 30-July 06, 2025 '!$E$2</definedName>
    <definedName name="WEEK_END" localSheetId="124">'June 9-15, 2025  '!$E$2</definedName>
    <definedName name="WEEK_END" localSheetId="111">'Mar 10-16, 2025'!$E$2</definedName>
    <definedName name="WEEK_END" localSheetId="112">'Mar 17-23, 2025'!$E$2</definedName>
    <definedName name="WEEK_END" localSheetId="113">'Mar 24-30, 2025'!$E$2</definedName>
    <definedName name="WEEK_END" localSheetId="114">'Mar 31-Apr 6, 2025'!$E$2</definedName>
    <definedName name="WEEK_END" localSheetId="110">'Mar 3-9, 2025'!$E$2</definedName>
    <definedName name="WEEK_END" localSheetId="119">'May 05-May 11,2025'!$E$2</definedName>
    <definedName name="WEEK_END" localSheetId="120">'May 12-May 18,2025 '!$E$2</definedName>
    <definedName name="WEEK_END" localSheetId="121">'May 19-May 25,2025'!$E$2</definedName>
    <definedName name="WEEK_END" localSheetId="122">'May 26-June 1, 2025  '!$E$2</definedName>
    <definedName name="WEEK_END" localSheetId="133">'New Format'!$E$2</definedName>
    <definedName name="WEEK_END">#REF!</definedName>
    <definedName name="WEEK_FULL_FMT" localSheetId="116">'Apr 14-20, 2025'!$H$3</definedName>
    <definedName name="WEEK_FULL_FMT" localSheetId="117">'Apr 21-27, 2025'!$H$3</definedName>
    <definedName name="WEEK_FULL_FMT" localSheetId="118">'Apr 28-May 4,2025'!$H$3</definedName>
    <definedName name="WEEK_FULL_FMT" localSheetId="115">'Apr 7-13, 2025'!$H$3</definedName>
    <definedName name="WEEK_FULL_FMT" localSheetId="132">'Aug 4-Aug 10,2025 '!$H$3</definedName>
    <definedName name="WEEK_FULL_FMT" localSheetId="98">'Dec 30-31, 2024'!$H$3</definedName>
    <definedName name="WEEK_FULL_FMT" localSheetId="107">'Feb 10-16, 2025'!$H$3</definedName>
    <definedName name="WEEK_FULL_FMT" localSheetId="108">'Feb 17-23, 2025'!$H$3</definedName>
    <definedName name="WEEK_FULL_FMT" localSheetId="109">'Feb 24-Mar 2, 2025'!$H$3</definedName>
    <definedName name="WEEK_FULL_FMT" localSheetId="106">'Feb 3-9, 2025'!$H$3</definedName>
    <definedName name="WEEK_FULL_FMT" localSheetId="103">'Jan 13-19, 2025'!$H$3</definedName>
    <definedName name="WEEK_FULL_FMT" localSheetId="99">'Jan 1-5, 2025'!$H$3</definedName>
    <definedName name="WEEK_FULL_FMT" localSheetId="104">'Jan 20-26, 2025'!$H$3</definedName>
    <definedName name="WEEK_FULL_FMT" localSheetId="105">'Jan 27-Feb 2, 2025'!$H$3</definedName>
    <definedName name="WEEK_FULL_FMT" localSheetId="101">'Jan 6-12, 2025'!$H$3</definedName>
    <definedName name="WEEK_FULL_FMT" localSheetId="129">'July 14-20, 2025'!$H$3</definedName>
    <definedName name="WEEK_FULL_FMT" localSheetId="130">'July 21-27, 2025'!$H$3</definedName>
    <definedName name="WEEK_FULL_FMT" localSheetId="131">'July 28-Aug 3,2025'!$H$3</definedName>
    <definedName name="WEEK_FULL_FMT" localSheetId="128">'July 7-July 13, 2025 '!$H$3</definedName>
    <definedName name="WEEK_FULL_FMT" localSheetId="125">'June 16-22, 2025  '!$H$3</definedName>
    <definedName name="WEEK_FULL_FMT" localSheetId="126">'June 23-29, 2025'!$H$3</definedName>
    <definedName name="WEEK_FULL_FMT" localSheetId="123">'June 2-8, 2025 '!$H$3</definedName>
    <definedName name="WEEK_FULL_FMT" localSheetId="127">'June 30-July 06, 2025 '!$H$3</definedName>
    <definedName name="WEEK_FULL_FMT" localSheetId="124">'June 9-15, 2025  '!$H$3</definedName>
    <definedName name="WEEK_FULL_FMT" localSheetId="111">'Mar 10-16, 2025'!$H$3</definedName>
    <definedName name="WEEK_FULL_FMT" localSheetId="112">'Mar 17-23, 2025'!$H$3</definedName>
    <definedName name="WEEK_FULL_FMT" localSheetId="113">'Mar 24-30, 2025'!$H$3</definedName>
    <definedName name="WEEK_FULL_FMT" localSheetId="114">'Mar 31-Apr 6, 2025'!$H$3</definedName>
    <definedName name="WEEK_FULL_FMT" localSheetId="110">'Mar 3-9, 2025'!$H$3</definedName>
    <definedName name="WEEK_FULL_FMT" localSheetId="119">'May 05-May 11,2025'!$H$3</definedName>
    <definedName name="WEEK_FULL_FMT" localSheetId="120">'May 12-May 18,2025 '!$H$3</definedName>
    <definedName name="WEEK_FULL_FMT" localSheetId="121">'May 19-May 25,2025'!$H$3</definedName>
    <definedName name="WEEK_FULL_FMT" localSheetId="122">'May 26-June 1, 2025  '!$H$3</definedName>
    <definedName name="WEEK_FULL_FMT" localSheetId="133">'New Format'!$H$3</definedName>
    <definedName name="WEEK_FULL_FMT">#REF!</definedName>
    <definedName name="WEEK_NUM" localSheetId="116">'Apr 14-20, 2025'!$G$2</definedName>
    <definedName name="WEEK_NUM" localSheetId="117">'Apr 21-27, 2025'!$G$2</definedName>
    <definedName name="WEEK_NUM" localSheetId="118">'Apr 28-May 4,2025'!$G$2</definedName>
    <definedName name="WEEK_NUM" localSheetId="115">'Apr 7-13, 2025'!$G$2</definedName>
    <definedName name="WEEK_NUM" localSheetId="132">'Aug 4-Aug 10,2025 '!$G$2</definedName>
    <definedName name="WEEK_NUM" localSheetId="98">'Dec 30-31, 2024'!$G$2</definedName>
    <definedName name="WEEK_NUM" localSheetId="107">'Feb 10-16, 2025'!$G$2</definedName>
    <definedName name="WEEK_NUM" localSheetId="108">'Feb 17-23, 2025'!$G$2</definedName>
    <definedName name="WEEK_NUM" localSheetId="109">'Feb 24-Mar 2, 2025'!$G$2</definedName>
    <definedName name="WEEK_NUM" localSheetId="106">'Feb 3-9, 2025'!$G$2</definedName>
    <definedName name="WEEK_NUM" localSheetId="103">'Jan 13-19, 2025'!$G$2</definedName>
    <definedName name="WEEK_NUM" localSheetId="99">'Jan 1-5, 2025'!$G$2</definedName>
    <definedName name="WEEK_NUM" localSheetId="104">'Jan 20-26, 2025'!$G$2</definedName>
    <definedName name="WEEK_NUM" localSheetId="105">'Jan 27-Feb 2, 2025'!$G$2</definedName>
    <definedName name="WEEK_NUM" localSheetId="101">'Jan 6-12, 2025'!$G$2</definedName>
    <definedName name="WEEK_NUM" localSheetId="129">'July 14-20, 2025'!$G$2</definedName>
    <definedName name="WEEK_NUM" localSheetId="130">'July 21-27, 2025'!$G$2</definedName>
    <definedName name="WEEK_NUM" localSheetId="131">'July 28-Aug 3,2025'!$G$2</definedName>
    <definedName name="WEEK_NUM" localSheetId="128">'July 7-July 13, 2025 '!$G$2</definedName>
    <definedName name="WEEK_NUM" localSheetId="125">'June 16-22, 2025  '!$G$2</definedName>
    <definedName name="WEEK_NUM" localSheetId="126">'June 23-29, 2025'!$G$2</definedName>
    <definedName name="WEEK_NUM" localSheetId="123">'June 2-8, 2025 '!$G$2</definedName>
    <definedName name="WEEK_NUM" localSheetId="127">'June 30-July 06, 2025 '!$G$2</definedName>
    <definedName name="WEEK_NUM" localSheetId="124">'June 9-15, 2025  '!$G$2</definedName>
    <definedName name="WEEK_NUM" localSheetId="111">'Mar 10-16, 2025'!$G$2</definedName>
    <definedName name="WEEK_NUM" localSheetId="112">'Mar 17-23, 2025'!$G$2</definedName>
    <definedName name="WEEK_NUM" localSheetId="113">'Mar 24-30, 2025'!$G$2</definedName>
    <definedName name="WEEK_NUM" localSheetId="114">'Mar 31-Apr 6, 2025'!$G$2</definedName>
    <definedName name="WEEK_NUM" localSheetId="110">'Mar 3-9, 2025'!$G$2</definedName>
    <definedName name="WEEK_NUM" localSheetId="119">'May 05-May 11,2025'!$G$2</definedName>
    <definedName name="WEEK_NUM" localSheetId="120">'May 12-May 18,2025 '!$G$2</definedName>
    <definedName name="WEEK_NUM" localSheetId="121">'May 19-May 25,2025'!$G$2</definedName>
    <definedName name="WEEK_NUM" localSheetId="122">'May 26-June 1, 2025  '!$G$2</definedName>
    <definedName name="WEEK_NUM" localSheetId="133">'New Format'!$G$2</definedName>
    <definedName name="WEEK_NUM">#REF!</definedName>
    <definedName name="WEEK_START" localSheetId="116">'Apr 14-20, 2025'!$E$1</definedName>
    <definedName name="WEEK_START" localSheetId="117">'Apr 21-27, 2025'!$E$1</definedName>
    <definedName name="WEEK_START" localSheetId="118">'Apr 28-May 4,2025'!$E$1</definedName>
    <definedName name="WEEK_START" localSheetId="115">'Apr 7-13, 2025'!$E$1</definedName>
    <definedName name="WEEK_START" localSheetId="132">'Aug 4-Aug 10,2025 '!$E$1</definedName>
    <definedName name="WEEK_START" localSheetId="98">'Dec 30-31, 2024'!$E$1</definedName>
    <definedName name="WEEK_START" localSheetId="107">'Feb 10-16, 2025'!$E$1</definedName>
    <definedName name="WEEK_START" localSheetId="108">'Feb 17-23, 2025'!$E$1</definedName>
    <definedName name="WEEK_START" localSheetId="109">'Feb 24-Mar 2, 2025'!$E$1</definedName>
    <definedName name="WEEK_START" localSheetId="106">'Feb 3-9, 2025'!$E$1</definedName>
    <definedName name="WEEK_START" localSheetId="103">'Jan 13-19, 2025'!$E$1</definedName>
    <definedName name="WEEK_START" localSheetId="99">'Jan 1-5, 2025'!$E$1</definedName>
    <definedName name="WEEK_START" localSheetId="104">'Jan 20-26, 2025'!$E$1</definedName>
    <definedName name="WEEK_START" localSheetId="105">'Jan 27-Feb 2, 2025'!$E$1</definedName>
    <definedName name="WEEK_START" localSheetId="101">'Jan 6-12, 2025'!$E$1</definedName>
    <definedName name="WEEK_START" localSheetId="129">'July 14-20, 2025'!$E$1</definedName>
    <definedName name="WEEK_START" localSheetId="130">'July 21-27, 2025'!$E$1</definedName>
    <definedName name="WEEK_START" localSheetId="131">'July 28-Aug 3,2025'!$E$1</definedName>
    <definedName name="WEEK_START" localSheetId="128">'July 7-July 13, 2025 '!$E$1</definedName>
    <definedName name="WEEK_START" localSheetId="125">'June 16-22, 2025  '!$E$1</definedName>
    <definedName name="WEEK_START" localSheetId="126">'June 23-29, 2025'!$E$1</definedName>
    <definedName name="WEEK_START" localSheetId="123">'June 2-8, 2025 '!$E$1</definedName>
    <definedName name="WEEK_START" localSheetId="127">'June 30-July 06, 2025 '!$E$1</definedName>
    <definedName name="WEEK_START" localSheetId="124">'June 9-15, 2025  '!$E$1</definedName>
    <definedName name="WEEK_START" localSheetId="111">'Mar 10-16, 2025'!$E$1</definedName>
    <definedName name="WEEK_START" localSheetId="112">'Mar 17-23, 2025'!$E$1</definedName>
    <definedName name="WEEK_START" localSheetId="113">'Mar 24-30, 2025'!$E$1</definedName>
    <definedName name="WEEK_START" localSheetId="114">'Mar 31-Apr 6, 2025'!$E$1</definedName>
    <definedName name="WEEK_START" localSheetId="110">'Mar 3-9, 2025'!$E$1</definedName>
    <definedName name="WEEK_START" localSheetId="119">'May 05-May 11,2025'!$E$1</definedName>
    <definedName name="WEEK_START" localSheetId="120">'May 12-May 18,2025 '!$E$1</definedName>
    <definedName name="WEEK_START" localSheetId="121">'May 19-May 25,2025'!$E$1</definedName>
    <definedName name="WEEK_START" localSheetId="122">'May 26-June 1, 2025  '!$E$1</definedName>
    <definedName name="WEEK_START" localSheetId="133">'New Format'!$E$1</definedName>
    <definedName name="WEEK_START">#REF!</definedName>
    <definedName name="YEAR_FMT" localSheetId="116">'Apr 14-20, 2025'!$H$5</definedName>
    <definedName name="YEAR_FMT" localSheetId="117">'Apr 21-27, 2025'!$H$5</definedName>
    <definedName name="YEAR_FMT" localSheetId="118">'Apr 28-May 4,2025'!$H$5</definedName>
    <definedName name="YEAR_FMT" localSheetId="115">'Apr 7-13, 2025'!$H$5</definedName>
    <definedName name="YEAR_FMT" localSheetId="132">'Aug 4-Aug 10,2025 '!$H$5</definedName>
    <definedName name="YEAR_FMT" localSheetId="98">'Dec 30-31, 2024'!$H$5</definedName>
    <definedName name="YEAR_FMT" localSheetId="107">'Feb 10-16, 2025'!$H$5</definedName>
    <definedName name="YEAR_FMT" localSheetId="108">'Feb 17-23, 2025'!$H$5</definedName>
    <definedName name="YEAR_FMT" localSheetId="109">'Feb 24-Mar 2, 2025'!$H$5</definedName>
    <definedName name="YEAR_FMT" localSheetId="106">'Feb 3-9, 2025'!$H$5</definedName>
    <definedName name="YEAR_FMT" localSheetId="103">'Jan 13-19, 2025'!$H$5</definedName>
    <definedName name="YEAR_FMT" localSheetId="99">'Jan 1-5, 2025'!$H$5</definedName>
    <definedName name="YEAR_FMT" localSheetId="104">'Jan 20-26, 2025'!$H$5</definedName>
    <definedName name="YEAR_FMT" localSheetId="105">'Jan 27-Feb 2, 2025'!$H$5</definedName>
    <definedName name="YEAR_FMT" localSheetId="101">'Jan 6-12, 2025'!$H$5</definedName>
    <definedName name="YEAR_FMT" localSheetId="129">'July 14-20, 2025'!$H$5</definedName>
    <definedName name="YEAR_FMT" localSheetId="130">'July 21-27, 2025'!$H$5</definedName>
    <definedName name="YEAR_FMT" localSheetId="131">'July 28-Aug 3,2025'!$H$5</definedName>
    <definedName name="YEAR_FMT" localSheetId="128">'July 7-July 13, 2025 '!$H$5</definedName>
    <definedName name="YEAR_FMT" localSheetId="125">'June 16-22, 2025  '!$H$5</definedName>
    <definedName name="YEAR_FMT" localSheetId="126">'June 23-29, 2025'!$H$5</definedName>
    <definedName name="YEAR_FMT" localSheetId="123">'June 2-8, 2025 '!$H$5</definedName>
    <definedName name="YEAR_FMT" localSheetId="127">'June 30-July 06, 2025 '!$H$5</definedName>
    <definedName name="YEAR_FMT" localSheetId="124">'June 9-15, 2025  '!$H$5</definedName>
    <definedName name="YEAR_FMT" localSheetId="111">'Mar 10-16, 2025'!$H$5</definedName>
    <definedName name="YEAR_FMT" localSheetId="112">'Mar 17-23, 2025'!$H$5</definedName>
    <definedName name="YEAR_FMT" localSheetId="113">'Mar 24-30, 2025'!$H$5</definedName>
    <definedName name="YEAR_FMT" localSheetId="114">'Mar 31-Apr 6, 2025'!$H$5</definedName>
    <definedName name="YEAR_FMT" localSheetId="110">'Mar 3-9, 2025'!$H$5</definedName>
    <definedName name="YEAR_FMT" localSheetId="119">'May 05-May 11,2025'!$H$5</definedName>
    <definedName name="YEAR_FMT" localSheetId="120">'May 12-May 18,2025 '!$H$5</definedName>
    <definedName name="YEAR_FMT" localSheetId="121">'May 19-May 25,2025'!$H$5</definedName>
    <definedName name="YEAR_FMT" localSheetId="122">'May 26-June 1, 2025  '!$H$5</definedName>
    <definedName name="YEAR_FMT" localSheetId="133">'New Format'!$H$5</definedName>
    <definedName name="YEAR_FMT">#REF!</definedName>
    <definedName name="YEAR_SPACER" localSheetId="116">'Apr 14-20, 2025'!$L$2</definedName>
    <definedName name="YEAR_SPACER" localSheetId="117">'Apr 21-27, 2025'!$L$2</definedName>
    <definedName name="YEAR_SPACER" localSheetId="118">'Apr 28-May 4,2025'!$L$2</definedName>
    <definedName name="YEAR_SPACER" localSheetId="115">'Apr 7-13, 2025'!$L$2</definedName>
    <definedName name="YEAR_SPACER" localSheetId="132">'Aug 4-Aug 10,2025 '!$L$2</definedName>
    <definedName name="YEAR_SPACER" localSheetId="98">'Dec 30-31, 2024'!$N$1</definedName>
    <definedName name="YEAR_SPACER" localSheetId="107">'Feb 10-16, 2025'!$N$1</definedName>
    <definedName name="YEAR_SPACER" localSheetId="108">'Feb 17-23, 2025'!$N$1</definedName>
    <definedName name="YEAR_SPACER" localSheetId="109">'Feb 24-Mar 2, 2025'!$N$1</definedName>
    <definedName name="YEAR_SPACER" localSheetId="106">'Feb 3-9, 2025'!$N$1</definedName>
    <definedName name="YEAR_SPACER" localSheetId="103">'Jan 13-19, 2025'!$N$1</definedName>
    <definedName name="YEAR_SPACER" localSheetId="99">'Jan 1-5, 2025'!$N$1</definedName>
    <definedName name="YEAR_SPACER" localSheetId="104">'Jan 20-26, 2025'!$N$1</definedName>
    <definedName name="YEAR_SPACER" localSheetId="105">'Jan 27-Feb 2, 2025'!$N$1</definedName>
    <definedName name="YEAR_SPACER" localSheetId="101">'Jan 6-12, 2025'!$N$1</definedName>
    <definedName name="YEAR_SPACER" localSheetId="129">'July 14-20, 2025'!$L$2</definedName>
    <definedName name="YEAR_SPACER" localSheetId="130">'July 21-27, 2025'!$L$2</definedName>
    <definedName name="YEAR_SPACER" localSheetId="131">'July 28-Aug 3,2025'!$L$2</definedName>
    <definedName name="YEAR_SPACER" localSheetId="128">'July 7-July 13, 2025 '!$L$2</definedName>
    <definedName name="YEAR_SPACER" localSheetId="125">'June 16-22, 2025  '!$L$2</definedName>
    <definedName name="YEAR_SPACER" localSheetId="126">'June 23-29, 2025'!$L$2</definedName>
    <definedName name="YEAR_SPACER" localSheetId="123">'June 2-8, 2025 '!$L$2</definedName>
    <definedName name="YEAR_SPACER" localSheetId="127">'June 30-July 06, 2025 '!$L$2</definedName>
    <definedName name="YEAR_SPACER" localSheetId="124">'June 9-15, 2025  '!$L$2</definedName>
    <definedName name="YEAR_SPACER" localSheetId="111">'Mar 10-16, 2025'!$N$1</definedName>
    <definedName name="YEAR_SPACER" localSheetId="112">'Mar 17-23, 2025'!$N$1</definedName>
    <definedName name="YEAR_SPACER" localSheetId="113">'Mar 24-30, 2025'!$N$1</definedName>
    <definedName name="YEAR_SPACER" localSheetId="114">'Mar 31-Apr 6, 2025'!$N$1</definedName>
    <definedName name="YEAR_SPACER" localSheetId="110">'Mar 3-9, 2025'!$N$1</definedName>
    <definedName name="YEAR_SPACER" localSheetId="119">'May 05-May 11,2025'!$L$2</definedName>
    <definedName name="YEAR_SPACER" localSheetId="120">'May 12-May 18,2025 '!$L$2</definedName>
    <definedName name="YEAR_SPACER" localSheetId="121">'May 19-May 25,2025'!$L$2</definedName>
    <definedName name="YEAR_SPACER" localSheetId="122">'May 26-June 1, 2025  '!$L$2</definedName>
    <definedName name="YEAR_SPACER" localSheetId="133">'New Format'!$N$1</definedName>
    <definedName name="YEAR_SPACER">#REF!</definedName>
    <definedName name="YEARS" localSheetId="116">'Apr 14-20, 2025'!$O$1:$O$5</definedName>
    <definedName name="YEARS" localSheetId="117">'Apr 21-27, 2025'!$O$1:$O$5</definedName>
    <definedName name="YEARS" localSheetId="118">'Apr 28-May 4,2025'!$O$1:$O$5</definedName>
    <definedName name="YEARS" localSheetId="115">'Apr 7-13, 2025'!$O$1:$O$5</definedName>
    <definedName name="YEARS" localSheetId="132">'Aug 4-Aug 10,2025 '!$O$1:$O$5</definedName>
    <definedName name="YEARS" localSheetId="98">'Dec 30-31, 2024'!$O$1:$O$5</definedName>
    <definedName name="YEARS" localSheetId="107">'Feb 10-16, 2025'!$O$1:$O$5</definedName>
    <definedName name="YEARS" localSheetId="108">'Feb 17-23, 2025'!$O$1:$O$5</definedName>
    <definedName name="YEARS" localSheetId="109">'Feb 24-Mar 2, 2025'!$O$1:$O$5</definedName>
    <definedName name="YEARS" localSheetId="106">'Feb 3-9, 2025'!$O$1:$O$5</definedName>
    <definedName name="YEARS" localSheetId="103">'Jan 13-19, 2025'!$O$1:$O$5</definedName>
    <definedName name="YEARS" localSheetId="99">'Jan 1-5, 2025'!$O$1:$O$5</definedName>
    <definedName name="YEARS" localSheetId="104">'Jan 20-26, 2025'!$O$1:$O$5</definedName>
    <definedName name="YEARS" localSheetId="105">'Jan 27-Feb 2, 2025'!$O$1:$O$5</definedName>
    <definedName name="YEARS" localSheetId="101">'Jan 6-12, 2025'!$O$1:$O$5</definedName>
    <definedName name="YEARS" localSheetId="129">'July 14-20, 2025'!$O$1:$O$5</definedName>
    <definedName name="YEARS" localSheetId="130">'July 21-27, 2025'!$O$1:$O$5</definedName>
    <definedName name="YEARS" localSheetId="131">'July 28-Aug 3,2025'!$O$1:$O$5</definedName>
    <definedName name="YEARS" localSheetId="128">'July 7-July 13, 2025 '!$O$1:$O$5</definedName>
    <definedName name="YEARS" localSheetId="125">'June 16-22, 2025  '!$O$1:$O$5</definedName>
    <definedName name="YEARS" localSheetId="126">'June 23-29, 2025'!$O$1:$O$5</definedName>
    <definedName name="YEARS" localSheetId="123">'June 2-8, 2025 '!$O$1:$O$5</definedName>
    <definedName name="YEARS" localSheetId="127">'June 30-July 06, 2025 '!$O$1:$O$5</definedName>
    <definedName name="YEARS" localSheetId="124">'June 9-15, 2025  '!$O$1:$O$5</definedName>
    <definedName name="YEARS" localSheetId="111">'Mar 10-16, 2025'!$O$1:$O$5</definedName>
    <definedName name="YEARS" localSheetId="112">'Mar 17-23, 2025'!$O$1:$O$5</definedName>
    <definedName name="YEARS" localSheetId="113">'Mar 24-30, 2025'!$O$1:$O$5</definedName>
    <definedName name="YEARS" localSheetId="114">'Mar 31-Apr 6, 2025'!$O$1:$O$5</definedName>
    <definedName name="YEARS" localSheetId="110">'Mar 3-9, 2025'!$O$1:$O$5</definedName>
    <definedName name="YEARS" localSheetId="119">'May 05-May 11,2025'!$O$1:$O$5</definedName>
    <definedName name="YEARS" localSheetId="120">'May 12-May 18,2025 '!$O$1:$O$5</definedName>
    <definedName name="YEARS" localSheetId="121">'May 19-May 25,2025'!$O$1:$O$5</definedName>
    <definedName name="YEARS" localSheetId="122">'May 26-June 1, 2025  '!$O$1:$O$5</definedName>
    <definedName name="YEARS" localSheetId="133">'New Format'!$O$1:$O$5</definedName>
    <definedName name="YS_RESOLVED" localSheetId="98">'Dec 30-31, 2024'!$N$2</definedName>
    <definedName name="YS_RESOLVED" localSheetId="107">'Feb 10-16, 2025'!$N$2</definedName>
    <definedName name="YS_RESOLVED" localSheetId="108">'Feb 17-23, 2025'!$N$2</definedName>
    <definedName name="YS_RESOLVED" localSheetId="109">'Feb 24-Mar 2, 2025'!$N$2</definedName>
    <definedName name="YS_RESOLVED" localSheetId="106">'Feb 3-9, 2025'!$N$2</definedName>
    <definedName name="YS_RESOLVED" localSheetId="103">'Jan 13-19, 2025'!$N$2</definedName>
    <definedName name="YS_RESOLVED" localSheetId="99">'Jan 1-5, 2025'!$N$2</definedName>
    <definedName name="YS_RESOLVED" localSheetId="104">'Jan 20-26, 2025'!$N$2</definedName>
    <definedName name="YS_RESOLVED" localSheetId="105">'Jan 27-Feb 2, 2025'!$N$2</definedName>
    <definedName name="YS_RESOLVED" localSheetId="101">'Jan 6-12, 2025'!$N$2</definedName>
    <definedName name="YS_RESOLVED" localSheetId="111">'Mar 10-16, 2025'!$N$2</definedName>
    <definedName name="YS_RESOLVED" localSheetId="112">'Mar 17-23, 2025'!$N$2</definedName>
    <definedName name="YS_RESOLVED" localSheetId="113">'Mar 24-30, 2025'!$N$2</definedName>
    <definedName name="YS_RESOLVED" localSheetId="114">'Mar 31-Apr 6, 2025'!$N$2</definedName>
    <definedName name="YS_RESOLVED" localSheetId="110">'Mar 3-9, 2025'!$N$2</definedName>
    <definedName name="YS_RESOLVED" localSheetId="133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316" i="510" l="1"/>
  <c r="C315" i="510"/>
  <c r="C314" i="510"/>
  <c r="C313" i="510"/>
  <c r="C312" i="510"/>
  <c r="C311" i="510"/>
  <c r="C310" i="510"/>
  <c r="C309" i="510"/>
  <c r="C308" i="510"/>
  <c r="C307" i="510"/>
  <c r="C306" i="510"/>
  <c r="C305" i="510"/>
  <c r="C304" i="510"/>
  <c r="C303" i="510"/>
  <c r="C302" i="510"/>
  <c r="C301" i="510"/>
  <c r="C300" i="510"/>
  <c r="C299" i="510"/>
  <c r="C298" i="510"/>
  <c r="I296" i="510"/>
  <c r="H296" i="510"/>
  <c r="G296" i="510"/>
  <c r="C317" i="510" s="1"/>
  <c r="I281" i="510"/>
  <c r="F281" i="510"/>
  <c r="C292" i="510" s="1"/>
  <c r="C276" i="510"/>
  <c r="C275" i="510"/>
  <c r="C274" i="510"/>
  <c r="C273" i="510"/>
  <c r="C272" i="510"/>
  <c r="C271" i="510"/>
  <c r="C270" i="510"/>
  <c r="C269" i="510"/>
  <c r="C257" i="510"/>
  <c r="C253" i="510"/>
  <c r="C252" i="510"/>
  <c r="C251" i="510"/>
  <c r="C250" i="510"/>
  <c r="C249" i="510"/>
  <c r="C248" i="510"/>
  <c r="C247" i="510"/>
  <c r="C246" i="510"/>
  <c r="C245" i="510"/>
  <c r="C244" i="510"/>
  <c r="C243" i="510"/>
  <c r="C240" i="510"/>
  <c r="F218" i="510"/>
  <c r="J217" i="510"/>
  <c r="H217" i="510"/>
  <c r="F217" i="510"/>
  <c r="J216" i="510"/>
  <c r="H216" i="510"/>
  <c r="F216" i="510"/>
  <c r="J215" i="510"/>
  <c r="H215" i="510"/>
  <c r="F215" i="510"/>
  <c r="J214" i="510"/>
  <c r="H214" i="510"/>
  <c r="F214" i="510"/>
  <c r="J213" i="510"/>
  <c r="H213" i="510"/>
  <c r="F213" i="510"/>
  <c r="J211" i="510"/>
  <c r="H211" i="510"/>
  <c r="F211" i="510"/>
  <c r="J210" i="510"/>
  <c r="H210" i="510"/>
  <c r="F210" i="510"/>
  <c r="J202" i="510"/>
  <c r="F219" i="510" s="1"/>
  <c r="C199" i="510"/>
  <c r="C198" i="510"/>
  <c r="C197" i="510"/>
  <c r="C196" i="510"/>
  <c r="C195" i="510"/>
  <c r="C194" i="510"/>
  <c r="C193" i="510"/>
  <c r="C192" i="510"/>
  <c r="C191" i="510"/>
  <c r="C190" i="510"/>
  <c r="C189" i="510"/>
  <c r="C188" i="510"/>
  <c r="C187" i="510"/>
  <c r="C186" i="510"/>
  <c r="C185" i="510"/>
  <c r="C184" i="510"/>
  <c r="C183" i="510"/>
  <c r="C182" i="510"/>
  <c r="C181" i="510"/>
  <c r="C180" i="510"/>
  <c r="C179" i="510"/>
  <c r="C178" i="510"/>
  <c r="C177" i="510"/>
  <c r="C176" i="510"/>
  <c r="C175" i="510"/>
  <c r="C174" i="510"/>
  <c r="C173" i="510"/>
  <c r="C172" i="510"/>
  <c r="C167" i="510"/>
  <c r="C166" i="510"/>
  <c r="C165" i="510"/>
  <c r="C164" i="510"/>
  <c r="C163" i="510"/>
  <c r="C162" i="510"/>
  <c r="C161" i="510"/>
  <c r="C160" i="510"/>
  <c r="C159" i="510"/>
  <c r="C158" i="510"/>
  <c r="C157" i="510"/>
  <c r="C156" i="510"/>
  <c r="C155" i="510"/>
  <c r="C154" i="510"/>
  <c r="C153" i="510"/>
  <c r="C152" i="510"/>
  <c r="C151" i="510"/>
  <c r="C150" i="510"/>
  <c r="C149" i="510"/>
  <c r="C148" i="510"/>
  <c r="C147" i="510"/>
  <c r="C146" i="510"/>
  <c r="C145" i="510"/>
  <c r="C144" i="510"/>
  <c r="C143" i="510"/>
  <c r="C142" i="510"/>
  <c r="C141" i="510"/>
  <c r="C140" i="510"/>
  <c r="C132" i="510"/>
  <c r="C131" i="510"/>
  <c r="C130" i="510"/>
  <c r="C129" i="510"/>
  <c r="C128" i="510"/>
  <c r="C127" i="510"/>
  <c r="C126" i="510"/>
  <c r="C125" i="510"/>
  <c r="C124" i="510"/>
  <c r="C123" i="510"/>
  <c r="C122" i="510"/>
  <c r="C121" i="510"/>
  <c r="C120" i="510"/>
  <c r="C119" i="510"/>
  <c r="C118" i="510"/>
  <c r="C117" i="510"/>
  <c r="C116" i="510"/>
  <c r="C115" i="510"/>
  <c r="C114" i="510"/>
  <c r="C113" i="510"/>
  <c r="C112" i="510"/>
  <c r="C111" i="510"/>
  <c r="C110" i="510"/>
  <c r="C109" i="510"/>
  <c r="C108" i="510"/>
  <c r="C107" i="510"/>
  <c r="C106" i="510"/>
  <c r="C105" i="510"/>
  <c r="Q30" i="510"/>
  <c r="Q29" i="510"/>
  <c r="Q28" i="510"/>
  <c r="Q27" i="510"/>
  <c r="Q26" i="510"/>
  <c r="Q25" i="510"/>
  <c r="Q24" i="510"/>
  <c r="Q23" i="510"/>
  <c r="Q22" i="510"/>
  <c r="E14" i="510"/>
  <c r="F15" i="510" s="1"/>
  <c r="E15" i="510" s="1"/>
  <c r="E12" i="510"/>
  <c r="F9" i="510"/>
  <c r="F7" i="510" s="1"/>
  <c r="F5" i="510" s="1"/>
  <c r="H8" i="510"/>
  <c r="H7" i="510"/>
  <c r="E7" i="510"/>
  <c r="H6" i="510"/>
  <c r="G5" i="510"/>
  <c r="G6" i="510" s="1"/>
  <c r="P3" i="510"/>
  <c r="P4" i="510" s="1"/>
  <c r="I3" i="510"/>
  <c r="E3" i="510"/>
  <c r="P2" i="510"/>
  <c r="Q2" i="510" s="1"/>
  <c r="O2" i="510"/>
  <c r="D1" i="510"/>
  <c r="D2" i="510" s="1"/>
  <c r="C316" i="509"/>
  <c r="C315" i="509"/>
  <c r="C314" i="509"/>
  <c r="C313" i="509"/>
  <c r="C312" i="509"/>
  <c r="C311" i="509"/>
  <c r="C310" i="509"/>
  <c r="C309" i="509"/>
  <c r="C308" i="509"/>
  <c r="C307" i="509"/>
  <c r="C306" i="509"/>
  <c r="C305" i="509"/>
  <c r="C304" i="509"/>
  <c r="C303" i="509"/>
  <c r="C302" i="509"/>
  <c r="C301" i="509"/>
  <c r="C300" i="509"/>
  <c r="C299" i="509"/>
  <c r="C298" i="509"/>
  <c r="I296" i="509"/>
  <c r="H296" i="509"/>
  <c r="G296" i="509"/>
  <c r="C317" i="509" s="1"/>
  <c r="I281" i="509"/>
  <c r="F281" i="509"/>
  <c r="C292" i="509" s="1"/>
  <c r="C276" i="509"/>
  <c r="C275" i="509"/>
  <c r="C274" i="509"/>
  <c r="C273" i="509"/>
  <c r="C272" i="509"/>
  <c r="C271" i="509"/>
  <c r="C270" i="509"/>
  <c r="C269" i="509"/>
  <c r="C257" i="509"/>
  <c r="C253" i="509"/>
  <c r="C252" i="509"/>
  <c r="C251" i="509"/>
  <c r="C250" i="509"/>
  <c r="C249" i="509"/>
  <c r="C248" i="509"/>
  <c r="C247" i="509"/>
  <c r="C246" i="509"/>
  <c r="C245" i="509"/>
  <c r="C244" i="509"/>
  <c r="C243" i="509"/>
  <c r="C240" i="509"/>
  <c r="F218" i="509"/>
  <c r="J217" i="509"/>
  <c r="H217" i="509"/>
  <c r="F217" i="509"/>
  <c r="J216" i="509"/>
  <c r="H216" i="509"/>
  <c r="F216" i="509"/>
  <c r="J215" i="509"/>
  <c r="H215" i="509"/>
  <c r="F215" i="509"/>
  <c r="J214" i="509"/>
  <c r="H214" i="509"/>
  <c r="F214" i="509"/>
  <c r="J213" i="509"/>
  <c r="H213" i="509"/>
  <c r="F213" i="509"/>
  <c r="J211" i="509"/>
  <c r="H211" i="509"/>
  <c r="F211" i="509"/>
  <c r="J210" i="509"/>
  <c r="H210" i="509"/>
  <c r="F210" i="509"/>
  <c r="J202" i="509"/>
  <c r="F219" i="509" s="1"/>
  <c r="C199" i="509"/>
  <c r="C198" i="509"/>
  <c r="C197" i="509"/>
  <c r="C196" i="509"/>
  <c r="C195" i="509"/>
  <c r="C194" i="509"/>
  <c r="C193" i="509"/>
  <c r="C192" i="509"/>
  <c r="C191" i="509"/>
  <c r="C190" i="509"/>
  <c r="C189" i="509"/>
  <c r="C188" i="509"/>
  <c r="C187" i="509"/>
  <c r="C186" i="509"/>
  <c r="C185" i="509"/>
  <c r="C184" i="509"/>
  <c r="C183" i="509"/>
  <c r="C182" i="509"/>
  <c r="C181" i="509"/>
  <c r="C180" i="509"/>
  <c r="C179" i="509"/>
  <c r="C178" i="509"/>
  <c r="C177" i="509"/>
  <c r="C176" i="509"/>
  <c r="C175" i="509"/>
  <c r="C174" i="509"/>
  <c r="C173" i="509"/>
  <c r="C172" i="509"/>
  <c r="C167" i="509"/>
  <c r="C166" i="509"/>
  <c r="C165" i="509"/>
  <c r="C164" i="509"/>
  <c r="C163" i="509"/>
  <c r="C162" i="509"/>
  <c r="C161" i="509"/>
  <c r="C160" i="509"/>
  <c r="C159" i="509"/>
  <c r="C158" i="509"/>
  <c r="C157" i="509"/>
  <c r="C156" i="509"/>
  <c r="C155" i="509"/>
  <c r="C154" i="509"/>
  <c r="C153" i="509"/>
  <c r="C152" i="509"/>
  <c r="C151" i="509"/>
  <c r="C150" i="509"/>
  <c r="C149" i="509"/>
  <c r="C148" i="509"/>
  <c r="C147" i="509"/>
  <c r="C146" i="509"/>
  <c r="C145" i="509"/>
  <c r="C144" i="509"/>
  <c r="C143" i="509"/>
  <c r="C142" i="509"/>
  <c r="C141" i="509"/>
  <c r="C140" i="509"/>
  <c r="C132" i="509"/>
  <c r="C131" i="509"/>
  <c r="C130" i="509"/>
  <c r="C129" i="509"/>
  <c r="C128" i="509"/>
  <c r="C127" i="509"/>
  <c r="C126" i="509"/>
  <c r="C125" i="509"/>
  <c r="C124" i="509"/>
  <c r="C123" i="509"/>
  <c r="C122" i="509"/>
  <c r="C121" i="509"/>
  <c r="C120" i="509"/>
  <c r="C119" i="509"/>
  <c r="C118" i="509"/>
  <c r="C117" i="509"/>
  <c r="C116" i="509"/>
  <c r="C115" i="509"/>
  <c r="C114" i="509"/>
  <c r="C113" i="509"/>
  <c r="C112" i="509"/>
  <c r="C111" i="509"/>
  <c r="C110" i="509"/>
  <c r="C109" i="509"/>
  <c r="C108" i="509"/>
  <c r="C107" i="509"/>
  <c r="C106" i="509"/>
  <c r="C105" i="509"/>
  <c r="Q30" i="509"/>
  <c r="Q29" i="509"/>
  <c r="Q28" i="509"/>
  <c r="Q27" i="509"/>
  <c r="Q26" i="509"/>
  <c r="Q25" i="509"/>
  <c r="Q24" i="509"/>
  <c r="Q23" i="509"/>
  <c r="Q22" i="509"/>
  <c r="E14" i="509"/>
  <c r="F15" i="509" s="1"/>
  <c r="E15" i="509" s="1"/>
  <c r="E12" i="509"/>
  <c r="F9" i="509"/>
  <c r="F7" i="509" s="1"/>
  <c r="F5" i="509" s="1"/>
  <c r="H8" i="509"/>
  <c r="H7" i="509"/>
  <c r="E7" i="509"/>
  <c r="E5" i="509" s="1"/>
  <c r="H6" i="509"/>
  <c r="G5" i="509"/>
  <c r="G6" i="509" s="1"/>
  <c r="I3" i="509"/>
  <c r="E3" i="509"/>
  <c r="E6" i="509" s="1"/>
  <c r="P2" i="509"/>
  <c r="P3" i="509" s="1"/>
  <c r="O2" i="509"/>
  <c r="D1" i="509"/>
  <c r="G4" i="509" s="1"/>
  <c r="C254" i="508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P5" i="510" l="1"/>
  <c r="D3" i="510"/>
  <c r="Q3" i="510"/>
  <c r="Q4" i="510" s="1"/>
  <c r="G4" i="510"/>
  <c r="C1" i="510" s="1"/>
  <c r="E5" i="510"/>
  <c r="E6" i="510" s="1"/>
  <c r="F4" i="510"/>
  <c r="C241" i="510"/>
  <c r="C242" i="510" s="1"/>
  <c r="C254" i="510" s="1"/>
  <c r="C258" i="510"/>
  <c r="C259" i="510" s="1"/>
  <c r="C260" i="510" s="1"/>
  <c r="C261" i="510" s="1"/>
  <c r="C262" i="510" s="1"/>
  <c r="C263" i="510" s="1"/>
  <c r="C264" i="510" s="1"/>
  <c r="C265" i="510" s="1"/>
  <c r="C266" i="510" s="1"/>
  <c r="C267" i="510" s="1"/>
  <c r="C268" i="510" s="1"/>
  <c r="P4" i="509"/>
  <c r="C1" i="509"/>
  <c r="B1" i="509" s="1"/>
  <c r="D2" i="509"/>
  <c r="Q2" i="509"/>
  <c r="Q3" i="509" s="1"/>
  <c r="F4" i="509"/>
  <c r="C241" i="509"/>
  <c r="C242" i="509" s="1"/>
  <c r="C258" i="509"/>
  <c r="C259" i="509" s="1"/>
  <c r="C260" i="509" s="1"/>
  <c r="C261" i="509" s="1"/>
  <c r="C262" i="509" s="1"/>
  <c r="C263" i="509" s="1"/>
  <c r="C264" i="509" s="1"/>
  <c r="C265" i="509" s="1"/>
  <c r="C266" i="509" s="1"/>
  <c r="C267" i="509" s="1"/>
  <c r="C268" i="509" s="1"/>
  <c r="C241" i="508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P5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Q3" i="504" s="1"/>
  <c r="Q4" i="504" s="1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B1" i="510" l="1"/>
  <c r="C2" i="510"/>
  <c r="B2" i="510" s="1"/>
  <c r="C277" i="510"/>
  <c r="D4" i="510"/>
  <c r="C3" i="510"/>
  <c r="B3" i="510" s="1"/>
  <c r="F6" i="510"/>
  <c r="E4" i="510"/>
  <c r="P6" i="510"/>
  <c r="Q5" i="510"/>
  <c r="C254" i="509"/>
  <c r="D3" i="509"/>
  <c r="C2" i="509"/>
  <c r="B2" i="509" s="1"/>
  <c r="C277" i="509"/>
  <c r="E4" i="509"/>
  <c r="F6" i="509"/>
  <c r="P5" i="509"/>
  <c r="Q4" i="509"/>
  <c r="C259" i="508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I109" i="446"/>
  <c r="K109" i="444"/>
  <c r="L109" i="447"/>
  <c r="L109" i="444"/>
  <c r="F115" i="458"/>
  <c r="L115" i="454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F40" i="454"/>
  <c r="F68" i="454"/>
  <c r="F93" i="454"/>
  <c r="D4" i="477"/>
  <c r="C3" i="477"/>
  <c r="B3" i="477" s="1"/>
  <c r="D3" i="475"/>
  <c r="C2" i="475"/>
  <c r="B2" i="475" s="1"/>
  <c r="H109" i="448"/>
  <c r="F109" i="447"/>
  <c r="G109" i="446"/>
  <c r="I109" i="447"/>
  <c r="C90" i="445"/>
  <c r="C41" i="445"/>
  <c r="C17" i="445"/>
  <c r="C66" i="445"/>
  <c r="G109" i="444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H109" i="444"/>
  <c r="C105" i="446"/>
  <c r="C56" i="446"/>
  <c r="C32" i="446"/>
  <c r="C81" i="446"/>
  <c r="L109" i="44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P7" i="510" l="1"/>
  <c r="Q6" i="510"/>
  <c r="D5" i="510"/>
  <c r="C4" i="510"/>
  <c r="B4" i="510" s="1"/>
  <c r="P6" i="509"/>
  <c r="Q5" i="509"/>
  <c r="D4" i="509"/>
  <c r="C3" i="509"/>
  <c r="B3" i="509" s="1"/>
  <c r="C277" i="508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D6" i="510" l="1"/>
  <c r="C5" i="510"/>
  <c r="B5" i="510" s="1"/>
  <c r="P8" i="510"/>
  <c r="Q7" i="510"/>
  <c r="Q6" i="509"/>
  <c r="P7" i="509"/>
  <c r="D5" i="509"/>
  <c r="C4" i="509"/>
  <c r="B4" i="509" s="1"/>
  <c r="F96" i="425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6" i="510" l="1"/>
  <c r="B6" i="510" s="1"/>
  <c r="D7" i="510"/>
  <c r="Q8" i="510"/>
  <c r="P9" i="510"/>
  <c r="C5" i="509"/>
  <c r="B5" i="509" s="1"/>
  <c r="D6" i="509"/>
  <c r="P8" i="509"/>
  <c r="Q7" i="509"/>
  <c r="C44" i="442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C7" i="510" l="1"/>
  <c r="B7" i="510" s="1"/>
  <c r="D8" i="510"/>
  <c r="Q9" i="510"/>
  <c r="P10" i="510"/>
  <c r="C6" i="509"/>
  <c r="B6" i="509" s="1"/>
  <c r="D7" i="509"/>
  <c r="P9" i="509"/>
  <c r="Q8" i="509"/>
  <c r="D131" i="448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8" i="510" l="1"/>
  <c r="B8" i="510" s="1"/>
  <c r="D9" i="510"/>
  <c r="P11" i="510"/>
  <c r="Q10" i="510"/>
  <c r="P10" i="509"/>
  <c r="Q9" i="509"/>
  <c r="D8" i="509"/>
  <c r="C7" i="509"/>
  <c r="B7" i="509" s="1"/>
  <c r="C71" i="442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Q11" i="510" l="1"/>
  <c r="P12" i="510"/>
  <c r="H147" i="484"/>
  <c r="D10" i="510"/>
  <c r="C9" i="510"/>
  <c r="B9" i="510" s="1"/>
  <c r="D9" i="509"/>
  <c r="C8" i="509"/>
  <c r="B8" i="509" s="1"/>
  <c r="P11" i="509"/>
  <c r="Q10" i="509"/>
  <c r="H127" i="484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10" i="510" l="1"/>
  <c r="B10" i="510" s="1"/>
  <c r="D11" i="510"/>
  <c r="P13" i="510"/>
  <c r="Q12" i="510"/>
  <c r="P12" i="509"/>
  <c r="Q11" i="509"/>
  <c r="C9" i="509"/>
  <c r="B9" i="509" s="1"/>
  <c r="D10" i="509"/>
  <c r="C48" i="442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P14" i="510" l="1"/>
  <c r="Q13" i="510"/>
  <c r="D12" i="510"/>
  <c r="C11" i="510"/>
  <c r="B11" i="510" s="1"/>
  <c r="D11" i="509"/>
  <c r="C10" i="509"/>
  <c r="B10" i="509" s="1"/>
  <c r="P13" i="509"/>
  <c r="Q12" i="509"/>
  <c r="C98" i="442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D13" i="510" l="1"/>
  <c r="C12" i="510"/>
  <c r="B12" i="510" s="1"/>
  <c r="P15" i="510"/>
  <c r="Q14" i="510"/>
  <c r="Q13" i="509"/>
  <c r="P14" i="509"/>
  <c r="D12" i="509"/>
  <c r="C11" i="509"/>
  <c r="B11" i="509" s="1"/>
  <c r="C75" i="442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P16" i="510" l="1"/>
  <c r="Q15" i="510"/>
  <c r="C13" i="510"/>
  <c r="B13" i="510" s="1"/>
  <c r="D14" i="510"/>
  <c r="C12" i="509"/>
  <c r="B12" i="509" s="1"/>
  <c r="D13" i="509"/>
  <c r="P15" i="509"/>
  <c r="Q14" i="509"/>
  <c r="C51" i="442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D15" i="510" l="1"/>
  <c r="C14" i="510"/>
  <c r="B14" i="510" s="1"/>
  <c r="P17" i="510"/>
  <c r="Q16" i="510"/>
  <c r="P16" i="509"/>
  <c r="Q15" i="509"/>
  <c r="D14" i="509"/>
  <c r="C13" i="509"/>
  <c r="B13" i="509" s="1"/>
  <c r="C52" i="442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P18" i="510" l="1"/>
  <c r="Q17" i="510"/>
  <c r="D16" i="510"/>
  <c r="C15" i="510"/>
  <c r="B15" i="510" s="1"/>
  <c r="C14" i="509"/>
  <c r="B14" i="509" s="1"/>
  <c r="D15" i="509"/>
  <c r="P17" i="509"/>
  <c r="Q16" i="509"/>
  <c r="C102" i="442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D17" i="510" l="1"/>
  <c r="C16" i="510"/>
  <c r="B16" i="510" s="1"/>
  <c r="P19" i="510"/>
  <c r="Q18" i="510"/>
  <c r="Q17" i="509"/>
  <c r="P18" i="509"/>
  <c r="D16" i="509"/>
  <c r="C15" i="509"/>
  <c r="B15" i="509" s="1"/>
  <c r="C79" i="442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P20" i="510" l="1"/>
  <c r="Q20" i="510" s="1"/>
  <c r="Q19" i="510"/>
  <c r="C17" i="510"/>
  <c r="B17" i="510" s="1"/>
  <c r="D18" i="510"/>
  <c r="C16" i="509"/>
  <c r="B16" i="509" s="1"/>
  <c r="D17" i="509"/>
  <c r="P19" i="509"/>
  <c r="Q18" i="509"/>
  <c r="C80" i="442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D19" i="510" l="1"/>
  <c r="C18" i="510"/>
  <c r="B18" i="510" s="1"/>
  <c r="P20" i="509"/>
  <c r="Q20" i="509" s="1"/>
  <c r="Q19" i="509"/>
  <c r="C17" i="509"/>
  <c r="B17" i="509" s="1"/>
  <c r="D18" i="509"/>
  <c r="C56" i="442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19" i="510" l="1"/>
  <c r="B19" i="510" s="1"/>
  <c r="D20" i="510"/>
  <c r="C18" i="509"/>
  <c r="B18" i="509" s="1"/>
  <c r="D19" i="509"/>
  <c r="C57" i="442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20" i="510" l="1"/>
  <c r="B20" i="510" s="1"/>
  <c r="D21" i="510"/>
  <c r="C19" i="509"/>
  <c r="B19" i="509" s="1"/>
  <c r="D20" i="509"/>
  <c r="C83" i="442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D22" i="510" l="1"/>
  <c r="C21" i="510"/>
  <c r="B21" i="510" s="1"/>
  <c r="D21" i="509"/>
  <c r="C20" i="509"/>
  <c r="B20" i="509" s="1"/>
  <c r="C59" i="442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C22" i="510" l="1"/>
  <c r="B22" i="510" s="1"/>
  <c r="D23" i="510"/>
  <c r="D22" i="509"/>
  <c r="C21" i="509"/>
  <c r="B21" i="509" s="1"/>
  <c r="D22" i="508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C23" i="510" l="1"/>
  <c r="B23" i="510" s="1"/>
  <c r="D24" i="510"/>
  <c r="D23" i="509"/>
  <c r="C22" i="509"/>
  <c r="B22" i="509" s="1"/>
  <c r="D23" i="508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C24" i="510" l="1"/>
  <c r="B24" i="510" s="1"/>
  <c r="D25" i="510"/>
  <c r="D24" i="509"/>
  <c r="C23" i="509"/>
  <c r="B23" i="509" s="1"/>
  <c r="D24" i="508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C25" i="510" l="1"/>
  <c r="B25" i="510" s="1"/>
  <c r="D26" i="510"/>
  <c r="D25" i="509"/>
  <c r="C24" i="509"/>
  <c r="B24" i="509" s="1"/>
  <c r="D25" i="508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C26" i="510" l="1"/>
  <c r="B26" i="510" s="1"/>
  <c r="D27" i="510"/>
  <c r="D26" i="509"/>
  <c r="C25" i="509"/>
  <c r="B25" i="509" s="1"/>
  <c r="D26" i="508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C27" i="510" l="1"/>
  <c r="B27" i="510" s="1"/>
  <c r="D28" i="510"/>
  <c r="D27" i="509"/>
  <c r="C26" i="509"/>
  <c r="B26" i="509" s="1"/>
  <c r="D27" i="508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C28" i="510" l="1"/>
  <c r="B28" i="510" s="1"/>
  <c r="D29" i="510"/>
  <c r="D28" i="509"/>
  <c r="C27" i="509"/>
  <c r="B27" i="509" s="1"/>
  <c r="D28" i="508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C29" i="510" l="1"/>
  <c r="B29" i="510" s="1"/>
  <c r="D30" i="510"/>
  <c r="D29" i="509"/>
  <c r="C28" i="509"/>
  <c r="B28" i="509" s="1"/>
  <c r="D29" i="508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C30" i="510" l="1"/>
  <c r="B30" i="510" s="1"/>
  <c r="D31" i="510"/>
  <c r="D30" i="509"/>
  <c r="C29" i="509"/>
  <c r="B29" i="509" s="1"/>
  <c r="D30" i="508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2" i="510" l="1"/>
  <c r="C31" i="510"/>
  <c r="B31" i="510" s="1"/>
  <c r="D31" i="509"/>
  <c r="C30" i="509"/>
  <c r="B30" i="509" s="1"/>
  <c r="D31" i="508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3" i="510" l="1"/>
  <c r="C32" i="510"/>
  <c r="B32" i="510" s="1"/>
  <c r="D32" i="509"/>
  <c r="C31" i="509"/>
  <c r="B31" i="509" s="1"/>
  <c r="D32" i="508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4" i="510" l="1"/>
  <c r="C33" i="510"/>
  <c r="B33" i="510" s="1"/>
  <c r="D33" i="509"/>
  <c r="C32" i="509"/>
  <c r="B32" i="509" s="1"/>
  <c r="D33" i="508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5" i="510" l="1"/>
  <c r="C34" i="510"/>
  <c r="B34" i="510" s="1"/>
  <c r="D34" i="509"/>
  <c r="C33" i="509"/>
  <c r="B33" i="509" s="1"/>
  <c r="D34" i="508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6" i="510" l="1"/>
  <c r="C35" i="510"/>
  <c r="B35" i="510" s="1"/>
  <c r="D35" i="509"/>
  <c r="C34" i="509"/>
  <c r="B34" i="509" s="1"/>
  <c r="D35" i="508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7" i="510" l="1"/>
  <c r="C36" i="510"/>
  <c r="B36" i="510" s="1"/>
  <c r="D36" i="509"/>
  <c r="C35" i="509"/>
  <c r="B35" i="509" s="1"/>
  <c r="D36" i="508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8" i="510" l="1"/>
  <c r="C37" i="510"/>
  <c r="B37" i="510" s="1"/>
  <c r="D37" i="509"/>
  <c r="C36" i="509"/>
  <c r="B36" i="509" s="1"/>
  <c r="D37" i="508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9" i="510" l="1"/>
  <c r="C38" i="510"/>
  <c r="B38" i="510" s="1"/>
  <c r="D38" i="509"/>
  <c r="C37" i="509"/>
  <c r="B37" i="509" s="1"/>
  <c r="D38" i="508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40" i="510" l="1"/>
  <c r="C39" i="510"/>
  <c r="B39" i="510" s="1"/>
  <c r="D39" i="509"/>
  <c r="C38" i="509"/>
  <c r="B38" i="509" s="1"/>
  <c r="D39" i="508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1" i="510" l="1"/>
  <c r="C40" i="510"/>
  <c r="B40" i="510" s="1"/>
  <c r="D40" i="509"/>
  <c r="C39" i="509"/>
  <c r="B39" i="509" s="1"/>
  <c r="D40" i="508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2" i="510" l="1"/>
  <c r="C41" i="510"/>
  <c r="B41" i="510" s="1"/>
  <c r="D41" i="509"/>
  <c r="C40" i="509"/>
  <c r="B40" i="509" s="1"/>
  <c r="D41" i="508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3" i="510" l="1"/>
  <c r="C42" i="510"/>
  <c r="B42" i="510" s="1"/>
  <c r="D42" i="509"/>
  <c r="C41" i="509"/>
  <c r="B41" i="509" s="1"/>
  <c r="D42" i="508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4" i="510" l="1"/>
  <c r="C43" i="510"/>
  <c r="B43" i="510" s="1"/>
  <c r="D43" i="509"/>
  <c r="C42" i="509"/>
  <c r="B42" i="509" s="1"/>
  <c r="D43" i="508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5" i="510" l="1"/>
  <c r="C44" i="510"/>
  <c r="B44" i="510" s="1"/>
  <c r="D44" i="509"/>
  <c r="C43" i="509"/>
  <c r="B43" i="509" s="1"/>
  <c r="D44" i="508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6" i="510" l="1"/>
  <c r="C45" i="510"/>
  <c r="B45" i="510" s="1"/>
  <c r="D45" i="509"/>
  <c r="C44" i="509"/>
  <c r="B44" i="509" s="1"/>
  <c r="D45" i="508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C46" i="510" l="1"/>
  <c r="B46" i="510" s="1"/>
  <c r="D47" i="510"/>
  <c r="D46" i="509"/>
  <c r="C45" i="509"/>
  <c r="B45" i="509" s="1"/>
  <c r="D46" i="508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8" i="510" l="1"/>
  <c r="C47" i="510"/>
  <c r="B47" i="510" s="1"/>
  <c r="D47" i="509"/>
  <c r="C46" i="509"/>
  <c r="B46" i="509" s="1"/>
  <c r="D47" i="508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9" i="510" l="1"/>
  <c r="C48" i="510"/>
  <c r="B48" i="510" s="1"/>
  <c r="D48" i="509"/>
  <c r="C47" i="509"/>
  <c r="B47" i="509" s="1"/>
  <c r="D48" i="508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50" i="510" l="1"/>
  <c r="C49" i="510"/>
  <c r="B49" i="510" s="1"/>
  <c r="D49" i="509"/>
  <c r="C48" i="509"/>
  <c r="B48" i="509" s="1"/>
  <c r="D49" i="508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1" i="510" l="1"/>
  <c r="C50" i="510"/>
  <c r="B50" i="510" s="1"/>
  <c r="D50" i="509"/>
  <c r="C49" i="509"/>
  <c r="B49" i="509" s="1"/>
  <c r="D50" i="508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2" i="510" l="1"/>
  <c r="C51" i="510"/>
  <c r="B51" i="510" s="1"/>
  <c r="D51" i="509"/>
  <c r="C50" i="509"/>
  <c r="B50" i="509" s="1"/>
  <c r="D51" i="508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3" i="510" l="1"/>
  <c r="C52" i="510"/>
  <c r="B52" i="510" s="1"/>
  <c r="D52" i="509"/>
  <c r="C51" i="509"/>
  <c r="B51" i="509" s="1"/>
  <c r="D52" i="508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C53" i="510" l="1"/>
  <c r="B53" i="510" s="1"/>
  <c r="I5" i="510" s="1"/>
  <c r="I4" i="510" s="1"/>
  <c r="B61" i="510" s="1"/>
  <c r="E2" i="510"/>
  <c r="E1" i="510"/>
  <c r="D53" i="509"/>
  <c r="C52" i="509"/>
  <c r="B52" i="509" s="1"/>
  <c r="D53" i="508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L1" i="510" l="1"/>
  <c r="K72" i="510" s="1"/>
  <c r="H1" i="510"/>
  <c r="G72" i="510" s="1"/>
  <c r="K1" i="510"/>
  <c r="J72" i="510" s="1"/>
  <c r="G1" i="510"/>
  <c r="F72" i="510" s="1"/>
  <c r="J1" i="510"/>
  <c r="I72" i="510" s="1"/>
  <c r="F1" i="510"/>
  <c r="E72" i="510" s="1"/>
  <c r="E17" i="510"/>
  <c r="I1" i="510"/>
  <c r="H72" i="510" s="1"/>
  <c r="C53" i="509"/>
  <c r="B53" i="509" s="1"/>
  <c r="I5" i="509" s="1"/>
  <c r="I4" i="509" s="1"/>
  <c r="B61" i="509" s="1"/>
  <c r="E1" i="509"/>
  <c r="E2" i="509"/>
  <c r="C53" i="508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H104" i="510" l="1"/>
  <c r="H71" i="510"/>
  <c r="H139" i="510"/>
  <c r="F104" i="510"/>
  <c r="F139" i="510"/>
  <c r="F71" i="510"/>
  <c r="E18" i="510"/>
  <c r="D63" i="510"/>
  <c r="J104" i="510"/>
  <c r="J139" i="510"/>
  <c r="J71" i="510"/>
  <c r="E139" i="510"/>
  <c r="E71" i="510"/>
  <c r="E104" i="510"/>
  <c r="G139" i="510"/>
  <c r="G104" i="510"/>
  <c r="G71" i="510"/>
  <c r="I139" i="510"/>
  <c r="I71" i="510"/>
  <c r="I104" i="510"/>
  <c r="K139" i="510"/>
  <c r="K104" i="510"/>
  <c r="K71" i="510"/>
  <c r="J1" i="509"/>
  <c r="I72" i="509" s="1"/>
  <c r="F1" i="509"/>
  <c r="E72" i="509" s="1"/>
  <c r="I1" i="509"/>
  <c r="H72" i="509" s="1"/>
  <c r="E17" i="509"/>
  <c r="L1" i="509"/>
  <c r="K72" i="509" s="1"/>
  <c r="H1" i="509"/>
  <c r="G72" i="509" s="1"/>
  <c r="K1" i="509"/>
  <c r="J72" i="509" s="1"/>
  <c r="G1" i="509"/>
  <c r="F72" i="509" s="1"/>
  <c r="E17" i="508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65" i="510" l="1"/>
  <c r="E160" i="510"/>
  <c r="E163" i="510"/>
  <c r="E167" i="510"/>
  <c r="E171" i="510"/>
  <c r="E179" i="510"/>
  <c r="E199" i="510"/>
  <c r="E187" i="510"/>
  <c r="E141" i="510"/>
  <c r="E183" i="510"/>
  <c r="E151" i="510"/>
  <c r="E153" i="510"/>
  <c r="E155" i="510"/>
  <c r="E157" i="510"/>
  <c r="E191" i="510"/>
  <c r="E159" i="510"/>
  <c r="E193" i="510"/>
  <c r="E161" i="510"/>
  <c r="E176" i="510"/>
  <c r="E188" i="510"/>
  <c r="E196" i="510"/>
  <c r="E195" i="510"/>
  <c r="E197" i="510"/>
  <c r="E162" i="510"/>
  <c r="E178" i="510"/>
  <c r="E186" i="510"/>
  <c r="E143" i="510"/>
  <c r="E145" i="510"/>
  <c r="E147" i="510"/>
  <c r="E149" i="510"/>
  <c r="E152" i="510"/>
  <c r="E156" i="510"/>
  <c r="E166" i="510"/>
  <c r="E177" i="510"/>
  <c r="E140" i="510"/>
  <c r="E173" i="510"/>
  <c r="E181" i="510"/>
  <c r="E185" i="510"/>
  <c r="E189" i="510"/>
  <c r="E180" i="510"/>
  <c r="E184" i="510"/>
  <c r="E192" i="510"/>
  <c r="E164" i="510"/>
  <c r="E175" i="510"/>
  <c r="E200" i="510" s="1"/>
  <c r="E172" i="510"/>
  <c r="E194" i="510"/>
  <c r="E174" i="510"/>
  <c r="E182" i="510"/>
  <c r="E190" i="510"/>
  <c r="E142" i="510"/>
  <c r="E144" i="510"/>
  <c r="E146" i="510"/>
  <c r="E148" i="510"/>
  <c r="E150" i="510"/>
  <c r="E154" i="510"/>
  <c r="E158" i="510"/>
  <c r="E198" i="510"/>
  <c r="K133" i="510"/>
  <c r="K103" i="510"/>
  <c r="K101" i="510"/>
  <c r="K138" i="510"/>
  <c r="K170" i="510" s="1"/>
  <c r="I103" i="510"/>
  <c r="I133" i="510"/>
  <c r="I138" i="510"/>
  <c r="I170" i="510" s="1"/>
  <c r="I101" i="510"/>
  <c r="G171" i="510"/>
  <c r="G178" i="510"/>
  <c r="G186" i="510"/>
  <c r="G177" i="510"/>
  <c r="G185" i="510"/>
  <c r="G172" i="510"/>
  <c r="G188" i="510"/>
  <c r="G141" i="510"/>
  <c r="G180" i="510"/>
  <c r="G189" i="510"/>
  <c r="G161" i="510"/>
  <c r="G179" i="510"/>
  <c r="G162" i="510"/>
  <c r="G152" i="510"/>
  <c r="G160" i="510"/>
  <c r="G182" i="510"/>
  <c r="G166" i="510"/>
  <c r="G176" i="510"/>
  <c r="G173" i="510"/>
  <c r="G151" i="510"/>
  <c r="G153" i="510"/>
  <c r="G155" i="510"/>
  <c r="G157" i="510"/>
  <c r="G159" i="510"/>
  <c r="G193" i="510"/>
  <c r="G144" i="510"/>
  <c r="G146" i="510"/>
  <c r="G148" i="510"/>
  <c r="G194" i="510"/>
  <c r="G163" i="510"/>
  <c r="G150" i="510"/>
  <c r="G158" i="510"/>
  <c r="G164" i="510"/>
  <c r="G174" i="510"/>
  <c r="G198" i="510"/>
  <c r="G167" i="510"/>
  <c r="G192" i="510"/>
  <c r="G140" i="510"/>
  <c r="G183" i="510"/>
  <c r="G187" i="510"/>
  <c r="G191" i="510"/>
  <c r="G142" i="510"/>
  <c r="G199" i="510"/>
  <c r="G156" i="510"/>
  <c r="G196" i="510"/>
  <c r="G165" i="510"/>
  <c r="G197" i="510"/>
  <c r="G184" i="510"/>
  <c r="G143" i="510"/>
  <c r="G145" i="510"/>
  <c r="G147" i="510"/>
  <c r="G149" i="510"/>
  <c r="G154" i="510"/>
  <c r="G181" i="510"/>
  <c r="G190" i="510"/>
  <c r="G175" i="510"/>
  <c r="G195" i="510"/>
  <c r="J138" i="510"/>
  <c r="J170" i="510" s="1"/>
  <c r="J101" i="510"/>
  <c r="J103" i="510"/>
  <c r="J133" i="510"/>
  <c r="H171" i="510"/>
  <c r="H162" i="510"/>
  <c r="H176" i="510"/>
  <c r="H184" i="510"/>
  <c r="H192" i="510"/>
  <c r="H164" i="510"/>
  <c r="H186" i="510"/>
  <c r="H140" i="510"/>
  <c r="H160" i="510"/>
  <c r="H163" i="510"/>
  <c r="H142" i="510"/>
  <c r="H143" i="510"/>
  <c r="H177" i="510"/>
  <c r="H197" i="510"/>
  <c r="H167" i="510"/>
  <c r="H190" i="510"/>
  <c r="H158" i="510"/>
  <c r="H173" i="510"/>
  <c r="H152" i="510"/>
  <c r="H198" i="510"/>
  <c r="H144" i="510"/>
  <c r="H145" i="510"/>
  <c r="H179" i="510"/>
  <c r="H165" i="510"/>
  <c r="H196" i="510"/>
  <c r="H182" i="510"/>
  <c r="H178" i="510"/>
  <c r="H141" i="510"/>
  <c r="H193" i="510"/>
  <c r="H154" i="510"/>
  <c r="H146" i="510"/>
  <c r="H147" i="510"/>
  <c r="H181" i="510"/>
  <c r="H180" i="510"/>
  <c r="H188" i="510"/>
  <c r="H174" i="510"/>
  <c r="H194" i="510"/>
  <c r="H150" i="510"/>
  <c r="H172" i="510"/>
  <c r="H183" i="510"/>
  <c r="H151" i="510"/>
  <c r="H185" i="510"/>
  <c r="H153" i="510"/>
  <c r="H187" i="510"/>
  <c r="H155" i="510"/>
  <c r="H189" i="510"/>
  <c r="H157" i="510"/>
  <c r="H191" i="510"/>
  <c r="H159" i="510"/>
  <c r="H161" i="510"/>
  <c r="H156" i="510"/>
  <c r="H195" i="510"/>
  <c r="H166" i="510"/>
  <c r="H175" i="510"/>
  <c r="H148" i="510"/>
  <c r="H149" i="510"/>
  <c r="H199" i="510"/>
  <c r="I171" i="510"/>
  <c r="I174" i="510"/>
  <c r="I163" i="510"/>
  <c r="I182" i="510"/>
  <c r="I194" i="510"/>
  <c r="I190" i="510"/>
  <c r="I175" i="510"/>
  <c r="I162" i="510"/>
  <c r="I183" i="510"/>
  <c r="I172" i="510"/>
  <c r="I187" i="510"/>
  <c r="I157" i="510"/>
  <c r="I191" i="510"/>
  <c r="I154" i="510"/>
  <c r="I167" i="510"/>
  <c r="I178" i="510"/>
  <c r="I142" i="510"/>
  <c r="I144" i="510"/>
  <c r="I146" i="510"/>
  <c r="I148" i="510"/>
  <c r="I181" i="510"/>
  <c r="I196" i="510"/>
  <c r="I140" i="510"/>
  <c r="I192" i="510"/>
  <c r="I177" i="510"/>
  <c r="I193" i="510"/>
  <c r="I161" i="510"/>
  <c r="I151" i="510"/>
  <c r="I159" i="510"/>
  <c r="I152" i="510"/>
  <c r="I160" i="510"/>
  <c r="I179" i="510"/>
  <c r="I186" i="510"/>
  <c r="I198" i="510"/>
  <c r="I164" i="510"/>
  <c r="I173" i="510"/>
  <c r="I185" i="510"/>
  <c r="I189" i="510"/>
  <c r="I153" i="510"/>
  <c r="I195" i="510"/>
  <c r="I165" i="510"/>
  <c r="I150" i="510"/>
  <c r="I158" i="510"/>
  <c r="I143" i="510"/>
  <c r="I145" i="510"/>
  <c r="I147" i="510"/>
  <c r="I149" i="510"/>
  <c r="I199" i="510"/>
  <c r="I184" i="510"/>
  <c r="I141" i="510"/>
  <c r="I176" i="510"/>
  <c r="I155" i="510"/>
  <c r="I156" i="510"/>
  <c r="I197" i="510"/>
  <c r="I166" i="510"/>
  <c r="I180" i="510"/>
  <c r="I188" i="510"/>
  <c r="J171" i="510"/>
  <c r="J160" i="510"/>
  <c r="J149" i="510"/>
  <c r="J145" i="510"/>
  <c r="J146" i="510"/>
  <c r="J142" i="510"/>
  <c r="J147" i="510"/>
  <c r="J143" i="510"/>
  <c r="J148" i="510"/>
  <c r="J144" i="510"/>
  <c r="J172" i="510"/>
  <c r="J162" i="510"/>
  <c r="J174" i="510"/>
  <c r="J181" i="510"/>
  <c r="J182" i="510"/>
  <c r="J190" i="510"/>
  <c r="J150" i="510"/>
  <c r="J154" i="510"/>
  <c r="J158" i="510"/>
  <c r="J166" i="510"/>
  <c r="J141" i="510"/>
  <c r="J183" i="510"/>
  <c r="J185" i="510"/>
  <c r="J187" i="510"/>
  <c r="J189" i="510"/>
  <c r="J191" i="510"/>
  <c r="J193" i="510"/>
  <c r="J194" i="510"/>
  <c r="J163" i="510"/>
  <c r="J175" i="510"/>
  <c r="J176" i="510"/>
  <c r="J188" i="510"/>
  <c r="J164" i="510"/>
  <c r="J198" i="510"/>
  <c r="J167" i="510"/>
  <c r="J161" i="510"/>
  <c r="J195" i="510"/>
  <c r="J177" i="510"/>
  <c r="J178" i="510"/>
  <c r="J186" i="510"/>
  <c r="J196" i="510"/>
  <c r="J165" i="510"/>
  <c r="J152" i="510"/>
  <c r="J156" i="510"/>
  <c r="J199" i="510"/>
  <c r="J140" i="510"/>
  <c r="J173" i="510"/>
  <c r="J151" i="510"/>
  <c r="J153" i="510"/>
  <c r="J155" i="510"/>
  <c r="J157" i="510"/>
  <c r="J159" i="510"/>
  <c r="J179" i="510"/>
  <c r="J180" i="510"/>
  <c r="J184" i="510"/>
  <c r="J192" i="510"/>
  <c r="J197" i="510"/>
  <c r="F138" i="510"/>
  <c r="F170" i="510" s="1"/>
  <c r="F101" i="510"/>
  <c r="F103" i="510"/>
  <c r="F133" i="510"/>
  <c r="H138" i="510"/>
  <c r="H170" i="510" s="1"/>
  <c r="H133" i="510"/>
  <c r="H103" i="510"/>
  <c r="H101" i="510"/>
  <c r="K171" i="510"/>
  <c r="K195" i="510"/>
  <c r="K181" i="510"/>
  <c r="K151" i="510"/>
  <c r="K153" i="510"/>
  <c r="K185" i="510"/>
  <c r="K155" i="510"/>
  <c r="K157" i="510"/>
  <c r="K159" i="510"/>
  <c r="K143" i="510"/>
  <c r="K145" i="510"/>
  <c r="K147" i="510"/>
  <c r="K149" i="510"/>
  <c r="K163" i="510"/>
  <c r="K178" i="510"/>
  <c r="K150" i="510"/>
  <c r="K186" i="510"/>
  <c r="K158" i="510"/>
  <c r="K164" i="510"/>
  <c r="K167" i="510"/>
  <c r="K140" i="510"/>
  <c r="K180" i="510"/>
  <c r="K184" i="510"/>
  <c r="K156" i="510"/>
  <c r="K192" i="510"/>
  <c r="K165" i="510"/>
  <c r="K197" i="510"/>
  <c r="K142" i="510"/>
  <c r="K172" i="510"/>
  <c r="K183" i="510"/>
  <c r="K187" i="510"/>
  <c r="K191" i="510"/>
  <c r="K199" i="510"/>
  <c r="K144" i="510"/>
  <c r="K146" i="510"/>
  <c r="K148" i="510"/>
  <c r="K194" i="510"/>
  <c r="K174" i="510"/>
  <c r="K182" i="510"/>
  <c r="K154" i="510"/>
  <c r="K190" i="510"/>
  <c r="K198" i="510"/>
  <c r="K179" i="510"/>
  <c r="K141" i="510"/>
  <c r="K173" i="510"/>
  <c r="K161" i="510"/>
  <c r="K193" i="510"/>
  <c r="K175" i="510"/>
  <c r="K189" i="510"/>
  <c r="K162" i="510"/>
  <c r="K176" i="510"/>
  <c r="K152" i="510"/>
  <c r="K188" i="510"/>
  <c r="K160" i="510"/>
  <c r="K196" i="510"/>
  <c r="K177" i="510"/>
  <c r="K166" i="510"/>
  <c r="G133" i="510"/>
  <c r="G103" i="510"/>
  <c r="G101" i="510"/>
  <c r="G138" i="510"/>
  <c r="G170" i="510" s="1"/>
  <c r="E103" i="510"/>
  <c r="E133" i="510"/>
  <c r="E101" i="510"/>
  <c r="E138" i="510"/>
  <c r="E170" i="510" s="1"/>
  <c r="F171" i="510"/>
  <c r="F164" i="510"/>
  <c r="F163" i="510"/>
  <c r="F162" i="510"/>
  <c r="F165" i="510"/>
  <c r="F148" i="510"/>
  <c r="F144" i="510"/>
  <c r="F149" i="510"/>
  <c r="F145" i="510"/>
  <c r="F166" i="510"/>
  <c r="F160" i="510"/>
  <c r="F158" i="510"/>
  <c r="F156" i="510"/>
  <c r="F154" i="510"/>
  <c r="F152" i="510"/>
  <c r="F150" i="510"/>
  <c r="F146" i="510"/>
  <c r="F142" i="510"/>
  <c r="F143" i="510"/>
  <c r="F147" i="510"/>
  <c r="F173" i="510"/>
  <c r="F141" i="510"/>
  <c r="F167" i="510"/>
  <c r="F179" i="510"/>
  <c r="F180" i="510"/>
  <c r="F184" i="510"/>
  <c r="F192" i="510"/>
  <c r="F197" i="510"/>
  <c r="F172" i="510"/>
  <c r="F140" i="510"/>
  <c r="F151" i="510"/>
  <c r="F153" i="510"/>
  <c r="F155" i="510"/>
  <c r="F157" i="510"/>
  <c r="F159" i="510"/>
  <c r="F174" i="510"/>
  <c r="F181" i="510"/>
  <c r="F182" i="510"/>
  <c r="F190" i="510"/>
  <c r="F183" i="510"/>
  <c r="F185" i="510"/>
  <c r="F187" i="510"/>
  <c r="F189" i="510"/>
  <c r="F191" i="510"/>
  <c r="F193" i="510"/>
  <c r="F161" i="510"/>
  <c r="F194" i="510"/>
  <c r="F175" i="510"/>
  <c r="F176" i="510"/>
  <c r="F188" i="510"/>
  <c r="F198" i="510"/>
  <c r="F195" i="510"/>
  <c r="F177" i="510"/>
  <c r="F178" i="510"/>
  <c r="F186" i="510"/>
  <c r="F196" i="510"/>
  <c r="F199" i="510"/>
  <c r="F139" i="509"/>
  <c r="F104" i="509"/>
  <c r="F71" i="509"/>
  <c r="E18" i="509"/>
  <c r="D63" i="509"/>
  <c r="J139" i="509"/>
  <c r="J104" i="509"/>
  <c r="J71" i="509"/>
  <c r="H104" i="509"/>
  <c r="H71" i="509"/>
  <c r="H139" i="509"/>
  <c r="G139" i="509"/>
  <c r="G71" i="509"/>
  <c r="G104" i="509"/>
  <c r="E139" i="509"/>
  <c r="E104" i="509"/>
  <c r="E71" i="509"/>
  <c r="K139" i="509"/>
  <c r="K104" i="509"/>
  <c r="K71" i="509"/>
  <c r="I139" i="509"/>
  <c r="I104" i="509"/>
  <c r="I71" i="509"/>
  <c r="E104" i="508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H200" i="510" l="1"/>
  <c r="G200" i="510"/>
  <c r="H218" i="510"/>
  <c r="S66" i="510" s="1"/>
  <c r="K200" i="510"/>
  <c r="J200" i="510"/>
  <c r="F200" i="510"/>
  <c r="I200" i="510"/>
  <c r="F168" i="510"/>
  <c r="K168" i="510"/>
  <c r="E168" i="510"/>
  <c r="J168" i="510"/>
  <c r="I168" i="510"/>
  <c r="H168" i="510"/>
  <c r="G168" i="510"/>
  <c r="K103" i="509"/>
  <c r="K133" i="509"/>
  <c r="K138" i="509"/>
  <c r="K170" i="509" s="1"/>
  <c r="K101" i="509"/>
  <c r="G171" i="509"/>
  <c r="G174" i="509"/>
  <c r="G176" i="509"/>
  <c r="G153" i="509"/>
  <c r="G157" i="509"/>
  <c r="G193" i="509"/>
  <c r="G141" i="509"/>
  <c r="G143" i="509"/>
  <c r="G145" i="509"/>
  <c r="G147" i="509"/>
  <c r="G149" i="509"/>
  <c r="G180" i="509"/>
  <c r="G191" i="509"/>
  <c r="G189" i="509"/>
  <c r="G192" i="509"/>
  <c r="G185" i="509"/>
  <c r="G162" i="509"/>
  <c r="G172" i="509"/>
  <c r="G150" i="509"/>
  <c r="G152" i="509"/>
  <c r="G154" i="509"/>
  <c r="G156" i="509"/>
  <c r="G158" i="509"/>
  <c r="G160" i="509"/>
  <c r="G164" i="509"/>
  <c r="G181" i="509"/>
  <c r="G190" i="509"/>
  <c r="G197" i="509"/>
  <c r="G166" i="509"/>
  <c r="G184" i="509"/>
  <c r="G151" i="509"/>
  <c r="G155" i="509"/>
  <c r="G159" i="509"/>
  <c r="G177" i="509"/>
  <c r="G186" i="509"/>
  <c r="G140" i="509"/>
  <c r="G142" i="509"/>
  <c r="G144" i="509"/>
  <c r="G146" i="509"/>
  <c r="G148" i="509"/>
  <c r="G194" i="509"/>
  <c r="G163" i="509"/>
  <c r="G187" i="509"/>
  <c r="G199" i="509"/>
  <c r="G183" i="509"/>
  <c r="G196" i="509"/>
  <c r="G165" i="509"/>
  <c r="G173" i="509"/>
  <c r="G182" i="509"/>
  <c r="G198" i="509"/>
  <c r="G167" i="509"/>
  <c r="G175" i="509"/>
  <c r="G195" i="509"/>
  <c r="G161" i="509"/>
  <c r="G178" i="509"/>
  <c r="G179" i="509"/>
  <c r="G188" i="509"/>
  <c r="J138" i="509"/>
  <c r="J170" i="509" s="1"/>
  <c r="J101" i="509"/>
  <c r="J133" i="509"/>
  <c r="J103" i="509"/>
  <c r="I133" i="509"/>
  <c r="I138" i="509"/>
  <c r="I170" i="509" s="1"/>
  <c r="I101" i="509"/>
  <c r="I103" i="509"/>
  <c r="E171" i="509"/>
  <c r="E165" i="509"/>
  <c r="E160" i="509"/>
  <c r="E158" i="509"/>
  <c r="E156" i="509"/>
  <c r="E154" i="509"/>
  <c r="E152" i="509"/>
  <c r="E150" i="509"/>
  <c r="E149" i="509"/>
  <c r="E148" i="509"/>
  <c r="E147" i="509"/>
  <c r="E146" i="509"/>
  <c r="E145" i="509"/>
  <c r="E144" i="509"/>
  <c r="E143" i="509"/>
  <c r="E142" i="509"/>
  <c r="E141" i="509"/>
  <c r="E193" i="509"/>
  <c r="E174" i="509"/>
  <c r="E182" i="509"/>
  <c r="E184" i="509"/>
  <c r="E186" i="509"/>
  <c r="E188" i="509"/>
  <c r="E190" i="509"/>
  <c r="E192" i="509"/>
  <c r="E183" i="509"/>
  <c r="E195" i="509"/>
  <c r="E179" i="509"/>
  <c r="E194" i="509"/>
  <c r="E189" i="509"/>
  <c r="E197" i="509"/>
  <c r="E176" i="509"/>
  <c r="E196" i="509"/>
  <c r="E175" i="509"/>
  <c r="E198" i="509"/>
  <c r="E177" i="509"/>
  <c r="E167" i="509"/>
  <c r="E199" i="509"/>
  <c r="E153" i="509"/>
  <c r="E157" i="509"/>
  <c r="E161" i="509"/>
  <c r="E181" i="509"/>
  <c r="E185" i="509"/>
  <c r="E178" i="509"/>
  <c r="E163" i="509"/>
  <c r="E162" i="509"/>
  <c r="E173" i="509"/>
  <c r="E172" i="509"/>
  <c r="E180" i="509"/>
  <c r="E164" i="509"/>
  <c r="E191" i="509"/>
  <c r="E140" i="509"/>
  <c r="E166" i="509"/>
  <c r="E187" i="509"/>
  <c r="E151" i="509"/>
  <c r="E155" i="509"/>
  <c r="E159" i="509"/>
  <c r="H171" i="509"/>
  <c r="H160" i="509"/>
  <c r="H158" i="509"/>
  <c r="H156" i="509"/>
  <c r="H154" i="509"/>
  <c r="H152" i="509"/>
  <c r="H164" i="509"/>
  <c r="H162" i="509"/>
  <c r="H140" i="509"/>
  <c r="H141" i="509"/>
  <c r="H175" i="509"/>
  <c r="H148" i="509"/>
  <c r="H149" i="509"/>
  <c r="H188" i="509"/>
  <c r="H155" i="509"/>
  <c r="H190" i="509"/>
  <c r="H183" i="509"/>
  <c r="H187" i="509"/>
  <c r="H191" i="509"/>
  <c r="H184" i="509"/>
  <c r="H195" i="509"/>
  <c r="H142" i="509"/>
  <c r="H143" i="509"/>
  <c r="H177" i="509"/>
  <c r="H197" i="509"/>
  <c r="H180" i="509"/>
  <c r="H196" i="509"/>
  <c r="H157" i="509"/>
  <c r="H199" i="509"/>
  <c r="H182" i="509"/>
  <c r="H193" i="509"/>
  <c r="H176" i="509"/>
  <c r="H163" i="509"/>
  <c r="H186" i="509"/>
  <c r="H198" i="509"/>
  <c r="H144" i="509"/>
  <c r="H145" i="509"/>
  <c r="H179" i="509"/>
  <c r="H165" i="509"/>
  <c r="H172" i="509"/>
  <c r="H151" i="509"/>
  <c r="H159" i="509"/>
  <c r="H167" i="509"/>
  <c r="H174" i="509"/>
  <c r="H194" i="509"/>
  <c r="H185" i="509"/>
  <c r="H189" i="509"/>
  <c r="H161" i="509"/>
  <c r="H150" i="509"/>
  <c r="H178" i="509"/>
  <c r="H173" i="509"/>
  <c r="H146" i="509"/>
  <c r="H147" i="509"/>
  <c r="H181" i="509"/>
  <c r="H153" i="509"/>
  <c r="H192" i="509"/>
  <c r="H166" i="509"/>
  <c r="F138" i="509"/>
  <c r="F170" i="509" s="1"/>
  <c r="F101" i="509"/>
  <c r="F133" i="509"/>
  <c r="F103" i="509"/>
  <c r="K171" i="509"/>
  <c r="K187" i="509"/>
  <c r="K176" i="509"/>
  <c r="K196" i="509"/>
  <c r="K198" i="509"/>
  <c r="K189" i="509"/>
  <c r="K162" i="509"/>
  <c r="K178" i="509"/>
  <c r="K150" i="509"/>
  <c r="K152" i="509"/>
  <c r="K154" i="509"/>
  <c r="K156" i="509"/>
  <c r="K158" i="509"/>
  <c r="K160" i="509"/>
  <c r="K164" i="509"/>
  <c r="K185" i="509"/>
  <c r="K166" i="509"/>
  <c r="K197" i="509"/>
  <c r="K151" i="509"/>
  <c r="K155" i="509"/>
  <c r="K159" i="509"/>
  <c r="K181" i="509"/>
  <c r="K141" i="509"/>
  <c r="K143" i="509"/>
  <c r="K145" i="509"/>
  <c r="K147" i="509"/>
  <c r="K149" i="509"/>
  <c r="K163" i="509"/>
  <c r="K191" i="509"/>
  <c r="K195" i="509"/>
  <c r="K172" i="509"/>
  <c r="K180" i="509"/>
  <c r="K165" i="509"/>
  <c r="K177" i="509"/>
  <c r="K167" i="509"/>
  <c r="K179" i="509"/>
  <c r="K161" i="509"/>
  <c r="K173" i="509"/>
  <c r="K183" i="509"/>
  <c r="K199" i="509"/>
  <c r="K174" i="509"/>
  <c r="K182" i="509"/>
  <c r="K184" i="509"/>
  <c r="K186" i="509"/>
  <c r="K188" i="509"/>
  <c r="K190" i="509"/>
  <c r="K192" i="509"/>
  <c r="K153" i="509"/>
  <c r="K157" i="509"/>
  <c r="K140" i="509"/>
  <c r="K142" i="509"/>
  <c r="K144" i="509"/>
  <c r="K146" i="509"/>
  <c r="K148" i="509"/>
  <c r="K194" i="509"/>
  <c r="K175" i="509"/>
  <c r="K193" i="509"/>
  <c r="H133" i="509"/>
  <c r="H138" i="509"/>
  <c r="H170" i="509" s="1"/>
  <c r="H103" i="509"/>
  <c r="H101" i="509"/>
  <c r="J171" i="509"/>
  <c r="J149" i="509"/>
  <c r="J148" i="509"/>
  <c r="J147" i="509"/>
  <c r="J146" i="509"/>
  <c r="J145" i="509"/>
  <c r="J144" i="509"/>
  <c r="J143" i="509"/>
  <c r="J142" i="509"/>
  <c r="J141" i="509"/>
  <c r="J140" i="509"/>
  <c r="J160" i="509"/>
  <c r="J158" i="509"/>
  <c r="J156" i="509"/>
  <c r="J154" i="509"/>
  <c r="J152" i="509"/>
  <c r="J150" i="509"/>
  <c r="J172" i="509"/>
  <c r="J179" i="509"/>
  <c r="J180" i="509"/>
  <c r="J197" i="509"/>
  <c r="J199" i="509"/>
  <c r="J185" i="509"/>
  <c r="J189" i="509"/>
  <c r="J193" i="509"/>
  <c r="J151" i="509"/>
  <c r="J155" i="509"/>
  <c r="J159" i="509"/>
  <c r="J173" i="509"/>
  <c r="J174" i="509"/>
  <c r="J181" i="509"/>
  <c r="J182" i="509"/>
  <c r="J184" i="509"/>
  <c r="J186" i="509"/>
  <c r="J188" i="509"/>
  <c r="J190" i="509"/>
  <c r="J192" i="509"/>
  <c r="J162" i="509"/>
  <c r="J175" i="509"/>
  <c r="J176" i="509"/>
  <c r="J164" i="509"/>
  <c r="J166" i="509"/>
  <c r="J183" i="509"/>
  <c r="J187" i="509"/>
  <c r="J191" i="509"/>
  <c r="J153" i="509"/>
  <c r="J157" i="509"/>
  <c r="J194" i="509"/>
  <c r="J163" i="509"/>
  <c r="J177" i="509"/>
  <c r="J178" i="509"/>
  <c r="J196" i="509"/>
  <c r="J165" i="509"/>
  <c r="J198" i="509"/>
  <c r="J167" i="509"/>
  <c r="J161" i="509"/>
  <c r="J195" i="509"/>
  <c r="I165" i="509"/>
  <c r="I164" i="509"/>
  <c r="I163" i="509"/>
  <c r="I162" i="509"/>
  <c r="I161" i="509"/>
  <c r="I149" i="509"/>
  <c r="I148" i="509"/>
  <c r="I147" i="509"/>
  <c r="I146" i="509"/>
  <c r="I145" i="509"/>
  <c r="I144" i="509"/>
  <c r="I143" i="509"/>
  <c r="I142" i="509"/>
  <c r="I171" i="509"/>
  <c r="I197" i="509"/>
  <c r="I166" i="509"/>
  <c r="I179" i="509"/>
  <c r="I140" i="509"/>
  <c r="I199" i="509"/>
  <c r="I172" i="509"/>
  <c r="I181" i="509"/>
  <c r="I196" i="509"/>
  <c r="I193" i="509"/>
  <c r="I175" i="509"/>
  <c r="I176" i="509"/>
  <c r="I185" i="509"/>
  <c r="I194" i="509"/>
  <c r="I167" i="509"/>
  <c r="I141" i="509"/>
  <c r="I173" i="509"/>
  <c r="I153" i="509"/>
  <c r="I157" i="509"/>
  <c r="I190" i="509"/>
  <c r="I177" i="509"/>
  <c r="I198" i="509"/>
  <c r="I186" i="509"/>
  <c r="I182" i="509"/>
  <c r="I191" i="509"/>
  <c r="I192" i="509"/>
  <c r="I189" i="509"/>
  <c r="I150" i="509"/>
  <c r="I152" i="509"/>
  <c r="I154" i="509"/>
  <c r="I156" i="509"/>
  <c r="I158" i="509"/>
  <c r="I160" i="509"/>
  <c r="I178" i="509"/>
  <c r="I187" i="509"/>
  <c r="I180" i="509"/>
  <c r="I188" i="509"/>
  <c r="I151" i="509"/>
  <c r="I155" i="509"/>
  <c r="I159" i="509"/>
  <c r="I174" i="509"/>
  <c r="I183" i="509"/>
  <c r="I195" i="509"/>
  <c r="I184" i="509"/>
  <c r="E133" i="509"/>
  <c r="E138" i="509"/>
  <c r="E170" i="509" s="1"/>
  <c r="E103" i="509"/>
  <c r="E101" i="509"/>
  <c r="G103" i="509"/>
  <c r="G133" i="509"/>
  <c r="G138" i="509"/>
  <c r="G170" i="509" s="1"/>
  <c r="G101" i="509"/>
  <c r="F171" i="509"/>
  <c r="F165" i="509"/>
  <c r="F160" i="509"/>
  <c r="F158" i="509"/>
  <c r="F156" i="509"/>
  <c r="F154" i="509"/>
  <c r="F152" i="509"/>
  <c r="F150" i="509"/>
  <c r="F149" i="509"/>
  <c r="F148" i="509"/>
  <c r="F147" i="509"/>
  <c r="F146" i="509"/>
  <c r="F145" i="509"/>
  <c r="F144" i="509"/>
  <c r="F143" i="509"/>
  <c r="F142" i="509"/>
  <c r="F141" i="509"/>
  <c r="F140" i="509"/>
  <c r="F164" i="509"/>
  <c r="F163" i="509"/>
  <c r="F177" i="509"/>
  <c r="F178" i="509"/>
  <c r="F151" i="509"/>
  <c r="F153" i="509"/>
  <c r="F155" i="509"/>
  <c r="F157" i="509"/>
  <c r="F159" i="509"/>
  <c r="F161" i="509"/>
  <c r="F196" i="509"/>
  <c r="F198" i="509"/>
  <c r="F166" i="509"/>
  <c r="F195" i="509"/>
  <c r="F167" i="509"/>
  <c r="F172" i="509"/>
  <c r="F179" i="509"/>
  <c r="F180" i="509"/>
  <c r="F162" i="509"/>
  <c r="F197" i="509"/>
  <c r="F199" i="509"/>
  <c r="F185" i="509"/>
  <c r="F189" i="509"/>
  <c r="F193" i="509"/>
  <c r="F173" i="509"/>
  <c r="F174" i="509"/>
  <c r="F181" i="509"/>
  <c r="F182" i="509"/>
  <c r="F184" i="509"/>
  <c r="F186" i="509"/>
  <c r="F188" i="509"/>
  <c r="F190" i="509"/>
  <c r="F192" i="509"/>
  <c r="F175" i="509"/>
  <c r="F176" i="509"/>
  <c r="F183" i="509"/>
  <c r="F187" i="509"/>
  <c r="F191" i="509"/>
  <c r="F194" i="509"/>
  <c r="E101" i="508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203" i="510" l="1"/>
  <c r="J218" i="510"/>
  <c r="E202" i="510"/>
  <c r="G200" i="509"/>
  <c r="H200" i="509"/>
  <c r="E200" i="509"/>
  <c r="F200" i="509"/>
  <c r="J200" i="509"/>
  <c r="I200" i="509"/>
  <c r="K200" i="509"/>
  <c r="H218" i="509"/>
  <c r="I168" i="509"/>
  <c r="J168" i="509"/>
  <c r="E168" i="509"/>
  <c r="F168" i="509"/>
  <c r="H168" i="509"/>
  <c r="K168" i="509"/>
  <c r="G168" i="509"/>
  <c r="E168" i="508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4" i="510" l="1"/>
  <c r="H219" i="510" s="1"/>
  <c r="E203" i="509"/>
  <c r="E202" i="509"/>
  <c r="J218" i="509"/>
  <c r="S66" i="509"/>
  <c r="E203" i="508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J203" i="510" l="1"/>
  <c r="J219" i="510"/>
  <c r="S67" i="510"/>
  <c r="E204" i="509"/>
  <c r="H219" i="509" s="1"/>
  <c r="E204" i="508"/>
  <c r="H219" i="508" s="1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J204" i="510" l="1"/>
  <c r="T67" i="510"/>
  <c r="J203" i="509"/>
  <c r="J203" i="508"/>
  <c r="J219" i="509"/>
  <c r="S67" i="509"/>
  <c r="S67" i="508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9" l="1"/>
  <c r="T67" i="509"/>
  <c r="J204" i="508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<sst xmlns="http://schemas.openxmlformats.org/spreadsheetml/2006/main" count="28958" uniqueCount="716">
  <si>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</si>
  <si>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</si>
  <si>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</si>
  <si>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</si>
  <si>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</si>
  <si>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</si>
  <si>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</si>
  <si>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</si>
  <si>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</si>
  <si>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</si>
  <si>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</si>
  <si>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</si>
  <si>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</si>
  <si>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</si>
  <si>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</si>
  <si>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</si>
  <si>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</si>
  <si>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</si>
  <si>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</si>
  <si>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</si>
  <si>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</si>
  <si>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</si>
  <si>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</si>
  <si>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</si>
  <si>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</si>
  <si>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</si>
  <si>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</si>
  <si>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</si>
  <si>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</si>
  <si>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</si>
  <si>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</si>
  <si>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</si>
  <si>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</si>
  <si>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</si>
  <si>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</si>
  <si>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</si>
  <si>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</si>
  <si>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</si>
  <si>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</si>
  <si>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</si>
  <si>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</si>
  <si>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</si>
  <si>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</si>
  <si>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</si>
  <si>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</si>
  <si>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</si>
  <si>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</si>
  <si>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</si>
  <si>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</si>
  <si>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</si>
  <si>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</si>
  <si>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</si>
  <si>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</si>
  <si>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</si>
  <si>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</si>
  <si>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</si>
  <si>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</si>
  <si>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</si>
  <si>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</si>
  <si>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</si>
  <si>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</si>
  <si>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</si>
  <si>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</si>
  <si>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</si>
  <si>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</si>
  <si>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</si>
  <si>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</si>
  <si>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</si>
  <si>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</si>
  <si>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</si>
  <si>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</si>
  <si>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</si>
  <si>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</si>
  <si>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</si>
  <si>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</si>
  <si>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</si>
  <si>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</si>
  <si>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</si>
  <si>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</si>
  <si>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</si>
  <si>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</si>
  <si>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</si>
  <si>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</si>
  <si>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</si>
  <si>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</si>
  <si>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</si>
  <si>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</si>
  <si>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</si>
  <si>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</si>
  <si>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</si>
  <si>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</si>
  <si>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</si>
  <si>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</si>
  <si>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</si>
  <si>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</si>
  <si>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</si>
  <si>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</si>
  <si>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</si>
  <si>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</si>
  <si>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</si>
  <si>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</si>
  <si>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</si>
  <si>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</si>
  <si>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</si>
  <si>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</si>
  <si>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</si>
  <si>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</si>
  <si>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</si>
  <si>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</si>
  <si>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</si>
  <si>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</si>
  <si>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</si>
  <si>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</si>
  <si>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</si>
  <si>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</si>
  <si>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</si>
  <si>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</si>
  <si>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</si>
  <si>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</si>
  <si>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</si>
  <si>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</si>
  <si>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</si>
  <si>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</si>
  <si>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</si>
  <si>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</si>
  <si>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</si>
  <si>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</si>
  <si>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</si>
  <si>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</si>
  <si>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</si>
  <si>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</si>
  <si>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</si>
  <si>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</si>
  <si>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</si>
  <si>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</si>
  <si>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</si>
  <si>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</si>
  <si>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</si>
  <si>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</si>
  <si>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</si>
  <si>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</si>
  <si>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</si>
  <si>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</si>
  <si>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</si>
  <si>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</si>
  <si>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</si>
  <si>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</si>
  <si>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</si>
  <si>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</si>
  <si>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</si>
  <si>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</si>
  <si>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</si>
  <si>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</si>
  <si>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</si>
  <si>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</si>
  <si>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</si>
  <si>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</si>
  <si>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</si>
  <si>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</si>
  <si>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</si>
  <si>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</si>
  <si>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</si>
  <si>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</si>
  <si>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</si>
  <si>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</si>
  <si>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</si>
  <si>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</si>
  <si>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</si>
  <si>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</si>
  <si>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</si>
  <si>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</si>
  <si>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</si>
  <si>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</si>
  <si>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</si>
  <si>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</si>
  <si>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</si>
  <si>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</si>
  <si>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</si>
  <si>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</si>
  <si>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</si>
  <si>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</si>
  <si>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</si>
  <si>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</si>
  <si>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</si>
  <si>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</si>
  <si>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</si>
  <si>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</si>
  <si>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</si>
  <si>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</si>
  <si>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</si>
  <si>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</si>
  <si>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</si>
  <si>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</si>
  <si>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</si>
  <si>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</si>
  <si>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</si>
  <si>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</si>
  <si>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</si>
  <si>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</si>
  <si>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</si>
  <si>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</si>
  <si>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</si>
  <si>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</si>
  <si>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</si>
  <si>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</si>
  <si>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</si>
  <si>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</si>
  <si>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</si>
  <si>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</si>
  <si>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</si>
  <si>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</si>
  <si>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</si>
  <si>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</si>
  <si>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</si>
  <si>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</si>
  <si>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</si>
  <si>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</si>
  <si>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</si>
  <si>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</si>
  <si>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</si>
  <si>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</si>
  <si>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</si>
  <si>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</si>
  <si>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</si>
  <si>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</si>
  <si>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</si>
  <si>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</si>
  <si>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</si>
  <si>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</si>
  <si>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</si>
  <si>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</si>
  <si>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</si>
  <si>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</si>
  <si>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</si>
  <si>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</si>
  <si>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</si>
  <si>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</si>
  <si>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</si>
  <si>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</si>
  <si>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</si>
  <si>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</si>
  <si>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</si>
  <si>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</si>
  <si>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</si>
  <si>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</si>
  <si>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</si>
  <si>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</si>
  <si>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</si>
  <si>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</si>
  <si>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</si>
  <si>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</si>
  <si>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</si>
  <si>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</si>
  <si>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</si>
  <si>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</si>
  <si>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</si>
  <si>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</si>
  <si>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</si>
  <si>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</si>
  <si>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</si>
  <si>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</si>
  <si>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</si>
  <si>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</si>
  <si>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</si>
  <si>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</si>
  <si>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</si>
  <si>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</si>
  <si>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</si>
  <si>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</si>
  <si>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</si>
  <si>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</si>
  <si>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</si>
  <si>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</si>
  <si>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</si>
  <si>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</si>
  <si>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</si>
  <si>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</si>
  <si>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</si>
  <si>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</si>
  <si>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</si>
  <si>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</si>
  <si>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</si>
  <si>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</si>
  <si>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</si>
  <si>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</si>
  <si>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</si>
  <si>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</si>
  <si>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</si>
  <si>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</si>
  <si>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</si>
  <si>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</si>
  <si>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</si>
  <si>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</si>
  <si>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</si>
  <si>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</si>
  <si>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</si>
  <si>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</si>
  <si>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</si>
  <si>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</si>
  <si>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</si>
  <si>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</si>
  <si>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</si>
  <si>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</si>
  <si>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</si>
  <si>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</si>
  <si>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</si>
  <si>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</si>
  <si>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</si>
  <si>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</si>
  <si>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</si>
  <si>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</si>
  <si>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</si>
  <si>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</si>
  <si>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</si>
  <si>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</si>
  <si>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</si>
  <si>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</si>
  <si>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</si>
  <si>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</si>
  <si>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</si>
  <si>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</si>
  <si>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</si>
  <si>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</si>
  <si>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</si>
  <si>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</si>
  <si>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</si>
  <si>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</si>
  <si>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</si>
  <si>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</si>
  <si>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</si>
  <si>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</si>
  <si>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</si>
  <si>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</si>
  <si>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</si>
  <si>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</si>
  <si>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</si>
  <si>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</si>
  <si>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</si>
  <si>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</si>
  <si>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</si>
  <si>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</si>
  <si>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</si>
  <si>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</si>
  <si>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</si>
  <si>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</si>
  <si>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</si>
  <si>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</si>
  <si>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</si>
  <si>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</si>
  <si>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</si>
  <si>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</si>
  <si>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</si>
  <si>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</si>
  <si>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</si>
  <si>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</si>
  <si>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</si>
  <si>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</si>
  <si>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</si>
  <si>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</si>
  <si>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</si>
  <si>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</si>
  <si>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</si>
  <si>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</si>
  <si>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</si>
  <si>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</si>
  <si>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</si>
  <si>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</si>
  <si>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</si>
  <si>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</si>
  <si>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</si>
  <si>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</si>
  <si>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</si>
  <si>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</si>
  <si>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</si>
  <si>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</si>
  <si>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</si>
  <si>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</si>
  <si>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</si>
  <si>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</si>
  <si>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</si>
  <si>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</si>
  <si>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</si>
  <si>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</si>
  <si>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</si>
  <si>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</si>
  <si>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</si>
  <si>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</si>
  <si>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</si>
  <si>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</si>
  <si>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</si>
  <si>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</si>
  <si>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</si>
  <si>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</si>
  <si>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</si>
  <si>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</si>
  <si>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</si>
  <si>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</si>
  <si>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</si>
  <si>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</si>
  <si>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</si>
  <si>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</si>
  <si>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</si>
  <si>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</si>
  <si>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</si>
  <si>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</si>
  <si>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</si>
  <si>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</si>
  <si>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</si>
  <si>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</si>
  <si>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</si>
  <si>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</si>
  <si>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</si>
  <si>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</si>
  <si>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</si>
  <si>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</si>
  <si>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</si>
  <si>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</si>
  <si>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</si>
  <si>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</si>
  <si>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</si>
  <si>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</si>
  <si>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</si>
  <si>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</si>
  <si>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</si>
  <si>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</si>
  <si>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</si>
  <si>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</si>
  <si>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</si>
  <si>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</si>
  <si>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</si>
  <si>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</si>
  <si>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</si>
  <si>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</si>
  <si>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</si>
  <si>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</si>
  <si>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</si>
  <si>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</si>
  <si>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</si>
  <si>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</si>
  <si>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</si>
  <si>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</si>
  <si>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</si>
  <si>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</si>
  <si>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</si>
  <si>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</si>
  <si>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</si>
  <si>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</si>
  <si>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</si>
  <si>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</si>
  <si>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</si>
  <si>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</si>
  <si>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</si>
  <si>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</si>
  <si>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</si>
  <si>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</si>
  <si>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</si>
  <si>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</si>
  <si>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</si>
  <si>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</si>
  <si>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</si>
  <si>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</si>
  <si>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</si>
  <si>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</si>
  <si>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</si>
  <si>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</si>
  <si>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</si>
  <si>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</si>
  <si>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</si>
  <si>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</si>
  <si>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</si>
  <si>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</si>
  <si>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</si>
  <si>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</si>
  <si>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</si>
  <si>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</si>
  <si>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</si>
  <si>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</si>
  <si>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</si>
  <si>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</si>
  <si>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</si>
  <si>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</si>
  <si>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</si>
  <si>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</si>
  <si>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</si>
  <si>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</si>
  <si>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</si>
  <si>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</si>
  <si>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</si>
  <si>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</si>
  <si>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</si>
  <si>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</si>
  <si>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</si>
  <si>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</si>
  <si>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</si>
  <si>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</si>
  <si>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</si>
  <si>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</si>
  <si>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</si>
  <si>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</si>
  <si>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</si>
  <si>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</si>
  <si>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</si>
  <si>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</si>
  <si>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</si>
  <si>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</si>
  <si>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</si>
  <si>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</si>
  <si>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</si>
  <si>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</si>
  <si>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</si>
  <si>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</si>
  <si>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</si>
  <si>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</si>
  <si>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</si>
  <si>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</si>
  <si>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</si>
  <si>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</si>
  <si>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</si>
  <si>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</si>
  <si>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</si>
  <si>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</si>
  <si>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</si>
  <si>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</si>
  <si>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</si>
  <si>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</si>
  <si>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</si>
  <si>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</si>
  <si>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</si>
  <si>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</si>
  <si>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</si>
  <si>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</si>
  <si>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</si>
  <si>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</si>
  <si>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</si>
  <si>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</si>
  <si>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</si>
  <si>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</si>
  <si>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</si>
  <si>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</si>
  <si>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</si>
  <si>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</si>
  <si>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</si>
  <si>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</si>
  <si>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</si>
  <si>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</si>
  <si>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</si>
  <si>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</si>
  <si>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</si>
  <si>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</si>
  <si>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</si>
  <si>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</si>
  <si>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</si>
  <si>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</si>
  <si>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</si>
  <si>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</si>
  <si>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</si>
  <si>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</si>
  <si>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</si>
  <si>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</si>
  <si>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</si>
  <si>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</si>
  <si>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</si>
  <si>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</si>
  <si>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</si>
  <si>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</si>
  <si>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</si>
  <si>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</si>
  <si>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</si>
  <si>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</si>
  <si>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</si>
  <si>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</si>
  <si>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</si>
  <si>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</si>
  <si>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</si>
  <si>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</si>
  <si>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</si>
  <si>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</si>
  <si>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</si>
  <si>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</si>
  <si>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</si>
  <si>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</si>
  <si>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</si>
  <si>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</si>
  <si>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</si>
  <si>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</si>
  <si>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</si>
  <si>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</si>
  <si>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</si>
  <si>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</si>
  <si>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</si>
  <si>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</si>
  <si>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</si>
  <si>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</si>
  <si>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</si>
  <si>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</si>
  <si>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</si>
  <si>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</si>
  <si>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</si>
  <si>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</si>
  <si>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</si>
  <si>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</si>
  <si>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</si>
  <si>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</si>
  <si>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</si>
  <si>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</si>
  <si>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</si>
  <si>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</si>
  <si>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</si>
  <si>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</si>
  <si>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</si>
  <si>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</si>
  <si>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</si>
  <si>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</si>
  <si>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</si>
  <si>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</si>
  <si>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</si>
  <si>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</si>
  <si>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</si>
  <si>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</si>
  <si>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</si>
  <si>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</si>
  <si>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</si>
  <si>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</si>
  <si>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</si>
  <si>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</si>
  <si>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</si>
  <si>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</si>
  <si>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</si>
  <si>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</si>
  <si>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</si>
  <si>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</si>
  <si>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</si>
  <si>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</si>
  <si>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</si>
  <si>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</si>
  <si>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</si>
  <si>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</si>
  <si>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</si>
  <si>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</si>
  <si>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</si>
  <si>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</si>
  <si>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</si>
  <si>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</si>
  <si>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</si>
  <si>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</si>
  <si>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</si>
  <si>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</si>
  <si>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</si>
  <si>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</si>
  <si>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</si>
  <si>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</si>
  <si>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</si>
  <si>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</si>
  <si>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</si>
  <si>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</si>
  <si>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</si>
  <si>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</si>
  <si>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</si>
  <si>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</si>
  <si>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</si>
  <si>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</si>
  <si>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</si>
  <si>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</si>
  <si>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</si>
  <si>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</si>
  <si>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</si>
  <si>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</si>
  <si>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</si>
  <si>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</si>
  <si>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</si>
  <si>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</si>
  <si>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</si>
  <si>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</si>
  <si>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</si>
  <si>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</si>
  <si>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</si>
  <si>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</si>
  <si>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</si>
  <si>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</si>
  <si>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</si>
  <si>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</si>
  <si>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</si>
  <si>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</si>
  <si>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</si>
  <si>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</si>
  <si>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</si>
  <si>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</si>
  <si>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</si>
  <si>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</si>
  <si>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</si>
  <si>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</si>
  <si>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</si>
  <si>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</si>
  <si>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</si>
  <si>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</si>
  <si>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</si>
  <si>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</si>
  <si>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</si>
  <si>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</si>
  <si>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</si>
  <si>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</si>
  <si>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</si>
  <si>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</si>
  <si>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</si>
  <si>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</si>
  <si>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</si>
  <si>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</si>
  <si>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</si>
  <si>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</si>
  <si>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</si>
  <si>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</si>
  <si>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</si>
  <si>
    <t>July 28-August 3, 2025</t>
  </si>
  <si>
    <t>August 4-10, 2025</t>
  </si>
  <si>
    <t>b. Medical Treatment Case (MTC)</t>
  </si>
  <si>
    <t>Report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</si>
</sst>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20" fillId="0" borderId="1" xfId="0" applyFont="1" applyBorder="1" applyAlignment="1">
      <alignment horizontal="left" indent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 applyProtection="1">
      <alignment horizontal="left" indent="1"/>
      <protection locked="0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10" fontId="23" fillId="0" borderId="6" xfId="3" applyNumberFormat="1" applyFont="1" applyFill="1" applyBorder="1" applyAlignment="1">
      <alignment horizont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7" fillId="0" borderId="0" xfId="0" applyFont="1" applyAlignment="1" applyProtection="1">
      <alignment horizontal="left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96" fillId="0" borderId="38" xfId="0" applyFont="1" applyBorder="1" applyAlignment="1" applyProtection="1">
      <alignment horizontal="left" indent="1"/>
      <protection locked="0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0" fontId="76" fillId="0" borderId="0" xfId="0" applyFont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65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13643E8-B018-4B09-B7AF-0CC9253B3D67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603D90E-F99F-C6E8-EF84-5E933C01D6A3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341B982-CA56-6DBF-49CE-4CB59D8020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F11E9F5-AE18-4F5E-8DEE-D0347EE6D3A2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10C4C017-63C5-A06A-3594-FA2EB50829EB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C9501D8-6CB7-2C2A-C742-6429041904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0</v>
      </c>
      <c r="I110" s="473"/>
      <c r="J110" s="53">
        <f>MAX(F30:L30,F70:L70)</f>
        <v>25</v>
      </c>
      <c r="K110" s="472">
        <v>0</v>
      </c>
      <c r="L110" s="471"/>
    </row>
    <row r="111" spans="1:12" s="101" customFormat="1" ht="17.25" x14ac:dyDescent="0.3">
      <c r="A111" s="100"/>
      <c r="B111" s="98"/>
      <c r="C111" s="43"/>
      <c r="D111" s="474" t="s">
        <v>143</v>
      </c>
      <c r="E111" s="475"/>
      <c r="F111" s="475"/>
      <c r="G111" s="476"/>
      <c r="H111" s="472">
        <f>F95</f>
        <v>0</v>
      </c>
      <c r="I111" s="473"/>
      <c r="J111" s="68">
        <f>F94</f>
        <v>800</v>
      </c>
      <c r="K111" s="472">
        <f>F95+F96</f>
        <v>800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33"/>
      <c r="E49" s="434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35" t="s">
        <v>13</v>
      </c>
      <c r="E50" s="436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1224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1224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1224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  <c r="N110" s="110"/>
    </row>
    <row r="111" spans="1:14" s="101" customFormat="1" ht="17.25" x14ac:dyDescent="0.3">
      <c r="A111" s="100"/>
      <c r="B111" s="98"/>
      <c r="C111" s="43"/>
      <c r="D111" s="474" t="s">
        <v>144</v>
      </c>
      <c r="E111" s="475"/>
      <c r="F111" s="475"/>
      <c r="G111" s="476"/>
      <c r="H111" s="472">
        <f>F95</f>
        <v>800</v>
      </c>
      <c r="I111" s="473"/>
      <c r="J111" s="68">
        <f>SUM(F94)</f>
        <v>1224</v>
      </c>
      <c r="K111" s="472">
        <f>F95+F96</f>
        <v>2024</v>
      </c>
      <c r="L111" s="473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</row>
    <row r="111" spans="1:12" s="101" customFormat="1" ht="17.25" x14ac:dyDescent="0.3">
      <c r="A111" s="100"/>
      <c r="B111" s="98"/>
      <c r="C111" s="43"/>
      <c r="D111" s="474" t="s">
        <v>145</v>
      </c>
      <c r="E111" s="475"/>
      <c r="F111" s="475"/>
      <c r="G111" s="476"/>
      <c r="H111" s="472">
        <v>2024</v>
      </c>
      <c r="I111" s="473"/>
      <c r="J111" s="68">
        <f>SUM(F94)</f>
        <v>1192</v>
      </c>
      <c r="K111" s="472">
        <f>F95+F96</f>
        <v>3216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1184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24</v>
      </c>
      <c r="K110" s="472">
        <v>25</v>
      </c>
      <c r="L110" s="471"/>
    </row>
    <row r="111" spans="1:14" s="101" customFormat="1" ht="17.25" x14ac:dyDescent="0.3">
      <c r="A111" s="100"/>
      <c r="B111" s="98"/>
      <c r="C111" s="43"/>
      <c r="D111" s="474" t="s">
        <v>146</v>
      </c>
      <c r="E111" s="475"/>
      <c r="F111" s="475"/>
      <c r="G111" s="476"/>
      <c r="H111" s="472">
        <f>F95</f>
        <v>3216</v>
      </c>
      <c r="I111" s="473"/>
      <c r="J111" s="68">
        <f>SUM(F94)</f>
        <v>1184</v>
      </c>
      <c r="K111" s="472">
        <f>F95+F96</f>
        <v>4400</v>
      </c>
      <c r="L111" s="473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147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24</v>
      </c>
      <c r="I110" s="473"/>
      <c r="J110" s="53">
        <f>MAX(F30:L30,F70:L70)</f>
        <v>26</v>
      </c>
      <c r="K110" s="472">
        <v>26</v>
      </c>
      <c r="L110" s="471"/>
    </row>
    <row r="111" spans="1:12" s="101" customFormat="1" ht="17.25" x14ac:dyDescent="0.3">
      <c r="A111" s="100"/>
      <c r="B111" s="98"/>
      <c r="C111" s="43"/>
      <c r="D111" s="474" t="s">
        <v>148</v>
      </c>
      <c r="E111" s="475"/>
      <c r="F111" s="475"/>
      <c r="G111" s="476"/>
      <c r="H111" s="472">
        <f>F95</f>
        <v>4400</v>
      </c>
      <c r="I111" s="473"/>
      <c r="J111" s="68">
        <f>SUM(F94)</f>
        <v>1352</v>
      </c>
      <c r="K111" s="472">
        <f>F95+F96</f>
        <v>5752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1532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1532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26</v>
      </c>
      <c r="I110" s="473"/>
      <c r="J110" s="53">
        <f>MAX(F30:L30,F70:L70)</f>
        <v>28</v>
      </c>
      <c r="K110" s="472">
        <v>28</v>
      </c>
      <c r="L110" s="471"/>
    </row>
    <row r="111" spans="1:12" s="101" customFormat="1" ht="17.25" x14ac:dyDescent="0.3">
      <c r="A111" s="100"/>
      <c r="B111" s="98"/>
      <c r="C111" s="43"/>
      <c r="D111" s="474" t="s">
        <v>149</v>
      </c>
      <c r="E111" s="475"/>
      <c r="F111" s="475"/>
      <c r="G111" s="476"/>
      <c r="H111" s="472">
        <f>F95</f>
        <v>5752</v>
      </c>
      <c r="I111" s="473"/>
      <c r="J111" s="68">
        <f>SUM(F94)</f>
        <v>1532</v>
      </c>
      <c r="K111" s="472">
        <f>F95+F96</f>
        <v>7284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1968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1968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28</v>
      </c>
      <c r="I110" s="473"/>
      <c r="J110" s="53">
        <f>MAX(F30:L30,F70:L70)</f>
        <v>31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150</v>
      </c>
      <c r="E111" s="475"/>
      <c r="F111" s="475"/>
      <c r="G111" s="476"/>
      <c r="H111" s="472">
        <f>F95</f>
        <v>7284</v>
      </c>
      <c r="I111" s="473"/>
      <c r="J111" s="68">
        <f>SUM(F94)</f>
        <v>1968</v>
      </c>
      <c r="K111" s="472">
        <f>F95+F96</f>
        <v>9252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9252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29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152</v>
      </c>
      <c r="E111" s="475"/>
      <c r="F111" s="475"/>
      <c r="G111" s="476"/>
      <c r="H111" s="472">
        <f>F95</f>
        <v>9252</v>
      </c>
      <c r="I111" s="473"/>
      <c r="J111" s="68">
        <f>SUM(F94)</f>
        <v>808</v>
      </c>
      <c r="K111" s="472">
        <f>F95+F96</f>
        <v>10060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1728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1728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30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153</v>
      </c>
      <c r="E111" s="475"/>
      <c r="F111" s="475"/>
      <c r="G111" s="476"/>
      <c r="H111" s="472">
        <f>F95</f>
        <v>10060</v>
      </c>
      <c r="I111" s="473"/>
      <c r="J111" s="68">
        <f>SUM(F94)</f>
        <v>1728</v>
      </c>
      <c r="K111" s="472">
        <f>F95+F96</f>
        <v>11788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11788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142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38</v>
      </c>
      <c r="K110" s="472">
        <v>38</v>
      </c>
      <c r="L110" s="471"/>
    </row>
    <row r="111" spans="1:12" s="101" customFormat="1" ht="17.25" x14ac:dyDescent="0.3">
      <c r="A111" s="100"/>
      <c r="B111" s="98"/>
      <c r="C111" s="43"/>
      <c r="D111" s="474" t="s">
        <v>154</v>
      </c>
      <c r="E111" s="475"/>
      <c r="F111" s="475"/>
      <c r="G111" s="476"/>
      <c r="H111" s="472">
        <f>F95</f>
        <v>11788</v>
      </c>
      <c r="I111" s="473"/>
      <c r="J111" s="68">
        <f>SUM(F94)</f>
        <v>2284</v>
      </c>
      <c r="K111" s="472">
        <f>F95+F96</f>
        <v>14072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2452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14072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2452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39</v>
      </c>
      <c r="K110" s="472">
        <v>39</v>
      </c>
      <c r="L110" s="471"/>
    </row>
    <row r="111" spans="1:12" s="101" customFormat="1" ht="17.25" x14ac:dyDescent="0.3">
      <c r="A111" s="100"/>
      <c r="B111" s="98"/>
      <c r="C111" s="43"/>
      <c r="D111" s="474" t="s">
        <v>156</v>
      </c>
      <c r="E111" s="475"/>
      <c r="F111" s="475"/>
      <c r="G111" s="476"/>
      <c r="H111" s="472">
        <f>F95</f>
        <v>14072</v>
      </c>
      <c r="I111" s="473"/>
      <c r="J111" s="68">
        <f>SUM(F94)</f>
        <v>2452</v>
      </c>
      <c r="K111" s="472">
        <f>F95+F96</f>
        <v>16524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2164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2164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39</v>
      </c>
      <c r="I110" s="473"/>
      <c r="J110" s="53">
        <f>MAX(F30:L30,F70:L70)</f>
        <v>43</v>
      </c>
      <c r="K110" s="472">
        <v>43</v>
      </c>
      <c r="L110" s="471"/>
    </row>
    <row r="111" spans="1:12" s="101" customFormat="1" ht="17.25" x14ac:dyDescent="0.3">
      <c r="A111" s="100"/>
      <c r="B111" s="98"/>
      <c r="C111" s="43"/>
      <c r="D111" s="474" t="s">
        <v>157</v>
      </c>
      <c r="E111" s="475"/>
      <c r="F111" s="475"/>
      <c r="G111" s="476"/>
      <c r="H111" s="472">
        <v>16524</v>
      </c>
      <c r="I111" s="473"/>
      <c r="J111" s="68">
        <f>SUM(F94)</f>
        <v>2164</v>
      </c>
      <c r="K111" s="472">
        <f>F95+F96</f>
        <v>18688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2040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560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2600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18688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2600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45</v>
      </c>
      <c r="K110" s="472">
        <v>45</v>
      </c>
      <c r="L110" s="471"/>
    </row>
    <row r="111" spans="1:12" s="101" customFormat="1" ht="17.25" x14ac:dyDescent="0.3">
      <c r="A111" s="100"/>
      <c r="B111" s="98"/>
      <c r="C111" s="43"/>
      <c r="D111" s="474" t="s">
        <v>160</v>
      </c>
      <c r="E111" s="475"/>
      <c r="F111" s="475"/>
      <c r="G111" s="476"/>
      <c r="H111" s="472">
        <f>F95</f>
        <v>18688</v>
      </c>
      <c r="I111" s="473"/>
      <c r="J111" s="68">
        <f>SUM(F94)</f>
        <v>2600</v>
      </c>
      <c r="K111" s="472">
        <f>H111+J111</f>
        <v>21288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2764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21288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2764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47</v>
      </c>
      <c r="K110" s="472">
        <v>47</v>
      </c>
      <c r="L110" s="471"/>
    </row>
    <row r="111" spans="1:12" s="101" customFormat="1" ht="17.25" x14ac:dyDescent="0.3">
      <c r="A111" s="100"/>
      <c r="B111" s="98"/>
      <c r="C111" s="43"/>
      <c r="D111" s="474" t="s">
        <v>162</v>
      </c>
      <c r="E111" s="475"/>
      <c r="F111" s="475"/>
      <c r="G111" s="476"/>
      <c r="H111" s="472">
        <f>F95</f>
        <v>21288</v>
      </c>
      <c r="I111" s="473"/>
      <c r="J111" s="68">
        <f>SUM(F94)</f>
        <v>2764</v>
      </c>
      <c r="K111" s="472">
        <f>H111+J111</f>
        <v>24052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47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166</v>
      </c>
      <c r="E111" s="475"/>
      <c r="F111" s="475"/>
      <c r="G111" s="476"/>
      <c r="H111" s="472">
        <f>F95</f>
        <v>24052</v>
      </c>
      <c r="I111" s="473"/>
      <c r="J111" s="68">
        <f>SUM(F94)</f>
        <v>3008</v>
      </c>
      <c r="K111" s="472">
        <f>H111+J111</f>
        <v>27060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164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2376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167</v>
      </c>
      <c r="E111" s="475"/>
      <c r="F111" s="475"/>
      <c r="G111" s="476"/>
      <c r="H111" s="472">
        <f>F95</f>
        <v>27060</v>
      </c>
      <c r="I111" s="473"/>
      <c r="J111" s="68">
        <f>SUM(F94)</f>
        <v>3032</v>
      </c>
      <c r="K111" s="472">
        <f>H111+J111</f>
        <v>30092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4044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30092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4044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67</v>
      </c>
      <c r="K110" s="472">
        <v>67</v>
      </c>
      <c r="L110" s="471"/>
    </row>
    <row r="111" spans="1:12" s="101" customFormat="1" ht="17.25" x14ac:dyDescent="0.3">
      <c r="A111" s="100"/>
      <c r="B111" s="98"/>
      <c r="C111" s="43"/>
      <c r="D111" s="474" t="s">
        <v>172</v>
      </c>
      <c r="E111" s="475"/>
      <c r="F111" s="475"/>
      <c r="G111" s="476"/>
      <c r="H111" s="472">
        <f>F95</f>
        <v>30092</v>
      </c>
      <c r="I111" s="473"/>
      <c r="J111" s="68">
        <f>SUM(F94)</f>
        <v>4044</v>
      </c>
      <c r="K111" s="472">
        <f>H111+J111</f>
        <v>34136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3248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34136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70</v>
      </c>
      <c r="K110" s="472">
        <v>70</v>
      </c>
      <c r="L110" s="471"/>
    </row>
    <row r="111" spans="1:12" s="101" customFormat="1" ht="17.25" x14ac:dyDescent="0.3">
      <c r="A111" s="100"/>
      <c r="B111" s="98"/>
      <c r="C111" s="43"/>
      <c r="D111" s="474" t="s">
        <v>175</v>
      </c>
      <c r="E111" s="475"/>
      <c r="F111" s="475"/>
      <c r="G111" s="476"/>
      <c r="H111" s="472">
        <f>F95</f>
        <v>34136</v>
      </c>
      <c r="I111" s="473"/>
      <c r="J111" s="68">
        <f>SUM(F94)</f>
        <v>4148</v>
      </c>
      <c r="K111" s="472">
        <f>H111+J111</f>
        <v>38284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4064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4904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4904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70</v>
      </c>
      <c r="I110" s="473"/>
      <c r="J110" s="53">
        <f>MAX(F30:L30,F70:L70)</f>
        <v>94</v>
      </c>
      <c r="K110" s="472">
        <v>94</v>
      </c>
      <c r="L110" s="471"/>
    </row>
    <row r="111" spans="1:12" s="101" customFormat="1" ht="17.25" x14ac:dyDescent="0.3">
      <c r="A111" s="100"/>
      <c r="B111" s="98"/>
      <c r="C111" s="43"/>
      <c r="D111" s="474" t="s">
        <v>177</v>
      </c>
      <c r="E111" s="475"/>
      <c r="F111" s="475"/>
      <c r="G111" s="476"/>
      <c r="H111" s="472">
        <f>F95</f>
        <v>38284</v>
      </c>
      <c r="I111" s="473"/>
      <c r="J111" s="68">
        <f>SUM(F94)</f>
        <v>4904</v>
      </c>
      <c r="K111" s="472">
        <f>H111+J111</f>
        <v>43188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5484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5484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94</v>
      </c>
      <c r="I110" s="473"/>
      <c r="J110" s="53">
        <f>MAX(F30:L30,F70:L70)</f>
        <v>99</v>
      </c>
      <c r="K110" s="472">
        <v>99</v>
      </c>
      <c r="L110" s="471"/>
    </row>
    <row r="111" spans="1:12" s="101" customFormat="1" ht="17.25" x14ac:dyDescent="0.3">
      <c r="A111" s="100"/>
      <c r="B111" s="98"/>
      <c r="C111" s="43"/>
      <c r="D111" s="474" t="s">
        <v>181</v>
      </c>
      <c r="E111" s="475"/>
      <c r="F111" s="475"/>
      <c r="G111" s="476"/>
      <c r="H111" s="472">
        <f>F95</f>
        <v>43188</v>
      </c>
      <c r="I111" s="473"/>
      <c r="J111" s="68">
        <f>SUM(F94)</f>
        <v>5484</v>
      </c>
      <c r="K111" s="472">
        <f>H111+J111</f>
        <v>48672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796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5676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48672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5676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99</v>
      </c>
      <c r="I110" s="473"/>
      <c r="J110" s="53">
        <f>MAX(F30:L30,F70:L70)</f>
        <v>104</v>
      </c>
      <c r="K110" s="472">
        <v>104</v>
      </c>
      <c r="L110" s="471"/>
    </row>
    <row r="111" spans="1:12" s="101" customFormat="1" ht="17.25" x14ac:dyDescent="0.3">
      <c r="A111" s="100"/>
      <c r="B111" s="98"/>
      <c r="C111" s="43"/>
      <c r="D111" s="474" t="s">
        <v>183</v>
      </c>
      <c r="E111" s="475"/>
      <c r="F111" s="475"/>
      <c r="G111" s="476"/>
      <c r="H111" s="472">
        <f>F95</f>
        <v>48672</v>
      </c>
      <c r="I111" s="473"/>
      <c r="J111" s="68">
        <f>SUM(F94)</f>
        <v>5676</v>
      </c>
      <c r="K111" s="472">
        <f>H111+J111</f>
        <v>54348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5912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54348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104</v>
      </c>
      <c r="I110" s="473"/>
      <c r="J110" s="53">
        <f>MAX(F30:L30,F70:L70)</f>
        <v>140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187</v>
      </c>
      <c r="E111" s="475"/>
      <c r="F111" s="475"/>
      <c r="G111" s="476"/>
      <c r="H111" s="472">
        <f>F95</f>
        <v>54348</v>
      </c>
      <c r="I111" s="473"/>
      <c r="J111" s="68">
        <f>SUM(F94)</f>
        <v>6932</v>
      </c>
      <c r="K111" s="472">
        <f>H111+J111</f>
        <v>61280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194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6524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61280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6524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140</v>
      </c>
      <c r="I110" s="473"/>
      <c r="J110" s="53">
        <f>MAX(F30:L30,F70:L70)</f>
        <v>131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195</v>
      </c>
      <c r="E111" s="475"/>
      <c r="F111" s="475"/>
      <c r="G111" s="476"/>
      <c r="H111" s="472">
        <f>F95</f>
        <v>61280</v>
      </c>
      <c r="I111" s="473"/>
      <c r="J111" s="68">
        <f>SUM(F94)</f>
        <v>6524</v>
      </c>
      <c r="K111" s="472">
        <f>H111+J111</f>
        <v>67804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5720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1236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67804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131</v>
      </c>
      <c r="I110" s="473"/>
      <c r="J110" s="53">
        <f>MAX(F30:L30,F70:L70)</f>
        <v>136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198</v>
      </c>
      <c r="E111" s="475"/>
      <c r="F111" s="475"/>
      <c r="G111" s="476"/>
      <c r="H111" s="472">
        <f>F95</f>
        <v>67804</v>
      </c>
      <c r="I111" s="473"/>
      <c r="J111" s="68">
        <f>SUM(F94)</f>
        <v>6956</v>
      </c>
      <c r="K111" s="472">
        <f>H111+J111</f>
        <v>74760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74760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136</v>
      </c>
      <c r="I110" s="473"/>
      <c r="J110" s="53">
        <f>MAX(F30:L30,F70:L70)</f>
        <v>146</v>
      </c>
      <c r="K110" s="472">
        <v>146</v>
      </c>
      <c r="L110" s="471"/>
    </row>
    <row r="111" spans="1:12" s="101" customFormat="1" ht="17.25" x14ac:dyDescent="0.3">
      <c r="A111" s="100"/>
      <c r="B111" s="98"/>
      <c r="C111" s="43"/>
      <c r="D111" s="474" t="s">
        <v>200</v>
      </c>
      <c r="E111" s="475"/>
      <c r="F111" s="475"/>
      <c r="G111" s="476"/>
      <c r="H111" s="472">
        <f>F95</f>
        <v>74760</v>
      </c>
      <c r="I111" s="473"/>
      <c r="J111" s="68">
        <f>SUM(F94)</f>
        <v>8156</v>
      </c>
      <c r="K111" s="472">
        <f>H111+J111</f>
        <v>82916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6936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82916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146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206</v>
      </c>
      <c r="E111" s="475"/>
      <c r="F111" s="475"/>
      <c r="G111" s="476"/>
      <c r="H111" s="472">
        <f>F95</f>
        <v>82916</v>
      </c>
      <c r="I111" s="473"/>
      <c r="J111" s="68">
        <f>SUM(F94)</f>
        <v>8092</v>
      </c>
      <c r="K111" s="472">
        <f>H111+J111</f>
        <v>91008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8520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91008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8520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150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210</v>
      </c>
      <c r="E111" s="475"/>
      <c r="F111" s="475"/>
      <c r="G111" s="476"/>
      <c r="H111" s="472">
        <f>F95</f>
        <v>91008</v>
      </c>
      <c r="I111" s="473"/>
      <c r="J111" s="68">
        <f>SUM(F94)</f>
        <v>8520</v>
      </c>
      <c r="K111" s="472">
        <f>H111+J111</f>
        <v>99528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1568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99528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8136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150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213</v>
      </c>
      <c r="E111" s="475"/>
      <c r="F111" s="475"/>
      <c r="G111" s="476"/>
      <c r="H111" s="472">
        <v>99528</v>
      </c>
      <c r="I111" s="473"/>
      <c r="J111" s="68">
        <f>SUM(F94)</f>
        <v>8136</v>
      </c>
      <c r="K111" s="472">
        <f>H111+J111</f>
        <v>107664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7508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107664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143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217</v>
      </c>
      <c r="E111" s="475"/>
      <c r="F111" s="475"/>
      <c r="G111" s="476"/>
      <c r="H111" s="472">
        <v>107664</v>
      </c>
      <c r="I111" s="473"/>
      <c r="J111" s="68">
        <f>SUM(F94)</f>
        <v>7508</v>
      </c>
      <c r="K111" s="472">
        <f>H111+J111</f>
        <v>115172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1728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9632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115172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9632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143</v>
      </c>
      <c r="I110" s="473"/>
      <c r="J110" s="53">
        <f>MAX(F30:L30,F70:L70)</f>
        <v>165</v>
      </c>
      <c r="K110" s="472">
        <v>165</v>
      </c>
      <c r="L110" s="471"/>
    </row>
    <row r="111" spans="1:12" s="101" customFormat="1" ht="17.25" x14ac:dyDescent="0.3">
      <c r="A111" s="100"/>
      <c r="B111" s="98"/>
      <c r="C111" s="43"/>
      <c r="D111" s="474" t="s">
        <v>218</v>
      </c>
      <c r="E111" s="475"/>
      <c r="F111" s="475"/>
      <c r="G111" s="476"/>
      <c r="H111" s="472">
        <v>115172</v>
      </c>
      <c r="I111" s="473"/>
      <c r="J111" s="68">
        <f>SUM(F94)</f>
        <v>9632</v>
      </c>
      <c r="K111" s="472">
        <f>H111+J111</f>
        <v>124804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1956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124804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181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223</v>
      </c>
      <c r="E111" s="475"/>
      <c r="F111" s="475"/>
      <c r="G111" s="476"/>
      <c r="H111" s="472">
        <v>124804</v>
      </c>
      <c r="I111" s="473"/>
      <c r="J111" s="68">
        <f>SUM(F94)</f>
        <v>10692</v>
      </c>
      <c r="K111" s="472">
        <f>H111+J111</f>
        <v>135496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1644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135496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180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227</v>
      </c>
      <c r="E111" s="475"/>
      <c r="F111" s="475"/>
      <c r="G111" s="476"/>
      <c r="H111" s="472">
        <v>135496</v>
      </c>
      <c r="I111" s="473"/>
      <c r="J111" s="68">
        <f>SUM(F94)</f>
        <v>10604</v>
      </c>
      <c r="K111" s="472">
        <f>H111+J111</f>
        <v>146100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146100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180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230</v>
      </c>
      <c r="E111" s="475"/>
      <c r="F111" s="475"/>
      <c r="G111" s="476"/>
      <c r="H111" s="472">
        <v>146100</v>
      </c>
      <c r="I111" s="473"/>
      <c r="J111" s="68">
        <f>SUM(F94)</f>
        <v>10976</v>
      </c>
      <c r="K111" s="472">
        <f>H111+J111</f>
        <v>157076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157076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233</v>
      </c>
      <c r="E111" s="475"/>
      <c r="F111" s="475"/>
      <c r="G111" s="476"/>
      <c r="H111" s="472">
        <v>157076</v>
      </c>
      <c r="I111" s="473"/>
      <c r="J111" s="68">
        <f>SUM(F94)</f>
        <v>10848</v>
      </c>
      <c r="K111" s="472">
        <f>H111+J111</f>
        <v>167924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167924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236</v>
      </c>
      <c r="E111" s="475"/>
      <c r="F111" s="475"/>
      <c r="G111" s="476"/>
      <c r="H111" s="472">
        <v>167924</v>
      </c>
      <c r="I111" s="473"/>
      <c r="J111" s="68">
        <f>SUM(F94)</f>
        <v>11204</v>
      </c>
      <c r="K111" s="472">
        <f>H111+J111</f>
        <v>179128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2916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179128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10836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238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166</v>
      </c>
      <c r="K110" s="472">
        <v>186</v>
      </c>
      <c r="L110" s="471"/>
    </row>
    <row r="111" spans="1:14" s="101" customFormat="1" ht="17.25" x14ac:dyDescent="0.3">
      <c r="A111" s="100"/>
      <c r="B111" s="98"/>
      <c r="C111" s="43"/>
      <c r="D111" s="474" t="s">
        <v>239</v>
      </c>
      <c r="E111" s="475"/>
      <c r="F111" s="475"/>
      <c r="G111" s="476"/>
      <c r="H111" s="472">
        <v>179128</v>
      </c>
      <c r="I111" s="473"/>
      <c r="J111" s="68">
        <f>SUM(F94)</f>
        <v>10836</v>
      </c>
      <c r="K111" s="472">
        <f>H111+J111</f>
        <v>189964</v>
      </c>
      <c r="L111" s="473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10068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189964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166</v>
      </c>
      <c r="I110" s="473"/>
      <c r="J110" s="53">
        <f>MAX(F30:L30,F70:L70)</f>
        <v>168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242</v>
      </c>
      <c r="E111" s="475"/>
      <c r="F111" s="475"/>
      <c r="G111" s="476"/>
      <c r="H111" s="472">
        <v>189964</v>
      </c>
      <c r="I111" s="473"/>
      <c r="J111" s="68">
        <f>SUM(F94)</f>
        <v>10068</v>
      </c>
      <c r="K111" s="472">
        <f>H111+J111</f>
        <v>200032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200032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168</v>
      </c>
      <c r="I110" s="473"/>
      <c r="J110" s="53">
        <f>MAX(F30:L30,F70:L70)</f>
        <v>133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246</v>
      </c>
      <c r="E111" s="475"/>
      <c r="F111" s="475"/>
      <c r="G111" s="476"/>
      <c r="H111" s="472">
        <v>200032</v>
      </c>
      <c r="I111" s="473"/>
      <c r="J111" s="68">
        <f>SUM(F94)</f>
        <v>5932</v>
      </c>
      <c r="K111" s="472">
        <f>H111+J111</f>
        <v>205964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205964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133</v>
      </c>
      <c r="I110" s="473"/>
      <c r="J110" s="53">
        <f>MAX(F30:L30,F70:L70)</f>
        <v>203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249</v>
      </c>
      <c r="E111" s="475"/>
      <c r="F111" s="475"/>
      <c r="G111" s="476"/>
      <c r="H111" s="472">
        <v>205964</v>
      </c>
      <c r="I111" s="473"/>
      <c r="J111" s="68">
        <f>SUM(F94)</f>
        <v>11284</v>
      </c>
      <c r="K111" s="472">
        <f>H111+J111</f>
        <v>217248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11580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217248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11580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178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252</v>
      </c>
      <c r="E111" s="475"/>
      <c r="F111" s="475"/>
      <c r="G111" s="476"/>
      <c r="H111" s="472">
        <v>217248</v>
      </c>
      <c r="I111" s="473"/>
      <c r="J111" s="68">
        <f>SUM(F94)</f>
        <v>11580</v>
      </c>
      <c r="K111" s="472">
        <f>H111+J111</f>
        <v>228828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228828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186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257</v>
      </c>
      <c r="E111" s="475"/>
      <c r="F111" s="475"/>
      <c r="G111" s="476"/>
      <c r="H111" s="472">
        <v>228828</v>
      </c>
      <c r="I111" s="473"/>
      <c r="J111" s="68">
        <f>SUM(F94)</f>
        <v>11564</v>
      </c>
      <c r="K111" s="472">
        <f>H111+J111</f>
        <v>240392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240392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177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261</v>
      </c>
      <c r="E111" s="475"/>
      <c r="F111" s="475"/>
      <c r="G111" s="476"/>
      <c r="H111" s="472">
        <v>240392</v>
      </c>
      <c r="I111" s="473"/>
      <c r="J111" s="68">
        <f>SUM(F94)</f>
        <v>9460</v>
      </c>
      <c r="K111" s="472">
        <f>H111+J111</f>
        <v>249852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8408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249852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177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264</v>
      </c>
      <c r="E111" s="475"/>
      <c r="F111" s="475"/>
      <c r="G111" s="476"/>
      <c r="H111" s="472">
        <v>249852</v>
      </c>
      <c r="I111" s="473"/>
      <c r="J111" s="68">
        <f>SUM(F94)</f>
        <v>11084</v>
      </c>
      <c r="K111" s="472">
        <f>H111+J111</f>
        <v>260936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260936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267</v>
      </c>
      <c r="E111" s="475"/>
      <c r="F111" s="475"/>
      <c r="G111" s="476"/>
      <c r="H111" s="472">
        <v>260936</v>
      </c>
      <c r="I111" s="473"/>
      <c r="J111" s="68">
        <f>SUM(F94)</f>
        <v>11268</v>
      </c>
      <c r="K111" s="472">
        <f>H111+J111</f>
        <v>272204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8016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272204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8016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165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271</v>
      </c>
      <c r="E111" s="475"/>
      <c r="F111" s="475"/>
      <c r="G111" s="476"/>
      <c r="H111" s="472">
        <v>272204</v>
      </c>
      <c r="I111" s="473"/>
      <c r="J111" s="68">
        <f>SUM(F94)</f>
        <v>8016</v>
      </c>
      <c r="K111" s="472">
        <f>H111+J111</f>
        <v>280220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280220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40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272</v>
      </c>
      <c r="E111" s="475"/>
      <c r="F111" s="475"/>
      <c r="G111" s="476"/>
      <c r="H111" s="472">
        <v>280220</v>
      </c>
      <c r="I111" s="473"/>
      <c r="J111" s="68">
        <f>SUM(F94)</f>
        <v>1088</v>
      </c>
      <c r="K111" s="472">
        <f>H111+J111</f>
        <v>281308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4168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281308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40</v>
      </c>
      <c r="I110" s="473"/>
      <c r="J110" s="53">
        <f>MAX(F30:L30,F70:L70)</f>
        <v>114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275</v>
      </c>
      <c r="E111" s="475"/>
      <c r="F111" s="475"/>
      <c r="G111" s="476"/>
      <c r="H111" s="472">
        <v>281308</v>
      </c>
      <c r="I111" s="473"/>
      <c r="J111" s="68">
        <f>SUM(F94)</f>
        <v>4168</v>
      </c>
      <c r="K111" s="472">
        <f>H111+J111</f>
        <v>285476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10288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285476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10288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114</v>
      </c>
      <c r="I110" s="473"/>
      <c r="J110" s="53">
        <f>MAX(F30:L30,F70:L70)</f>
        <v>181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277</v>
      </c>
      <c r="E111" s="475"/>
      <c r="F111" s="475"/>
      <c r="G111" s="476"/>
      <c r="H111" s="472">
        <v>285476</v>
      </c>
      <c r="I111" s="473"/>
      <c r="J111" s="68">
        <f>SUM(F94)</f>
        <v>10288</v>
      </c>
      <c r="K111" s="472">
        <f>H111+J111</f>
        <v>295764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295764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179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278</v>
      </c>
      <c r="E111" s="475"/>
      <c r="F111" s="475"/>
      <c r="G111" s="476"/>
      <c r="H111" s="472">
        <v>295764</v>
      </c>
      <c r="I111" s="473"/>
      <c r="J111" s="68">
        <f>SUM(F94)</f>
        <v>10960</v>
      </c>
      <c r="K111" s="472">
        <f>H111+J111</f>
        <v>306724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306724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179</v>
      </c>
      <c r="I110" s="473"/>
      <c r="J110" s="53">
        <f>MAX(F30:L30,F70:L70)</f>
        <v>184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281</v>
      </c>
      <c r="E111" s="475"/>
      <c r="F111" s="475"/>
      <c r="G111" s="476"/>
      <c r="H111" s="472">
        <v>306724</v>
      </c>
      <c r="I111" s="473"/>
      <c r="J111" s="68">
        <f>SUM(F94)</f>
        <v>11004</v>
      </c>
      <c r="K111" s="472">
        <f>H111+J111</f>
        <v>317728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317728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183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284</v>
      </c>
      <c r="E111" s="475"/>
      <c r="F111" s="475"/>
      <c r="G111" s="476"/>
      <c r="H111" s="472">
        <v>317728</v>
      </c>
      <c r="I111" s="473"/>
      <c r="J111" s="68">
        <f>SUM(F94)</f>
        <v>11148</v>
      </c>
      <c r="K111" s="472">
        <f>H111+J111</f>
        <v>328876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6616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2032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328876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183</v>
      </c>
      <c r="I110" s="473"/>
      <c r="J110" s="53">
        <f>MAX(F30:L30,F70:L70)</f>
        <v>199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328876</v>
      </c>
      <c r="I111" s="473"/>
      <c r="J111" s="68">
        <f>SUM(F94)</f>
        <v>8648</v>
      </c>
      <c r="K111" s="472">
        <f>H111+J111</f>
        <v>337524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11348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337524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11348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199</v>
      </c>
      <c r="I110" s="473"/>
      <c r="J110" s="53">
        <f>MAX(F30:L30,F70:L70)</f>
        <v>202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337524</v>
      </c>
      <c r="I111" s="473"/>
      <c r="J111" s="68">
        <f>SUM(F94)</f>
        <v>11348</v>
      </c>
      <c r="K111" s="472">
        <f>H111+J111</f>
        <v>348872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99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11708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348872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11708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213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291</v>
      </c>
      <c r="E111" s="475"/>
      <c r="F111" s="475"/>
      <c r="G111" s="476"/>
      <c r="H111" s="472">
        <v>348872</v>
      </c>
      <c r="I111" s="473"/>
      <c r="J111" s="68">
        <f>SUM(F94)</f>
        <v>11708</v>
      </c>
      <c r="K111" s="472">
        <f>H111+J111</f>
        <v>360580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8672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360580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209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294</v>
      </c>
      <c r="E111" s="475"/>
      <c r="F111" s="475"/>
      <c r="G111" s="476"/>
      <c r="H111" s="472">
        <v>360580</v>
      </c>
      <c r="I111" s="473"/>
      <c r="J111" s="68">
        <f>SUM(F94)</f>
        <v>11284</v>
      </c>
      <c r="K111" s="472">
        <f>H111+J111</f>
        <v>371864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99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371864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209</v>
      </c>
      <c r="I110" s="473"/>
      <c r="J110" s="53">
        <f>MAX(F30:L30,F70:L70)</f>
        <v>203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307</v>
      </c>
      <c r="E111" s="475"/>
      <c r="F111" s="475"/>
      <c r="G111" s="476"/>
      <c r="H111" s="472">
        <v>371864</v>
      </c>
      <c r="I111" s="473"/>
      <c r="J111" s="68">
        <f>SUM(F94)</f>
        <v>11108</v>
      </c>
      <c r="K111" s="472">
        <f>H111+J111</f>
        <v>382972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15:E15"/>
    <mergeCell ref="D17:E17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10680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14468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382972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14468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228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305</v>
      </c>
      <c r="E111" s="475"/>
      <c r="F111" s="475"/>
      <c r="G111" s="476"/>
      <c r="H111" s="472">
        <v>382972</v>
      </c>
      <c r="I111" s="473"/>
      <c r="J111" s="68">
        <f>SUM(F94)</f>
        <v>14468</v>
      </c>
      <c r="K111" s="472">
        <f>H111+J111</f>
        <v>397440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10328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3424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13752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397184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13752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228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311</v>
      </c>
      <c r="E111" s="475"/>
      <c r="F111" s="475"/>
      <c r="G111" s="476"/>
      <c r="H111" s="472">
        <v>397184</v>
      </c>
      <c r="I111" s="473"/>
      <c r="J111" s="68">
        <f>SUM(F94)</f>
        <v>13752</v>
      </c>
      <c r="K111" s="472">
        <f>H111+J111</f>
        <v>410936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4264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4264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4264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314</v>
      </c>
      <c r="E111" s="475"/>
      <c r="F111" s="475"/>
      <c r="G111" s="476"/>
      <c r="H111" s="472">
        <v>410936</v>
      </c>
      <c r="I111" s="473"/>
      <c r="J111" s="68">
        <f>SUM(F94)</f>
        <v>4264</v>
      </c>
      <c r="K111" s="472">
        <f>H111+J111</f>
        <v>415200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9360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415200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190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318</v>
      </c>
      <c r="E111" s="475"/>
      <c r="F111" s="475"/>
      <c r="G111" s="476"/>
      <c r="H111" s="472">
        <v>415200</v>
      </c>
      <c r="I111" s="473"/>
      <c r="J111" s="68">
        <f>SUM(F94)</f>
        <v>9360</v>
      </c>
      <c r="K111" s="472">
        <f>H111+J111</f>
        <v>424560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7396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424560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7396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190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322</v>
      </c>
      <c r="E111" s="475"/>
      <c r="F111" s="475"/>
      <c r="G111" s="476"/>
      <c r="H111" s="472">
        <v>424560</v>
      </c>
      <c r="I111" s="473"/>
      <c r="J111" s="68">
        <f>SUM(F94)</f>
        <v>7396</v>
      </c>
      <c r="K111" s="472">
        <f>H111+J111</f>
        <v>431956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10598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431956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10598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207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324</v>
      </c>
      <c r="E111" s="475"/>
      <c r="F111" s="475"/>
      <c r="G111" s="476"/>
      <c r="H111" s="472">
        <v>431956</v>
      </c>
      <c r="I111" s="473"/>
      <c r="J111" s="68">
        <f>SUM(F94)</f>
        <v>10598</v>
      </c>
      <c r="K111" s="472">
        <f>H111+J111</f>
        <v>442554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9872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442554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9872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207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328</v>
      </c>
      <c r="E111" s="475"/>
      <c r="F111" s="475"/>
      <c r="G111" s="476"/>
      <c r="H111" s="472">
        <v>442554</v>
      </c>
      <c r="I111" s="473"/>
      <c r="J111" s="68">
        <f>SUM(F94)</f>
        <v>9872</v>
      </c>
      <c r="K111" s="472">
        <f>H111+J111</f>
        <v>452426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7756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452426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7756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184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331</v>
      </c>
      <c r="E111" s="475"/>
      <c r="F111" s="475"/>
      <c r="G111" s="476"/>
      <c r="H111" s="472">
        <v>452426</v>
      </c>
      <c r="I111" s="473"/>
      <c r="J111" s="68">
        <f>SUM(F94)</f>
        <v>7756</v>
      </c>
      <c r="K111" s="472">
        <f>H111+J111</f>
        <v>460182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8272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9176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460182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9176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334</v>
      </c>
      <c r="E111" s="475"/>
      <c r="F111" s="475"/>
      <c r="G111" s="476"/>
      <c r="H111" s="472">
        <v>460182</v>
      </c>
      <c r="I111" s="473"/>
      <c r="J111" s="68">
        <f>SUM(F94)</f>
        <v>9176</v>
      </c>
      <c r="K111" s="472">
        <f>H111+J111</f>
        <v>469358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9426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469358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9426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337</v>
      </c>
      <c r="E111" s="475"/>
      <c r="F111" s="475"/>
      <c r="G111" s="476"/>
      <c r="H111" s="472">
        <v>469358</v>
      </c>
      <c r="I111" s="473"/>
      <c r="J111" s="68">
        <f>SUM(F94)</f>
        <v>9426</v>
      </c>
      <c r="K111" s="472">
        <f>H111+J111</f>
        <v>478784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7792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478784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340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339</v>
      </c>
      <c r="E111" s="475"/>
      <c r="F111" s="475"/>
      <c r="G111" s="476"/>
      <c r="H111" s="472">
        <v>478784</v>
      </c>
      <c r="I111" s="473"/>
      <c r="J111" s="68">
        <f>SUM(F94)</f>
        <v>8644</v>
      </c>
      <c r="K111" s="472">
        <f>H111+J111</f>
        <v>487428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8120</v>
      </c>
      <c r="G92" s="447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8972</v>
      </c>
      <c r="G94" s="447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487428</v>
      </c>
      <c r="G95" s="452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8972</v>
      </c>
      <c r="G96" s="452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54" t="s">
        <v>343</v>
      </c>
      <c r="C98" s="454"/>
      <c r="D98" s="454"/>
      <c r="E98" s="454"/>
      <c r="F98" s="454"/>
      <c r="G98" s="454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170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487428</v>
      </c>
      <c r="I111" s="473"/>
      <c r="J111" s="68">
        <f>SUM(F94)</f>
        <v>8972</v>
      </c>
      <c r="K111" s="510">
        <f>H111+J111</f>
        <v>496400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512"/>
      <c r="L113" s="51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506" t="s">
        <v>42</v>
      </c>
      <c r="L145" s="507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508"/>
      <c r="L146" s="50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8248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0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8248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496400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8248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343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170</v>
      </c>
      <c r="I110" s="473"/>
      <c r="J110" s="53">
        <f>MAX(F30:L30,F70:L70)</f>
        <v>174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496400</v>
      </c>
      <c r="I111" s="473"/>
      <c r="J111" s="68">
        <f>SUM(F94)</f>
        <v>8248</v>
      </c>
      <c r="K111" s="472">
        <f>H111+J111</f>
        <v>504648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6832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674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7506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504648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348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174</v>
      </c>
      <c r="I110" s="473"/>
      <c r="J110" s="53">
        <f>MAX(F30:L30,F70:L70)</f>
        <v>161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349</v>
      </c>
      <c r="E111" s="475"/>
      <c r="F111" s="475"/>
      <c r="G111" s="476"/>
      <c r="H111" s="472">
        <v>504648</v>
      </c>
      <c r="I111" s="473"/>
      <c r="J111" s="68">
        <f>SUM(F94)</f>
        <v>7506</v>
      </c>
      <c r="K111" s="472">
        <f>H111+J111</f>
        <v>512154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6584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716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7300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512154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7300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351</v>
      </c>
      <c r="E111" s="475"/>
      <c r="F111" s="475"/>
      <c r="G111" s="476"/>
      <c r="H111" s="510">
        <v>512154</v>
      </c>
      <c r="I111" s="511"/>
      <c r="J111" s="68">
        <f>SUM(F94)</f>
        <v>7300</v>
      </c>
      <c r="K111" s="510">
        <f>H111+J111</f>
        <v>519454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9030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519454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9030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177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355</v>
      </c>
      <c r="E111" s="475"/>
      <c r="F111" s="475"/>
      <c r="G111" s="476"/>
      <c r="H111" s="510">
        <v>519454</v>
      </c>
      <c r="I111" s="511"/>
      <c r="J111" s="68">
        <f>SUM(F94)</f>
        <v>9030</v>
      </c>
      <c r="K111" s="510">
        <f>H111+J111</f>
        <v>528484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7856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534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8390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528484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8390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357</v>
      </c>
      <c r="E111" s="475"/>
      <c r="F111" s="475"/>
      <c r="G111" s="476"/>
      <c r="H111" s="510">
        <v>528484</v>
      </c>
      <c r="I111" s="511"/>
      <c r="J111" s="68">
        <f>SUM(F94)</f>
        <v>8390</v>
      </c>
      <c r="K111" s="510">
        <f>H111+J111</f>
        <v>536874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6720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7186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536874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7186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169</v>
      </c>
      <c r="I110" s="511"/>
      <c r="J110" s="53">
        <f>MAX(F30:L30,F70:L70)</f>
        <v>161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361</v>
      </c>
      <c r="E111" s="475"/>
      <c r="F111" s="475"/>
      <c r="G111" s="476"/>
      <c r="H111" s="510">
        <v>536874</v>
      </c>
      <c r="I111" s="511"/>
      <c r="J111" s="68">
        <f>SUM(F94)</f>
        <v>7186</v>
      </c>
      <c r="K111" s="510">
        <f>H111+J111</f>
        <v>544060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8416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8870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544060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8870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362</v>
      </c>
      <c r="E111" s="475"/>
      <c r="F111" s="475"/>
      <c r="G111" s="476"/>
      <c r="H111" s="510">
        <v>544060</v>
      </c>
      <c r="I111" s="511"/>
      <c r="J111" s="68">
        <f>SUM(F94)</f>
        <v>8870</v>
      </c>
      <c r="K111" s="510">
        <f>H111+J111</f>
        <v>552930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6224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6578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552930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6578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157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369</v>
      </c>
      <c r="E111" s="475"/>
      <c r="F111" s="475"/>
      <c r="G111" s="476"/>
      <c r="H111" s="510">
        <v>552930</v>
      </c>
      <c r="I111" s="511"/>
      <c r="J111" s="68">
        <f>SUM(F94)</f>
        <v>6578</v>
      </c>
      <c r="K111" s="510">
        <f>H111+J111</f>
        <v>559508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7448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7802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559508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7802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157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371</v>
      </c>
      <c r="E111" s="475"/>
      <c r="F111" s="475"/>
      <c r="G111" s="476"/>
      <c r="H111" s="510">
        <v>559508</v>
      </c>
      <c r="I111" s="511"/>
      <c r="J111" s="68">
        <f>SUM(F94)</f>
        <v>7802</v>
      </c>
      <c r="K111" s="510">
        <f>H111+J111</f>
        <v>567310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567310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145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375</v>
      </c>
      <c r="E111" s="475"/>
      <c r="F111" s="475"/>
      <c r="G111" s="476"/>
      <c r="H111" s="510">
        <v>567310</v>
      </c>
      <c r="I111" s="511"/>
      <c r="J111" s="68">
        <f>SUM(F94)</f>
        <v>7498</v>
      </c>
      <c r="K111" s="510">
        <f>H111+J111</f>
        <v>574808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6992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612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7604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574808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7604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145</v>
      </c>
      <c r="I110" s="511"/>
      <c r="J110" s="53">
        <f>MAX(F30:L30,F70:L70)</f>
        <v>153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378</v>
      </c>
      <c r="E111" s="475"/>
      <c r="F111" s="475"/>
      <c r="G111" s="476"/>
      <c r="H111" s="510">
        <v>574808</v>
      </c>
      <c r="I111" s="511"/>
      <c r="J111" s="68">
        <f>SUM(F94)</f>
        <v>7604</v>
      </c>
      <c r="K111" s="510">
        <f>H111+J111</f>
        <v>582412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7516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582412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7516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153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381</v>
      </c>
      <c r="E111" s="475"/>
      <c r="F111" s="475"/>
      <c r="G111" s="476"/>
      <c r="H111" s="510">
        <v>582412</v>
      </c>
      <c r="I111" s="511"/>
      <c r="J111" s="68">
        <f>SUM(F94)</f>
        <v>7516</v>
      </c>
      <c r="K111" s="510">
        <f>H111+J111</f>
        <v>589928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7144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589928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386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186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387</v>
      </c>
      <c r="E111" s="475"/>
      <c r="F111" s="475"/>
      <c r="G111" s="476"/>
      <c r="H111" s="510">
        <v>589928</v>
      </c>
      <c r="I111" s="511"/>
      <c r="J111" s="68">
        <f>SUM(F94)</f>
        <v>7492</v>
      </c>
      <c r="K111" s="510">
        <f>H111+J111</f>
        <v>597420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8928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630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9558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597420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9558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198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384</v>
      </c>
      <c r="E111" s="475"/>
      <c r="F111" s="475"/>
      <c r="G111" s="476"/>
      <c r="H111" s="510">
        <v>597420</v>
      </c>
      <c r="I111" s="511"/>
      <c r="J111" s="68">
        <f>SUM(F94)</f>
        <v>9558</v>
      </c>
      <c r="K111" s="510">
        <f>H111+J111</f>
        <v>606978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388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38" t="s">
        <v>391</v>
      </c>
      <c r="E28" s="439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9176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792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9968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606978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9968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389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198</v>
      </c>
      <c r="I110" s="511"/>
      <c r="J110" s="53">
        <f>MAX(F30:L30,F70:L70)</f>
        <v>201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390</v>
      </c>
      <c r="E111" s="475"/>
      <c r="F111" s="475"/>
      <c r="G111" s="476"/>
      <c r="H111" s="510">
        <v>606978</v>
      </c>
      <c r="I111" s="511"/>
      <c r="J111" s="68">
        <f>SUM(F94)</f>
        <v>9968</v>
      </c>
      <c r="K111" s="510">
        <f>H111+J111</f>
        <v>616946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9424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972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10396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616946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10396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201</v>
      </c>
      <c r="I110" s="511"/>
      <c r="J110" s="53">
        <f>MAX(F30:L30,F70:L70)</f>
        <v>195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395</v>
      </c>
      <c r="E111" s="475"/>
      <c r="F111" s="475"/>
      <c r="G111" s="476"/>
      <c r="H111" s="510">
        <v>616946</v>
      </c>
      <c r="I111" s="511"/>
      <c r="J111" s="68">
        <f>SUM(F94)</f>
        <v>10396</v>
      </c>
      <c r="K111" s="510">
        <f>H111+J111</f>
        <v>627342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9240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806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10046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627342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10046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195</v>
      </c>
      <c r="I110" s="511"/>
      <c r="J110" s="53">
        <f>MAX(F30:L30,F70:L70)</f>
        <v>203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398</v>
      </c>
      <c r="E111" s="475"/>
      <c r="F111" s="475"/>
      <c r="G111" s="476"/>
      <c r="H111" s="510">
        <v>627342</v>
      </c>
      <c r="I111" s="511"/>
      <c r="J111" s="68">
        <f>SUM(F94)</f>
        <v>10046</v>
      </c>
      <c r="K111" s="510">
        <f>H111+J111</f>
        <v>637388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8568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746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9314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637388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9314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203</v>
      </c>
      <c r="I110" s="511"/>
      <c r="J110" s="53">
        <f>MAX(F30:L30,F70:L70)</f>
        <v>185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401</v>
      </c>
      <c r="E111" s="475"/>
      <c r="F111" s="475"/>
      <c r="G111" s="476"/>
      <c r="H111" s="510">
        <v>637388</v>
      </c>
      <c r="I111" s="511"/>
      <c r="J111" s="68">
        <f>SUM(F94)</f>
        <v>9314</v>
      </c>
      <c r="K111" s="510">
        <f>H111+J111</f>
        <v>646702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402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8696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646702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185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404</v>
      </c>
      <c r="E111" s="475"/>
      <c r="F111" s="475"/>
      <c r="G111" s="476"/>
      <c r="H111" s="510">
        <v>646702</v>
      </c>
      <c r="I111" s="511"/>
      <c r="J111" s="68">
        <f>SUM(F94)</f>
        <v>9358</v>
      </c>
      <c r="K111" s="510">
        <f>H111+J111</f>
        <v>656060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6.2904359781447816E-2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0.28731349807521944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0.37944842306692239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0.4965020626174742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0.49098888025419007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0.50655110516034751</v>
      </c>
      <c r="Z6" t="s">
        <v>292</v>
      </c>
    </row>
    <row r="7" spans="1:26" s="6" customFormat="1" ht="20.100000000000001" customHeight="1" x14ac:dyDescent="0.3">
      <c r="A7" s="529" t="s">
        <v>406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0.36313566357112592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8776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9438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656060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9438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180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20, 2024</v>
      </c>
      <c r="E111" s="475"/>
      <c r="F111" s="475"/>
      <c r="G111" s="476"/>
      <c r="H111" s="510">
        <v>656060</v>
      </c>
      <c r="I111" s="511"/>
      <c r="J111" s="68">
        <f>SUM(F94)</f>
        <v>9438</v>
      </c>
      <c r="K111" s="510">
        <f>H111+J111</f>
        <v>665498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Anthony Gardon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4.4855470120557461E-2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0.59546709208586845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4.1514106722804089E-2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0.97662742373480416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2.3174162526017006E-2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0.19822260138505021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4.3171719865593539E-2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8072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8734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665498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8734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411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180</v>
      </c>
      <c r="I110" s="511"/>
      <c r="J110" s="53">
        <f>MAX(F30:L30,F70:L70)</f>
        <v>172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27, 2024</v>
      </c>
      <c r="E111" s="475"/>
      <c r="F111" s="475"/>
      <c r="G111" s="476"/>
      <c r="H111" s="510">
        <v>665498</v>
      </c>
      <c r="I111" s="511"/>
      <c r="J111" s="68">
        <f>SUM(F94)</f>
        <v>8734</v>
      </c>
      <c r="K111" s="510">
        <f>H111+J111</f>
        <v>674232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Edgardo Diaz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6</v>
      </c>
      <c r="Y1">
        <f ca="1">RAND()</f>
        <v>0.44243875903914409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0.79362539826232892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0.75581202031896422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0.88385767752202871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0.4466055549879917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6.4542660080196712E-2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0.99323097146405581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4032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4694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674232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4694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172</v>
      </c>
      <c r="I110" s="511"/>
      <c r="J110" s="53">
        <f>MAX(F30:L30,F70:L70)</f>
        <v>159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3, 2024</v>
      </c>
      <c r="E111" s="475"/>
      <c r="F111" s="475"/>
      <c r="G111" s="476"/>
      <c r="H111" s="510">
        <v>674232</v>
      </c>
      <c r="I111" s="511"/>
      <c r="J111" s="68">
        <f>SUM(F94)</f>
        <v>4694</v>
      </c>
      <c r="K111" s="510">
        <f>H111+J111</f>
        <v>678926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Anthony Gardon</v>
      </c>
      <c r="E120" s="107"/>
      <c r="F120" s="9" t="s">
        <v>97</v>
      </c>
      <c r="H120" s="149">
        <v>5</v>
      </c>
      <c r="I120" s="107" t="str">
        <f ca="1">INDEX($Z:$Z,X5)</f>
        <v>Rolando Pingol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Aristotle Capistrano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0.50393295234328495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0.81972187020581111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0.4317915895464014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0.20061957058734181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0.94808922303289267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0.46028324372300133</v>
      </c>
      <c r="Z6" t="s">
        <v>292</v>
      </c>
    </row>
    <row r="7" spans="1:26" s="6" customFormat="1" ht="20.100000000000001" customHeight="1" x14ac:dyDescent="0.3">
      <c r="A7" s="529" t="s">
        <v>412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0.23628749304955188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7688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8440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678926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8440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159</v>
      </c>
      <c r="I110" s="511"/>
      <c r="J110" s="53">
        <f>MAX(F30:L30,F70:L70)</f>
        <v>164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10, 2024</v>
      </c>
      <c r="E111" s="475"/>
      <c r="F111" s="475"/>
      <c r="G111" s="476"/>
      <c r="H111" s="510">
        <v>678926</v>
      </c>
      <c r="I111" s="511"/>
      <c r="J111" s="68">
        <f>SUM(F94)</f>
        <v>8440</v>
      </c>
      <c r="K111" s="510">
        <f>H111+J111</f>
        <v>687366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Bryan Aquino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Efren Villar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Edgardo Diaz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0.56115006613782981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0.55251073112812321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0.12370298061143337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3.7641527744265435E-2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0.13948864760006452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9.1159290726015474E-2</v>
      </c>
      <c r="Z6" t="s">
        <v>292</v>
      </c>
    </row>
    <row r="7" spans="1:26" s="6" customFormat="1" ht="20.100000000000001" customHeight="1" x14ac:dyDescent="0.3">
      <c r="A7" s="529" t="s">
        <v>414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0.19557885412393894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416</v>
      </c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38" t="s">
        <v>419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 t="s">
        <v>416</v>
      </c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 t="s">
        <v>419</v>
      </c>
      <c r="E48" s="439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416</v>
      </c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 t="s">
        <v>419</v>
      </c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 t="s">
        <v>416</v>
      </c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 t="s">
        <v>419</v>
      </c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9292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687366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9292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164</v>
      </c>
      <c r="I110" s="511"/>
      <c r="J110" s="53">
        <f>MAX(F30:L30,F70:L70)</f>
        <v>189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17, 2024</v>
      </c>
      <c r="E111" s="475"/>
      <c r="F111" s="475"/>
      <c r="G111" s="476"/>
      <c r="H111" s="510">
        <v>687366</v>
      </c>
      <c r="I111" s="511"/>
      <c r="J111" s="68">
        <f>SUM(F94)</f>
        <v>9292</v>
      </c>
      <c r="K111" s="510">
        <f>H111+J111</f>
        <v>696658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Efren Villar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Edgardo Diaz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0.9984948088053609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0.11661306423740336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0.19510234516263625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0.4929458572606269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0.74822579065017114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0.90013669950890307</v>
      </c>
      <c r="Z6" t="s">
        <v>292</v>
      </c>
    </row>
    <row r="7" spans="1:27" s="6" customFormat="1" ht="20.100000000000001" customHeight="1" x14ac:dyDescent="0.3">
      <c r="A7" s="529" t="s">
        <v>417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0.48292573425100016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38"/>
      <c r="E30" s="439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38"/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38" t="str">
        <f t="shared" si="7"/>
        <v/>
      </c>
      <c r="E54" s="439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38" t="str">
        <f t="shared" si="7"/>
        <v/>
      </c>
      <c r="E55" s="439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38" t="str">
        <f t="shared" si="7"/>
        <v/>
      </c>
      <c r="E56" s="439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38" t="str">
        <f t="shared" ref="D66:D85" si="30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38" t="str">
        <f t="shared" si="30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38" t="str">
        <f t="shared" si="30"/>
        <v>ADMIN</v>
      </c>
      <c r="E68" s="439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38" t="str">
        <f t="shared" si="30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38" t="str">
        <f t="shared" si="30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38" t="str">
        <f t="shared" si="30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38" t="str">
        <f t="shared" si="30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38" t="str">
        <f t="shared" si="30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38" t="str">
        <f t="shared" si="30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38" t="str">
        <f t="shared" si="30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38" t="str">
        <f t="shared" si="30"/>
        <v>CYPRESS</v>
      </c>
      <c r="E76" s="439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38" t="str">
        <f t="shared" si="30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38" t="str">
        <f t="shared" si="30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38" t="str">
        <f t="shared" si="30"/>
        <v/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38" t="str">
        <f t="shared" si="30"/>
        <v/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38" t="str">
        <f t="shared" si="30"/>
        <v/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38" t="str">
        <f t="shared" si="30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38" t="str">
        <f t="shared" si="30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38" t="str">
        <f t="shared" si="30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30"/>
        <v>TOTAL</v>
      </c>
      <c r="E85" s="436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38" t="str">
        <f t="shared" ref="D90:D108" si="35">IF(D16="","",UPPER(D16))</f>
        <v>SECURITY GUARD</v>
      </c>
      <c r="E90" s="439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38" t="str">
        <f t="shared" si="35"/>
        <v>ELECTRICIAN</v>
      </c>
      <c r="E91" s="439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38" t="str">
        <f t="shared" si="35"/>
        <v>ADMIN</v>
      </c>
      <c r="E92" s="439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38" t="str">
        <f t="shared" si="35"/>
        <v>WELTANCHANG</v>
      </c>
      <c r="E93" s="439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38" t="str">
        <f t="shared" si="35"/>
        <v>AC TECH</v>
      </c>
      <c r="E94" s="439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38" t="str">
        <f t="shared" si="35"/>
        <v>EXCELCON</v>
      </c>
      <c r="E95" s="439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38" t="str">
        <f t="shared" si="35"/>
        <v>REB TRADE</v>
      </c>
      <c r="E96" s="439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38" t="str">
        <f t="shared" si="35"/>
        <v>NEWCORE</v>
      </c>
      <c r="E97" s="439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38" t="str">
        <f t="shared" si="35"/>
        <v>SPECSERVE</v>
      </c>
      <c r="E98" s="439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38" t="str">
        <f t="shared" si="35"/>
        <v>AGCHEM</v>
      </c>
      <c r="E99" s="439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38" t="str">
        <f t="shared" si="35"/>
        <v>CYPRESS</v>
      </c>
      <c r="E100" s="439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38" t="str">
        <f t="shared" si="35"/>
        <v>SISCOR</v>
      </c>
      <c r="E101" s="439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38" t="str">
        <f t="shared" si="35"/>
        <v>ARLO</v>
      </c>
      <c r="E102" s="439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38" t="str">
        <f t="shared" si="35"/>
        <v/>
      </c>
      <c r="E103" s="439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38" t="str">
        <f t="shared" si="35"/>
        <v/>
      </c>
      <c r="E104" s="439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38" t="str">
        <f t="shared" si="35"/>
        <v/>
      </c>
      <c r="E105" s="439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38" t="str">
        <f t="shared" si="35"/>
        <v/>
      </c>
      <c r="E106" s="439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38" t="str">
        <f t="shared" si="35"/>
        <v/>
      </c>
      <c r="E107" s="439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38" t="str">
        <f t="shared" si="35"/>
        <v/>
      </c>
      <c r="E108" s="439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9112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1034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10146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696658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10146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418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189</v>
      </c>
      <c r="I130" s="511"/>
      <c r="J130" s="53">
        <f>MAX(F35:L35,F85:L85)</f>
        <v>195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Nov 24, 2024</v>
      </c>
      <c r="E131" s="475"/>
      <c r="F131" s="475"/>
      <c r="G131" s="476"/>
      <c r="H131" s="510">
        <v>696658</v>
      </c>
      <c r="I131" s="511"/>
      <c r="J131" s="68">
        <f>SUM(F114)</f>
        <v>10146</v>
      </c>
      <c r="K131" s="510">
        <f>H131+J131</f>
        <v>706804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0.11048802109251854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0.17998932884794616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0.25559769630288598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0.88875295473371285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6.1169497652185822E-2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0.53887806625874179</v>
      </c>
      <c r="Z6" t="s">
        <v>292</v>
      </c>
    </row>
    <row r="7" spans="1:27" s="6" customFormat="1" ht="20.100000000000001" customHeight="1" x14ac:dyDescent="0.3">
      <c r="A7" s="529" t="s">
        <v>514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6.58568116189443E-2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38" t="s">
        <v>516</v>
      </c>
      <c r="E30" s="439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38" t="s">
        <v>515</v>
      </c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9976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1028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11004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706804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11004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517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211</v>
      </c>
      <c r="I130" s="511"/>
      <c r="J130" s="53">
        <f>MAX(F35:L35,F85:L85)</f>
        <v>218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1, 2024</v>
      </c>
      <c r="E131" s="475"/>
      <c r="F131" s="475"/>
      <c r="G131" s="476"/>
      <c r="H131" s="510">
        <v>706804</v>
      </c>
      <c r="I131" s="511"/>
      <c r="J131" s="68">
        <f>SUM(F114)</f>
        <v>11004</v>
      </c>
      <c r="K131" s="510">
        <f>H131+J131</f>
        <v>717808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0.3846136916953462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0.34573340673976238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0.50123257737055638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0.11712303302156324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0.57099733309978962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0.14389095595060852</v>
      </c>
      <c r="Z6" t="s">
        <v>292</v>
      </c>
    </row>
    <row r="7" spans="1:27" s="6" customFormat="1" ht="20.100000000000001" customHeight="1" x14ac:dyDescent="0.3">
      <c r="A7" s="529" t="s">
        <v>519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0.70458094295182527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11192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12264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717808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12264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218</v>
      </c>
      <c r="I130" s="511"/>
      <c r="J130" s="53">
        <f>MAX(F35:L35,F85:L85)</f>
        <v>225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8, 2024</v>
      </c>
      <c r="E131" s="475"/>
      <c r="F131" s="475"/>
      <c r="G131" s="476"/>
      <c r="H131" s="510">
        <v>717808</v>
      </c>
      <c r="I131" s="511"/>
      <c r="J131" s="68">
        <f>SUM(F114)</f>
        <v>12264</v>
      </c>
      <c r="K131" s="510">
        <f>H131+J131</f>
        <v>730072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0.57403745962863839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0.20726133977485683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0.79590663066663714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0.68879909106653192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0.47983362480435066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0.30088976488104535</v>
      </c>
      <c r="Z6" t="s">
        <v>292</v>
      </c>
    </row>
    <row r="7" spans="1:27" s="6" customFormat="1" ht="20.100000000000001" customHeight="1" x14ac:dyDescent="0.3">
      <c r="A7" s="529" t="s">
        <v>520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0.15458083955702662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11864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12936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730072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12936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521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225</v>
      </c>
      <c r="I130" s="511"/>
      <c r="J130" s="53">
        <f>MAX(F35:L35,F85:L85)</f>
        <v>238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15, 2024</v>
      </c>
      <c r="E131" s="475"/>
      <c r="F131" s="475"/>
      <c r="G131" s="476"/>
      <c r="H131" s="510">
        <v>730072</v>
      </c>
      <c r="I131" s="511"/>
      <c r="J131" s="68">
        <f>SUM(F114)</f>
        <v>12936</v>
      </c>
      <c r="K131" s="510">
        <f>H131+J131</f>
        <v>743008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0.84458868070775039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0.51600723199610909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7</v>
      </c>
      <c r="Y3">
        <f t="shared" ca="1" si="1"/>
        <v>0.12101890919594505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0.16652798627040666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0.63298563938246311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0.373021207350268</v>
      </c>
      <c r="Z6" t="s">
        <v>292</v>
      </c>
    </row>
    <row r="7" spans="1:27" s="6" customFormat="1" ht="20.100000000000001" customHeight="1" x14ac:dyDescent="0.3">
      <c r="A7" s="529" t="s">
        <v>524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0.68649623154295125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10016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980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10996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10996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523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238</v>
      </c>
      <c r="I130" s="511"/>
      <c r="J130" s="53">
        <f>MAX(F35:L35,F85:L85)</f>
        <v>213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22, 2024</v>
      </c>
      <c r="E131" s="475"/>
      <c r="F131" s="475"/>
      <c r="G131" s="476"/>
      <c r="H131" s="510">
        <v>743008</v>
      </c>
      <c r="I131" s="511"/>
      <c r="J131" s="68">
        <f>SUM(F114)</f>
        <v>10996</v>
      </c>
      <c r="K131" s="510">
        <f>H131+J131</f>
        <v>754004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0.61230596514637847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0.53696999205194051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0.92769904441593709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0.80776786733253203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0.3264392236200826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0.7603201104595233</v>
      </c>
      <c r="Z6" t="s">
        <v>292</v>
      </c>
    </row>
    <row r="7" spans="1:27" s="6" customFormat="1" ht="20.100000000000001" customHeight="1" x14ac:dyDescent="0.3">
      <c r="A7" s="529" t="s">
        <v>525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0.4119026359288479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1504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1504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1504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526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213</v>
      </c>
      <c r="I130" s="511"/>
      <c r="J130" s="53">
        <f>MAX(F35:L35,F85:L85)</f>
        <v>46</v>
      </c>
      <c r="K130" s="510"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29, 2024</v>
      </c>
      <c r="E131" s="475"/>
      <c r="F131" s="475"/>
      <c r="G131" s="476"/>
      <c r="H131" s="510">
        <v>743008</v>
      </c>
      <c r="I131" s="511"/>
      <c r="J131" s="68">
        <f>SUM(F114)</f>
        <v>1504</v>
      </c>
      <c r="K131" s="510">
        <f>H131+J131</f>
        <v>744512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655</v>
      </c>
      <c r="I4" s="610" t="str">
        <f>REF_PRETEXT&amp;REF_TICKER_INC&amp;"-"&amp;REF_INC</f>
        <v>Reference No.: SSR/EHS/F/24-00-0097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612" t="s">
        <v>653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SSR/EHS/F/24-00-0097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December 30-31, 2024  (Monday-Tuesday)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644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09" t="s">
        <v>577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576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569</v>
      </c>
      <c r="Q66" s="602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578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579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0</v>
      </c>
      <c r="F165" s="595"/>
      <c r="G165" s="235"/>
      <c r="H165" s="589" t="s">
        <v>646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0</v>
      </c>
      <c r="F166" s="595"/>
      <c r="G166" s="235"/>
      <c r="H166" s="589" t="s">
        <v>647</v>
      </c>
      <c r="I166" s="589"/>
      <c r="J166" s="590">
        <f>SUM(E167:F168,J165)</f>
        <v>744512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590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46</v>
      </c>
      <c r="G181" s="573"/>
      <c r="H181" s="574">
        <f>MAX(E92:K92,E115:K115)</f>
        <v>0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744512</v>
      </c>
      <c r="G182" s="573"/>
      <c r="H182" s="574">
        <f>E167</f>
        <v>0</v>
      </c>
      <c r="I182" s="574"/>
      <c r="J182" s="576">
        <f>SUM(F182:I182)</f>
        <v>744512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607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608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591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592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64" priority="11" stopIfTrue="1">
      <formula>OR($P$56="",NOT(ISNUMBER($P$56)),$P$56&lt;=0)</formula>
    </cfRule>
  </conditionalFormatting>
  <conditionalFormatting sqref="C209:G209">
    <cfRule type="expression" dxfId="363" priority="4" stopIfTrue="1">
      <formula>SUM($B$203:$B$208)&lt;=0</formula>
    </cfRule>
  </conditionalFormatting>
  <conditionalFormatting sqref="C221:G221">
    <cfRule type="expression" dxfId="362" priority="5" stopIfTrue="1">
      <formula>SUM($B$212:$B$220)&lt;=0</formula>
    </cfRule>
  </conditionalFormatting>
  <conditionalFormatting sqref="C260:I260">
    <cfRule type="expression" dxfId="361" priority="8" stopIfTrue="1">
      <formula>SUM(G239:I239)&lt;=0</formula>
    </cfRule>
  </conditionalFormatting>
  <conditionalFormatting sqref="C72:K92 C95:K115 C120:K140 C143:K163">
    <cfRule type="expression" dxfId="360" priority="6" stopIfTrue="1">
      <formula>OR(C$71="",$C72="")</formula>
    </cfRule>
  </conditionalFormatting>
  <conditionalFormatting sqref="C203:K208 C212:K220">
    <cfRule type="expression" dxfId="359" priority="3" stopIfTrue="1">
      <formula>OR($C203="",$H203="")</formula>
    </cfRule>
  </conditionalFormatting>
  <conditionalFormatting sqref="C226:K234">
    <cfRule type="expression" dxfId="358" priority="2" stopIfTrue="1">
      <formula>$C226=""</formula>
    </cfRule>
  </conditionalFormatting>
  <conditionalFormatting sqref="C235:K235">
    <cfRule type="expression" dxfId="357" priority="7" stopIfTrue="1">
      <formula>SUM($F$224:$I$224)&lt;=0</formula>
    </cfRule>
  </conditionalFormatting>
  <conditionalFormatting sqref="C241:K259">
    <cfRule type="expression" dxfId="356" priority="1" stopIfTrue="1">
      <formula>$C241=""</formula>
    </cfRule>
  </conditionalFormatting>
  <conditionalFormatting sqref="J260">
    <cfRule type="expression" dxfId="355" priority="10" stopIfTrue="1">
      <formula>SUM(N239:Q239)&lt;=0</formula>
    </cfRule>
  </conditionalFormatting>
  <conditionalFormatting sqref="K260">
    <cfRule type="expression" dxfId="354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SSR/EHS/F/24-00-0098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612" t="s">
        <v>649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SSR/EHS/F/24-00-0098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1-5, 2025  (Wednesday-Sunday)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644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09" t="s">
        <v>577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576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569</v>
      </c>
      <c r="Q66" s="602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578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579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408</v>
      </c>
      <c r="F165" s="595"/>
      <c r="G165" s="235"/>
      <c r="H165" s="589" t="s">
        <v>646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0</v>
      </c>
      <c r="F166" s="595"/>
      <c r="G166" s="235"/>
      <c r="H166" s="589" t="s">
        <v>647</v>
      </c>
      <c r="I166" s="589"/>
      <c r="J166" s="590">
        <f>SUM(E167:F168,J165)</f>
        <v>744920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408</v>
      </c>
      <c r="F167" s="590"/>
      <c r="G167" s="235"/>
      <c r="H167" s="235"/>
      <c r="I167" s="232"/>
      <c r="J167" s="591" t="str">
        <f>IF(J182=F182,"",ROUND((J182/F182-1)*100,2)&amp;"% ↑")</f>
        <v>0.05%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590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0</v>
      </c>
      <c r="G181" s="573"/>
      <c r="H181" s="574">
        <f>MAX(E92:K92,E115:K115)</f>
        <v>18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744512</v>
      </c>
      <c r="G182" s="573"/>
      <c r="H182" s="574">
        <f>E167</f>
        <v>408</v>
      </c>
      <c r="I182" s="574"/>
      <c r="J182" s="576">
        <f>SUM(F182:I182)</f>
        <v>744920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607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608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591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592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53" priority="11" stopIfTrue="1">
      <formula>OR($P$56="",NOT(ISNUMBER($P$56)),$P$56&lt;=0)</formula>
    </cfRule>
  </conditionalFormatting>
  <conditionalFormatting sqref="C209:G209">
    <cfRule type="expression" dxfId="352" priority="4" stopIfTrue="1">
      <formula>SUM($B$203:$B$208)&lt;=0</formula>
    </cfRule>
  </conditionalFormatting>
  <conditionalFormatting sqref="C221:G221">
    <cfRule type="expression" dxfId="351" priority="5" stopIfTrue="1">
      <formula>SUM($B$212:$B$220)&lt;=0</formula>
    </cfRule>
  </conditionalFormatting>
  <conditionalFormatting sqref="C260:I260">
    <cfRule type="expression" dxfId="350" priority="8" stopIfTrue="1">
      <formula>SUM(G239:I239)&lt;=0</formula>
    </cfRule>
  </conditionalFormatting>
  <conditionalFormatting sqref="C72:K92 C95:K115 C120:K140 C143:K163">
    <cfRule type="expression" dxfId="349" priority="6" stopIfTrue="1">
      <formula>OR(C$71="",$C72="")</formula>
    </cfRule>
  </conditionalFormatting>
  <conditionalFormatting sqref="C203:K208 C212:K220">
    <cfRule type="expression" dxfId="348" priority="3" stopIfTrue="1">
      <formula>OR($C203="",$H203="")</formula>
    </cfRule>
  </conditionalFormatting>
  <conditionalFormatting sqref="C226:K234">
    <cfRule type="expression" dxfId="347" priority="2" stopIfTrue="1">
      <formula>$C226=""</formula>
    </cfRule>
  </conditionalFormatting>
  <conditionalFormatting sqref="C235:K235">
    <cfRule type="expression" dxfId="346" priority="7" stopIfTrue="1">
      <formula>SUM($F$224:$I$224)&lt;=0</formula>
    </cfRule>
  </conditionalFormatting>
  <conditionalFormatting sqref="C241:K259">
    <cfRule type="expression" dxfId="345" priority="1" stopIfTrue="1">
      <formula>$C241=""</formula>
    </cfRule>
  </conditionalFormatting>
  <conditionalFormatting sqref="J260">
    <cfRule type="expression" dxfId="344" priority="10" stopIfTrue="1">
      <formula>SUM(N239:Q239)&lt;=0</formula>
    </cfRule>
  </conditionalFormatting>
  <conditionalFormatting sqref="K260">
    <cfRule type="expression" dxfId="34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6"/>
      <c r="B1" s="626"/>
      <c r="C1" s="626"/>
      <c r="D1" s="626"/>
      <c r="E1" s="626"/>
      <c r="F1" s="626"/>
      <c r="G1" s="626"/>
      <c r="H1" s="626"/>
      <c r="I1" s="626"/>
      <c r="J1" s="626"/>
      <c r="K1" s="626"/>
      <c r="L1" s="626"/>
      <c r="M1" s="626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1</v>
      </c>
      <c r="Y1" s="159">
        <f t="shared" ref="Y1:Y7" ca="1" si="2">RAND()</f>
        <v>0.99643583946065628</v>
      </c>
      <c r="Z1" s="159" t="s">
        <v>141</v>
      </c>
      <c r="AA1" s="50">
        <v>228</v>
      </c>
    </row>
    <row r="2" spans="1:27" s="159" customFormat="1" x14ac:dyDescent="0.25">
      <c r="A2" s="626"/>
      <c r="B2" s="626"/>
      <c r="C2" s="626"/>
      <c r="D2" s="626"/>
      <c r="E2" s="626"/>
      <c r="F2" s="626"/>
      <c r="G2" s="626"/>
      <c r="H2" s="626"/>
      <c r="I2" s="626"/>
      <c r="J2" s="626"/>
      <c r="K2" s="626"/>
      <c r="L2" s="626"/>
      <c r="M2" s="626"/>
      <c r="O2" s="201"/>
      <c r="P2" s="200"/>
      <c r="X2" s="159">
        <f t="shared" ca="1" si="1"/>
        <v>7</v>
      </c>
      <c r="Y2" s="159">
        <f t="shared" ca="1" si="2"/>
        <v>8.2563859424739428E-2</v>
      </c>
      <c r="Z2" s="159" t="s">
        <v>408</v>
      </c>
    </row>
    <row r="3" spans="1:27" s="159" customFormat="1" x14ac:dyDescent="0.25">
      <c r="A3" s="626"/>
      <c r="B3" s="626"/>
      <c r="C3" s="626"/>
      <c r="D3" s="626"/>
      <c r="E3" s="626"/>
      <c r="F3" s="626"/>
      <c r="G3" s="626"/>
      <c r="H3" s="626"/>
      <c r="I3" s="626"/>
      <c r="J3" s="626"/>
      <c r="K3" s="626"/>
      <c r="L3" s="626"/>
      <c r="M3" s="626"/>
      <c r="O3" s="621" t="s">
        <v>559</v>
      </c>
      <c r="P3" s="621"/>
      <c r="X3" s="159">
        <f t="shared" ca="1" si="1"/>
        <v>2</v>
      </c>
      <c r="Y3" s="159">
        <f t="shared" ca="1" si="2"/>
        <v>0.77335785691955683</v>
      </c>
      <c r="Z3" s="159" t="s">
        <v>193</v>
      </c>
    </row>
    <row r="4" spans="1:27" s="159" customFormat="1" x14ac:dyDescent="0.25">
      <c r="A4" s="626"/>
      <c r="B4" s="626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O4" s="622">
        <v>45658</v>
      </c>
      <c r="P4" s="622"/>
      <c r="X4" s="159">
        <f t="shared" ca="1" si="1"/>
        <v>5</v>
      </c>
      <c r="Y4" s="159">
        <f t="shared" ca="1" si="2"/>
        <v>0.38934261346220078</v>
      </c>
      <c r="Z4" s="159" t="s">
        <v>405</v>
      </c>
    </row>
    <row r="5" spans="1:27" s="159" customFormat="1" ht="20.25" customHeight="1" x14ac:dyDescent="0.25">
      <c r="A5" s="623" t="s">
        <v>44</v>
      </c>
      <c r="B5" s="623"/>
      <c r="C5" s="623"/>
      <c r="D5" s="623"/>
      <c r="E5" s="623"/>
      <c r="F5" s="623"/>
      <c r="G5" s="623"/>
      <c r="H5" s="623"/>
      <c r="I5" s="623"/>
      <c r="J5" s="623"/>
      <c r="K5" s="623"/>
      <c r="L5" s="623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3</v>
      </c>
      <c r="Y5" s="159">
        <f t="shared" ca="1" si="2"/>
        <v>0.60819839696878975</v>
      </c>
      <c r="Z5" s="159" t="s">
        <v>214</v>
      </c>
    </row>
    <row r="6" spans="1:27" s="159" customFormat="1" ht="9.75" customHeight="1" x14ac:dyDescent="0.25">
      <c r="A6" s="623"/>
      <c r="B6" s="623"/>
      <c r="C6" s="623"/>
      <c r="D6" s="623"/>
      <c r="E6" s="623"/>
      <c r="F6" s="623"/>
      <c r="G6" s="623"/>
      <c r="H6" s="623"/>
      <c r="I6" s="623"/>
      <c r="J6" s="623"/>
      <c r="K6" s="623"/>
      <c r="L6" s="623"/>
      <c r="M6" s="205"/>
      <c r="X6" s="159">
        <f t="shared" ca="1" si="1"/>
        <v>4</v>
      </c>
      <c r="Y6" s="159">
        <f t="shared" ca="1" si="2"/>
        <v>0.43608522247970216</v>
      </c>
      <c r="Z6" s="159" t="s">
        <v>292</v>
      </c>
    </row>
    <row r="7" spans="1:27" s="160" customFormat="1" ht="23.25" customHeight="1" x14ac:dyDescent="0.25">
      <c r="A7" s="624" t="s">
        <v>560</v>
      </c>
      <c r="B7" s="624"/>
      <c r="C7" s="624"/>
      <c r="D7" s="624"/>
      <c r="E7" s="624"/>
      <c r="F7" s="624"/>
      <c r="G7" s="624"/>
      <c r="H7" s="624"/>
      <c r="I7" s="624"/>
      <c r="J7" s="624"/>
      <c r="K7" s="624"/>
      <c r="L7" s="624"/>
      <c r="M7" s="206"/>
      <c r="O7" s="159"/>
      <c r="P7" s="159"/>
      <c r="X7" s="160">
        <f t="shared" ca="1" si="1"/>
        <v>6</v>
      </c>
      <c r="Y7" s="160">
        <f t="shared" ca="1" si="2"/>
        <v>0.13500018556770033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5" t="s">
        <v>45</v>
      </c>
      <c r="B9" s="625"/>
      <c r="C9" s="625"/>
      <c r="D9" s="161" t="s">
        <v>540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541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542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557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543</v>
      </c>
      <c r="E15" s="629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561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558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562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408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408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546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408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5,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 t="s">
        <v>564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8">
        <v>0</v>
      </c>
      <c r="I138" s="659"/>
      <c r="J138" s="174">
        <f>MAX(F37:L37,F90:L90)</f>
        <v>18</v>
      </c>
      <c r="K138" s="660">
        <f>MAX(H138,J138,REF!E1)</f>
        <v>238</v>
      </c>
      <c r="L138" s="661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545</v>
      </c>
      <c r="F139" s="444"/>
      <c r="G139" s="445"/>
      <c r="H139" s="658">
        <f>F121</f>
        <v>744512</v>
      </c>
      <c r="I139" s="659"/>
      <c r="J139" s="213">
        <f>SUM(F120)</f>
        <v>408</v>
      </c>
      <c r="K139" s="662">
        <f>H139+J139</f>
        <v>744920</v>
      </c>
      <c r="L139" s="662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52" t="str">
        <f>IF($K$139=$H$139,"",ROUND(($K$139/$H$139-1)*100,2)&amp;"% ↑")</f>
        <v>0.05% ↑</v>
      </c>
      <c r="L140" s="65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544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547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548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549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550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551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552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553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554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555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556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0" t="s">
        <v>91</v>
      </c>
      <c r="D168" s="650"/>
      <c r="E168" s="650"/>
      <c r="F168" s="650"/>
      <c r="G168" s="650"/>
      <c r="H168" s="650"/>
      <c r="I168" s="650"/>
      <c r="J168" s="650"/>
      <c r="K168" s="650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3" t="s">
        <v>91</v>
      </c>
      <c r="D174" s="654"/>
      <c r="E174" s="191"/>
      <c r="F174" s="655"/>
      <c r="G174" s="656"/>
      <c r="H174" s="655"/>
      <c r="I174" s="656"/>
      <c r="J174" s="655"/>
      <c r="K174" s="656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7" t="s">
        <v>99</v>
      </c>
      <c r="D180" s="657"/>
      <c r="E180" s="657"/>
      <c r="F180" s="657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</mergeCells>
  <conditionalFormatting sqref="C17:D34 F17:L34 C35:L36 C42:L61 C70:L89 C95:L114">
    <cfRule type="expression" dxfId="342" priority="4" stopIfTrue="1">
      <formula>$C17=""</formula>
    </cfRule>
  </conditionalFormatting>
  <conditionalFormatting sqref="F15:L37 F40:L62 F68:L90 F93:L115">
    <cfRule type="expression" dxfId="341" priority="5" stopIfTrue="1">
      <formula>F$15=""</formula>
    </cfRule>
  </conditionalFormatting>
  <conditionalFormatting sqref="K140">
    <cfRule type="expression" dxfId="34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SSR/EHS/F/24-00-0099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612" t="s">
        <v>651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SSR/EHS/F/24-00-0099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6-12, 2025  (Monday-Sunday)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644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09" t="s">
        <v>577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576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569</v>
      </c>
      <c r="Q66" s="602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578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579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GERON</v>
      </c>
      <c r="D153" s="596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LITAN</v>
      </c>
      <c r="D154" s="596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MSJR</v>
      </c>
      <c r="D155" s="596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MULTI LINE</v>
      </c>
      <c r="D156" s="596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NEWCORE</v>
      </c>
      <c r="D157" s="596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PRIME POWER ENERGIE</v>
      </c>
      <c r="D158" s="596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 TRADE</v>
      </c>
      <c r="D159" s="596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SISCOR</v>
      </c>
      <c r="D160" s="596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11080</v>
      </c>
      <c r="F165" s="595"/>
      <c r="G165" s="235"/>
      <c r="H165" s="589" t="s">
        <v>646</v>
      </c>
      <c r="I165" s="589"/>
      <c r="J165" s="590">
        <f>R67</f>
        <v>744920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1006</v>
      </c>
      <c r="F166" s="595"/>
      <c r="G166" s="235"/>
      <c r="H166" s="589" t="s">
        <v>647</v>
      </c>
      <c r="I166" s="589"/>
      <c r="J166" s="590">
        <f>SUM(E167:F168,J165)</f>
        <v>757006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12086</v>
      </c>
      <c r="F167" s="590"/>
      <c r="G167" s="235"/>
      <c r="H167" s="235"/>
      <c r="I167" s="232"/>
      <c r="J167" s="591" t="str">
        <f>IF(J182=F182,"",ROUND((J182/F182-1)*100,2)&amp;"% ↑")</f>
        <v>1.62%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590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18</v>
      </c>
      <c r="G181" s="573"/>
      <c r="H181" s="574">
        <f>MAX(E92:K92,E115:K115)</f>
        <v>236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744920</v>
      </c>
      <c r="G182" s="573"/>
      <c r="H182" s="574">
        <f>E167</f>
        <v>12086</v>
      </c>
      <c r="I182" s="574"/>
      <c r="J182" s="576">
        <f>SUM(F182:I182)</f>
        <v>757006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607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608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591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592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39" priority="11" stopIfTrue="1">
      <formula>OR($P$56="",NOT(ISNUMBER($P$56)),$P$56&lt;=0)</formula>
    </cfRule>
  </conditionalFormatting>
  <conditionalFormatting sqref="C209:G209">
    <cfRule type="expression" dxfId="338" priority="4" stopIfTrue="1">
      <formula>SUM($B$203:$B$208)&lt;=0</formula>
    </cfRule>
  </conditionalFormatting>
  <conditionalFormatting sqref="C221:G221">
    <cfRule type="expression" dxfId="337" priority="5" stopIfTrue="1">
      <formula>SUM($B$212:$B$220)&lt;=0</formula>
    </cfRule>
  </conditionalFormatting>
  <conditionalFormatting sqref="C260:I260">
    <cfRule type="expression" dxfId="336" priority="8" stopIfTrue="1">
      <formula>SUM(G239:I239)&lt;=0</formula>
    </cfRule>
  </conditionalFormatting>
  <conditionalFormatting sqref="C72:K92 C95:K115 C120:K140 C143:K163">
    <cfRule type="expression" dxfId="335" priority="6" stopIfTrue="1">
      <formula>OR(C$71="",$C72="")</formula>
    </cfRule>
  </conditionalFormatting>
  <conditionalFormatting sqref="C203:K208 C212:K220">
    <cfRule type="expression" dxfId="334" priority="3" stopIfTrue="1">
      <formula>OR($C203="",$H203="")</formula>
    </cfRule>
  </conditionalFormatting>
  <conditionalFormatting sqref="C226:K234">
    <cfRule type="expression" dxfId="333" priority="2" stopIfTrue="1">
      <formula>$C226=""</formula>
    </cfRule>
  </conditionalFormatting>
  <conditionalFormatting sqref="C235:K235">
    <cfRule type="expression" dxfId="332" priority="7" stopIfTrue="1">
      <formula>SUM($F$224:$I$224)&lt;=0</formula>
    </cfRule>
  </conditionalFormatting>
  <conditionalFormatting sqref="C241:K259">
    <cfRule type="expression" dxfId="331" priority="1" stopIfTrue="1">
      <formula>$C241=""</formula>
    </cfRule>
  </conditionalFormatting>
  <conditionalFormatting sqref="J260">
    <cfRule type="expression" dxfId="330" priority="10" stopIfTrue="1">
      <formula>SUM(N239:Q239)&lt;=0</formula>
    </cfRule>
  </conditionalFormatting>
  <conditionalFormatting sqref="K260">
    <cfRule type="expression" dxfId="32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6"/>
      <c r="B1" s="626"/>
      <c r="C1" s="626"/>
      <c r="D1" s="626"/>
      <c r="E1" s="626"/>
      <c r="F1" s="626"/>
      <c r="G1" s="626"/>
      <c r="H1" s="626"/>
      <c r="I1" s="626"/>
      <c r="J1" s="626"/>
      <c r="K1" s="626"/>
      <c r="L1" s="626"/>
      <c r="M1" s="626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1</v>
      </c>
      <c r="Y1" s="159">
        <f ca="1">RAND()</f>
        <v>0.75875096621017568</v>
      </c>
      <c r="Z1" s="159" t="s">
        <v>141</v>
      </c>
      <c r="AA1" s="50">
        <v>228</v>
      </c>
    </row>
    <row r="2" spans="1:27" s="159" customFormat="1" x14ac:dyDescent="0.25">
      <c r="A2" s="626"/>
      <c r="B2" s="626"/>
      <c r="C2" s="626"/>
      <c r="D2" s="626"/>
      <c r="E2" s="626"/>
      <c r="F2" s="626"/>
      <c r="G2" s="626"/>
      <c r="H2" s="626"/>
      <c r="I2" s="626"/>
      <c r="J2" s="626"/>
      <c r="K2" s="626"/>
      <c r="L2" s="626"/>
      <c r="M2" s="626"/>
      <c r="O2" s="201"/>
      <c r="P2" s="200"/>
      <c r="X2" s="159">
        <f t="shared" ref="X2:X7" ca="1" si="1">RANK($Y2, $Y$1:$Y$7)</f>
        <v>4</v>
      </c>
      <c r="Y2" s="159">
        <f t="shared" ref="Y2:Y7" ca="1" si="2">RAND()</f>
        <v>0.32701537166359973</v>
      </c>
      <c r="Z2" s="159" t="s">
        <v>408</v>
      </c>
    </row>
    <row r="3" spans="1:27" s="159" customFormat="1" x14ac:dyDescent="0.25">
      <c r="A3" s="626"/>
      <c r="B3" s="626"/>
      <c r="C3" s="626"/>
      <c r="D3" s="626"/>
      <c r="E3" s="626"/>
      <c r="F3" s="626"/>
      <c r="G3" s="626"/>
      <c r="H3" s="626"/>
      <c r="I3" s="626"/>
      <c r="J3" s="626"/>
      <c r="K3" s="626"/>
      <c r="L3" s="626"/>
      <c r="M3" s="626"/>
      <c r="O3" s="621" t="s">
        <v>559</v>
      </c>
      <c r="P3" s="621"/>
      <c r="X3" s="159">
        <f t="shared" ca="1" si="1"/>
        <v>6</v>
      </c>
      <c r="Y3" s="159">
        <f t="shared" ca="1" si="2"/>
        <v>0.20481684153993673</v>
      </c>
      <c r="Z3" s="159" t="s">
        <v>193</v>
      </c>
    </row>
    <row r="4" spans="1:27" s="159" customFormat="1" x14ac:dyDescent="0.25">
      <c r="A4" s="626"/>
      <c r="B4" s="626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O4" s="622">
        <v>45663</v>
      </c>
      <c r="P4" s="622"/>
      <c r="X4" s="159">
        <f t="shared" ca="1" si="1"/>
        <v>5</v>
      </c>
      <c r="Y4" s="159">
        <f t="shared" ca="1" si="2"/>
        <v>0.2987818932905375</v>
      </c>
      <c r="Z4" s="159" t="s">
        <v>405</v>
      </c>
    </row>
    <row r="5" spans="1:27" s="159" customFormat="1" ht="20.25" customHeight="1" x14ac:dyDescent="0.25">
      <c r="A5" s="623" t="s">
        <v>44</v>
      </c>
      <c r="B5" s="623"/>
      <c r="C5" s="623"/>
      <c r="D5" s="623"/>
      <c r="E5" s="623"/>
      <c r="F5" s="623"/>
      <c r="G5" s="623"/>
      <c r="H5" s="623"/>
      <c r="I5" s="623"/>
      <c r="J5" s="623"/>
      <c r="K5" s="623"/>
      <c r="L5" s="623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2</v>
      </c>
      <c r="Y5" s="159">
        <f t="shared" ca="1" si="2"/>
        <v>0.51027239619601517</v>
      </c>
      <c r="Z5" s="159" t="s">
        <v>214</v>
      </c>
    </row>
    <row r="6" spans="1:27" s="159" customFormat="1" ht="9.75" customHeight="1" x14ac:dyDescent="0.25">
      <c r="A6" s="623"/>
      <c r="B6" s="623"/>
      <c r="C6" s="623"/>
      <c r="D6" s="623"/>
      <c r="E6" s="623"/>
      <c r="F6" s="623"/>
      <c r="G6" s="623"/>
      <c r="H6" s="623"/>
      <c r="I6" s="623"/>
      <c r="J6" s="623"/>
      <c r="K6" s="623"/>
      <c r="L6" s="623"/>
      <c r="M6" s="205"/>
      <c r="X6" s="159">
        <f t="shared" ca="1" si="1"/>
        <v>7</v>
      </c>
      <c r="Y6" s="159">
        <f t="shared" ca="1" si="2"/>
        <v>0.13689542699948276</v>
      </c>
      <c r="Z6" s="159" t="s">
        <v>292</v>
      </c>
    </row>
    <row r="7" spans="1:27" s="160" customFormat="1" ht="23.25" customHeight="1" x14ac:dyDescent="0.25">
      <c r="A7" s="624" t="s">
        <v>563</v>
      </c>
      <c r="B7" s="624"/>
      <c r="C7" s="624"/>
      <c r="D7" s="624"/>
      <c r="E7" s="624"/>
      <c r="F7" s="624"/>
      <c r="G7" s="624"/>
      <c r="H7" s="624"/>
      <c r="I7" s="624"/>
      <c r="J7" s="624"/>
      <c r="K7" s="624"/>
      <c r="L7" s="624"/>
      <c r="M7" s="206"/>
      <c r="O7" s="159"/>
      <c r="P7" s="159"/>
      <c r="X7" s="160">
        <f t="shared" ca="1" si="1"/>
        <v>3</v>
      </c>
      <c r="Y7" s="160">
        <f t="shared" ca="1" si="2"/>
        <v>0.38276826743437786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5" t="s">
        <v>45</v>
      </c>
      <c r="B9" s="625"/>
      <c r="C9" s="625"/>
      <c r="D9" s="161" t="s">
        <v>540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541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542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557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543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189</v>
      </c>
      <c r="E21" s="631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532</v>
      </c>
      <c r="E22" s="631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420</v>
      </c>
      <c r="E23" s="631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30" t="s">
        <v>533</v>
      </c>
      <c r="E24" s="631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30" t="s">
        <v>203</v>
      </c>
      <c r="E25" s="631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566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30" t="s">
        <v>535</v>
      </c>
      <c r="E27" s="631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253</v>
      </c>
      <c r="E28" s="631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30" t="s">
        <v>565</v>
      </c>
      <c r="E29" s="631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30" t="s">
        <v>289</v>
      </c>
      <c r="E30" s="631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536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531</v>
      </c>
      <c r="E32" s="631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224</v>
      </c>
      <c r="E33" s="631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30" t="s">
        <v>391</v>
      </c>
      <c r="E34" s="631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612</v>
      </c>
      <c r="E35" s="631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AC TECH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AGCHEM</v>
      </c>
      <c r="E47" s="631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ARLO</v>
      </c>
      <c r="E48" s="631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CYPRESS</v>
      </c>
      <c r="E49" s="631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EXCELCON</v>
      </c>
      <c r="E50" s="631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GERON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LITAN</v>
      </c>
      <c r="E52" s="631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MSJR</v>
      </c>
      <c r="E53" s="631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MULTI-LINE</v>
      </c>
      <c r="E54" s="631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NEWCORE</v>
      </c>
      <c r="E55" s="631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PRIME POWER ENERGIE</v>
      </c>
      <c r="E56" s="631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REB TRADE</v>
      </c>
      <c r="E57" s="631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SISCOR</v>
      </c>
      <c r="E58" s="631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SPECSERVE</v>
      </c>
      <c r="E59" s="631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WELTANCHAUNG</v>
      </c>
      <c r="E60" s="631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561</v>
      </c>
      <c r="D62" s="468"/>
      <c r="E62" s="469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558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AC TECH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AGCHEM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ARLO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CYPRESS</v>
      </c>
      <c r="E77" s="631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EXCELCON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GERON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LITAN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MSJR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MULTI-LINE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NEWCORE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PRIME POWER ENERGIE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REB TRADE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SISCOR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SPECSERVE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WELTANCHAUNG</v>
      </c>
      <c r="E88" s="631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AC TECH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AGCHEM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ARLO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CYPRESS</v>
      </c>
      <c r="E102" s="631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EXCELCON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GERON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LITAN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MSJR</v>
      </c>
      <c r="E106" s="631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MULTI-LINE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NEWCORE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PRIME POWER ENERGIE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REB TRADE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SISCOR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SPECSERVE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WELTANCHAUNG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562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11080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1006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12086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546</v>
      </c>
      <c r="D121" s="444"/>
      <c r="E121" s="445"/>
      <c r="F121" s="634">
        <v>744920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12086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12,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8">
        <v>18</v>
      </c>
      <c r="I138" s="659"/>
      <c r="J138" s="174">
        <f>MAX(F37:L37,F90:L90)</f>
        <v>236</v>
      </c>
      <c r="K138" s="660">
        <f>MAX(H138,J138,REF!E1)</f>
        <v>238</v>
      </c>
      <c r="L138" s="661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545</v>
      </c>
      <c r="F139" s="444"/>
      <c r="G139" s="445"/>
      <c r="H139" s="658">
        <f>F121</f>
        <v>744920</v>
      </c>
      <c r="I139" s="659"/>
      <c r="J139" s="213">
        <f>SUM(F120)</f>
        <v>12086</v>
      </c>
      <c r="K139" s="662">
        <f>H139+J139</f>
        <v>757006</v>
      </c>
      <c r="L139" s="662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52" t="str">
        <f>IF($K$139=$H$139,"",ROUND(($K$139/$H$139-1)*100,2)&amp;"% ↑")</f>
        <v>1.62% ↑</v>
      </c>
      <c r="L140" s="65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544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547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548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549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550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551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552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553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554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555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556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0" t="s">
        <v>91</v>
      </c>
      <c r="D168" s="650"/>
      <c r="E168" s="650"/>
      <c r="F168" s="650"/>
      <c r="G168" s="650"/>
      <c r="H168" s="650"/>
      <c r="I168" s="650"/>
      <c r="J168" s="650"/>
      <c r="K168" s="650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3" t="s">
        <v>91</v>
      </c>
      <c r="D174" s="654"/>
      <c r="E174" s="191"/>
      <c r="F174" s="655"/>
      <c r="G174" s="656"/>
      <c r="H174" s="655"/>
      <c r="I174" s="656"/>
      <c r="J174" s="655"/>
      <c r="K174" s="656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7" t="s">
        <v>99</v>
      </c>
      <c r="D180" s="657"/>
      <c r="E180" s="657"/>
      <c r="F180" s="657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5 F17:L35 C36:L36 C42:L61 C70:L89 C95:L114">
    <cfRule type="expression" dxfId="328" priority="2" stopIfTrue="1">
      <formula>$C17=""</formula>
    </cfRule>
  </conditionalFormatting>
  <conditionalFormatting sqref="F15:L37 F40:L62 F68:L90 F93:L115">
    <cfRule type="expression" dxfId="327" priority="3" stopIfTrue="1">
      <formula>F$15=""</formula>
    </cfRule>
  </conditionalFormatting>
  <conditionalFormatting sqref="K140">
    <cfRule type="expression" dxfId="32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612" t="s">
        <v>652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13-19,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12064</v>
      </c>
      <c r="F165" s="595"/>
      <c r="G165" s="235"/>
      <c r="H165" s="589" t="s">
        <v>646</v>
      </c>
      <c r="I165" s="589"/>
      <c r="J165" s="590">
        <f>R67</f>
        <v>757006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938</v>
      </c>
      <c r="F166" s="595"/>
      <c r="G166" s="235"/>
      <c r="H166" s="589" t="s">
        <v>647</v>
      </c>
      <c r="I166" s="589"/>
      <c r="J166" s="590">
        <f>SUM(E167:F168,J165)</f>
        <v>770008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13002</v>
      </c>
      <c r="F167" s="590"/>
      <c r="G167" s="235"/>
      <c r="H167" s="235"/>
      <c r="I167" s="232"/>
      <c r="J167" s="591" t="str">
        <f>IF(J182=F182,"",ROUND((J182/F182-1)*100,2)&amp;"% ↑")</f>
        <v>1.72%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236</v>
      </c>
      <c r="G181" s="573"/>
      <c r="H181" s="574">
        <f>MAX(E92:K92,E115:K115)</f>
        <v>243</v>
      </c>
      <c r="I181" s="574"/>
      <c r="J181" s="575">
        <f>MAX(F181,H181,T66)</f>
        <v>243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757006</v>
      </c>
      <c r="G182" s="573"/>
      <c r="H182" s="574">
        <f>E167</f>
        <v>13002</v>
      </c>
      <c r="I182" s="574"/>
      <c r="J182" s="576">
        <f>SUM(F182:I182)</f>
        <v>770008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325" priority="11" stopIfTrue="1">
      <formula>OR($P$56="",NOT(ISNUMBER($P$56)),$P$56&lt;=0)</formula>
    </cfRule>
  </conditionalFormatting>
  <conditionalFormatting sqref="C209:G209">
    <cfRule type="expression" dxfId="324" priority="4" stopIfTrue="1">
      <formula>SUM($B$203:$B$208)&lt;=0</formula>
    </cfRule>
  </conditionalFormatting>
  <conditionalFormatting sqref="C221:G221">
    <cfRule type="expression" dxfId="323" priority="5" stopIfTrue="1">
      <formula>SUM($B$212:$B$220)&lt;=0</formula>
    </cfRule>
  </conditionalFormatting>
  <conditionalFormatting sqref="C260:I260">
    <cfRule type="expression" dxfId="322" priority="8" stopIfTrue="1">
      <formula>SUM(G239:I239)&lt;=0</formula>
    </cfRule>
  </conditionalFormatting>
  <conditionalFormatting sqref="C72:K92 C95:K115 C120:K140 C143:K163">
    <cfRule type="expression" dxfId="321" priority="6" stopIfTrue="1">
      <formula>OR(C$71="",$C72="")</formula>
    </cfRule>
  </conditionalFormatting>
  <conditionalFormatting sqref="C203:K208 C212:K220">
    <cfRule type="expression" dxfId="320" priority="3" stopIfTrue="1">
      <formula>OR($C203="",$H203="")</formula>
    </cfRule>
  </conditionalFormatting>
  <conditionalFormatting sqref="C226:K234">
    <cfRule type="expression" dxfId="319" priority="2" stopIfTrue="1">
      <formula>$C226=""</formula>
    </cfRule>
  </conditionalFormatting>
  <conditionalFormatting sqref="C235:K235">
    <cfRule type="expression" dxfId="318" priority="7" stopIfTrue="1">
      <formula>SUM($F$224:$I$224)&lt;=0</formula>
    </cfRule>
  </conditionalFormatting>
  <conditionalFormatting sqref="C241:K259">
    <cfRule type="expression" dxfId="317" priority="1" stopIfTrue="1">
      <formula>$C241=""</formula>
    </cfRule>
  </conditionalFormatting>
  <conditionalFormatting sqref="J260">
    <cfRule type="expression" dxfId="316" priority="10" stopIfTrue="1">
      <formula>SUM(N239:Q239)&lt;=0</formula>
    </cfRule>
  </conditionalFormatting>
  <conditionalFormatting sqref="K260">
    <cfRule type="expression" dxfId="31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612" t="s">
        <v>662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20-26,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16176</v>
      </c>
      <c r="F165" s="595"/>
      <c r="G165" s="235"/>
      <c r="H165" s="589" t="s">
        <v>646</v>
      </c>
      <c r="I165" s="589"/>
      <c r="J165" s="590">
        <f>R67</f>
        <v>770008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1046</v>
      </c>
      <c r="F166" s="595"/>
      <c r="G166" s="235"/>
      <c r="H166" s="589" t="s">
        <v>647</v>
      </c>
      <c r="I166" s="589"/>
      <c r="J166" s="590">
        <f>SUM(E167:F168,J165)</f>
        <v>787230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17222</v>
      </c>
      <c r="F167" s="590"/>
      <c r="G167" s="235"/>
      <c r="H167" s="235"/>
      <c r="I167" s="232"/>
      <c r="J167" s="591" t="str">
        <f>IF(J182=F182,"",ROUND((J182/F182-1)*100,2)&amp;"% ↑")</f>
        <v>2.24%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243</v>
      </c>
      <c r="G181" s="573"/>
      <c r="H181" s="574">
        <f>MAX(E92:K92,E115:K115)</f>
        <v>341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770008</v>
      </c>
      <c r="G182" s="573"/>
      <c r="H182" s="574">
        <f>E167</f>
        <v>17222</v>
      </c>
      <c r="I182" s="574"/>
      <c r="J182" s="576">
        <f>SUM(F182:I182)</f>
        <v>787230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314" priority="11" stopIfTrue="1">
      <formula>OR($P$56="",NOT(ISNUMBER($P$56)),$P$56&lt;=0)</formula>
    </cfRule>
  </conditionalFormatting>
  <conditionalFormatting sqref="C209:G209">
    <cfRule type="expression" dxfId="313" priority="4" stopIfTrue="1">
      <formula>SUM($B$203:$B$208)&lt;=0</formula>
    </cfRule>
  </conditionalFormatting>
  <conditionalFormatting sqref="C221:G221">
    <cfRule type="expression" dxfId="312" priority="5" stopIfTrue="1">
      <formula>SUM($B$212:$B$220)&lt;=0</formula>
    </cfRule>
  </conditionalFormatting>
  <conditionalFormatting sqref="C260:I260">
    <cfRule type="expression" dxfId="311" priority="8" stopIfTrue="1">
      <formula>SUM(G239:I239)&lt;=0</formula>
    </cfRule>
  </conditionalFormatting>
  <conditionalFormatting sqref="C72:K92 C95:K115 C120:K140 C143:K163">
    <cfRule type="expression" dxfId="310" priority="6" stopIfTrue="1">
      <formula>OR(C$71="",$C72="")</formula>
    </cfRule>
  </conditionalFormatting>
  <conditionalFormatting sqref="C203:K208 C212:K220">
    <cfRule type="expression" dxfId="309" priority="3" stopIfTrue="1">
      <formula>OR($C203="",$H203="")</formula>
    </cfRule>
  </conditionalFormatting>
  <conditionalFormatting sqref="C226:K234">
    <cfRule type="expression" dxfId="308" priority="2" stopIfTrue="1">
      <formula>$C226=""</formula>
    </cfRule>
  </conditionalFormatting>
  <conditionalFormatting sqref="C235:K235">
    <cfRule type="expression" dxfId="307" priority="7" stopIfTrue="1">
      <formula>SUM($F$224:$I$224)&lt;=0</formula>
    </cfRule>
  </conditionalFormatting>
  <conditionalFormatting sqref="C241:K259">
    <cfRule type="expression" dxfId="306" priority="1" stopIfTrue="1">
      <formula>$C241=""</formula>
    </cfRule>
  </conditionalFormatting>
  <conditionalFormatting sqref="J260">
    <cfRule type="expression" dxfId="305" priority="10" stopIfTrue="1">
      <formula>SUM(N239:Q239)&lt;=0</formula>
    </cfRule>
  </conditionalFormatting>
  <conditionalFormatting sqref="K260">
    <cfRule type="expression" dxfId="30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SSR/EHS/F/24-00-0102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612" t="s">
        <v>663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27-February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15224</v>
      </c>
      <c r="F165" s="595"/>
      <c r="G165" s="235"/>
      <c r="H165" s="589" t="s">
        <v>646</v>
      </c>
      <c r="I165" s="589"/>
      <c r="J165" s="590">
        <f>R67</f>
        <v>787230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1510</v>
      </c>
      <c r="F166" s="595"/>
      <c r="G166" s="235"/>
      <c r="H166" s="589" t="s">
        <v>647</v>
      </c>
      <c r="I166" s="589"/>
      <c r="J166" s="590">
        <f>SUM(E167:F168,J165)</f>
        <v>803964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16734</v>
      </c>
      <c r="F167" s="590"/>
      <c r="G167" s="235"/>
      <c r="H167" s="235"/>
      <c r="I167" s="232"/>
      <c r="J167" s="591" t="str">
        <f>IF(J182=F182,"",ROUND((J182/F182-1)*100,2)&amp;"% ↑")</f>
        <v>2.13%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341</v>
      </c>
      <c r="G181" s="573"/>
      <c r="H181" s="574">
        <f>MAX(E92:K92,E115:K115)</f>
        <v>313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787230</v>
      </c>
      <c r="G182" s="573"/>
      <c r="H182" s="574">
        <f>E167</f>
        <v>16734</v>
      </c>
      <c r="I182" s="574"/>
      <c r="J182" s="576">
        <f>SUM(F182:I182)</f>
        <v>803964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303" priority="11" stopIfTrue="1">
      <formula>OR($P$56="",NOT(ISNUMBER($P$56)),$P$56&lt;=0)</formula>
    </cfRule>
  </conditionalFormatting>
  <conditionalFormatting sqref="C209:G209">
    <cfRule type="expression" dxfId="302" priority="4" stopIfTrue="1">
      <formula>SUM($B$203:$B$208)&lt;=0</formula>
    </cfRule>
  </conditionalFormatting>
  <conditionalFormatting sqref="C221:G221">
    <cfRule type="expression" dxfId="301" priority="5" stopIfTrue="1">
      <formula>SUM($B$212:$B$220)&lt;=0</formula>
    </cfRule>
  </conditionalFormatting>
  <conditionalFormatting sqref="C260:I260">
    <cfRule type="expression" dxfId="300" priority="8" stopIfTrue="1">
      <formula>SUM(G239:I239)&lt;=0</formula>
    </cfRule>
  </conditionalFormatting>
  <conditionalFormatting sqref="C72:K92 C95:K115 C120:K140 C143:K163">
    <cfRule type="expression" dxfId="299" priority="6" stopIfTrue="1">
      <formula>OR(C$71="",$C72="")</formula>
    </cfRule>
  </conditionalFormatting>
  <conditionalFormatting sqref="C203:K208 C212:K220">
    <cfRule type="expression" dxfId="298" priority="3" stopIfTrue="1">
      <formula>OR($C203="",$H203="")</formula>
    </cfRule>
  </conditionalFormatting>
  <conditionalFormatting sqref="C226:K234">
    <cfRule type="expression" dxfId="297" priority="2" stopIfTrue="1">
      <formula>$C226=""</formula>
    </cfRule>
  </conditionalFormatting>
  <conditionalFormatting sqref="C235:K235">
    <cfRule type="expression" dxfId="296" priority="7" stopIfTrue="1">
      <formula>SUM($F$224:$I$224)&lt;=0</formula>
    </cfRule>
  </conditionalFormatting>
  <conditionalFormatting sqref="C241:K259">
    <cfRule type="expression" dxfId="295" priority="1" stopIfTrue="1">
      <formula>$C241=""</formula>
    </cfRule>
  </conditionalFormatting>
  <conditionalFormatting sqref="J260">
    <cfRule type="expression" dxfId="294" priority="10" stopIfTrue="1">
      <formula>SUM(N239:Q239)&lt;=0</formula>
    </cfRule>
  </conditionalFormatting>
  <conditionalFormatting sqref="K260">
    <cfRule type="expression" dxfId="29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SSR/EHS/F/24-00-0103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612" t="s">
        <v>664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612</v>
      </c>
      <c r="D77" s="600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665</v>
      </c>
      <c r="D78" s="600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666</v>
      </c>
      <c r="D88" s="600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667</v>
      </c>
      <c r="D90" s="600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17144</v>
      </c>
      <c r="F165" s="595"/>
      <c r="G165" s="235"/>
      <c r="H165" s="589" t="s">
        <v>646</v>
      </c>
      <c r="I165" s="589"/>
      <c r="J165" s="590">
        <f>R67</f>
        <v>803964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1928</v>
      </c>
      <c r="F166" s="595"/>
      <c r="G166" s="235"/>
      <c r="H166" s="589" t="s">
        <v>647</v>
      </c>
      <c r="I166" s="589"/>
      <c r="J166" s="590">
        <f>SUM(E167:F168,J165)</f>
        <v>823036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19072</v>
      </c>
      <c r="F167" s="590"/>
      <c r="G167" s="235"/>
      <c r="H167" s="235"/>
      <c r="I167" s="232"/>
      <c r="J167" s="591" t="str">
        <f>IF(J182=F182,"",ROUND((J182/F182-1)*100,2)&amp;"% ↑")</f>
        <v>2.37%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313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803964</v>
      </c>
      <c r="G182" s="573"/>
      <c r="H182" s="574">
        <f>E167</f>
        <v>19072</v>
      </c>
      <c r="I182" s="574"/>
      <c r="J182" s="576">
        <f>SUM(F182:I182)</f>
        <v>823036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92" priority="11" stopIfTrue="1">
      <formula>OR($P$56="",NOT(ISNUMBER($P$56)),$P$56&lt;=0)</formula>
    </cfRule>
  </conditionalFormatting>
  <conditionalFormatting sqref="C209:G209">
    <cfRule type="expression" dxfId="291" priority="4" stopIfTrue="1">
      <formula>SUM($B$203:$B$208)&lt;=0</formula>
    </cfRule>
  </conditionalFormatting>
  <conditionalFormatting sqref="C221:G221">
    <cfRule type="expression" dxfId="290" priority="5" stopIfTrue="1">
      <formula>SUM($B$212:$B$220)&lt;=0</formula>
    </cfRule>
  </conditionalFormatting>
  <conditionalFormatting sqref="C260:I260">
    <cfRule type="expression" dxfId="289" priority="8" stopIfTrue="1">
      <formula>SUM(G239:I239)&lt;=0</formula>
    </cfRule>
  </conditionalFormatting>
  <conditionalFormatting sqref="C72:K92 C95:K115 C120:K140 C143:K163">
    <cfRule type="expression" dxfId="288" priority="6" stopIfTrue="1">
      <formula>OR(C$71="",$C72="")</formula>
    </cfRule>
  </conditionalFormatting>
  <conditionalFormatting sqref="C203:K208 C212:K220">
    <cfRule type="expression" dxfId="287" priority="3" stopIfTrue="1">
      <formula>OR($C203="",$H203="")</formula>
    </cfRule>
  </conditionalFormatting>
  <conditionalFormatting sqref="C226:K234">
    <cfRule type="expression" dxfId="286" priority="2" stopIfTrue="1">
      <formula>$C226=""</formula>
    </cfRule>
  </conditionalFormatting>
  <conditionalFormatting sqref="C235:K235">
    <cfRule type="expression" dxfId="285" priority="7" stopIfTrue="1">
      <formula>SUM($F$224:$I$224)&lt;=0</formula>
    </cfRule>
  </conditionalFormatting>
  <conditionalFormatting sqref="C241:K259">
    <cfRule type="expression" dxfId="284" priority="1" stopIfTrue="1">
      <formula>$C241=""</formula>
    </cfRule>
  </conditionalFormatting>
  <conditionalFormatting sqref="J260">
    <cfRule type="expression" dxfId="283" priority="10" stopIfTrue="1">
      <formula>SUM(N239:Q239)&lt;=0</formula>
    </cfRule>
  </conditionalFormatting>
  <conditionalFormatting sqref="K260">
    <cfRule type="expression" dxfId="28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SSR/EHS/F/24-00-0104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612" t="s">
        <v>668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612</v>
      </c>
      <c r="D77" s="600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665</v>
      </c>
      <c r="D78" s="600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666</v>
      </c>
      <c r="D88" s="600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667</v>
      </c>
      <c r="D90" s="600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17168</v>
      </c>
      <c r="F165" s="595"/>
      <c r="G165" s="235"/>
      <c r="H165" s="589" t="s">
        <v>646</v>
      </c>
      <c r="I165" s="589"/>
      <c r="J165" s="590">
        <f>R67</f>
        <v>823036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1780</v>
      </c>
      <c r="F166" s="595"/>
      <c r="G166" s="235"/>
      <c r="H166" s="589" t="s">
        <v>647</v>
      </c>
      <c r="I166" s="589"/>
      <c r="J166" s="590">
        <f>SUM(E167:F168,J165)</f>
        <v>841984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18948</v>
      </c>
      <c r="F167" s="590"/>
      <c r="G167" s="235"/>
      <c r="H167" s="235"/>
      <c r="I167" s="232"/>
      <c r="J167" s="591" t="str">
        <f>IF(J182=F182,"",ROUND((J182/F182-1)*100,2)&amp;"% ↑")</f>
        <v>2.3%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360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823036</v>
      </c>
      <c r="G182" s="573"/>
      <c r="H182" s="574">
        <f>E167</f>
        <v>18948</v>
      </c>
      <c r="I182" s="574"/>
      <c r="J182" s="576">
        <f>SUM(F182:I182)</f>
        <v>841984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 t="s">
        <v>682</v>
      </c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669</v>
      </c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670</v>
      </c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671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672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591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633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629</v>
      </c>
      <c r="D227" s="561"/>
      <c r="E227" s="562"/>
      <c r="F227" s="560" t="s">
        <v>627</v>
      </c>
      <c r="G227" s="561"/>
      <c r="H227" s="562"/>
      <c r="I227" s="560" t="s">
        <v>628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592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626</v>
      </c>
      <c r="D241" s="271" t="s">
        <v>630</v>
      </c>
      <c r="E241" s="271" t="s">
        <v>631</v>
      </c>
      <c r="F241" s="277" t="s">
        <v>632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575</v>
      </c>
      <c r="E242" s="551"/>
      <c r="F242" s="551"/>
      <c r="G242" s="552"/>
      <c r="H242" s="553" t="s">
        <v>613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631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650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606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</mergeCells>
  <conditionalFormatting sqref="B61:M61">
    <cfRule type="expression" dxfId="281" priority="11" stopIfTrue="1">
      <formula>OR($P$56="",NOT(ISNUMBER($P$56)),$P$56&lt;=0)</formula>
    </cfRule>
  </conditionalFormatting>
  <conditionalFormatting sqref="C209:G209">
    <cfRule type="expression" dxfId="280" priority="4" stopIfTrue="1">
      <formula>SUM($B$203:$B$208)&lt;=0</formula>
    </cfRule>
  </conditionalFormatting>
  <conditionalFormatting sqref="C223:G223">
    <cfRule type="expression" dxfId="279" priority="5" stopIfTrue="1">
      <formula>SUM($B$212:$B$222)&lt;=0</formula>
    </cfRule>
  </conditionalFormatting>
  <conditionalFormatting sqref="C262:I262">
    <cfRule type="expression" dxfId="278" priority="8" stopIfTrue="1">
      <formula>SUM(G241:I241)&lt;=0</formula>
    </cfRule>
  </conditionalFormatting>
  <conditionalFormatting sqref="C72:K92 C95:K115 C120:K140 C143:K163">
    <cfRule type="expression" dxfId="277" priority="6" stopIfTrue="1">
      <formula>OR(C$71="",$C72="")</formula>
    </cfRule>
  </conditionalFormatting>
  <conditionalFormatting sqref="C203:K208 C212:K222">
    <cfRule type="expression" dxfId="276" priority="3" stopIfTrue="1">
      <formula>OR($C203="",$H203="")</formula>
    </cfRule>
  </conditionalFormatting>
  <conditionalFormatting sqref="C228:K236">
    <cfRule type="expression" dxfId="275" priority="2" stopIfTrue="1">
      <formula>$C228=""</formula>
    </cfRule>
  </conditionalFormatting>
  <conditionalFormatting sqref="C237:K237">
    <cfRule type="expression" dxfId="274" priority="7" stopIfTrue="1">
      <formula>SUM($F$226:$I$226)&lt;=0</formula>
    </cfRule>
  </conditionalFormatting>
  <conditionalFormatting sqref="C243:K261">
    <cfRule type="expression" dxfId="273" priority="1" stopIfTrue="1">
      <formula>$C243=""</formula>
    </cfRule>
  </conditionalFormatting>
  <conditionalFormatting sqref="J262">
    <cfRule type="expression" dxfId="272" priority="10" stopIfTrue="1">
      <formula>SUM(N241:Q241)&lt;=0</formula>
    </cfRule>
  </conditionalFormatting>
  <conditionalFormatting sqref="K262">
    <cfRule type="expression" dxfId="27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SSR/EHS/F/24-00-0105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612" t="s">
        <v>673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WELTANCHANG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CYPRESS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SPECSERV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MULTILINE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LITAN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PRIMEPOWER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MSJR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ACTECH</v>
      </c>
      <c r="D125" s="596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WELTANCHANG</v>
      </c>
      <c r="D126" s="596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REBTRADE</v>
      </c>
      <c r="D128" s="596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CYPRESS</v>
      </c>
      <c r="D130" s="596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SPECSERV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MULTILINE</v>
      </c>
      <c r="D135" s="596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LITAN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PRIMEPOWER</v>
      </c>
      <c r="D137" s="596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MSJR</v>
      </c>
      <c r="D138" s="596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WELTANCHANG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CYPRESS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SPECSERV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MULTILINE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LITAN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PRIMEPOWER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MSJR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17888</v>
      </c>
      <c r="F165" s="595"/>
      <c r="G165" s="235"/>
      <c r="H165" s="589" t="s">
        <v>646</v>
      </c>
      <c r="I165" s="589"/>
      <c r="J165" s="590">
        <f>R67</f>
        <v>841984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1780</v>
      </c>
      <c r="F166" s="595"/>
      <c r="G166" s="235"/>
      <c r="H166" s="589" t="s">
        <v>647</v>
      </c>
      <c r="I166" s="589"/>
      <c r="J166" s="590">
        <f>SUM(E167:F168,J165)</f>
        <v>861652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19668</v>
      </c>
      <c r="F167" s="590"/>
      <c r="G167" s="235"/>
      <c r="H167" s="235"/>
      <c r="I167" s="232"/>
      <c r="J167" s="591" t="str">
        <f>IF(J182=F182,"",ROUND((J182/F182-1)*100,2)&amp;"% ↑")</f>
        <v>2.34%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360</v>
      </c>
      <c r="G181" s="573"/>
      <c r="H181" s="574">
        <f>MAX(E92:K92,E115:K115)</f>
        <v>361</v>
      </c>
      <c r="I181" s="574"/>
      <c r="J181" s="575">
        <f>MAX(F181,H181,T66)</f>
        <v>361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841984</v>
      </c>
      <c r="G182" s="573"/>
      <c r="H182" s="574">
        <f>E167</f>
        <v>19668</v>
      </c>
      <c r="I182" s="574"/>
      <c r="J182" s="576">
        <f>SUM(F182:I182)</f>
        <v>861652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679</v>
      </c>
      <c r="D204" s="547"/>
      <c r="E204" s="547"/>
      <c r="F204" s="547"/>
      <c r="G204" s="548"/>
      <c r="H204" s="564" t="s">
        <v>617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46" t="s">
        <v>616</v>
      </c>
      <c r="D205" s="547"/>
      <c r="E205" s="547"/>
      <c r="F205" s="547"/>
      <c r="G205" s="548"/>
      <c r="H205" s="564" t="s">
        <v>618</v>
      </c>
      <c r="I205" s="564"/>
      <c r="J205" s="564"/>
      <c r="K205" s="56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3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675</v>
      </c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676</v>
      </c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677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678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591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633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629</v>
      </c>
      <c r="D227" s="561"/>
      <c r="E227" s="562"/>
      <c r="F227" s="560" t="s">
        <v>627</v>
      </c>
      <c r="G227" s="561"/>
      <c r="H227" s="562"/>
      <c r="I227" s="560" t="s">
        <v>628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592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626</v>
      </c>
      <c r="D241" s="271" t="s">
        <v>630</v>
      </c>
      <c r="E241" s="271" t="s">
        <v>631</v>
      </c>
      <c r="F241" s="277" t="s">
        <v>632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575</v>
      </c>
      <c r="E242" s="551"/>
      <c r="F242" s="551"/>
      <c r="G242" s="552"/>
      <c r="H242" s="553" t="s">
        <v>613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631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650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606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70" priority="11" stopIfTrue="1">
      <formula>OR($P$56="",NOT(ISNUMBER($P$56)),$P$56&lt;=0)</formula>
    </cfRule>
  </conditionalFormatting>
  <conditionalFormatting sqref="C209:G209">
    <cfRule type="expression" dxfId="269" priority="4" stopIfTrue="1">
      <formula>SUM($B$203:$B$208)&lt;=0</formula>
    </cfRule>
  </conditionalFormatting>
  <conditionalFormatting sqref="C223:G223">
    <cfRule type="expression" dxfId="268" priority="5" stopIfTrue="1">
      <formula>SUM($B$212:$B$222)&lt;=0</formula>
    </cfRule>
  </conditionalFormatting>
  <conditionalFormatting sqref="C262:I262">
    <cfRule type="expression" dxfId="267" priority="8" stopIfTrue="1">
      <formula>SUM(G241:I241)&lt;=0</formula>
    </cfRule>
  </conditionalFormatting>
  <conditionalFormatting sqref="C72:K92 C95:K115 C120:K140 C143:K163">
    <cfRule type="expression" dxfId="266" priority="6" stopIfTrue="1">
      <formula>OR(C$71="",$C72="")</formula>
    </cfRule>
  </conditionalFormatting>
  <conditionalFormatting sqref="C203:K208 C212:K222">
    <cfRule type="expression" dxfId="265" priority="3" stopIfTrue="1">
      <formula>OR($C203="",$H203="")</formula>
    </cfRule>
  </conditionalFormatting>
  <conditionalFormatting sqref="C228:K236">
    <cfRule type="expression" dxfId="264" priority="2" stopIfTrue="1">
      <formula>$C228=""</formula>
    </cfRule>
  </conditionalFormatting>
  <conditionalFormatting sqref="C237:K237">
    <cfRule type="expression" dxfId="263" priority="7" stopIfTrue="1">
      <formula>SUM($F$226:$I$226)&lt;=0</formula>
    </cfRule>
  </conditionalFormatting>
  <conditionalFormatting sqref="C243:K261">
    <cfRule type="expression" dxfId="262" priority="1" stopIfTrue="1">
      <formula>$C243=""</formula>
    </cfRule>
  </conditionalFormatting>
  <conditionalFormatting sqref="J262">
    <cfRule type="expression" dxfId="261" priority="10" stopIfTrue="1">
      <formula>SUM(N241:Q241)&lt;=0</formula>
    </cfRule>
  </conditionalFormatting>
  <conditionalFormatting sqref="K262">
    <cfRule type="expression" dxfId="26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SSR/EHS/F/24-00-0106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612" t="s">
        <v>680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24-March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/>
      <c r="D92" s="600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/>
      <c r="D93" s="600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11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ref="C112:C120" si="13">IF(C86="","",UPPER(C86))</f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3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3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3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3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3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3"/>
        <v/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3"/>
        <v/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3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6">IF(C73="","",UPPER(C73))</f>
        <v>STAFF</v>
      </c>
      <c r="D126" s="596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6"/>
        <v>SECURITY GUARD</v>
      </c>
      <c r="D127" s="596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6"/>
        <v>ELECTRICIAN</v>
      </c>
      <c r="D128" s="596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6"/>
        <v>ADMIN</v>
      </c>
      <c r="D129" s="596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6"/>
        <v>ACTECH</v>
      </c>
      <c r="D130" s="596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6"/>
        <v>WELTANCHANG</v>
      </c>
      <c r="D131" s="596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6"/>
        <v>EXCELCON</v>
      </c>
      <c r="D132" s="596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6"/>
        <v>REBTRADE</v>
      </c>
      <c r="D133" s="596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6"/>
        <v>NEWCORE</v>
      </c>
      <c r="D134" s="596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6"/>
        <v>CYPRESS</v>
      </c>
      <c r="D135" s="596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6"/>
        <v>AGCHEM</v>
      </c>
      <c r="D136" s="596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6"/>
        <v>SPECSERV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6"/>
        <v>SISCOR</v>
      </c>
      <c r="D138" s="596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6"/>
        <v>ARLO</v>
      </c>
      <c r="D139" s="596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6"/>
        <v>MULTILINE</v>
      </c>
      <c r="D140" s="596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6"/>
        <v>LITAN</v>
      </c>
      <c r="D141" s="596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6"/>
        <v>PRIMEPOWER</v>
      </c>
      <c r="D142" s="596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6"/>
        <v>MSJR</v>
      </c>
      <c r="D143" s="596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6"/>
        <v>GERON</v>
      </c>
      <c r="D144" s="596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6"/>
        <v/>
      </c>
      <c r="D145" s="596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6"/>
        <v/>
      </c>
      <c r="D146" s="596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6"/>
        <v/>
      </c>
      <c r="D147" s="596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2">IF(C73="","",UPPER(C73))</f>
        <v>STAFF</v>
      </c>
      <c r="D152" s="596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2"/>
        <v>SECURITY GUARD</v>
      </c>
      <c r="D153" s="596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2"/>
        <v>ELECTRICIAN</v>
      </c>
      <c r="D154" s="596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ADMIN</v>
      </c>
      <c r="D155" s="596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ACTECH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WELTANCHANG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EXCELCON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REBTRADE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NEWCORE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CYPRESS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AGCHEM</v>
      </c>
      <c r="D162" s="596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SPECSERV</v>
      </c>
      <c r="D163" s="596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SISCOR</v>
      </c>
      <c r="D164" s="596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ARLO</v>
      </c>
      <c r="D165" s="596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MULTILINE</v>
      </c>
      <c r="D166" s="596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LITAN</v>
      </c>
      <c r="D167" s="596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PRIMEPOWER</v>
      </c>
      <c r="D168" s="596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MSJR</v>
      </c>
      <c r="D169" s="596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GERON</v>
      </c>
      <c r="D170" s="596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/>
      </c>
      <c r="D171" s="596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2"/>
        <v/>
      </c>
      <c r="D172" s="596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2"/>
        <v/>
      </c>
      <c r="D173" s="596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17816</v>
      </c>
      <c r="F176" s="595"/>
      <c r="G176" s="235"/>
      <c r="H176" s="589" t="s">
        <v>646</v>
      </c>
      <c r="I176" s="589"/>
      <c r="J176" s="590">
        <f>R67</f>
        <v>861652</v>
      </c>
      <c r="K176" s="590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92" t="s">
        <v>610</v>
      </c>
      <c r="D177" s="593"/>
      <c r="E177" s="594">
        <f>SUM(E174:K174)</f>
        <v>1742</v>
      </c>
      <c r="F177" s="595"/>
      <c r="G177" s="235"/>
      <c r="H177" s="589" t="s">
        <v>647</v>
      </c>
      <c r="I177" s="589"/>
      <c r="J177" s="590">
        <f>SUM(E178:F178,J176)</f>
        <v>881210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19558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361</v>
      </c>
      <c r="G190" s="573"/>
      <c r="H190" s="574">
        <f>MAX(E95:K95,E121:K121)</f>
        <v>361</v>
      </c>
      <c r="I190" s="574"/>
      <c r="J190" s="575">
        <f>MAX(F190,H190,T66)</f>
        <v>361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861652</v>
      </c>
      <c r="G191" s="573"/>
      <c r="H191" s="574">
        <f>E178</f>
        <v>19558</v>
      </c>
      <c r="I191" s="574"/>
      <c r="J191" s="576">
        <f>SUM(F191:I191)</f>
        <v>881210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</mergeCells>
  <conditionalFormatting sqref="B61:M61">
    <cfRule type="expression" dxfId="259" priority="11" stopIfTrue="1">
      <formula>OR($P$56="",NOT(ISNUMBER($P$56)),$P$56&lt;=0)</formula>
    </cfRule>
  </conditionalFormatting>
  <conditionalFormatting sqref="C218:G218">
    <cfRule type="expression" dxfId="258" priority="4" stopIfTrue="1">
      <formula>SUM($B$212:$B$217)&lt;=0</formula>
    </cfRule>
  </conditionalFormatting>
  <conditionalFormatting sqref="C232:G232">
    <cfRule type="expression" dxfId="257" priority="5" stopIfTrue="1">
      <formula>SUM($B$221:$B$231)&lt;=0</formula>
    </cfRule>
  </conditionalFormatting>
  <conditionalFormatting sqref="C271:I271">
    <cfRule type="expression" dxfId="256" priority="8" stopIfTrue="1">
      <formula>SUM(G250:I250)&lt;=0</formula>
    </cfRule>
  </conditionalFormatting>
  <conditionalFormatting sqref="C72:K95 C98:K121 C125:K148 C151:K174">
    <cfRule type="expression" dxfId="255" priority="6" stopIfTrue="1">
      <formula>OR(C$71="",$C72="")</formula>
    </cfRule>
  </conditionalFormatting>
  <conditionalFormatting sqref="C212:K217 C221:K231">
    <cfRule type="expression" dxfId="254" priority="3" stopIfTrue="1">
      <formula>OR($C212="",$H212="")</formula>
    </cfRule>
  </conditionalFormatting>
  <conditionalFormatting sqref="C237:K245">
    <cfRule type="expression" dxfId="253" priority="2" stopIfTrue="1">
      <formula>$C237=""</formula>
    </cfRule>
  </conditionalFormatting>
  <conditionalFormatting sqref="C246:K246">
    <cfRule type="expression" dxfId="252" priority="7" stopIfTrue="1">
      <formula>SUM($F$235:$I$235)&lt;=0</formula>
    </cfRule>
  </conditionalFormatting>
  <conditionalFormatting sqref="C252:K270">
    <cfRule type="expression" dxfId="251" priority="1" stopIfTrue="1">
      <formula>$C252=""</formula>
    </cfRule>
  </conditionalFormatting>
  <conditionalFormatting sqref="J271">
    <cfRule type="expression" dxfId="250" priority="10" stopIfTrue="1">
      <formula>SUM(N250:Q250)&lt;=0</formula>
    </cfRule>
  </conditionalFormatting>
  <conditionalFormatting sqref="K271">
    <cfRule type="expression" dxfId="24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612" t="s">
        <v>681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1">IF(C73="","",UPPER(C73))</f>
        <v>STAFF</v>
      </c>
      <c r="D152" s="596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SECURITY GUARD</v>
      </c>
      <c r="D153" s="596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ELECTRICIAN</v>
      </c>
      <c r="D154" s="596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ADMIN</v>
      </c>
      <c r="D155" s="596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ACTECH</v>
      </c>
      <c r="D156" s="596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WELTANCHANG</v>
      </c>
      <c r="D157" s="596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EXCELCON</v>
      </c>
      <c r="D158" s="596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REBTRADE</v>
      </c>
      <c r="D159" s="596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NEWCORE</v>
      </c>
      <c r="D160" s="596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1"/>
        <v>CYPRESS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1"/>
        <v>AGCHEM</v>
      </c>
      <c r="D162" s="596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1"/>
        <v>SPECSERV</v>
      </c>
      <c r="D163" s="596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1"/>
        <v>SISCOR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1"/>
        <v>ARLO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1"/>
        <v>MULTILINE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1"/>
        <v>LITAN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1"/>
        <v>PRIMEPOWER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1"/>
        <v>MSJR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1"/>
        <v>GERON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1"/>
        <v>SOUTH PACIFIC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1"/>
        <v>EMD</v>
      </c>
      <c r="D172" s="596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1"/>
        <v/>
      </c>
      <c r="D173" s="596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18088</v>
      </c>
      <c r="F176" s="595"/>
      <c r="G176" s="235"/>
      <c r="H176" s="589" t="s">
        <v>646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1722</v>
      </c>
      <c r="F177" s="595"/>
      <c r="G177" s="235"/>
      <c r="H177" s="589" t="s">
        <v>647</v>
      </c>
      <c r="I177" s="589"/>
      <c r="J177" s="590">
        <f>SUM(E178:F178,J176)</f>
        <v>901020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19810</v>
      </c>
      <c r="F178" s="590"/>
      <c r="G178" s="235"/>
      <c r="H178" s="235"/>
      <c r="I178" s="232"/>
      <c r="J178" s="591" t="str">
        <f>IF(J191=F191,"",ROUND((J191/F191-1)*100,2)&amp;"% ↑")</f>
        <v>2.25%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361</v>
      </c>
      <c r="G190" s="573"/>
      <c r="H190" s="574">
        <f>MAX(E95:K95,E121:K121)</f>
        <v>377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881210</v>
      </c>
      <c r="G191" s="573"/>
      <c r="H191" s="574">
        <f>E178</f>
        <v>19810</v>
      </c>
      <c r="I191" s="574"/>
      <c r="J191" s="576">
        <f>SUM(F191:I191)</f>
        <v>901020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48" priority="11" stopIfTrue="1">
      <formula>OR($P$56="",NOT(ISNUMBER($P$56)),$P$56&lt;=0)</formula>
    </cfRule>
  </conditionalFormatting>
  <conditionalFormatting sqref="C218:G218">
    <cfRule type="expression" dxfId="247" priority="4" stopIfTrue="1">
      <formula>SUM($B$212:$B$217)&lt;=0</formula>
    </cfRule>
  </conditionalFormatting>
  <conditionalFormatting sqref="C232:G232">
    <cfRule type="expression" dxfId="246" priority="5" stopIfTrue="1">
      <formula>SUM($B$221:$B$231)&lt;=0</formula>
    </cfRule>
  </conditionalFormatting>
  <conditionalFormatting sqref="C271:I271">
    <cfRule type="expression" dxfId="245" priority="8" stopIfTrue="1">
      <formula>SUM(G250:I250)&lt;=0</formula>
    </cfRule>
  </conditionalFormatting>
  <conditionalFormatting sqref="C72:K95 C98:K121 C125:K148 C151:K174">
    <cfRule type="expression" dxfId="244" priority="6" stopIfTrue="1">
      <formula>OR(C$71="",$C72="")</formula>
    </cfRule>
  </conditionalFormatting>
  <conditionalFormatting sqref="C212:K217 C221:K231">
    <cfRule type="expression" dxfId="243" priority="3" stopIfTrue="1">
      <formula>OR($C212="",$H212="")</formula>
    </cfRule>
  </conditionalFormatting>
  <conditionalFormatting sqref="C237:K245">
    <cfRule type="expression" dxfId="242" priority="2" stopIfTrue="1">
      <formula>$C237=""</formula>
    </cfRule>
  </conditionalFormatting>
  <conditionalFormatting sqref="C246:K246">
    <cfRule type="expression" dxfId="241" priority="7" stopIfTrue="1">
      <formula>SUM($F$235:$I$235)&lt;=0</formula>
    </cfRule>
  </conditionalFormatting>
  <conditionalFormatting sqref="C252:K270">
    <cfRule type="expression" dxfId="240" priority="1" stopIfTrue="1">
      <formula>$C252=""</formula>
    </cfRule>
  </conditionalFormatting>
  <conditionalFormatting sqref="J271">
    <cfRule type="expression" dxfId="239" priority="10" stopIfTrue="1">
      <formula>SUM(N250:Q250)&lt;=0</formula>
    </cfRule>
  </conditionalFormatting>
  <conditionalFormatting sqref="K271">
    <cfRule type="expression" dxfId="23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612" t="s">
        <v>685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18464</v>
      </c>
      <c r="F176" s="595"/>
      <c r="G176" s="235"/>
      <c r="H176" s="589" t="s">
        <v>646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2438</v>
      </c>
      <c r="F177" s="595"/>
      <c r="G177" s="235"/>
      <c r="H177" s="589" t="s">
        <v>647</v>
      </c>
      <c r="I177" s="589"/>
      <c r="J177" s="590">
        <f>SUM(E178:F178,J176)</f>
        <v>902112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20902</v>
      </c>
      <c r="F178" s="590"/>
      <c r="G178" s="235"/>
      <c r="H178" s="235"/>
      <c r="I178" s="232"/>
      <c r="J178" s="591" t="str">
        <f>IF(J191=F191,"",ROUND((J191/F191-1)*100,2)&amp;"% ↑")</f>
        <v>2.37%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361</v>
      </c>
      <c r="G190" s="573"/>
      <c r="H190" s="574">
        <f>MAX(E95:K95,E121:K121)</f>
        <v>369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881210</v>
      </c>
      <c r="G191" s="573"/>
      <c r="H191" s="574">
        <f>E178</f>
        <v>20902</v>
      </c>
      <c r="I191" s="574"/>
      <c r="J191" s="576">
        <f>SUM(F191:I191)</f>
        <v>902112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37" priority="11" stopIfTrue="1">
      <formula>OR($P$56="",NOT(ISNUMBER($P$56)),$P$56&lt;=0)</formula>
    </cfRule>
  </conditionalFormatting>
  <conditionalFormatting sqref="C218:G218">
    <cfRule type="expression" dxfId="236" priority="4" stopIfTrue="1">
      <formula>SUM($B$212:$B$217)&lt;=0</formula>
    </cfRule>
  </conditionalFormatting>
  <conditionalFormatting sqref="C232:G232">
    <cfRule type="expression" dxfId="235" priority="5" stopIfTrue="1">
      <formula>SUM($B$221:$B$231)&lt;=0</formula>
    </cfRule>
  </conditionalFormatting>
  <conditionalFormatting sqref="C271:I271">
    <cfRule type="expression" dxfId="234" priority="8" stopIfTrue="1">
      <formula>SUM(G250:I250)&lt;=0</formula>
    </cfRule>
  </conditionalFormatting>
  <conditionalFormatting sqref="C72:K95 C98:K121 C125:K148 C151:K174">
    <cfRule type="expression" dxfId="233" priority="6" stopIfTrue="1">
      <formula>OR(C$71="",$C72="")</formula>
    </cfRule>
  </conditionalFormatting>
  <conditionalFormatting sqref="C212:K217 C221:K231">
    <cfRule type="expression" dxfId="232" priority="3" stopIfTrue="1">
      <formula>OR($C212="",$H212="")</formula>
    </cfRule>
  </conditionalFormatting>
  <conditionalFormatting sqref="C237:K245">
    <cfRule type="expression" dxfId="231" priority="2" stopIfTrue="1">
      <formula>$C237=""</formula>
    </cfRule>
  </conditionalFormatting>
  <conditionalFormatting sqref="C246:K246">
    <cfRule type="expression" dxfId="230" priority="7" stopIfTrue="1">
      <formula>SUM($F$235:$I$235)&lt;=0</formula>
    </cfRule>
  </conditionalFormatting>
  <conditionalFormatting sqref="C252:K270">
    <cfRule type="expression" dxfId="229" priority="1" stopIfTrue="1">
      <formula>$C252=""</formula>
    </cfRule>
  </conditionalFormatting>
  <conditionalFormatting sqref="J271">
    <cfRule type="expression" dxfId="228" priority="10" stopIfTrue="1">
      <formula>SUM(N250:Q250)&lt;=0</formula>
    </cfRule>
  </conditionalFormatting>
  <conditionalFormatting sqref="K271">
    <cfRule type="expression" dxfId="22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612" t="s">
        <v>686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18080</v>
      </c>
      <c r="F176" s="595"/>
      <c r="G176" s="235"/>
      <c r="H176" s="589" t="s">
        <v>646</v>
      </c>
      <c r="I176" s="589"/>
      <c r="J176" s="590">
        <f>R67</f>
        <v>902112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2436</v>
      </c>
      <c r="F177" s="595"/>
      <c r="G177" s="235"/>
      <c r="H177" s="589" t="s">
        <v>647</v>
      </c>
      <c r="I177" s="589"/>
      <c r="J177" s="590">
        <f>SUM(E178:F178,J176)</f>
        <v>922628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20516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369</v>
      </c>
      <c r="G190" s="573"/>
      <c r="H190" s="574">
        <f>MAX(E95:K95,E121:K121)</f>
        <v>370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902112</v>
      </c>
      <c r="G191" s="573"/>
      <c r="H191" s="574">
        <f>E178</f>
        <v>20516</v>
      </c>
      <c r="I191" s="574"/>
      <c r="J191" s="576">
        <f>SUM(F191:I191)</f>
        <v>922628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6" priority="11" stopIfTrue="1">
      <formula>OR($P$56="",NOT(ISNUMBER($P$56)),$P$56&lt;=0)</formula>
    </cfRule>
  </conditionalFormatting>
  <conditionalFormatting sqref="C218:G218">
    <cfRule type="expression" dxfId="225" priority="4" stopIfTrue="1">
      <formula>SUM($B$212:$B$217)&lt;=0</formula>
    </cfRule>
  </conditionalFormatting>
  <conditionalFormatting sqref="C232:G232">
    <cfRule type="expression" dxfId="224" priority="5" stopIfTrue="1">
      <formula>SUM($B$221:$B$231)&lt;=0</formula>
    </cfRule>
  </conditionalFormatting>
  <conditionalFormatting sqref="C271:I271">
    <cfRule type="expression" dxfId="223" priority="8" stopIfTrue="1">
      <formula>SUM(G250:I250)&lt;=0</formula>
    </cfRule>
  </conditionalFormatting>
  <conditionalFormatting sqref="C72:K95 C98:K121 C125:K148 C151:K174">
    <cfRule type="expression" dxfId="222" priority="6" stopIfTrue="1">
      <formula>OR(C$71="",$C72="")</formula>
    </cfRule>
  </conditionalFormatting>
  <conditionalFormatting sqref="C212:K217 C221:K231">
    <cfRule type="expression" dxfId="221" priority="3" stopIfTrue="1">
      <formula>OR($C212="",$H212="")</formula>
    </cfRule>
  </conditionalFormatting>
  <conditionalFormatting sqref="C237:K245">
    <cfRule type="expression" dxfId="220" priority="2" stopIfTrue="1">
      <formula>$C237=""</formula>
    </cfRule>
  </conditionalFormatting>
  <conditionalFormatting sqref="C246:K246">
    <cfRule type="expression" dxfId="219" priority="7" stopIfTrue="1">
      <formula>SUM($F$235:$I$235)&lt;=0</formula>
    </cfRule>
  </conditionalFormatting>
  <conditionalFormatting sqref="C252:K270">
    <cfRule type="expression" dxfId="218" priority="1" stopIfTrue="1">
      <formula>$C252=""</formula>
    </cfRule>
  </conditionalFormatting>
  <conditionalFormatting sqref="J271">
    <cfRule type="expression" dxfId="217" priority="10" stopIfTrue="1">
      <formula>SUM(N250:Q250)&lt;=0</formula>
    </cfRule>
  </conditionalFormatting>
  <conditionalFormatting sqref="K271">
    <cfRule type="expression" dxfId="21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SSR/EHS/F/24-00-0110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612" t="s">
        <v>687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24-30,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17672</v>
      </c>
      <c r="F176" s="595"/>
      <c r="G176" s="235"/>
      <c r="H176" s="589" t="s">
        <v>646</v>
      </c>
      <c r="I176" s="589"/>
      <c r="J176" s="590">
        <f>R67</f>
        <v>922628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2304</v>
      </c>
      <c r="F177" s="595"/>
      <c r="G177" s="235"/>
      <c r="H177" s="589" t="s">
        <v>647</v>
      </c>
      <c r="I177" s="589"/>
      <c r="J177" s="590">
        <f>SUM(E178:F178,J176)</f>
        <v>942604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19976</v>
      </c>
      <c r="F178" s="590"/>
      <c r="G178" s="235"/>
      <c r="H178" s="235"/>
      <c r="I178" s="232"/>
      <c r="J178" s="591" t="str">
        <f>IF(J191=F191,"",ROUND((J191/F191-1)*100,2)&amp;"% ↑")</f>
        <v>2.17%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370</v>
      </c>
      <c r="G190" s="573"/>
      <c r="H190" s="574">
        <f>MAX(E95:K95,E121:K121)</f>
        <v>352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922628</v>
      </c>
      <c r="G191" s="573"/>
      <c r="H191" s="574">
        <f>E178</f>
        <v>19976</v>
      </c>
      <c r="I191" s="574"/>
      <c r="J191" s="576">
        <f>SUM(F191:I191)</f>
        <v>942604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5" priority="11" stopIfTrue="1">
      <formula>OR($P$56="",NOT(ISNUMBER($P$56)),$P$56&lt;=0)</formula>
    </cfRule>
  </conditionalFormatting>
  <conditionalFormatting sqref="C218:G218">
    <cfRule type="expression" dxfId="214" priority="4" stopIfTrue="1">
      <formula>SUM($B$212:$B$217)&lt;=0</formula>
    </cfRule>
  </conditionalFormatting>
  <conditionalFormatting sqref="C232:G232">
    <cfRule type="expression" dxfId="213" priority="5" stopIfTrue="1">
      <formula>SUM($B$221:$B$231)&lt;=0</formula>
    </cfRule>
  </conditionalFormatting>
  <conditionalFormatting sqref="C271:I271">
    <cfRule type="expression" dxfId="212" priority="8" stopIfTrue="1">
      <formula>SUM(G250:I250)&lt;=0</formula>
    </cfRule>
  </conditionalFormatting>
  <conditionalFormatting sqref="C72:K95 C98:K121 C125:K148 C151:K174">
    <cfRule type="expression" dxfId="211" priority="6" stopIfTrue="1">
      <formula>OR(C$71="",$C72="")</formula>
    </cfRule>
  </conditionalFormatting>
  <conditionalFormatting sqref="C212:K217 C221:K231">
    <cfRule type="expression" dxfId="210" priority="3" stopIfTrue="1">
      <formula>OR($C212="",$H212="")</formula>
    </cfRule>
  </conditionalFormatting>
  <conditionalFormatting sqref="C237:K245">
    <cfRule type="expression" dxfId="209" priority="2" stopIfTrue="1">
      <formula>$C237=""</formula>
    </cfRule>
  </conditionalFormatting>
  <conditionalFormatting sqref="C246:K246">
    <cfRule type="expression" dxfId="208" priority="7" stopIfTrue="1">
      <formula>SUM($F$235:$I$235)&lt;=0</formula>
    </cfRule>
  </conditionalFormatting>
  <conditionalFormatting sqref="C252:K270">
    <cfRule type="expression" dxfId="207" priority="1" stopIfTrue="1">
      <formula>$C252=""</formula>
    </cfRule>
  </conditionalFormatting>
  <conditionalFormatting sqref="J271">
    <cfRule type="expression" dxfId="206" priority="10" stopIfTrue="1">
      <formula>SUM(N250:Q250)&lt;=0</formula>
    </cfRule>
  </conditionalFormatting>
  <conditionalFormatting sqref="K271">
    <cfRule type="expression" dxfId="20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SSR/EHS/F/24-00-0111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612" t="s">
        <v>689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31-April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16400</v>
      </c>
      <c r="F176" s="595"/>
      <c r="G176" s="235"/>
      <c r="H176" s="589" t="s">
        <v>646</v>
      </c>
      <c r="I176" s="589"/>
      <c r="J176" s="590">
        <f>R67</f>
        <v>942604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1720</v>
      </c>
      <c r="F177" s="595"/>
      <c r="G177" s="235"/>
      <c r="H177" s="589" t="s">
        <v>647</v>
      </c>
      <c r="I177" s="589"/>
      <c r="J177" s="590">
        <f>SUM(E178:F178,J176)</f>
        <v>960724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18120</v>
      </c>
      <c r="F178" s="590"/>
      <c r="G178" s="235"/>
      <c r="H178" s="235"/>
      <c r="I178" s="232"/>
      <c r="J178" s="591" t="str">
        <f>IF(J191=F191,"",ROUND((J191/F191-1)*100,2)&amp;"% ↑")</f>
        <v>1.92%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352</v>
      </c>
      <c r="G190" s="573"/>
      <c r="H190" s="574">
        <f>MAX(E95:K95,E121:K121)</f>
        <v>412</v>
      </c>
      <c r="I190" s="574"/>
      <c r="J190" s="575">
        <f>MAX(F190,H190,T66)</f>
        <v>412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942604</v>
      </c>
      <c r="G191" s="573"/>
      <c r="H191" s="574">
        <f>E178</f>
        <v>18120</v>
      </c>
      <c r="I191" s="574"/>
      <c r="J191" s="576">
        <f>SUM(F191:I191)</f>
        <v>960724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04" priority="11" stopIfTrue="1">
      <formula>OR($P$56="",NOT(ISNUMBER($P$56)),$P$56&lt;=0)</formula>
    </cfRule>
  </conditionalFormatting>
  <conditionalFormatting sqref="C218:G218">
    <cfRule type="expression" dxfId="203" priority="4" stopIfTrue="1">
      <formula>SUM($B$212:$B$217)&lt;=0</formula>
    </cfRule>
  </conditionalFormatting>
  <conditionalFormatting sqref="C232:G232">
    <cfRule type="expression" dxfId="202" priority="5" stopIfTrue="1">
      <formula>SUM($B$221:$B$231)&lt;=0</formula>
    </cfRule>
  </conditionalFormatting>
  <conditionalFormatting sqref="C271:I271">
    <cfRule type="expression" dxfId="201" priority="8" stopIfTrue="1">
      <formula>SUM(G250:I250)&lt;=0</formula>
    </cfRule>
  </conditionalFormatting>
  <conditionalFormatting sqref="C72:K95 C98:K121 C125:K148 C151:K174">
    <cfRule type="expression" dxfId="200" priority="6" stopIfTrue="1">
      <formula>OR(C$71="",$C72="")</formula>
    </cfRule>
  </conditionalFormatting>
  <conditionalFormatting sqref="C212:K217 C221:K231">
    <cfRule type="expression" dxfId="199" priority="3" stopIfTrue="1">
      <formula>OR($C212="",$H212="")</formula>
    </cfRule>
  </conditionalFormatting>
  <conditionalFormatting sqref="C237:K245">
    <cfRule type="expression" dxfId="198" priority="2" stopIfTrue="1">
      <formula>$C237=""</formula>
    </cfRule>
  </conditionalFormatting>
  <conditionalFormatting sqref="C246:K246">
    <cfRule type="expression" dxfId="197" priority="7" stopIfTrue="1">
      <formula>SUM($F$235:$I$235)&lt;=0</formula>
    </cfRule>
  </conditionalFormatting>
  <conditionalFormatting sqref="C252:K270">
    <cfRule type="expression" dxfId="196" priority="1" stopIfTrue="1">
      <formula>$C252=""</formula>
    </cfRule>
  </conditionalFormatting>
  <conditionalFormatting sqref="J271">
    <cfRule type="expression" dxfId="195" priority="10" stopIfTrue="1">
      <formula>SUM(N250:Q250)&lt;=0</formula>
    </cfRule>
  </conditionalFormatting>
  <conditionalFormatting sqref="K271">
    <cfRule type="expression" dxfId="19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3">IF(C73="","",UPPER(C73))</f>
        <v>STAFF</v>
      </c>
      <c r="D154" s="596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3"/>
        <v>SECURITY GUARD</v>
      </c>
      <c r="D155" s="596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3"/>
        <v>ELECTRICIAN</v>
      </c>
      <c r="D156" s="596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3"/>
        <v>ADMIN</v>
      </c>
      <c r="D157" s="596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3"/>
        <v>ACTECH</v>
      </c>
      <c r="D158" s="596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3"/>
        <v>WELTANCHANG</v>
      </c>
      <c r="D159" s="596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3"/>
        <v>TRIGOLD</v>
      </c>
      <c r="D160" s="596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3"/>
        <v>REBTRADE</v>
      </c>
      <c r="D161" s="596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3"/>
        <v>NEWCORE</v>
      </c>
      <c r="D162" s="596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3"/>
        <v>CYPRESS</v>
      </c>
      <c r="D163" s="596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3"/>
        <v>AGCHEM</v>
      </c>
      <c r="D164" s="596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3"/>
        <v>SPECSERV</v>
      </c>
      <c r="D165" s="596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3"/>
        <v>SISCOR</v>
      </c>
      <c r="D166" s="596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3"/>
        <v>ARLO</v>
      </c>
      <c r="D167" s="596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3"/>
        <v>MULTILINE</v>
      </c>
      <c r="D168" s="596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3"/>
        <v>LITAN</v>
      </c>
      <c r="D169" s="596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3"/>
        <v>PRIMEPOWER</v>
      </c>
      <c r="D170" s="596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3"/>
        <v>MSJR</v>
      </c>
      <c r="D171" s="596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3"/>
        <v>GERON</v>
      </c>
      <c r="D172" s="596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3"/>
        <v>SOUTH PACIFIC</v>
      </c>
      <c r="D173" s="596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3"/>
        <v>EMD</v>
      </c>
      <c r="D174" s="596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3"/>
        <v/>
      </c>
      <c r="D175" s="596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15968</v>
      </c>
      <c r="F178" s="595"/>
      <c r="G178" s="235"/>
      <c r="H178" s="589" t="s">
        <v>646</v>
      </c>
      <c r="I178" s="589"/>
      <c r="J178" s="590">
        <f>R67</f>
        <v>960724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2438</v>
      </c>
      <c r="F179" s="595"/>
      <c r="G179" s="235"/>
      <c r="H179" s="589" t="s">
        <v>647</v>
      </c>
      <c r="I179" s="589"/>
      <c r="J179" s="590">
        <f>SUM(E180:F180,J178)</f>
        <v>979130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18406</v>
      </c>
      <c r="F180" s="590"/>
      <c r="G180" s="235"/>
      <c r="H180" s="235"/>
      <c r="I180" s="232"/>
      <c r="J180" s="591" t="str">
        <f>IF(J195=F195,"",ROUND((J195/F195-1)*100,2)&amp;"% ↑")</f>
        <v>1.92%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352</v>
      </c>
      <c r="G194" s="573"/>
      <c r="H194" s="574">
        <f>MAX(E95:K95,E121:K121)</f>
        <v>356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960724</v>
      </c>
      <c r="G195" s="573"/>
      <c r="H195" s="574">
        <f>E180</f>
        <v>18406</v>
      </c>
      <c r="I195" s="574"/>
      <c r="J195" s="576">
        <f>SUM(F195:I195)</f>
        <v>979130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193" priority="14" stopIfTrue="1">
      <formula>OR(#REF!="",NOT(ISNUMBER(#REF!)),#REF!&lt;=0)</formula>
    </cfRule>
  </conditionalFormatting>
  <conditionalFormatting sqref="C225">
    <cfRule type="expression" dxfId="192" priority="6" stopIfTrue="1">
      <formula>COUNT(C216:C224)&lt;=0</formula>
    </cfRule>
  </conditionalFormatting>
  <conditionalFormatting sqref="C240">
    <cfRule type="expression" dxfId="191" priority="1" stopIfTrue="1">
      <formula>COUNT(C228:C239)&lt;=0</formula>
    </cfRule>
  </conditionalFormatting>
  <conditionalFormatting sqref="C280:I280">
    <cfRule type="expression" dxfId="190" priority="10" stopIfTrue="1">
      <formula>SUM(G259:I259)&lt;=0</formula>
    </cfRule>
  </conditionalFormatting>
  <conditionalFormatting sqref="C72:K95 C98:K121 C127:K150 C153:K176">
    <cfRule type="expression" dxfId="189" priority="8" stopIfTrue="1">
      <formula>OR(C$71="",$C72="")</formula>
    </cfRule>
  </conditionalFormatting>
  <conditionalFormatting sqref="C246:K254">
    <cfRule type="expression" dxfId="188" priority="4" stopIfTrue="1">
      <formula>$C246=""</formula>
    </cfRule>
  </conditionalFormatting>
  <conditionalFormatting sqref="C255:K255">
    <cfRule type="expression" dxfId="187" priority="9" stopIfTrue="1">
      <formula>SUM($F$244:$I$244)&lt;=0</formula>
    </cfRule>
  </conditionalFormatting>
  <conditionalFormatting sqref="C261:K279">
    <cfRule type="expression" dxfId="186" priority="3" stopIfTrue="1">
      <formula>$C261=""</formula>
    </cfRule>
  </conditionalFormatting>
  <conditionalFormatting sqref="D216:I224 D228:I239">
    <cfRule type="expression" dxfId="185" priority="5" stopIfTrue="1">
      <formula>OR($D216="",$I216="")</formula>
    </cfRule>
  </conditionalFormatting>
  <conditionalFormatting sqref="Q56:S56">
    <cfRule type="expression" dxfId="18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4720</v>
      </c>
      <c r="F178" s="595"/>
      <c r="G178" s="235"/>
      <c r="H178" s="589" t="s">
        <v>646</v>
      </c>
      <c r="I178" s="589"/>
      <c r="J178" s="590">
        <f>R67</f>
        <v>979130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0</v>
      </c>
      <c r="F179" s="595"/>
      <c r="G179" s="235"/>
      <c r="H179" s="589" t="s">
        <v>647</v>
      </c>
      <c r="I179" s="589"/>
      <c r="J179" s="590">
        <f>SUM(E180:F180,J178)</f>
        <v>983850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4720</v>
      </c>
      <c r="F180" s="590"/>
      <c r="G180" s="235"/>
      <c r="H180" s="235"/>
      <c r="I180" s="232"/>
      <c r="J180" s="591" t="str">
        <f>IF(J195=F195,"",ROUND((J195/F195-1)*100,2)&amp;"% ↑")</f>
        <v>0.48%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356</v>
      </c>
      <c r="G194" s="573"/>
      <c r="H194" s="574">
        <f>MAX(E95:K95,E121:K121)</f>
        <v>284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979130</v>
      </c>
      <c r="G195" s="573"/>
      <c r="H195" s="574">
        <f>E180</f>
        <v>4720</v>
      </c>
      <c r="I195" s="574"/>
      <c r="J195" s="576">
        <f>SUM(F195:I195)</f>
        <v>983850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83" priority="10" stopIfTrue="1">
      <formula>OR(#REF!="",NOT(ISNUMBER(#REF!)),#REF!&lt;=0)</formula>
    </cfRule>
  </conditionalFormatting>
  <conditionalFormatting sqref="C225">
    <cfRule type="expression" dxfId="182" priority="6" stopIfTrue="1">
      <formula>COUNT(C216:C224)&lt;=0</formula>
    </cfRule>
  </conditionalFormatting>
  <conditionalFormatting sqref="C240">
    <cfRule type="expression" dxfId="181" priority="1" stopIfTrue="1">
      <formula>COUNT(C228:C239)&lt;=0</formula>
    </cfRule>
  </conditionalFormatting>
  <conditionalFormatting sqref="C280:I280">
    <cfRule type="expression" dxfId="180" priority="9" stopIfTrue="1">
      <formula>SUM(G259:I259)&lt;=0</formula>
    </cfRule>
  </conditionalFormatting>
  <conditionalFormatting sqref="C72:K95 C98:K121 C127:K150 C153:K176">
    <cfRule type="expression" dxfId="179" priority="7" stopIfTrue="1">
      <formula>OR(C$71="",$C72="")</formula>
    </cfRule>
  </conditionalFormatting>
  <conditionalFormatting sqref="C246:K254">
    <cfRule type="expression" dxfId="178" priority="4" stopIfTrue="1">
      <formula>$C246=""</formula>
    </cfRule>
  </conditionalFormatting>
  <conditionalFormatting sqref="C255:K255">
    <cfRule type="expression" dxfId="177" priority="8" stopIfTrue="1">
      <formula>SUM($F$244:$I$244)&lt;=0</formula>
    </cfRule>
  </conditionalFormatting>
  <conditionalFormatting sqref="C261:K279">
    <cfRule type="expression" dxfId="176" priority="3" stopIfTrue="1">
      <formula>$C261=""</formula>
    </cfRule>
  </conditionalFormatting>
  <conditionalFormatting sqref="D216:I224 D228:I239">
    <cfRule type="expression" dxfId="175" priority="5" stopIfTrue="1">
      <formula>OR($D216="",$I216="")</formula>
    </cfRule>
  </conditionalFormatting>
  <conditionalFormatting sqref="Q56:S56">
    <cfRule type="expression" dxfId="17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21-27,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16600</v>
      </c>
      <c r="F178" s="595"/>
      <c r="G178" s="235"/>
      <c r="H178" s="589" t="s">
        <v>646</v>
      </c>
      <c r="I178" s="589"/>
      <c r="J178" s="590">
        <f>R67</f>
        <v>983850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1868</v>
      </c>
      <c r="F179" s="595"/>
      <c r="G179" s="235"/>
      <c r="H179" s="589" t="s">
        <v>647</v>
      </c>
      <c r="I179" s="589"/>
      <c r="J179" s="590">
        <f>SUM(E180:F180,J178)</f>
        <v>1002318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18468</v>
      </c>
      <c r="F180" s="590"/>
      <c r="G180" s="235"/>
      <c r="H180" s="235"/>
      <c r="I180" s="232"/>
      <c r="J180" s="591" t="str">
        <f>IF(J195=F195,"",ROUND((J195/F195-1)*100,2)&amp;"% ↑")</f>
        <v>1.88%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284</v>
      </c>
      <c r="G194" s="573"/>
      <c r="H194" s="574">
        <f>MAX(E95:K95,E121:K121)</f>
        <v>347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983850</v>
      </c>
      <c r="G195" s="573"/>
      <c r="H195" s="574">
        <f>E180</f>
        <v>18468</v>
      </c>
      <c r="I195" s="574"/>
      <c r="J195" s="576">
        <f>SUM(F195:I195)</f>
        <v>1002318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73" priority="10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9" stopIfTrue="1">
      <formula>SUM(G259:I259)&lt;=0</formula>
    </cfRule>
  </conditionalFormatting>
  <conditionalFormatting sqref="C72:K95 C98:K121 C127:K150 C153:K176">
    <cfRule type="expression" dxfId="169" priority="7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8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28-May 4,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>KONE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KONE</v>
      </c>
      <c r="D149" s="596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>KONE</v>
      </c>
      <c r="D175" s="596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15888</v>
      </c>
      <c r="F178" s="595"/>
      <c r="G178" s="235"/>
      <c r="H178" s="589" t="s">
        <v>646</v>
      </c>
      <c r="I178" s="589"/>
      <c r="J178" s="590">
        <f>R67</f>
        <v>1002318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1334</v>
      </c>
      <c r="F179" s="595"/>
      <c r="G179" s="235"/>
      <c r="H179" s="589" t="s">
        <v>647</v>
      </c>
      <c r="I179" s="589"/>
      <c r="J179" s="590">
        <f>SUM(E180:F180,J178)</f>
        <v>1019540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17222</v>
      </c>
      <c r="F180" s="590"/>
      <c r="G180" s="235"/>
      <c r="H180" s="235"/>
      <c r="I180" s="232"/>
      <c r="J180" s="591" t="str">
        <f>IF(J195=F195,"",ROUND((J195/F195-1)*100,2)&amp;"% ↑")</f>
        <v>1.72%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347</v>
      </c>
      <c r="G194" s="573"/>
      <c r="H194" s="574">
        <f>MAX(E95:K95,E121:K121)</f>
        <v>363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1002318</v>
      </c>
      <c r="G195" s="573"/>
      <c r="H195" s="574">
        <f>E180</f>
        <v>17222</v>
      </c>
      <c r="I195" s="574"/>
      <c r="J195" s="576">
        <f>SUM(F195:I195)</f>
        <v>1019540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695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5-11,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3" si="17">IF(C73="","",UPPER(C73))</f>
        <v>STAFF</v>
      </c>
      <c r="D132" s="596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55" si="21">IF(C95="","",UPPER(C95))</f>
        <v>BASIC MAC</v>
      </c>
      <c r="D154" s="596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/>
      </c>
      <c r="D155" s="596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1" si="26">IF(C73="","",UPPER(C73))</f>
        <v>STAFF</v>
      </c>
      <c r="D160" s="596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6"/>
        <v>SECURITY GUARD</v>
      </c>
      <c r="D161" s="596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6"/>
        <v>ELECTRICIAN</v>
      </c>
      <c r="D162" s="596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6"/>
        <v>ADMIN</v>
      </c>
      <c r="D163" s="596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6"/>
        <v>ACTECH</v>
      </c>
      <c r="D164" s="596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6"/>
        <v>WELTANCHANG</v>
      </c>
      <c r="D165" s="596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6"/>
        <v>TRIGOLD</v>
      </c>
      <c r="D166" s="596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6"/>
        <v>REBTRADE</v>
      </c>
      <c r="D167" s="596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6"/>
        <v>NEWCORE</v>
      </c>
      <c r="D168" s="596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6"/>
        <v>CYPRESS</v>
      </c>
      <c r="D169" s="596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6"/>
        <v>AGCHEM</v>
      </c>
      <c r="D170" s="596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6"/>
        <v>SPECSERV</v>
      </c>
      <c r="D171" s="596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6"/>
        <v>SISCOR</v>
      </c>
      <c r="D172" s="596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6"/>
        <v>ARLO</v>
      </c>
      <c r="D173" s="596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6"/>
        <v>MULTILINE</v>
      </c>
      <c r="D174" s="596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6"/>
        <v>LITAN</v>
      </c>
      <c r="D175" s="596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6"/>
        <v>PRIMEPOWER</v>
      </c>
      <c r="D176" s="596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6"/>
        <v>MSJR</v>
      </c>
      <c r="D177" s="596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6"/>
        <v>GERON</v>
      </c>
      <c r="D178" s="596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6"/>
        <v>SOUTH PACIFIC</v>
      </c>
      <c r="D179" s="596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6"/>
        <v>EMD</v>
      </c>
      <c r="D180" s="596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6"/>
        <v>KONE</v>
      </c>
      <c r="D181" s="596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ref="C182:C183" si="30">IF(C95="","",UPPER(C95))</f>
        <v>BASIC MAC</v>
      </c>
      <c r="D182" s="596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30"/>
        <v/>
      </c>
      <c r="D183" s="596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15568</v>
      </c>
      <c r="F186" s="595"/>
      <c r="G186" s="235"/>
      <c r="H186" s="589" t="s">
        <v>646</v>
      </c>
      <c r="I186" s="589"/>
      <c r="J186" s="590">
        <f>R67</f>
        <v>1019540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1868</v>
      </c>
      <c r="F187" s="595"/>
      <c r="G187" s="235"/>
      <c r="H187" s="589" t="s">
        <v>647</v>
      </c>
      <c r="I187" s="589"/>
      <c r="J187" s="590">
        <f>SUM(E188:F188,J186)</f>
        <v>1036976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17436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363</v>
      </c>
      <c r="G202" s="573"/>
      <c r="H202" s="574">
        <f>MAX(E97:K97,E125:K125)</f>
        <v>345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1019540</v>
      </c>
      <c r="G203" s="573"/>
      <c r="H203" s="574">
        <f>E188</f>
        <v>17436</v>
      </c>
      <c r="I203" s="574"/>
      <c r="J203" s="576">
        <f>SUM(F203:I203)</f>
        <v>1036976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33">
    <cfRule type="expression" dxfId="152" priority="6" stopIfTrue="1">
      <formula>COUNT(C224:C232)&lt;=0</formula>
    </cfRule>
  </conditionalFormatting>
  <conditionalFormatting sqref="C248">
    <cfRule type="expression" dxfId="151" priority="1" stopIfTrue="1">
      <formula>COUNT(C236:C247)&lt;=0</formula>
    </cfRule>
  </conditionalFormatting>
  <conditionalFormatting sqref="C288:I288">
    <cfRule type="expression" dxfId="150" priority="9" stopIfTrue="1">
      <formula>SUM(G267:I267)&lt;=0</formula>
    </cfRule>
  </conditionalFormatting>
  <conditionalFormatting sqref="C72:K97 C100:K125 C131:K156 C159:K184">
    <cfRule type="expression" dxfId="149" priority="7" stopIfTrue="1">
      <formula>OR(C$71="",$C72="")</formula>
    </cfRule>
  </conditionalFormatting>
  <conditionalFormatting sqref="C254:K262">
    <cfRule type="expression" dxfId="148" priority="4" stopIfTrue="1">
      <formula>$C254=""</formula>
    </cfRule>
  </conditionalFormatting>
  <conditionalFormatting sqref="C263:K263">
    <cfRule type="expression" dxfId="147" priority="8" stopIfTrue="1">
      <formula>SUM($F$252:$I$252)&lt;=0</formula>
    </cfRule>
  </conditionalFormatting>
  <conditionalFormatting sqref="C269:K287">
    <cfRule type="expression" dxfId="146" priority="3" stopIfTrue="1">
      <formula>$C269=""</formula>
    </cfRule>
  </conditionalFormatting>
  <conditionalFormatting sqref="D224:I232 D236:I247">
    <cfRule type="expression" dxfId="145" priority="5" stopIfTrue="1">
      <formula>OR($D224="",$I224="")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SSR/EHS/F/25-00-0117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12-18,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13016</v>
      </c>
      <c r="F186" s="595"/>
      <c r="G186" s="235"/>
      <c r="H186" s="589" t="s">
        <v>646</v>
      </c>
      <c r="I186" s="589"/>
      <c r="J186" s="590">
        <f>R67</f>
        <v>1036976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1322</v>
      </c>
      <c r="F187" s="595"/>
      <c r="G187" s="235"/>
      <c r="H187" s="589" t="s">
        <v>647</v>
      </c>
      <c r="I187" s="589"/>
      <c r="J187" s="590">
        <f>SUM(E188:F188,J186)</f>
        <v>1051314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14338</v>
      </c>
      <c r="F188" s="590"/>
      <c r="G188" s="235"/>
      <c r="H188" s="235"/>
      <c r="I188" s="232"/>
      <c r="J188" s="591" t="str">
        <f>IF(J203=F203,"",ROUND((J203/F203-1)*100,2)&amp;"% ↑")</f>
        <v>1.38%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345</v>
      </c>
      <c r="G202" s="573"/>
      <c r="H202" s="574">
        <f>MAX(E97:K97,E125:K125)</f>
        <v>327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1036976</v>
      </c>
      <c r="G203" s="573"/>
      <c r="H203" s="574">
        <f>E188</f>
        <v>14338</v>
      </c>
      <c r="I203" s="574"/>
      <c r="J203" s="576">
        <f>SUM(F203:I203)</f>
        <v>1051314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33">
    <cfRule type="expression" dxfId="142" priority="6" stopIfTrue="1">
      <formula>COUNT(C224:C232)&lt;=0</formula>
    </cfRule>
  </conditionalFormatting>
  <conditionalFormatting sqref="C248">
    <cfRule type="expression" dxfId="141" priority="1" stopIfTrue="1">
      <formula>COUNT(C236:C247)&lt;=0</formula>
    </cfRule>
  </conditionalFormatting>
  <conditionalFormatting sqref="C288:I288">
    <cfRule type="expression" dxfId="140" priority="9" stopIfTrue="1">
      <formula>SUM(G267:I267)&lt;=0</formula>
    </cfRule>
  </conditionalFormatting>
  <conditionalFormatting sqref="C72:K97 C100:K125 C131:K156 C159:K184">
    <cfRule type="expression" dxfId="139" priority="7" stopIfTrue="1">
      <formula>OR(C$71="",$C72="")</formula>
    </cfRule>
  </conditionalFormatting>
  <conditionalFormatting sqref="C254:K262">
    <cfRule type="expression" dxfId="138" priority="4" stopIfTrue="1">
      <formula>$C254=""</formula>
    </cfRule>
  </conditionalFormatting>
  <conditionalFormatting sqref="C263:K263">
    <cfRule type="expression" dxfId="137" priority="8" stopIfTrue="1">
      <formula>SUM($F$252:$I$252)&lt;=0</formula>
    </cfRule>
  </conditionalFormatting>
  <conditionalFormatting sqref="C269:K287">
    <cfRule type="expression" dxfId="136" priority="3" stopIfTrue="1">
      <formula>$C269=""</formula>
    </cfRule>
  </conditionalFormatting>
  <conditionalFormatting sqref="D224:I232 D236:I247">
    <cfRule type="expression" dxfId="135" priority="5" stopIfTrue="1">
      <formula>OR($D224="",$I224="")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SSR/EHS/F/25-00-0118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19-25,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17592</v>
      </c>
      <c r="F186" s="595"/>
      <c r="G186" s="235"/>
      <c r="H186" s="589" t="s">
        <v>646</v>
      </c>
      <c r="I186" s="589"/>
      <c r="J186" s="590">
        <f>R67</f>
        <v>1051314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1844</v>
      </c>
      <c r="F187" s="595"/>
      <c r="G187" s="235"/>
      <c r="H187" s="589" t="s">
        <v>647</v>
      </c>
      <c r="I187" s="589"/>
      <c r="J187" s="590">
        <f>SUM(E188:F188,J186)</f>
        <v>1070750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19436</v>
      </c>
      <c r="F188" s="590"/>
      <c r="G188" s="235"/>
      <c r="H188" s="235"/>
      <c r="I188" s="232"/>
      <c r="J188" s="591" t="str">
        <f>IF(J203=F203,"",ROUND((J203/F203-1)*100,2)&amp;"% ↑")</f>
        <v>1.85%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327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1051314</v>
      </c>
      <c r="G203" s="573"/>
      <c r="H203" s="574">
        <f>E188</f>
        <v>19436</v>
      </c>
      <c r="I203" s="574"/>
      <c r="J203" s="576">
        <f>SUM(F203:I203)</f>
        <v>1070750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SSR/EHS/F/25-00-0119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699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26-June 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17400</v>
      </c>
      <c r="F186" s="595"/>
      <c r="G186" s="235"/>
      <c r="H186" s="589" t="s">
        <v>646</v>
      </c>
      <c r="I186" s="589"/>
      <c r="J186" s="590">
        <f>R67</f>
        <v>1070750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1884</v>
      </c>
      <c r="F187" s="595"/>
      <c r="G187" s="235"/>
      <c r="H187" s="589" t="s">
        <v>647</v>
      </c>
      <c r="I187" s="589"/>
      <c r="J187" s="590">
        <f>SUM(E188:F188,J186)</f>
        <v>1090034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19284</v>
      </c>
      <c r="F188" s="590"/>
      <c r="G188" s="235"/>
      <c r="H188" s="235"/>
      <c r="I188" s="232"/>
      <c r="J188" s="591" t="str">
        <f>IF(J203=F203,"",ROUND((J203/F203-1)*100,2)&amp;"% ↑")</f>
        <v>1.8%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354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1070750</v>
      </c>
      <c r="G203" s="573"/>
      <c r="H203" s="574">
        <f>E188</f>
        <v>19284</v>
      </c>
      <c r="I203" s="574"/>
      <c r="J203" s="576">
        <f>SUM(F203:I203)</f>
        <v>1090034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SSR/EHS/F/25-00-0120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2-8,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13432</v>
      </c>
      <c r="F186" s="595"/>
      <c r="G186" s="235"/>
      <c r="H186" s="589" t="s">
        <v>646</v>
      </c>
      <c r="I186" s="589"/>
      <c r="J186" s="590">
        <f>R67</f>
        <v>1090034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1884</v>
      </c>
      <c r="F187" s="595"/>
      <c r="G187" s="235"/>
      <c r="H187" s="589" t="s">
        <v>647</v>
      </c>
      <c r="I187" s="589"/>
      <c r="J187" s="590">
        <f>SUM(E188:F188,J186)</f>
        <v>1105350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15316</v>
      </c>
      <c r="F188" s="590"/>
      <c r="G188" s="235"/>
      <c r="H188" s="235"/>
      <c r="I188" s="232"/>
      <c r="J188" s="591" t="str">
        <f>IF(J203=F203,"",ROUND((J203/F203-1)*100,2)&amp;"% ↑")</f>
        <v>1.41%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354</v>
      </c>
      <c r="G202" s="573"/>
      <c r="H202" s="574">
        <f>MAX(E97:K97,E125:K125)</f>
        <v>343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1090034</v>
      </c>
      <c r="G203" s="573"/>
      <c r="H203" s="574">
        <f>E188</f>
        <v>15316</v>
      </c>
      <c r="I203" s="574"/>
      <c r="J203" s="576">
        <f>SUM(F203:I203)</f>
        <v>1105350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SSR/EHS/F/25-00-0121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9-15,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15368</v>
      </c>
      <c r="F186" s="595"/>
      <c r="G186" s="235"/>
      <c r="H186" s="589" t="s">
        <v>646</v>
      </c>
      <c r="I186" s="589"/>
      <c r="J186" s="590">
        <f>R67</f>
        <v>1105350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1496</v>
      </c>
      <c r="F187" s="595"/>
      <c r="G187" s="235"/>
      <c r="H187" s="589" t="s">
        <v>647</v>
      </c>
      <c r="I187" s="589"/>
      <c r="J187" s="590">
        <f>SUM(E188:F188,J186)</f>
        <v>1122214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16864</v>
      </c>
      <c r="F188" s="590"/>
      <c r="G188" s="235"/>
      <c r="H188" s="235"/>
      <c r="I188" s="232"/>
      <c r="J188" s="591" t="str">
        <f>IF(J203=F203,"",ROUND((J203/F203-1)*100,2)&amp;"% ↑")</f>
        <v>1.53%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343</v>
      </c>
      <c r="G202" s="573"/>
      <c r="H202" s="574">
        <f>MAX(E97:K97,E125:K125)</f>
        <v>332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1105350</v>
      </c>
      <c r="G203" s="573"/>
      <c r="H203" s="574">
        <f>E188</f>
        <v>16864</v>
      </c>
      <c r="I203" s="574"/>
      <c r="J203" s="576">
        <f>SUM(F203:I203)</f>
        <v>1122214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16-22,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16744</v>
      </c>
      <c r="F186" s="595"/>
      <c r="G186" s="235"/>
      <c r="H186" s="589" t="s">
        <v>646</v>
      </c>
      <c r="I186" s="589"/>
      <c r="J186" s="590">
        <f>R67</f>
        <v>1122214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2020</v>
      </c>
      <c r="F187" s="595"/>
      <c r="G187" s="235"/>
      <c r="H187" s="589" t="s">
        <v>647</v>
      </c>
      <c r="I187" s="589"/>
      <c r="J187" s="590">
        <f>SUM(E188:F188,J186)</f>
        <v>1140978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18764</v>
      </c>
      <c r="F188" s="590"/>
      <c r="G188" s="235"/>
      <c r="H188" s="235"/>
      <c r="I188" s="232"/>
      <c r="J188" s="591" t="str">
        <f>IF(J203=F203,"",ROUND((J203/F203-1)*100,2)&amp;"% ↑")</f>
        <v>1.67%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332</v>
      </c>
      <c r="G202" s="573"/>
      <c r="H202" s="574">
        <f>MAX(E97:K97,E125:K125)</f>
        <v>340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1122214</v>
      </c>
      <c r="G203" s="573"/>
      <c r="H203" s="574">
        <f>E188</f>
        <v>18764</v>
      </c>
      <c r="I203" s="574"/>
      <c r="J203" s="576">
        <f>SUM(F203:I203)</f>
        <v>1140978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23-29,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17744</v>
      </c>
      <c r="F186" s="595"/>
      <c r="G186" s="235"/>
      <c r="H186" s="589" t="s">
        <v>646</v>
      </c>
      <c r="I186" s="589"/>
      <c r="J186" s="590">
        <f>R67</f>
        <v>1140978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1930</v>
      </c>
      <c r="F187" s="595"/>
      <c r="G187" s="235"/>
      <c r="H187" s="589" t="s">
        <v>647</v>
      </c>
      <c r="I187" s="589"/>
      <c r="J187" s="590">
        <f>SUM(E188:F188,J186)</f>
        <v>1160652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19674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340</v>
      </c>
      <c r="G202" s="573"/>
      <c r="H202" s="574">
        <f>MAX(E97:K97,E125:K125)</f>
        <v>362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1140978</v>
      </c>
      <c r="G203" s="573"/>
      <c r="H203" s="574">
        <f>E188</f>
        <v>19674</v>
      </c>
      <c r="I203" s="574"/>
      <c r="J203" s="576">
        <f>SUM(F203:I203)</f>
        <v>1160652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705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30-July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17880</v>
      </c>
      <c r="F186" s="595"/>
      <c r="G186" s="235"/>
      <c r="H186" s="589" t="s">
        <v>646</v>
      </c>
      <c r="I186" s="589"/>
      <c r="J186" s="590">
        <f>R67</f>
        <v>1160652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1958</v>
      </c>
      <c r="F187" s="595"/>
      <c r="G187" s="235"/>
      <c r="H187" s="589" t="s">
        <v>647</v>
      </c>
      <c r="I187" s="589"/>
      <c r="J187" s="590">
        <f>SUM(E188:F188,J186)</f>
        <v>1180490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19838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362</v>
      </c>
      <c r="G202" s="573"/>
      <c r="H202" s="574">
        <f>MAX(E97:K97,E125:K125)</f>
        <v>368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1160652</v>
      </c>
      <c r="G203" s="573"/>
      <c r="H203" s="574">
        <f>E188</f>
        <v>19838</v>
      </c>
      <c r="I203" s="574"/>
      <c r="J203" s="576">
        <f>SUM(F203:I203)</f>
        <v>1180490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F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July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18928</v>
      </c>
      <c r="F186" s="595"/>
      <c r="G186" s="235"/>
      <c r="H186" s="589" t="s">
        <v>646</v>
      </c>
      <c r="I186" s="589"/>
      <c r="J186" s="590">
        <f>R67</f>
        <v>1180490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2238</v>
      </c>
      <c r="F187" s="595"/>
      <c r="G187" s="235"/>
      <c r="H187" s="589" t="s">
        <v>647</v>
      </c>
      <c r="I187" s="589"/>
      <c r="J187" s="590">
        <f>SUM(E188:F188,J186)</f>
        <v>1201656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21166</v>
      </c>
      <c r="F188" s="590"/>
      <c r="G188" s="235"/>
      <c r="H188" s="235"/>
      <c r="I188" s="232"/>
      <c r="J188" s="591" t="str">
        <f>IF(J203=F203,"",ROUND((J203/F203-1)*100,2)&amp;"% ↑")</f>
        <v>1.79%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368</v>
      </c>
      <c r="G202" s="573"/>
      <c r="H202" s="574">
        <f>MAX(E97:K97,E125:K125)</f>
        <v>386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1180490</v>
      </c>
      <c r="G203" s="573"/>
      <c r="H203" s="574">
        <f>E188</f>
        <v>21166</v>
      </c>
      <c r="I203" s="574"/>
      <c r="J203" s="576">
        <f>SUM(F203:I203)</f>
        <v>1201656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G54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July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18600</v>
      </c>
      <c r="F186" s="595"/>
      <c r="G186" s="235"/>
      <c r="H186" s="589" t="s">
        <v>646</v>
      </c>
      <c r="I186" s="589"/>
      <c r="J186" s="590">
        <f>R67</f>
        <v>1201656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2094</v>
      </c>
      <c r="F187" s="595"/>
      <c r="G187" s="235"/>
      <c r="H187" s="589" t="s">
        <v>647</v>
      </c>
      <c r="I187" s="589"/>
      <c r="J187" s="590">
        <f>SUM(E188:F188,J186)</f>
        <v>1222350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20694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386</v>
      </c>
      <c r="G202" s="573"/>
      <c r="H202" s="574">
        <f>MAX(E97:K97,E125:K125)</f>
        <v>394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1201656</v>
      </c>
      <c r="G203" s="573"/>
      <c r="H203" s="574">
        <f>E188</f>
        <v>20694</v>
      </c>
      <c r="I203" s="574"/>
      <c r="J203" s="576">
        <f>SUM(F203:I203)</f>
        <v>1222350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view="pageBreakPreview" topLeftCell="G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685" t="str">
        <f>REF_PRETEXT&amp;REF_TICKER_INC&amp;"-"&amp;TEXT($I$5,"000#")</f>
        <v>Reference No.: SSR/EHS/F/25-00-0127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694" t="s">
        <v>635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708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640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641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SSR/EHS/F/25-00-0127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642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643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635</v>
      </c>
      <c r="C63" s="360"/>
      <c r="D63" s="708" t="str">
        <f>$E$17 &amp; "  (" &amp; TEXT(WEEK_START,WEEK_FULL_FMT) &amp; "-" &amp; TEXT(WEEK_END,WEEK_FULL_FMT) &amp; ")"</f>
        <v>July 21-27,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709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645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03" t="s">
        <v>577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614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576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569</v>
      </c>
      <c r="Q66" s="702"/>
      <c r="R66" s="408">
        <v>394</v>
      </c>
      <c r="S66" s="409">
        <f>H218</f>
        <v>346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545</v>
      </c>
      <c r="Q67" s="702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710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589</v>
      </c>
      <c r="D72" s="710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665</v>
      </c>
      <c r="D77" s="709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612</v>
      </c>
      <c r="D78" s="709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688</v>
      </c>
      <c r="D79" s="709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674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666</v>
      </c>
      <c r="D87" s="709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667</v>
      </c>
      <c r="D89" s="709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566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683</v>
      </c>
      <c r="D92" s="709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684</v>
      </c>
      <c r="D93" s="709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694</v>
      </c>
      <c r="D94" s="709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696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711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589</v>
      </c>
      <c r="D104" s="710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710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589</v>
      </c>
      <c r="D139" s="710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711</v>
      </c>
      <c r="D170" s="693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589</v>
      </c>
      <c r="D171" s="710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49">IF(C74="","",UPPER(C74))</f>
        <v>SECURITY GUARD</v>
      </c>
      <c r="D173" s="714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49"/>
        <v>ELECTRICIAN</v>
      </c>
      <c r="D174" s="714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49"/>
        <v>ADMIN</v>
      </c>
      <c r="D175" s="714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49"/>
        <v>ACTECH</v>
      </c>
      <c r="D176" s="714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49"/>
        <v>WELTANCHAUNG</v>
      </c>
      <c r="D177" s="714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49"/>
        <v>TRIGOLD</v>
      </c>
      <c r="D178" s="714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49"/>
        <v>REBTRADE</v>
      </c>
      <c r="D179" s="714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49"/>
        <v>NEWCORE</v>
      </c>
      <c r="D180" s="714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49"/>
        <v>CYPRESS</v>
      </c>
      <c r="D181" s="714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49"/>
        <v>AGCHEM</v>
      </c>
      <c r="D182" s="714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49"/>
        <v>SPECSERV</v>
      </c>
      <c r="D183" s="714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49"/>
        <v>SISCOR</v>
      </c>
      <c r="D184" s="714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49"/>
        <v>ARLO</v>
      </c>
      <c r="D185" s="714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49"/>
        <v>MULTILINE</v>
      </c>
      <c r="D186" s="714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49"/>
        <v>LITAN</v>
      </c>
      <c r="D187" s="714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49"/>
        <v>PRIMEPOWER</v>
      </c>
      <c r="D188" s="714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49"/>
        <v>MSJR</v>
      </c>
      <c r="D189" s="714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49"/>
        <v>GERON</v>
      </c>
      <c r="D190" s="714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49"/>
        <v>SOUTH PACIFIC</v>
      </c>
      <c r="D191" s="714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49"/>
        <v>EMD</v>
      </c>
      <c r="D192" s="714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49"/>
        <v>KONE</v>
      </c>
      <c r="D193" s="714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49"/>
        <v>BASIC MAC</v>
      </c>
      <c r="D194" s="714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49"/>
        <v/>
      </c>
      <c r="D195" s="714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49"/>
        <v/>
      </c>
      <c r="D196" s="714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49"/>
        <v/>
      </c>
      <c r="D197" s="714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49"/>
        <v/>
      </c>
      <c r="D198" s="714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49"/>
        <v/>
      </c>
      <c r="D199" s="714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609</v>
      </c>
      <c r="D202" s="715"/>
      <c r="E202" s="716">
        <f>SUM(E168:K168)</f>
        <v>13800</v>
      </c>
      <c r="F202" s="716"/>
      <c r="G202" s="354"/>
      <c r="H202" s="715" t="s">
        <v>646</v>
      </c>
      <c r="I202" s="715"/>
      <c r="J202" s="716">
        <f>R67</f>
        <v>1222350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610</v>
      </c>
      <c r="D203" s="715"/>
      <c r="E203" s="716">
        <f>SUM(E200:K200)</f>
        <v>536</v>
      </c>
      <c r="F203" s="716"/>
      <c r="G203" s="354"/>
      <c r="H203" s="715" t="s">
        <v>647</v>
      </c>
      <c r="I203" s="715"/>
      <c r="J203" s="716">
        <f>SUM(E204:F204,J202)</f>
        <v>1236686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648</v>
      </c>
      <c r="D204" s="715"/>
      <c r="E204" s="716">
        <f>SUM(E202:F203)</f>
        <v>14336</v>
      </c>
      <c r="F204" s="716"/>
      <c r="G204" s="354"/>
      <c r="H204" s="354"/>
      <c r="I204" s="345"/>
      <c r="J204" s="717" t="str">
        <f>IF(J219=F219,"",ROUND((J219/F219-1)*100,2)&amp;"% ↑")</f>
        <v>1.17%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575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580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581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582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611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583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584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585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586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587</v>
      </c>
      <c r="D218" s="688"/>
      <c r="E218" s="688"/>
      <c r="F218" s="716">
        <f>R66</f>
        <v>394</v>
      </c>
      <c r="G218" s="716"/>
      <c r="H218" s="716">
        <f>MAX(E101:K101,E133:K133)</f>
        <v>346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588</v>
      </c>
      <c r="D219" s="688"/>
      <c r="E219" s="688"/>
      <c r="F219" s="716">
        <f>J202</f>
        <v>1222350</v>
      </c>
      <c r="G219" s="716"/>
      <c r="H219" s="716">
        <f>E204</f>
        <v>14336</v>
      </c>
      <c r="I219" s="716"/>
      <c r="J219" s="719">
        <f>SUM(F219:I219)</f>
        <v>1236686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615</v>
      </c>
      <c r="E240" s="721"/>
      <c r="F240" s="721"/>
      <c r="G240" s="721"/>
      <c r="H240" s="721"/>
      <c r="I240" s="722" t="s">
        <v>617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721" t="s">
        <v>679</v>
      </c>
      <c r="E241" s="721"/>
      <c r="F241" s="721"/>
      <c r="G241" s="721"/>
      <c r="H241" s="721"/>
      <c r="I241" s="722" t="s">
        <v>617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721" t="s">
        <v>616</v>
      </c>
      <c r="E242" s="721"/>
      <c r="F242" s="721"/>
      <c r="G242" s="721"/>
      <c r="H242" s="721"/>
      <c r="I242" s="722" t="s">
        <v>618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620</v>
      </c>
      <c r="E257" s="721"/>
      <c r="F257" s="721"/>
      <c r="G257" s="721"/>
      <c r="H257" s="721"/>
      <c r="I257" s="684" t="s">
        <v>619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721" t="s">
        <v>621</v>
      </c>
      <c r="E258" s="721"/>
      <c r="F258" s="721"/>
      <c r="G258" s="721"/>
      <c r="H258" s="721"/>
      <c r="I258" s="684" t="s">
        <v>619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721" t="s">
        <v>622</v>
      </c>
      <c r="E259" s="721"/>
      <c r="F259" s="721"/>
      <c r="G259" s="721"/>
      <c r="H259" s="721"/>
      <c r="I259" s="684" t="s">
        <v>619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721" t="s">
        <v>623</v>
      </c>
      <c r="E260" s="721"/>
      <c r="F260" s="721"/>
      <c r="G260" s="721"/>
      <c r="H260" s="721"/>
      <c r="I260" s="684" t="s">
        <v>619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721" t="s">
        <v>624</v>
      </c>
      <c r="E261" s="721"/>
      <c r="F261" s="721"/>
      <c r="G261" s="721"/>
      <c r="H261" s="721"/>
      <c r="I261" s="684" t="s">
        <v>619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721" t="s">
        <v>625</v>
      </c>
      <c r="E262" s="721"/>
      <c r="F262" s="721"/>
      <c r="G262" s="721"/>
      <c r="H262" s="721"/>
      <c r="I262" s="684" t="s">
        <v>619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721" t="s">
        <v>661</v>
      </c>
      <c r="E263" s="721"/>
      <c r="F263" s="721"/>
      <c r="G263" s="721"/>
      <c r="H263" s="721"/>
      <c r="I263" s="684" t="s">
        <v>619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721" t="s">
        <v>675</v>
      </c>
      <c r="E264" s="721"/>
      <c r="F264" s="721"/>
      <c r="G264" s="721"/>
      <c r="H264" s="721"/>
      <c r="I264" s="684" t="s">
        <v>619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721" t="s">
        <v>676</v>
      </c>
      <c r="E265" s="721"/>
      <c r="F265" s="721"/>
      <c r="G265" s="721"/>
      <c r="H265" s="721"/>
      <c r="I265" s="684" t="s">
        <v>619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721" t="s">
        <v>677</v>
      </c>
      <c r="E266" s="721"/>
      <c r="F266" s="721"/>
      <c r="G266" s="721"/>
      <c r="H266" s="721"/>
      <c r="I266" s="684" t="s">
        <v>619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721" t="s">
        <v>678</v>
      </c>
      <c r="E267" s="721"/>
      <c r="F267" s="721"/>
      <c r="G267" s="721"/>
      <c r="H267" s="721"/>
      <c r="I267" s="684" t="s">
        <v>619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721" t="s">
        <v>678</v>
      </c>
      <c r="E268" s="721"/>
      <c r="F268" s="721"/>
      <c r="G268" s="721"/>
      <c r="H268" s="721"/>
      <c r="I268" s="684" t="s">
        <v>619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633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629</v>
      </c>
      <c r="D282" s="693"/>
      <c r="E282" s="693"/>
      <c r="F282" s="693" t="s">
        <v>627</v>
      </c>
      <c r="G282" s="693"/>
      <c r="H282" s="693"/>
      <c r="I282" s="693" t="s">
        <v>628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575</v>
      </c>
      <c r="E297" s="724"/>
      <c r="F297" s="724"/>
      <c r="G297" s="724"/>
      <c r="H297" s="725" t="s">
        <v>613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650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606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</mergeCells>
  <conditionalFormatting sqref="B61:M61">
    <cfRule type="expression" dxfId="43" priority="10" stopIfTrue="1">
      <formula>OR(#REF!="",NOT(ISNUMBER(#REF!)),#REF!&lt;=0)</formula>
    </cfRule>
  </conditionalFormatting>
  <conditionalFormatting sqref="C254">
    <cfRule type="expression" dxfId="42" priority="6" stopIfTrue="1">
      <formula>COUNT(C240:C253)&lt;=0</formula>
    </cfRule>
  </conditionalFormatting>
  <conditionalFormatting sqref="C277">
    <cfRule type="expression" dxfId="41" priority="1" stopIfTrue="1">
      <formula>COUNT(C257:C276)&lt;=0</formula>
    </cfRule>
  </conditionalFormatting>
  <conditionalFormatting sqref="C240:I253 C257:I276">
    <cfRule type="expression" dxfId="40" priority="5" stopIfTrue="1">
      <formula>OR($D240="",$I240="")</formula>
    </cfRule>
  </conditionalFormatting>
  <conditionalFormatting sqref="C317:I317">
    <cfRule type="expression" dxfId="39" priority="9" stopIfTrue="1">
      <formula>SUM(G296:I296)&lt;=0</formula>
    </cfRule>
  </conditionalFormatting>
  <conditionalFormatting sqref="C72:K101 C104:K133 C139:K168 C171:K200">
    <cfRule type="expression" dxfId="38" priority="7" stopIfTrue="1">
      <formula>OR(C$71="",$C72="")</formula>
    </cfRule>
  </conditionalFormatting>
  <conditionalFormatting sqref="C283:K291">
    <cfRule type="expression" dxfId="37" priority="4" stopIfTrue="1">
      <formula>$C283=""</formula>
    </cfRule>
  </conditionalFormatting>
  <conditionalFormatting sqref="C292:K292">
    <cfRule type="expression" dxfId="36" priority="8" stopIfTrue="1">
      <formula>SUM($F$281:$I$281)&lt;=0</formula>
    </cfRule>
  </conditionalFormatting>
  <conditionalFormatting sqref="C298:K316">
    <cfRule type="expression" dxfId="35" priority="3" stopIfTrue="1">
      <formula>$C298=""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E51-ADB2-4E40-BD71-D280650CBF6D}">
  <sheetPr>
    <tabColor rgb="FFCEE7FF"/>
  </sheetPr>
  <dimension ref="A1:AD340"/>
  <sheetViews>
    <sheetView view="pageBreakPreview" topLeftCell="A60" zoomScale="85" zoomScaleNormal="100" zoomScaleSheetLayoutView="85" zoomScalePageLayoutView="55" workbookViewId="0">
      <selection activeCell="B64" sqref="B6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45866</v>
      </c>
      <c r="F1" s="333">
        <f>IF(WEEKDAY(WEEK_START,11)=COLUMN()-COLUMN(WEEK_START),WEEK_START,WEEK_START-(WEEKDAY(WEEK_START,11)-(COLUMN()-COLUMN(WEEK_START))))</f>
        <v>45866</v>
      </c>
      <c r="G1" s="333">
        <f>IF(WEEKDAY(WEEK_START,11)=COLUMN()-COLUMN(WEEK_START),WEEK_START,WEEK_START-(WEEKDAY(WEEK_START,11)-(COLUMN()-COLUMN(WEEK_START))))</f>
        <v>45867</v>
      </c>
      <c r="H1" s="333">
        <f t="shared" ref="H1:K1" si="0">IF(WEEKDAY(WEEK_START,11)=COLUMN()-COLUMN(WEEK_START),WEEK_START,WEEK_START-(WEEKDAY(WEEK_START,11)-(COLUMN()-COLUMN(WEEK_START))))</f>
        <v>45868</v>
      </c>
      <c r="I1" s="333">
        <f t="shared" si="0"/>
        <v>45869</v>
      </c>
      <c r="J1" s="333">
        <f t="shared" si="0"/>
        <v>45870</v>
      </c>
      <c r="K1" s="333">
        <f t="shared" si="0"/>
        <v>45871</v>
      </c>
      <c r="L1" s="334">
        <f>IF(WEEKDAY(WEEK_START,11)=COLUMN()-COLUMN(WEEK_START),WEEK_START,WEEK_START-(WEEKDAY(WEEK_START,11)-(COLUMN()-COLUMN(WEEK_START))))</f>
        <v>45872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45872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685" t="str">
        <f>REF_PRETEXT&amp;REF_TICKER_INC&amp;"-"&amp;TEXT($I$5,"000#")</f>
        <v>Reference No.: SSR/EHS/F/25-00-0128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128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28-August 3,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694" t="s">
        <v>635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712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640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641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SSR/EHS/F/25-00-0128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23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25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715</v>
      </c>
      <c r="C63" s="360"/>
      <c r="D63" s="708" t="str">
        <f>$E$17 &amp; "  (" &amp; TEXT(WEEK_START,WEEK_FULL_FMT) &amp; "-" &amp; TEXT(WEEK_END,WEEK_FULL_FMT) &amp; ")"</f>
        <v>July 28-August 3,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709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645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03" t="s">
        <v>577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614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576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569</v>
      </c>
      <c r="Q66" s="702"/>
      <c r="R66" s="408">
        <v>394</v>
      </c>
      <c r="S66" s="409">
        <f>H218</f>
        <v>378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545</v>
      </c>
      <c r="Q67" s="702"/>
      <c r="R67" s="408">
        <v>1236686</v>
      </c>
      <c r="S67" s="409">
        <f>H219</f>
        <v>20762</v>
      </c>
      <c r="T67" s="409">
        <f>J219</f>
        <v>1257448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710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589</v>
      </c>
      <c r="D72" s="710"/>
      <c r="E72" s="413">
        <f t="shared" ref="E72:K72" si="11">IFERROR(IF(YEAR(F1)=CUR_YEAR,IF(F1&lt;WEEK_START,"",F1),""),"")</f>
        <v>45866</v>
      </c>
      <c r="F72" s="413">
        <f t="shared" si="11"/>
        <v>45867</v>
      </c>
      <c r="G72" s="413">
        <f t="shared" si="11"/>
        <v>45868</v>
      </c>
      <c r="H72" s="413">
        <f t="shared" si="11"/>
        <v>45869</v>
      </c>
      <c r="I72" s="413">
        <f t="shared" si="11"/>
        <v>45870</v>
      </c>
      <c r="J72" s="414">
        <f t="shared" si="11"/>
        <v>45871</v>
      </c>
      <c r="K72" s="414">
        <f t="shared" si="11"/>
        <v>45872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57</v>
      </c>
      <c r="F73" s="376">
        <v>61</v>
      </c>
      <c r="G73" s="376">
        <v>62</v>
      </c>
      <c r="H73" s="376">
        <v>61</v>
      </c>
      <c r="I73" s="376">
        <v>61</v>
      </c>
      <c r="J73" s="376">
        <v>63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1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104</v>
      </c>
      <c r="F76" s="376">
        <v>109</v>
      </c>
      <c r="G76" s="376">
        <v>114</v>
      </c>
      <c r="H76" s="376">
        <v>120</v>
      </c>
      <c r="I76" s="376">
        <v>120</v>
      </c>
      <c r="J76" s="376">
        <v>118</v>
      </c>
      <c r="K76" s="376">
        <v>74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665</v>
      </c>
      <c r="D77" s="709"/>
      <c r="E77" s="376">
        <v>9</v>
      </c>
      <c r="F77" s="376">
        <v>10</v>
      </c>
      <c r="G77" s="376">
        <v>9</v>
      </c>
      <c r="H77" s="376">
        <v>10</v>
      </c>
      <c r="I77" s="376">
        <v>10</v>
      </c>
      <c r="J77" s="376">
        <v>8</v>
      </c>
      <c r="K77" s="376">
        <v>9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612</v>
      </c>
      <c r="D78" s="709"/>
      <c r="E78" s="376">
        <v>0</v>
      </c>
      <c r="F78" s="376">
        <v>0</v>
      </c>
      <c r="G78" s="376">
        <v>4</v>
      </c>
      <c r="H78" s="376">
        <v>4</v>
      </c>
      <c r="I78" s="376">
        <v>6</v>
      </c>
      <c r="J78" s="376">
        <v>6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688</v>
      </c>
      <c r="D79" s="709"/>
      <c r="E79" s="376">
        <v>0</v>
      </c>
      <c r="F79" s="376">
        <v>5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5</v>
      </c>
      <c r="F80" s="376">
        <v>5</v>
      </c>
      <c r="G80" s="376">
        <v>5</v>
      </c>
      <c r="H80" s="376">
        <v>5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8</v>
      </c>
      <c r="F81" s="376">
        <v>14</v>
      </c>
      <c r="G81" s="376">
        <v>12</v>
      </c>
      <c r="H81" s="376">
        <v>14</v>
      </c>
      <c r="I81" s="376">
        <v>8</v>
      </c>
      <c r="J81" s="376">
        <v>6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30</v>
      </c>
      <c r="F82" s="376">
        <v>34</v>
      </c>
      <c r="G82" s="376">
        <v>33</v>
      </c>
      <c r="H82" s="376">
        <v>36</v>
      </c>
      <c r="I82" s="376">
        <v>34</v>
      </c>
      <c r="J82" s="376">
        <v>35</v>
      </c>
      <c r="K82" s="376">
        <v>22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4</v>
      </c>
      <c r="F83" s="376">
        <v>4</v>
      </c>
      <c r="G83" s="376">
        <v>4</v>
      </c>
      <c r="H83" s="376">
        <v>4</v>
      </c>
      <c r="I83" s="376">
        <v>4</v>
      </c>
      <c r="J83" s="376">
        <v>4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674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4</v>
      </c>
      <c r="K85" s="376">
        <v>4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21</v>
      </c>
      <c r="F86" s="376">
        <v>14</v>
      </c>
      <c r="G86" s="376">
        <v>17</v>
      </c>
      <c r="H86" s="376">
        <v>17</v>
      </c>
      <c r="I86" s="376">
        <v>16</v>
      </c>
      <c r="J86" s="376">
        <v>16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666</v>
      </c>
      <c r="D87" s="709"/>
      <c r="E87" s="376">
        <v>41</v>
      </c>
      <c r="F87" s="376">
        <v>42</v>
      </c>
      <c r="G87" s="376">
        <v>45</v>
      </c>
      <c r="H87" s="376">
        <v>45</v>
      </c>
      <c r="I87" s="376">
        <v>45</v>
      </c>
      <c r="J87" s="376">
        <v>45</v>
      </c>
      <c r="K87" s="376">
        <v>27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10</v>
      </c>
      <c r="F88" s="376">
        <v>10</v>
      </c>
      <c r="G88" s="376">
        <v>10</v>
      </c>
      <c r="H88" s="376">
        <v>10</v>
      </c>
      <c r="I88" s="376">
        <v>10</v>
      </c>
      <c r="J88" s="376">
        <v>9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667</v>
      </c>
      <c r="D89" s="709"/>
      <c r="E89" s="376">
        <v>8</v>
      </c>
      <c r="F89" s="376">
        <v>11</v>
      </c>
      <c r="G89" s="376">
        <v>15</v>
      </c>
      <c r="H89" s="376">
        <v>12</v>
      </c>
      <c r="I89" s="376">
        <v>11</v>
      </c>
      <c r="J89" s="376">
        <v>13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10</v>
      </c>
      <c r="F90" s="376">
        <v>10</v>
      </c>
      <c r="G90" s="376">
        <v>10</v>
      </c>
      <c r="H90" s="376">
        <v>10</v>
      </c>
      <c r="I90" s="376">
        <v>11</v>
      </c>
      <c r="J90" s="376">
        <v>11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566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683</v>
      </c>
      <c r="D92" s="709"/>
      <c r="E92" s="376">
        <v>15</v>
      </c>
      <c r="F92" s="376">
        <v>16</v>
      </c>
      <c r="G92" s="376">
        <v>16</v>
      </c>
      <c r="H92" s="376">
        <v>16</v>
      </c>
      <c r="I92" s="376">
        <v>17</v>
      </c>
      <c r="J92" s="376">
        <v>17</v>
      </c>
      <c r="K92" s="376">
        <v>11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684</v>
      </c>
      <c r="D93" s="709"/>
      <c r="E93" s="376">
        <v>2</v>
      </c>
      <c r="F93" s="376">
        <v>2</v>
      </c>
      <c r="G93" s="376">
        <v>2</v>
      </c>
      <c r="H93" s="376">
        <v>2</v>
      </c>
      <c r="I93" s="376">
        <v>1</v>
      </c>
      <c r="J93" s="376">
        <v>2</v>
      </c>
      <c r="K93" s="376">
        <v>1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694</v>
      </c>
      <c r="D94" s="709"/>
      <c r="E94" s="376">
        <v>9</v>
      </c>
      <c r="F94" s="376">
        <v>12</v>
      </c>
      <c r="G94" s="376">
        <v>12</v>
      </c>
      <c r="H94" s="376">
        <v>11</v>
      </c>
      <c r="I94" s="376">
        <v>12</v>
      </c>
      <c r="J94" s="376">
        <v>12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696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334</v>
      </c>
      <c r="F101" s="415">
        <f t="shared" si="12"/>
        <v>360</v>
      </c>
      <c r="G101" s="415">
        <f t="shared" si="12"/>
        <v>371</v>
      </c>
      <c r="H101" s="415">
        <f t="shared" si="12"/>
        <v>378</v>
      </c>
      <c r="I101" s="415">
        <f t="shared" si="12"/>
        <v>367</v>
      </c>
      <c r="J101" s="415">
        <f t="shared" si="12"/>
        <v>370</v>
      </c>
      <c r="K101" s="415">
        <f t="shared" si="12"/>
        <v>165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711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589</v>
      </c>
      <c r="D104" s="710"/>
      <c r="E104" s="413">
        <f t="shared" si="13"/>
        <v>45866</v>
      </c>
      <c r="F104" s="413">
        <f t="shared" si="13"/>
        <v>45867</v>
      </c>
      <c r="G104" s="413">
        <f t="shared" si="13"/>
        <v>45868</v>
      </c>
      <c r="H104" s="413">
        <f t="shared" si="13"/>
        <v>45869</v>
      </c>
      <c r="I104" s="413">
        <f t="shared" si="13"/>
        <v>45870</v>
      </c>
      <c r="J104" s="414">
        <f t="shared" si="13"/>
        <v>45871</v>
      </c>
      <c r="K104" s="414">
        <f t="shared" si="13"/>
        <v>45872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41</v>
      </c>
      <c r="F105" s="376">
        <v>38</v>
      </c>
      <c r="G105" s="376">
        <v>37</v>
      </c>
      <c r="H105" s="376">
        <v>36</v>
      </c>
      <c r="I105" s="376">
        <v>36</v>
      </c>
      <c r="J105" s="376">
        <v>3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1</v>
      </c>
      <c r="F107" s="376">
        <v>1</v>
      </c>
      <c r="G107" s="376">
        <v>1</v>
      </c>
      <c r="H107" s="376">
        <v>1</v>
      </c>
      <c r="I107" s="376">
        <v>1</v>
      </c>
      <c r="J107" s="376">
        <v>1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65</v>
      </c>
      <c r="F108" s="376">
        <v>69</v>
      </c>
      <c r="G108" s="376">
        <v>72</v>
      </c>
      <c r="H108" s="376">
        <v>76</v>
      </c>
      <c r="I108" s="376">
        <v>77</v>
      </c>
      <c r="J108" s="376">
        <v>14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9</v>
      </c>
      <c r="F109" s="376">
        <v>10</v>
      </c>
      <c r="G109" s="376">
        <v>9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27</v>
      </c>
      <c r="F114" s="376">
        <v>24</v>
      </c>
      <c r="G114" s="376">
        <v>28</v>
      </c>
      <c r="H114" s="376">
        <v>27</v>
      </c>
      <c r="I114" s="376">
        <v>23</v>
      </c>
      <c r="J114" s="376">
        <v>12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36</v>
      </c>
      <c r="F119" s="376">
        <v>34</v>
      </c>
      <c r="G119" s="376">
        <v>39</v>
      </c>
      <c r="H119" s="376">
        <v>38</v>
      </c>
      <c r="I119" s="376">
        <v>36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10</v>
      </c>
      <c r="F120" s="376">
        <v>10</v>
      </c>
      <c r="G120" s="376">
        <v>10</v>
      </c>
      <c r="H120" s="376">
        <v>10</v>
      </c>
      <c r="I120" s="376">
        <v>9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2</v>
      </c>
      <c r="F125" s="376">
        <v>2</v>
      </c>
      <c r="G125" s="376">
        <v>2</v>
      </c>
      <c r="H125" s="376">
        <v>2</v>
      </c>
      <c r="I125" s="376">
        <v>2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191</v>
      </c>
      <c r="F133" s="415">
        <f t="shared" si="15"/>
        <v>188</v>
      </c>
      <c r="G133" s="415">
        <f t="shared" si="15"/>
        <v>198</v>
      </c>
      <c r="H133" s="415">
        <f t="shared" si="15"/>
        <v>200</v>
      </c>
      <c r="I133" s="415">
        <f t="shared" si="15"/>
        <v>194</v>
      </c>
      <c r="J133" s="415">
        <f t="shared" si="15"/>
        <v>30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710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589</v>
      </c>
      <c r="D139" s="710"/>
      <c r="E139" s="413">
        <f t="shared" si="16"/>
        <v>45866</v>
      </c>
      <c r="F139" s="413">
        <f t="shared" si="16"/>
        <v>45867</v>
      </c>
      <c r="G139" s="413">
        <f t="shared" si="16"/>
        <v>45868</v>
      </c>
      <c r="H139" s="413">
        <f t="shared" si="16"/>
        <v>45869</v>
      </c>
      <c r="I139" s="413">
        <f t="shared" si="16"/>
        <v>45870</v>
      </c>
      <c r="J139" s="414">
        <f t="shared" si="16"/>
        <v>45871</v>
      </c>
      <c r="K139" s="414">
        <f t="shared" si="16"/>
        <v>45872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55" si="17">IF(OR($C140="",E$139=""),"",IF(E73="",0,IFERROR(E73*8,0)))</f>
        <v>456</v>
      </c>
      <c r="F140" s="380">
        <f t="shared" si="17"/>
        <v>488</v>
      </c>
      <c r="G140" s="380">
        <f t="shared" si="17"/>
        <v>496</v>
      </c>
      <c r="H140" s="380">
        <f t="shared" si="17"/>
        <v>488</v>
      </c>
      <c r="I140" s="380">
        <f t="shared" si="17"/>
        <v>488</v>
      </c>
      <c r="J140" s="380">
        <f t="shared" si="17"/>
        <v>504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8</v>
      </c>
      <c r="J142" s="380">
        <f t="shared" si="17"/>
        <v>8</v>
      </c>
      <c r="K142" s="380">
        <f t="shared" si="17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si="17"/>
        <v>832</v>
      </c>
      <c r="F143" s="380">
        <f t="shared" si="17"/>
        <v>872</v>
      </c>
      <c r="G143" s="380">
        <f t="shared" si="17"/>
        <v>912</v>
      </c>
      <c r="H143" s="380">
        <f t="shared" si="17"/>
        <v>960</v>
      </c>
      <c r="I143" s="380">
        <f t="shared" si="17"/>
        <v>960</v>
      </c>
      <c r="J143" s="380">
        <f t="shared" si="17"/>
        <v>944</v>
      </c>
      <c r="K143" s="380">
        <f t="shared" si="17"/>
        <v>592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si="17"/>
        <v>72</v>
      </c>
      <c r="F144" s="380">
        <f t="shared" si="17"/>
        <v>80</v>
      </c>
      <c r="G144" s="380">
        <f t="shared" si="17"/>
        <v>72</v>
      </c>
      <c r="H144" s="380">
        <f t="shared" si="17"/>
        <v>80</v>
      </c>
      <c r="I144" s="380">
        <f t="shared" si="17"/>
        <v>80</v>
      </c>
      <c r="J144" s="380">
        <f t="shared" si="17"/>
        <v>64</v>
      </c>
      <c r="K144" s="380">
        <f t="shared" si="17"/>
        <v>72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si="17"/>
        <v>0</v>
      </c>
      <c r="F145" s="380">
        <f t="shared" si="17"/>
        <v>0</v>
      </c>
      <c r="G145" s="380">
        <f t="shared" si="17"/>
        <v>32</v>
      </c>
      <c r="H145" s="380">
        <f t="shared" si="17"/>
        <v>32</v>
      </c>
      <c r="I145" s="380">
        <f t="shared" si="17"/>
        <v>48</v>
      </c>
      <c r="J145" s="380">
        <f t="shared" si="17"/>
        <v>48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si="17"/>
        <v>0</v>
      </c>
      <c r="F146" s="380">
        <f t="shared" si="17"/>
        <v>40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si="17"/>
        <v>40</v>
      </c>
      <c r="F147" s="380">
        <f t="shared" si="17"/>
        <v>40</v>
      </c>
      <c r="G147" s="380">
        <f t="shared" si="17"/>
        <v>40</v>
      </c>
      <c r="H147" s="380">
        <f t="shared" si="17"/>
        <v>40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si="17"/>
        <v>64</v>
      </c>
      <c r="F148" s="380">
        <f t="shared" si="17"/>
        <v>112</v>
      </c>
      <c r="G148" s="380">
        <f t="shared" si="17"/>
        <v>96</v>
      </c>
      <c r="H148" s="380">
        <f t="shared" si="17"/>
        <v>112</v>
      </c>
      <c r="I148" s="380">
        <f t="shared" si="17"/>
        <v>64</v>
      </c>
      <c r="J148" s="380">
        <f t="shared" si="17"/>
        <v>48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si="17"/>
        <v>240</v>
      </c>
      <c r="F149" s="380">
        <f t="shared" si="17"/>
        <v>272</v>
      </c>
      <c r="G149" s="380">
        <f t="shared" si="17"/>
        <v>264</v>
      </c>
      <c r="H149" s="380">
        <f t="shared" si="17"/>
        <v>288</v>
      </c>
      <c r="I149" s="380">
        <f t="shared" si="17"/>
        <v>272</v>
      </c>
      <c r="J149" s="380">
        <f t="shared" si="17"/>
        <v>280</v>
      </c>
      <c r="K149" s="380">
        <f t="shared" si="17"/>
        <v>176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32</v>
      </c>
      <c r="J150" s="380">
        <f t="shared" si="17"/>
        <v>32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32</v>
      </c>
      <c r="K152" s="380">
        <f t="shared" si="17"/>
        <v>32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si="17"/>
        <v>168</v>
      </c>
      <c r="F153" s="380">
        <f t="shared" si="17"/>
        <v>112</v>
      </c>
      <c r="G153" s="380">
        <f t="shared" si="17"/>
        <v>136</v>
      </c>
      <c r="H153" s="380">
        <f t="shared" si="17"/>
        <v>136</v>
      </c>
      <c r="I153" s="380">
        <f t="shared" si="17"/>
        <v>128</v>
      </c>
      <c r="J153" s="380">
        <f t="shared" si="17"/>
        <v>128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si="17"/>
        <v>328</v>
      </c>
      <c r="F154" s="380">
        <f t="shared" si="17"/>
        <v>336</v>
      </c>
      <c r="G154" s="380">
        <f t="shared" si="17"/>
        <v>360</v>
      </c>
      <c r="H154" s="380">
        <f t="shared" si="17"/>
        <v>360</v>
      </c>
      <c r="I154" s="380">
        <f t="shared" si="17"/>
        <v>360</v>
      </c>
      <c r="J154" s="380">
        <f t="shared" si="17"/>
        <v>360</v>
      </c>
      <c r="K154" s="380">
        <f t="shared" si="17"/>
        <v>216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si="17"/>
        <v>80</v>
      </c>
      <c r="F155" s="380">
        <f t="shared" si="17"/>
        <v>80</v>
      </c>
      <c r="G155" s="380">
        <f t="shared" si="17"/>
        <v>80</v>
      </c>
      <c r="H155" s="380">
        <f t="shared" si="17"/>
        <v>80</v>
      </c>
      <c r="I155" s="380">
        <f t="shared" si="17"/>
        <v>80</v>
      </c>
      <c r="J155" s="380">
        <f t="shared" si="17"/>
        <v>72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62" si="19">IF(OR($C156="",E$139=""),"",IF(E89="",0,IFERROR(E89*8,0)))</f>
        <v>64</v>
      </c>
      <c r="F156" s="380">
        <f t="shared" si="19"/>
        <v>88</v>
      </c>
      <c r="G156" s="380">
        <f t="shared" si="19"/>
        <v>120</v>
      </c>
      <c r="H156" s="380">
        <f t="shared" si="19"/>
        <v>96</v>
      </c>
      <c r="I156" s="380">
        <f t="shared" si="19"/>
        <v>88</v>
      </c>
      <c r="J156" s="380">
        <f t="shared" si="19"/>
        <v>104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si="19"/>
        <v>80</v>
      </c>
      <c r="F157" s="380">
        <f t="shared" si="19"/>
        <v>80</v>
      </c>
      <c r="G157" s="380">
        <f t="shared" si="19"/>
        <v>80</v>
      </c>
      <c r="H157" s="380">
        <f t="shared" si="19"/>
        <v>80</v>
      </c>
      <c r="I157" s="380">
        <f t="shared" si="19"/>
        <v>88</v>
      </c>
      <c r="J157" s="380">
        <f t="shared" si="19"/>
        <v>88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si="19"/>
        <v>120</v>
      </c>
      <c r="F159" s="380">
        <f t="shared" si="19"/>
        <v>128</v>
      </c>
      <c r="G159" s="380">
        <f t="shared" si="19"/>
        <v>128</v>
      </c>
      <c r="H159" s="380">
        <f t="shared" si="19"/>
        <v>128</v>
      </c>
      <c r="I159" s="380">
        <f t="shared" si="19"/>
        <v>136</v>
      </c>
      <c r="J159" s="380">
        <f t="shared" si="19"/>
        <v>136</v>
      </c>
      <c r="K159" s="380">
        <f t="shared" si="19"/>
        <v>88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8</v>
      </c>
      <c r="J160" s="380">
        <f t="shared" si="19"/>
        <v>16</v>
      </c>
      <c r="K160" s="380">
        <f t="shared" si="19"/>
        <v>8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si="19"/>
        <v>72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96</v>
      </c>
      <c r="J161" s="380">
        <f t="shared" si="19"/>
        <v>96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21">SUM(E140:E167)</f>
        <v>2672</v>
      </c>
      <c r="F168" s="415">
        <f t="shared" si="21"/>
        <v>2880</v>
      </c>
      <c r="G168" s="415">
        <f t="shared" si="21"/>
        <v>2968</v>
      </c>
      <c r="H168" s="415">
        <f t="shared" si="21"/>
        <v>3024</v>
      </c>
      <c r="I168" s="415">
        <f t="shared" si="21"/>
        <v>2936</v>
      </c>
      <c r="J168" s="415">
        <f t="shared" si="21"/>
        <v>2960</v>
      </c>
      <c r="K168" s="415">
        <f t="shared" si="21"/>
        <v>1320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711</v>
      </c>
      <c r="D170" s="693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589</v>
      </c>
      <c r="D171" s="710"/>
      <c r="E171" s="413">
        <f t="shared" si="22"/>
        <v>45866</v>
      </c>
      <c r="F171" s="413">
        <f t="shared" si="22"/>
        <v>45867</v>
      </c>
      <c r="G171" s="413">
        <f t="shared" si="22"/>
        <v>45868</v>
      </c>
      <c r="H171" s="413">
        <f t="shared" si="22"/>
        <v>45869</v>
      </c>
      <c r="I171" s="413">
        <f t="shared" si="22"/>
        <v>45870</v>
      </c>
      <c r="J171" s="414">
        <f t="shared" si="22"/>
        <v>45871</v>
      </c>
      <c r="K171" s="414">
        <f t="shared" si="22"/>
        <v>45872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87" si="23">IF(OR($C140="",E$139=""),"",IF(E105="",0,IFERROR(E105*2,0)))</f>
        <v>82</v>
      </c>
      <c r="F172" s="380">
        <f t="shared" si="23"/>
        <v>76</v>
      </c>
      <c r="G172" s="380">
        <f t="shared" si="23"/>
        <v>74</v>
      </c>
      <c r="H172" s="380">
        <f t="shared" si="23"/>
        <v>72</v>
      </c>
      <c r="I172" s="380">
        <f t="shared" si="23"/>
        <v>72</v>
      </c>
      <c r="J172" s="380">
        <f t="shared" si="23"/>
        <v>6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24">IF(C74="","",UPPER(C74))</f>
        <v>SECURITY GUARD</v>
      </c>
      <c r="D173" s="714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24"/>
        <v>ELECTRICIAN</v>
      </c>
      <c r="D174" s="714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2</v>
      </c>
      <c r="J174" s="380">
        <f t="shared" si="23"/>
        <v>2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24"/>
        <v>ADMIN</v>
      </c>
      <c r="D175" s="714"/>
      <c r="E175" s="380">
        <f t="shared" si="23"/>
        <v>130</v>
      </c>
      <c r="F175" s="380">
        <f t="shared" si="23"/>
        <v>138</v>
      </c>
      <c r="G175" s="380">
        <f t="shared" si="23"/>
        <v>144</v>
      </c>
      <c r="H175" s="380">
        <f t="shared" si="23"/>
        <v>152</v>
      </c>
      <c r="I175" s="380">
        <f t="shared" si="23"/>
        <v>154</v>
      </c>
      <c r="J175" s="380">
        <f t="shared" si="23"/>
        <v>28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24"/>
        <v>ACTECH</v>
      </c>
      <c r="D176" s="714"/>
      <c r="E176" s="380">
        <f t="shared" si="23"/>
        <v>18</v>
      </c>
      <c r="F176" s="380">
        <f t="shared" si="23"/>
        <v>20</v>
      </c>
      <c r="G176" s="380">
        <f t="shared" si="23"/>
        <v>18</v>
      </c>
      <c r="H176" s="380">
        <f t="shared" si="23"/>
        <v>20</v>
      </c>
      <c r="I176" s="380">
        <f t="shared" si="23"/>
        <v>20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24"/>
        <v>WELTANCHAUNG</v>
      </c>
      <c r="D177" s="714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24"/>
        <v>TRIGOLD</v>
      </c>
      <c r="D178" s="714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24"/>
        <v>REBTRADE</v>
      </c>
      <c r="D179" s="714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24"/>
        <v>NEWCORE</v>
      </c>
      <c r="D180" s="714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24"/>
        <v>CYPRESS</v>
      </c>
      <c r="D181" s="714"/>
      <c r="E181" s="380">
        <f t="shared" si="23"/>
        <v>54</v>
      </c>
      <c r="F181" s="380">
        <f t="shared" si="23"/>
        <v>48</v>
      </c>
      <c r="G181" s="380">
        <f t="shared" si="23"/>
        <v>56</v>
      </c>
      <c r="H181" s="380">
        <f t="shared" si="23"/>
        <v>54</v>
      </c>
      <c r="I181" s="380">
        <f t="shared" si="23"/>
        <v>46</v>
      </c>
      <c r="J181" s="380">
        <f t="shared" si="23"/>
        <v>24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24"/>
        <v>AGCHEM</v>
      </c>
      <c r="D182" s="714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24"/>
        <v>SPECSERV</v>
      </c>
      <c r="D183" s="714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24"/>
        <v>SISCOR</v>
      </c>
      <c r="D184" s="714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24"/>
        <v>ARLO</v>
      </c>
      <c r="D185" s="714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24"/>
        <v>MULTILINE</v>
      </c>
      <c r="D186" s="714"/>
      <c r="E186" s="380">
        <f t="shared" si="23"/>
        <v>72</v>
      </c>
      <c r="F186" s="380">
        <f t="shared" si="23"/>
        <v>68</v>
      </c>
      <c r="G186" s="380">
        <f t="shared" si="23"/>
        <v>78</v>
      </c>
      <c r="H186" s="380">
        <f t="shared" si="23"/>
        <v>76</v>
      </c>
      <c r="I186" s="380">
        <f t="shared" si="23"/>
        <v>72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24"/>
        <v>LITAN</v>
      </c>
      <c r="D187" s="714"/>
      <c r="E187" s="380">
        <f t="shared" si="23"/>
        <v>20</v>
      </c>
      <c r="F187" s="380">
        <f t="shared" si="23"/>
        <v>20</v>
      </c>
      <c r="G187" s="380">
        <f t="shared" si="23"/>
        <v>20</v>
      </c>
      <c r="H187" s="380">
        <f t="shared" si="23"/>
        <v>20</v>
      </c>
      <c r="I187" s="380">
        <f t="shared" si="23"/>
        <v>18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24"/>
        <v>PRIMEPOWER</v>
      </c>
      <c r="D188" s="714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24"/>
        <v>MSJR</v>
      </c>
      <c r="D189" s="714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24"/>
        <v>GERON</v>
      </c>
      <c r="D190" s="714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24"/>
        <v>SOUTH PACIFIC</v>
      </c>
      <c r="D191" s="714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24"/>
        <v>EMD</v>
      </c>
      <c r="D192" s="714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4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24"/>
        <v>KONE</v>
      </c>
      <c r="D193" s="714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24"/>
        <v>BASIC MAC</v>
      </c>
      <c r="D194" s="714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24"/>
        <v/>
      </c>
      <c r="D195" s="714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24"/>
        <v/>
      </c>
      <c r="D196" s="714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24"/>
        <v/>
      </c>
      <c r="D197" s="714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24"/>
        <v/>
      </c>
      <c r="D198" s="714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24"/>
        <v/>
      </c>
      <c r="D199" s="714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382</v>
      </c>
      <c r="F200" s="415">
        <f t="shared" ref="F200:K200" si="26">IF(AND(COUNT(F172:F199)&gt;0,F$71&lt;&gt;""),SUM(F172:F199),"")</f>
        <v>376</v>
      </c>
      <c r="G200" s="415">
        <f t="shared" si="26"/>
        <v>396</v>
      </c>
      <c r="H200" s="415">
        <f t="shared" si="26"/>
        <v>400</v>
      </c>
      <c r="I200" s="415">
        <f t="shared" si="26"/>
        <v>388</v>
      </c>
      <c r="J200" s="415">
        <f t="shared" si="26"/>
        <v>60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609</v>
      </c>
      <c r="D202" s="715"/>
      <c r="E202" s="716">
        <f>SUM(E168:K168)</f>
        <v>18760</v>
      </c>
      <c r="F202" s="716"/>
      <c r="G202" s="354"/>
      <c r="H202" s="715" t="s">
        <v>646</v>
      </c>
      <c r="I202" s="715"/>
      <c r="J202" s="716">
        <f>R67</f>
        <v>1236686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610</v>
      </c>
      <c r="D203" s="715"/>
      <c r="E203" s="716">
        <f>SUM(E200:K200)</f>
        <v>2002</v>
      </c>
      <c r="F203" s="716"/>
      <c r="G203" s="354"/>
      <c r="H203" s="715" t="s">
        <v>647</v>
      </c>
      <c r="I203" s="715"/>
      <c r="J203" s="716">
        <f>SUM(E204:F204,J202)</f>
        <v>1257448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648</v>
      </c>
      <c r="D204" s="715"/>
      <c r="E204" s="716">
        <f>SUM(E202:F203)</f>
        <v>20762</v>
      </c>
      <c r="F204" s="716"/>
      <c r="G204" s="354"/>
      <c r="H204" s="354"/>
      <c r="I204" s="345"/>
      <c r="J204" s="717" t="str">
        <f>IF(J219=F219,"",ROUND((J219/F219-1)*100,2)&amp;"% ↑")</f>
        <v>1.68%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575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580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581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582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611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714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584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585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586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587</v>
      </c>
      <c r="D218" s="688"/>
      <c r="E218" s="688"/>
      <c r="F218" s="716">
        <f>R66</f>
        <v>394</v>
      </c>
      <c r="G218" s="716"/>
      <c r="H218" s="716">
        <f>MAX(E101:K101,E133:K133)</f>
        <v>378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588</v>
      </c>
      <c r="D219" s="688"/>
      <c r="E219" s="688"/>
      <c r="F219" s="716">
        <f>J202</f>
        <v>1236686</v>
      </c>
      <c r="G219" s="716"/>
      <c r="H219" s="716">
        <f>E204</f>
        <v>20762</v>
      </c>
      <c r="I219" s="716"/>
      <c r="J219" s="719">
        <f>SUM(F219:I219)</f>
        <v>1257448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615</v>
      </c>
      <c r="E240" s="721"/>
      <c r="F240" s="721"/>
      <c r="G240" s="721"/>
      <c r="H240" s="721"/>
      <c r="I240" s="722" t="s">
        <v>617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721" t="s">
        <v>679</v>
      </c>
      <c r="E241" s="721"/>
      <c r="F241" s="721"/>
      <c r="G241" s="721"/>
      <c r="H241" s="721"/>
      <c r="I241" s="722" t="s">
        <v>617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721" t="s">
        <v>616</v>
      </c>
      <c r="E242" s="721"/>
      <c r="F242" s="721"/>
      <c r="G242" s="721"/>
      <c r="H242" s="721"/>
      <c r="I242" s="722" t="s">
        <v>618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620</v>
      </c>
      <c r="E257" s="721"/>
      <c r="F257" s="721"/>
      <c r="G257" s="721"/>
      <c r="H257" s="721"/>
      <c r="I257" s="684" t="s">
        <v>619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721" t="s">
        <v>621</v>
      </c>
      <c r="E258" s="721"/>
      <c r="F258" s="721"/>
      <c r="G258" s="721"/>
      <c r="H258" s="721"/>
      <c r="I258" s="684" t="s">
        <v>619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721" t="s">
        <v>622</v>
      </c>
      <c r="E259" s="721"/>
      <c r="F259" s="721"/>
      <c r="G259" s="721"/>
      <c r="H259" s="721"/>
      <c r="I259" s="684" t="s">
        <v>619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721" t="s">
        <v>623</v>
      </c>
      <c r="E260" s="721"/>
      <c r="F260" s="721"/>
      <c r="G260" s="721"/>
      <c r="H260" s="721"/>
      <c r="I260" s="684" t="s">
        <v>619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721" t="s">
        <v>624</v>
      </c>
      <c r="E261" s="721"/>
      <c r="F261" s="721"/>
      <c r="G261" s="721"/>
      <c r="H261" s="721"/>
      <c r="I261" s="684" t="s">
        <v>619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721" t="s">
        <v>625</v>
      </c>
      <c r="E262" s="721"/>
      <c r="F262" s="721"/>
      <c r="G262" s="721"/>
      <c r="H262" s="721"/>
      <c r="I262" s="684" t="s">
        <v>619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721" t="s">
        <v>661</v>
      </c>
      <c r="E263" s="721"/>
      <c r="F263" s="721"/>
      <c r="G263" s="721"/>
      <c r="H263" s="721"/>
      <c r="I263" s="684" t="s">
        <v>619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721" t="s">
        <v>675</v>
      </c>
      <c r="E264" s="721"/>
      <c r="F264" s="721"/>
      <c r="G264" s="721"/>
      <c r="H264" s="721"/>
      <c r="I264" s="684" t="s">
        <v>619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721" t="s">
        <v>676</v>
      </c>
      <c r="E265" s="721"/>
      <c r="F265" s="721"/>
      <c r="G265" s="721"/>
      <c r="H265" s="721"/>
      <c r="I265" s="684" t="s">
        <v>619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721" t="s">
        <v>677</v>
      </c>
      <c r="E266" s="721"/>
      <c r="F266" s="721"/>
      <c r="G266" s="721"/>
      <c r="H266" s="721"/>
      <c r="I266" s="684" t="s">
        <v>619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721" t="s">
        <v>678</v>
      </c>
      <c r="E267" s="721"/>
      <c r="F267" s="721"/>
      <c r="G267" s="721"/>
      <c r="H267" s="721"/>
      <c r="I267" s="684" t="s">
        <v>619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721" t="s">
        <v>678</v>
      </c>
      <c r="E268" s="721"/>
      <c r="F268" s="721"/>
      <c r="G268" s="721"/>
      <c r="H268" s="721"/>
      <c r="I268" s="684" t="s">
        <v>619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633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629</v>
      </c>
      <c r="D282" s="693"/>
      <c r="E282" s="693"/>
      <c r="F282" s="693" t="s">
        <v>627</v>
      </c>
      <c r="G282" s="693"/>
      <c r="H282" s="693"/>
      <c r="I282" s="693" t="s">
        <v>628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575</v>
      </c>
      <c r="E297" s="724"/>
      <c r="F297" s="724"/>
      <c r="G297" s="724"/>
      <c r="H297" s="725" t="s">
        <v>613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650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606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</mergeCells>
  <conditionalFormatting sqref="B61:M61">
    <cfRule type="expression" dxfId="33" priority="10" stopIfTrue="1">
      <formula>OR(#REF!="",NOT(ISNUMBER(#REF!)),#REF!&lt;=0)</formula>
    </cfRule>
  </conditionalFormatting>
  <conditionalFormatting sqref="C254">
    <cfRule type="expression" dxfId="32" priority="6" stopIfTrue="1">
      <formula>COUNT(C240:C253)&lt;=0</formula>
    </cfRule>
  </conditionalFormatting>
  <conditionalFormatting sqref="C277">
    <cfRule type="expression" dxfId="31" priority="1" stopIfTrue="1">
      <formula>COUNT(C257:C276)&lt;=0</formula>
    </cfRule>
  </conditionalFormatting>
  <conditionalFormatting sqref="C240:I253 C257:I276">
    <cfRule type="expression" dxfId="30" priority="5" stopIfTrue="1">
      <formula>OR($D240="",$I240="")</formula>
    </cfRule>
  </conditionalFormatting>
  <conditionalFormatting sqref="C317:I317">
    <cfRule type="expression" dxfId="29" priority="9" stopIfTrue="1">
      <formula>SUM(G296:I296)&lt;=0</formula>
    </cfRule>
  </conditionalFormatting>
  <conditionalFormatting sqref="C72:K101 C104:K133 C139:K168 C171:K200">
    <cfRule type="expression" dxfId="28" priority="7" stopIfTrue="1">
      <formula>OR(C$71="",$C72="")</formula>
    </cfRule>
  </conditionalFormatting>
  <conditionalFormatting sqref="C283:K291">
    <cfRule type="expression" dxfId="27" priority="4" stopIfTrue="1">
      <formula>$C283=""</formula>
    </cfRule>
  </conditionalFormatting>
  <conditionalFormatting sqref="C292:K292">
    <cfRule type="expression" dxfId="26" priority="8" stopIfTrue="1">
      <formula>SUM($F$281:$I$281)&lt;=0</formula>
    </cfRule>
  </conditionalFormatting>
  <conditionalFormatting sqref="C298:K316">
    <cfRule type="expression" dxfId="25" priority="3" stopIfTrue="1">
      <formula>$C298=""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98:K316" xr:uid="{AEAC618C-C650-43AA-8EB7-A5A69A2CFE0E}">
      <formula1>"OPERATIONAL, UNDER MAINTENANCE, OUT OF SERVICE"</formula1>
    </dataValidation>
    <dataValidation type="list" allowBlank="1" showInputMessage="1" showErrorMessage="1" sqref="Q56:S56" xr:uid="{905383D8-417B-476C-899E-5A7BCE1E72EF}">
      <formula1>OFFSET($B$1,0,0,SUMPRODUCT(--(LEN(B1:B53)&gt;0)),1)</formula1>
    </dataValidation>
    <dataValidation type="list" showInputMessage="1" showErrorMessage="1" sqref="P56" xr:uid="{965143F8-DBC7-45A4-85F6-0F494F8F53C8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BBA9C-0BA3-49EA-A7ED-7738E033773D}">
  <sheetPr>
    <tabColor rgb="FFCEE7FF"/>
  </sheetPr>
  <dimension ref="A1:AD340"/>
  <sheetViews>
    <sheetView tabSelected="1" view="pageBreakPreview" topLeftCell="A231" zoomScale="85" zoomScaleNormal="100" zoomScaleSheetLayoutView="85" zoomScalePageLayoutView="55" workbookViewId="0">
      <selection activeCell="P64" sqref="P64:Q6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45873</v>
      </c>
      <c r="F1" s="333">
        <f>IF(WEEKDAY(WEEK_START,11)=COLUMN()-COLUMN(WEEK_START),WEEK_START,WEEK_START-(WEEKDAY(WEEK_START,11)-(COLUMN()-COLUMN(WEEK_START))))</f>
        <v>45873</v>
      </c>
      <c r="G1" s="333">
        <f>IF(WEEKDAY(WEEK_START,11)=COLUMN()-COLUMN(WEEK_START),WEEK_START,WEEK_START-(WEEKDAY(WEEK_START,11)-(COLUMN()-COLUMN(WEEK_START))))</f>
        <v>45874</v>
      </c>
      <c r="H1" s="333">
        <f t="shared" ref="H1:K1" si="0">IF(WEEKDAY(WEEK_START,11)=COLUMN()-COLUMN(WEEK_START),WEEK_START,WEEK_START-(WEEKDAY(WEEK_START,11)-(COLUMN()-COLUMN(WEEK_START))))</f>
        <v>45875</v>
      </c>
      <c r="I1" s="333">
        <f t="shared" si="0"/>
        <v>45876</v>
      </c>
      <c r="J1" s="333">
        <f t="shared" si="0"/>
        <v>45877</v>
      </c>
      <c r="K1" s="333">
        <f t="shared" si="0"/>
        <v>45878</v>
      </c>
      <c r="L1" s="334">
        <f>IF(WEEKDAY(WEEK_START,11)=COLUMN()-COLUMN(WEEK_START),WEEK_START,WEEK_START-(WEEKDAY(WEEK_START,11)-(COLUMN()-COLUMN(WEEK_START))))</f>
        <v>45879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45879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685" t="str">
        <f>REF_PRETEXT&amp;REF_TICKER_INC&amp;"-"&amp;TEXT($I$5,"000#")</f>
        <v>Reference No.: SSR/EHS/F/25-00-0129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129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August 4-10,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694" t="s">
        <v>635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713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640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641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SSR/EHS/F/25-00-0129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23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25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715</v>
      </c>
      <c r="C63" s="360"/>
      <c r="D63" s="708" t="str">
        <f>$E$17 &amp; "  (" &amp; TEXT(WEEK_START,WEEK_FULL_FMT) &amp; "-" &amp; TEXT(WEEK_END,WEEK_FULL_FMT) &amp; ")"</f>
        <v>August 4-10,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709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645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03" t="s">
        <v>577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614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576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569</v>
      </c>
      <c r="Q66" s="702"/>
      <c r="R66" s="408">
        <v>378</v>
      </c>
      <c r="S66" s="409">
        <f>H218</f>
        <v>349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545</v>
      </c>
      <c r="Q67" s="702"/>
      <c r="R67" s="408">
        <v>1257448</v>
      </c>
      <c r="S67" s="409">
        <f>H219</f>
        <v>12096</v>
      </c>
      <c r="T67" s="409">
        <f>J219</f>
        <v>1269544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710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589</v>
      </c>
      <c r="D72" s="710"/>
      <c r="E72" s="413">
        <f t="shared" ref="E72:K72" si="11">IFERROR(IF(YEAR(F1)=CUR_YEAR,IF(F1&lt;WEEK_START,"",F1),""),"")</f>
        <v>45873</v>
      </c>
      <c r="F72" s="413">
        <f t="shared" si="11"/>
        <v>45874</v>
      </c>
      <c r="G72" s="413">
        <f t="shared" si="11"/>
        <v>45875</v>
      </c>
      <c r="H72" s="413">
        <f t="shared" si="11"/>
        <v>45876</v>
      </c>
      <c r="I72" s="413">
        <f t="shared" si="11"/>
        <v>45877</v>
      </c>
      <c r="J72" s="414">
        <f t="shared" si="11"/>
        <v>45878</v>
      </c>
      <c r="K72" s="414">
        <f t="shared" si="11"/>
        <v>45879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53</v>
      </c>
      <c r="F73" s="376">
        <v>63</v>
      </c>
      <c r="G73" s="376">
        <v>63</v>
      </c>
      <c r="H73" s="376">
        <v>64</v>
      </c>
      <c r="I73" s="376">
        <v>0</v>
      </c>
      <c r="J73" s="376">
        <v>0</v>
      </c>
      <c r="K73" s="376">
        <v>0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1</v>
      </c>
      <c r="G75" s="376">
        <v>1</v>
      </c>
      <c r="H75" s="376">
        <v>1</v>
      </c>
      <c r="I75" s="376">
        <v>0</v>
      </c>
      <c r="J75" s="376">
        <v>0</v>
      </c>
      <c r="K75" s="376">
        <v>0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115</v>
      </c>
      <c r="F76" s="376">
        <v>119</v>
      </c>
      <c r="G76" s="376">
        <v>117</v>
      </c>
      <c r="H76" s="376">
        <v>109</v>
      </c>
      <c r="I76" s="376">
        <v>0</v>
      </c>
      <c r="J76" s="376">
        <v>0</v>
      </c>
      <c r="K76" s="376">
        <v>0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665</v>
      </c>
      <c r="D77" s="709"/>
      <c r="E77" s="376">
        <v>0</v>
      </c>
      <c r="F77" s="376">
        <v>9</v>
      </c>
      <c r="G77" s="376">
        <v>9</v>
      </c>
      <c r="H77" s="376">
        <v>9</v>
      </c>
      <c r="I77" s="376">
        <v>0</v>
      </c>
      <c r="J77" s="376">
        <v>0</v>
      </c>
      <c r="K77" s="376">
        <v>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612</v>
      </c>
      <c r="D78" s="709"/>
      <c r="E78" s="376">
        <v>0</v>
      </c>
      <c r="F78" s="376">
        <v>6</v>
      </c>
      <c r="G78" s="376">
        <v>6</v>
      </c>
      <c r="H78" s="376">
        <v>6</v>
      </c>
      <c r="I78" s="376">
        <v>0</v>
      </c>
      <c r="J78" s="376">
        <v>0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688</v>
      </c>
      <c r="D79" s="709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5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26</v>
      </c>
      <c r="F82" s="376">
        <v>31</v>
      </c>
      <c r="G82" s="376">
        <v>34</v>
      </c>
      <c r="H82" s="376">
        <v>30</v>
      </c>
      <c r="I82" s="376">
        <v>0</v>
      </c>
      <c r="J82" s="376">
        <v>0</v>
      </c>
      <c r="K82" s="376">
        <v>0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4</v>
      </c>
      <c r="F83" s="376">
        <v>4</v>
      </c>
      <c r="G83" s="376">
        <v>4</v>
      </c>
      <c r="H83" s="376">
        <v>4</v>
      </c>
      <c r="I83" s="376">
        <v>0</v>
      </c>
      <c r="J83" s="376">
        <v>0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674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13</v>
      </c>
      <c r="F86" s="376">
        <v>15</v>
      </c>
      <c r="G86" s="376">
        <v>14</v>
      </c>
      <c r="H86" s="376">
        <v>13</v>
      </c>
      <c r="I86" s="376">
        <v>0</v>
      </c>
      <c r="J86" s="376">
        <v>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666</v>
      </c>
      <c r="D87" s="709"/>
      <c r="E87" s="376">
        <v>43</v>
      </c>
      <c r="F87" s="376">
        <v>44</v>
      </c>
      <c r="G87" s="376">
        <v>40</v>
      </c>
      <c r="H87" s="376">
        <v>39</v>
      </c>
      <c r="I87" s="376">
        <v>0</v>
      </c>
      <c r="J87" s="376">
        <v>0</v>
      </c>
      <c r="K87" s="376">
        <v>0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7</v>
      </c>
      <c r="F88" s="376">
        <v>7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667</v>
      </c>
      <c r="D89" s="709"/>
      <c r="E89" s="376">
        <v>10</v>
      </c>
      <c r="F89" s="376">
        <v>10</v>
      </c>
      <c r="G89" s="376">
        <v>11</v>
      </c>
      <c r="H89" s="376">
        <v>10</v>
      </c>
      <c r="I89" s="376">
        <v>0</v>
      </c>
      <c r="J89" s="376">
        <v>0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11</v>
      </c>
      <c r="F90" s="376">
        <v>11</v>
      </c>
      <c r="G90" s="376">
        <v>11</v>
      </c>
      <c r="H90" s="376">
        <v>10</v>
      </c>
      <c r="I90" s="376">
        <v>0</v>
      </c>
      <c r="J90" s="376">
        <v>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566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683</v>
      </c>
      <c r="D92" s="709"/>
      <c r="E92" s="376">
        <v>16</v>
      </c>
      <c r="F92" s="376">
        <v>15</v>
      </c>
      <c r="G92" s="376">
        <v>13</v>
      </c>
      <c r="H92" s="376">
        <v>15</v>
      </c>
      <c r="I92" s="376">
        <v>0</v>
      </c>
      <c r="J92" s="376">
        <v>0</v>
      </c>
      <c r="K92" s="376">
        <v>0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684</v>
      </c>
      <c r="D93" s="709"/>
      <c r="E93" s="376">
        <v>2</v>
      </c>
      <c r="F93" s="376">
        <v>2</v>
      </c>
      <c r="G93" s="376">
        <v>2</v>
      </c>
      <c r="H93" s="376">
        <v>2</v>
      </c>
      <c r="I93" s="376">
        <v>0</v>
      </c>
      <c r="J93" s="376">
        <v>0</v>
      </c>
      <c r="K93" s="376">
        <v>0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694</v>
      </c>
      <c r="D94" s="709"/>
      <c r="E94" s="376">
        <v>12</v>
      </c>
      <c r="F94" s="376">
        <v>12</v>
      </c>
      <c r="G94" s="376">
        <v>12</v>
      </c>
      <c r="H94" s="376">
        <v>11</v>
      </c>
      <c r="I94" s="376">
        <v>0</v>
      </c>
      <c r="J94" s="376">
        <v>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696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318</v>
      </c>
      <c r="F101" s="415">
        <f t="shared" si="12"/>
        <v>349</v>
      </c>
      <c r="G101" s="415">
        <f t="shared" si="12"/>
        <v>337</v>
      </c>
      <c r="H101" s="415">
        <f t="shared" si="12"/>
        <v>323</v>
      </c>
      <c r="I101" s="415">
        <f t="shared" si="12"/>
        <v>0</v>
      </c>
      <c r="J101" s="415">
        <f t="shared" si="12"/>
        <v>0</v>
      </c>
      <c r="K101" s="415">
        <f t="shared" si="12"/>
        <v>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711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589</v>
      </c>
      <c r="D104" s="710"/>
      <c r="E104" s="413">
        <f t="shared" si="13"/>
        <v>45873</v>
      </c>
      <c r="F104" s="413">
        <f t="shared" si="13"/>
        <v>45874</v>
      </c>
      <c r="G104" s="413">
        <f t="shared" si="13"/>
        <v>45875</v>
      </c>
      <c r="H104" s="413">
        <f t="shared" si="13"/>
        <v>45876</v>
      </c>
      <c r="I104" s="413">
        <f t="shared" si="13"/>
        <v>45877</v>
      </c>
      <c r="J104" s="414">
        <f t="shared" si="13"/>
        <v>45878</v>
      </c>
      <c r="K104" s="414">
        <f t="shared" si="13"/>
        <v>45879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37</v>
      </c>
      <c r="F105" s="376">
        <v>39</v>
      </c>
      <c r="G105" s="376">
        <v>37</v>
      </c>
      <c r="H105" s="376">
        <v>43</v>
      </c>
      <c r="I105" s="376">
        <v>0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1</v>
      </c>
      <c r="F107" s="376">
        <v>1</v>
      </c>
      <c r="G107" s="376">
        <v>1</v>
      </c>
      <c r="H107" s="376">
        <v>1</v>
      </c>
      <c r="I107" s="376">
        <v>0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76</v>
      </c>
      <c r="F108" s="376">
        <v>84</v>
      </c>
      <c r="G108" s="376">
        <v>69</v>
      </c>
      <c r="H108" s="376">
        <v>73</v>
      </c>
      <c r="I108" s="376">
        <v>0</v>
      </c>
      <c r="J108" s="376">
        <v>0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0</v>
      </c>
      <c r="F109" s="376">
        <v>9</v>
      </c>
      <c r="G109" s="376">
        <v>9</v>
      </c>
      <c r="H109" s="376">
        <v>9</v>
      </c>
      <c r="I109" s="376">
        <v>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21</v>
      </c>
      <c r="F114" s="376">
        <v>27</v>
      </c>
      <c r="G114" s="376">
        <v>27</v>
      </c>
      <c r="H114" s="376">
        <v>23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37</v>
      </c>
      <c r="F119" s="376">
        <v>39</v>
      </c>
      <c r="G119" s="376">
        <v>36</v>
      </c>
      <c r="H119" s="376">
        <v>33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2</v>
      </c>
      <c r="F125" s="376">
        <v>2</v>
      </c>
      <c r="G125" s="376">
        <v>2</v>
      </c>
      <c r="H125" s="376">
        <v>2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174</v>
      </c>
      <c r="F133" s="415">
        <f t="shared" si="15"/>
        <v>201</v>
      </c>
      <c r="G133" s="415">
        <f t="shared" si="15"/>
        <v>181</v>
      </c>
      <c r="H133" s="415">
        <f t="shared" si="15"/>
        <v>184</v>
      </c>
      <c r="I133" s="415">
        <f t="shared" si="15"/>
        <v>0</v>
      </c>
      <c r="J133" s="415">
        <f t="shared" si="15"/>
        <v>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710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589</v>
      </c>
      <c r="D139" s="710"/>
      <c r="E139" s="413">
        <f t="shared" si="16"/>
        <v>45873</v>
      </c>
      <c r="F139" s="413">
        <f t="shared" si="16"/>
        <v>45874</v>
      </c>
      <c r="G139" s="413">
        <f t="shared" si="16"/>
        <v>45875</v>
      </c>
      <c r="H139" s="413">
        <f t="shared" si="16"/>
        <v>45876</v>
      </c>
      <c r="I139" s="413">
        <f t="shared" si="16"/>
        <v>45877</v>
      </c>
      <c r="J139" s="414">
        <f t="shared" si="16"/>
        <v>45878</v>
      </c>
      <c r="K139" s="414">
        <f t="shared" si="16"/>
        <v>45879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55" si="17">IF(OR($C140="",E$139=""),"",IF(E73="",0,IFERROR(E73*8,0)))</f>
        <v>424</v>
      </c>
      <c r="F140" s="380">
        <f t="shared" si="17"/>
        <v>504</v>
      </c>
      <c r="G140" s="380">
        <f t="shared" si="17"/>
        <v>504</v>
      </c>
      <c r="H140" s="380">
        <f t="shared" si="17"/>
        <v>512</v>
      </c>
      <c r="I140" s="380">
        <f t="shared" si="17"/>
        <v>0</v>
      </c>
      <c r="J140" s="380">
        <f t="shared" si="17"/>
        <v>0</v>
      </c>
      <c r="K140" s="380">
        <f t="shared" si="17"/>
        <v>0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0</v>
      </c>
      <c r="J142" s="380">
        <f t="shared" si="17"/>
        <v>0</v>
      </c>
      <c r="K142" s="380">
        <f t="shared" si="17"/>
        <v>0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si="17"/>
        <v>920</v>
      </c>
      <c r="F143" s="380">
        <f t="shared" si="17"/>
        <v>952</v>
      </c>
      <c r="G143" s="380">
        <f t="shared" si="17"/>
        <v>936</v>
      </c>
      <c r="H143" s="380">
        <f t="shared" si="17"/>
        <v>872</v>
      </c>
      <c r="I143" s="380">
        <f t="shared" si="17"/>
        <v>0</v>
      </c>
      <c r="J143" s="380">
        <f t="shared" si="17"/>
        <v>0</v>
      </c>
      <c r="K143" s="380">
        <f t="shared" si="17"/>
        <v>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si="17"/>
        <v>0</v>
      </c>
      <c r="F144" s="380">
        <f t="shared" si="17"/>
        <v>72</v>
      </c>
      <c r="G144" s="380">
        <f t="shared" si="17"/>
        <v>72</v>
      </c>
      <c r="H144" s="380">
        <f t="shared" si="17"/>
        <v>72</v>
      </c>
      <c r="I144" s="380">
        <f t="shared" si="17"/>
        <v>0</v>
      </c>
      <c r="J144" s="380">
        <f t="shared" si="17"/>
        <v>0</v>
      </c>
      <c r="K144" s="380">
        <f t="shared" si="17"/>
        <v>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si="17"/>
        <v>0</v>
      </c>
      <c r="F145" s="380">
        <f t="shared" si="17"/>
        <v>48</v>
      </c>
      <c r="G145" s="380">
        <f t="shared" si="17"/>
        <v>48</v>
      </c>
      <c r="H145" s="380">
        <f t="shared" si="17"/>
        <v>48</v>
      </c>
      <c r="I145" s="380">
        <f t="shared" si="17"/>
        <v>0</v>
      </c>
      <c r="J145" s="380">
        <f t="shared" si="17"/>
        <v>0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si="17"/>
        <v>0</v>
      </c>
      <c r="F146" s="380">
        <f t="shared" si="17"/>
        <v>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si="17"/>
        <v>40</v>
      </c>
      <c r="F147" s="380">
        <f t="shared" si="17"/>
        <v>0</v>
      </c>
      <c r="G147" s="380">
        <f t="shared" si="17"/>
        <v>0</v>
      </c>
      <c r="H147" s="380">
        <f t="shared" si="17"/>
        <v>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si="17"/>
        <v>0</v>
      </c>
      <c r="F148" s="380">
        <f t="shared" si="17"/>
        <v>0</v>
      </c>
      <c r="G148" s="380">
        <f t="shared" si="17"/>
        <v>0</v>
      </c>
      <c r="H148" s="380">
        <f t="shared" si="17"/>
        <v>0</v>
      </c>
      <c r="I148" s="380">
        <f t="shared" si="17"/>
        <v>0</v>
      </c>
      <c r="J148" s="380">
        <f t="shared" si="17"/>
        <v>0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si="17"/>
        <v>208</v>
      </c>
      <c r="F149" s="380">
        <f t="shared" si="17"/>
        <v>248</v>
      </c>
      <c r="G149" s="380">
        <f t="shared" si="17"/>
        <v>272</v>
      </c>
      <c r="H149" s="380">
        <f t="shared" si="17"/>
        <v>240</v>
      </c>
      <c r="I149" s="380">
        <f t="shared" si="17"/>
        <v>0</v>
      </c>
      <c r="J149" s="380">
        <f t="shared" si="17"/>
        <v>0</v>
      </c>
      <c r="K149" s="380">
        <f t="shared" si="17"/>
        <v>0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0</v>
      </c>
      <c r="J150" s="380">
        <f t="shared" si="17"/>
        <v>0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0</v>
      </c>
      <c r="K152" s="380">
        <f t="shared" si="17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si="17"/>
        <v>104</v>
      </c>
      <c r="F153" s="380">
        <f t="shared" si="17"/>
        <v>120</v>
      </c>
      <c r="G153" s="380">
        <f t="shared" si="17"/>
        <v>112</v>
      </c>
      <c r="H153" s="380">
        <f t="shared" si="17"/>
        <v>104</v>
      </c>
      <c r="I153" s="380">
        <f t="shared" si="17"/>
        <v>0</v>
      </c>
      <c r="J153" s="380">
        <f t="shared" si="17"/>
        <v>0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si="17"/>
        <v>344</v>
      </c>
      <c r="F154" s="380">
        <f t="shared" si="17"/>
        <v>352</v>
      </c>
      <c r="G154" s="380">
        <f t="shared" si="17"/>
        <v>320</v>
      </c>
      <c r="H154" s="380">
        <f t="shared" si="17"/>
        <v>312</v>
      </c>
      <c r="I154" s="380">
        <f t="shared" si="17"/>
        <v>0</v>
      </c>
      <c r="J154" s="380">
        <f t="shared" si="17"/>
        <v>0</v>
      </c>
      <c r="K154" s="380">
        <f t="shared" si="17"/>
        <v>0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si="17"/>
        <v>56</v>
      </c>
      <c r="F155" s="380">
        <f t="shared" si="17"/>
        <v>56</v>
      </c>
      <c r="G155" s="380">
        <f t="shared" si="17"/>
        <v>0</v>
      </c>
      <c r="H155" s="380">
        <f t="shared" si="17"/>
        <v>0</v>
      </c>
      <c r="I155" s="380">
        <f t="shared" si="17"/>
        <v>0</v>
      </c>
      <c r="J155" s="380">
        <f t="shared" si="17"/>
        <v>0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62" si="19">IF(OR($C156="",E$139=""),"",IF(E89="",0,IFERROR(E89*8,0)))</f>
        <v>80</v>
      </c>
      <c r="F156" s="380">
        <f t="shared" si="19"/>
        <v>80</v>
      </c>
      <c r="G156" s="380">
        <f t="shared" si="19"/>
        <v>88</v>
      </c>
      <c r="H156" s="380">
        <f t="shared" si="19"/>
        <v>80</v>
      </c>
      <c r="I156" s="380">
        <f t="shared" si="19"/>
        <v>0</v>
      </c>
      <c r="J156" s="380">
        <f t="shared" si="19"/>
        <v>0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si="19"/>
        <v>88</v>
      </c>
      <c r="F157" s="380">
        <f t="shared" si="19"/>
        <v>88</v>
      </c>
      <c r="G157" s="380">
        <f t="shared" si="19"/>
        <v>88</v>
      </c>
      <c r="H157" s="380">
        <f t="shared" si="19"/>
        <v>80</v>
      </c>
      <c r="I157" s="380">
        <f t="shared" si="19"/>
        <v>0</v>
      </c>
      <c r="J157" s="380">
        <f t="shared" si="19"/>
        <v>0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si="19"/>
        <v>128</v>
      </c>
      <c r="F159" s="380">
        <f t="shared" si="19"/>
        <v>120</v>
      </c>
      <c r="G159" s="380">
        <f t="shared" si="19"/>
        <v>104</v>
      </c>
      <c r="H159" s="380">
        <f t="shared" si="19"/>
        <v>120</v>
      </c>
      <c r="I159" s="380">
        <f t="shared" si="19"/>
        <v>0</v>
      </c>
      <c r="J159" s="380">
        <f t="shared" si="19"/>
        <v>0</v>
      </c>
      <c r="K159" s="380">
        <f t="shared" si="19"/>
        <v>0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0</v>
      </c>
      <c r="J160" s="380">
        <f t="shared" si="19"/>
        <v>0</v>
      </c>
      <c r="K160" s="380">
        <f t="shared" si="19"/>
        <v>0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si="19"/>
        <v>96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0</v>
      </c>
      <c r="J161" s="380">
        <f t="shared" si="19"/>
        <v>0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21">SUM(E140:E167)</f>
        <v>2544</v>
      </c>
      <c r="F168" s="415">
        <f t="shared" si="21"/>
        <v>2792</v>
      </c>
      <c r="G168" s="415">
        <f t="shared" si="21"/>
        <v>2696</v>
      </c>
      <c r="H168" s="415">
        <f t="shared" si="21"/>
        <v>2584</v>
      </c>
      <c r="I168" s="415">
        <f t="shared" si="21"/>
        <v>0</v>
      </c>
      <c r="J168" s="415">
        <f t="shared" si="21"/>
        <v>0</v>
      </c>
      <c r="K168" s="415">
        <f t="shared" si="21"/>
        <v>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711</v>
      </c>
      <c r="D170" s="693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589</v>
      </c>
      <c r="D171" s="710"/>
      <c r="E171" s="413">
        <f t="shared" si="22"/>
        <v>45873</v>
      </c>
      <c r="F171" s="413">
        <f t="shared" si="22"/>
        <v>45874</v>
      </c>
      <c r="G171" s="413">
        <f t="shared" si="22"/>
        <v>45875</v>
      </c>
      <c r="H171" s="413">
        <f t="shared" si="22"/>
        <v>45876</v>
      </c>
      <c r="I171" s="413">
        <f t="shared" si="22"/>
        <v>45877</v>
      </c>
      <c r="J171" s="414">
        <f t="shared" si="22"/>
        <v>45878</v>
      </c>
      <c r="K171" s="414">
        <f t="shared" si="22"/>
        <v>45879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87" si="23">IF(OR($C140="",E$139=""),"",IF(E105="",0,IFERROR(E105*2,0)))</f>
        <v>74</v>
      </c>
      <c r="F172" s="380">
        <f t="shared" si="23"/>
        <v>78</v>
      </c>
      <c r="G172" s="380">
        <f t="shared" si="23"/>
        <v>74</v>
      </c>
      <c r="H172" s="380">
        <f t="shared" si="23"/>
        <v>86</v>
      </c>
      <c r="I172" s="380">
        <f t="shared" si="23"/>
        <v>0</v>
      </c>
      <c r="J172" s="380">
        <f t="shared" si="23"/>
        <v>0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24">IF(C74="","",UPPER(C74))</f>
        <v>SECURITY GUARD</v>
      </c>
      <c r="D173" s="714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24"/>
        <v>ELECTRICIAN</v>
      </c>
      <c r="D174" s="714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0</v>
      </c>
      <c r="J174" s="380">
        <f t="shared" si="23"/>
        <v>0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24"/>
        <v>ADMIN</v>
      </c>
      <c r="D175" s="714"/>
      <c r="E175" s="380">
        <f t="shared" si="23"/>
        <v>152</v>
      </c>
      <c r="F175" s="380">
        <f t="shared" si="23"/>
        <v>168</v>
      </c>
      <c r="G175" s="380">
        <f t="shared" si="23"/>
        <v>138</v>
      </c>
      <c r="H175" s="380">
        <f t="shared" si="23"/>
        <v>146</v>
      </c>
      <c r="I175" s="380">
        <f t="shared" si="23"/>
        <v>0</v>
      </c>
      <c r="J175" s="380">
        <f t="shared" si="23"/>
        <v>0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24"/>
        <v>ACTECH</v>
      </c>
      <c r="D176" s="714"/>
      <c r="E176" s="380">
        <f t="shared" si="23"/>
        <v>0</v>
      </c>
      <c r="F176" s="380">
        <f t="shared" si="23"/>
        <v>18</v>
      </c>
      <c r="G176" s="380">
        <f t="shared" si="23"/>
        <v>18</v>
      </c>
      <c r="H176" s="380">
        <f t="shared" si="23"/>
        <v>18</v>
      </c>
      <c r="I176" s="380">
        <f t="shared" si="23"/>
        <v>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24"/>
        <v>WELTANCHAUNG</v>
      </c>
      <c r="D177" s="714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24"/>
        <v>TRIGOLD</v>
      </c>
      <c r="D178" s="714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24"/>
        <v>REBTRADE</v>
      </c>
      <c r="D179" s="714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24"/>
        <v>NEWCORE</v>
      </c>
      <c r="D180" s="714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24"/>
        <v>CYPRESS</v>
      </c>
      <c r="D181" s="714"/>
      <c r="E181" s="380">
        <f t="shared" si="23"/>
        <v>42</v>
      </c>
      <c r="F181" s="380">
        <f t="shared" si="23"/>
        <v>54</v>
      </c>
      <c r="G181" s="380">
        <f t="shared" si="23"/>
        <v>54</v>
      </c>
      <c r="H181" s="380">
        <f t="shared" si="23"/>
        <v>46</v>
      </c>
      <c r="I181" s="380">
        <f t="shared" si="23"/>
        <v>0</v>
      </c>
      <c r="J181" s="380">
        <f t="shared" si="23"/>
        <v>0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24"/>
        <v>AGCHEM</v>
      </c>
      <c r="D182" s="714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24"/>
        <v>SPECSERV</v>
      </c>
      <c r="D183" s="714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24"/>
        <v>SISCOR</v>
      </c>
      <c r="D184" s="714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24"/>
        <v>ARLO</v>
      </c>
      <c r="D185" s="714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24"/>
        <v>MULTILINE</v>
      </c>
      <c r="D186" s="714"/>
      <c r="E186" s="380">
        <f t="shared" si="23"/>
        <v>74</v>
      </c>
      <c r="F186" s="380">
        <f t="shared" si="23"/>
        <v>78</v>
      </c>
      <c r="G186" s="380">
        <f t="shared" si="23"/>
        <v>72</v>
      </c>
      <c r="H186" s="380">
        <f t="shared" si="23"/>
        <v>66</v>
      </c>
      <c r="I186" s="380">
        <f t="shared" si="23"/>
        <v>0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24"/>
        <v>LITAN</v>
      </c>
      <c r="D187" s="714"/>
      <c r="E187" s="380">
        <f t="shared" si="23"/>
        <v>0</v>
      </c>
      <c r="F187" s="380">
        <f t="shared" si="23"/>
        <v>0</v>
      </c>
      <c r="G187" s="380">
        <f t="shared" si="23"/>
        <v>0</v>
      </c>
      <c r="H187" s="380">
        <f t="shared" si="23"/>
        <v>0</v>
      </c>
      <c r="I187" s="380">
        <f t="shared" si="23"/>
        <v>0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24"/>
        <v>PRIMEPOWER</v>
      </c>
      <c r="D188" s="714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24"/>
        <v>MSJR</v>
      </c>
      <c r="D189" s="714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24"/>
        <v>GERON</v>
      </c>
      <c r="D190" s="714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24"/>
        <v>SOUTH PACIFIC</v>
      </c>
      <c r="D191" s="714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24"/>
        <v>EMD</v>
      </c>
      <c r="D192" s="714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0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24"/>
        <v>KONE</v>
      </c>
      <c r="D193" s="714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24"/>
        <v>BASIC MAC</v>
      </c>
      <c r="D194" s="714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24"/>
        <v/>
      </c>
      <c r="D195" s="714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24"/>
        <v/>
      </c>
      <c r="D196" s="714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24"/>
        <v/>
      </c>
      <c r="D197" s="714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24"/>
        <v/>
      </c>
      <c r="D198" s="714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24"/>
        <v/>
      </c>
      <c r="D199" s="714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348</v>
      </c>
      <c r="F200" s="415">
        <f t="shared" ref="F200:K200" si="26">IF(AND(COUNT(F172:F199)&gt;0,F$71&lt;&gt;""),SUM(F172:F199),"")</f>
        <v>402</v>
      </c>
      <c r="G200" s="415">
        <f t="shared" si="26"/>
        <v>362</v>
      </c>
      <c r="H200" s="415">
        <f t="shared" si="26"/>
        <v>368</v>
      </c>
      <c r="I200" s="415">
        <f t="shared" si="26"/>
        <v>0</v>
      </c>
      <c r="J200" s="415">
        <f t="shared" si="26"/>
        <v>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609</v>
      </c>
      <c r="D202" s="715"/>
      <c r="E202" s="716">
        <f>SUM(E168:K168)</f>
        <v>10616</v>
      </c>
      <c r="F202" s="716"/>
      <c r="G202" s="354"/>
      <c r="H202" s="715" t="s">
        <v>646</v>
      </c>
      <c r="I202" s="715"/>
      <c r="J202" s="716">
        <f>R67</f>
        <v>1257448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610</v>
      </c>
      <c r="D203" s="715"/>
      <c r="E203" s="716">
        <f>SUM(E200:K200)</f>
        <v>1480</v>
      </c>
      <c r="F203" s="716"/>
      <c r="G203" s="354"/>
      <c r="H203" s="715" t="s">
        <v>647</v>
      </c>
      <c r="I203" s="715"/>
      <c r="J203" s="716">
        <f>SUM(E204:F204,J202)</f>
        <v>1269544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648</v>
      </c>
      <c r="D204" s="715"/>
      <c r="E204" s="716">
        <f>SUM(E202:F203)</f>
        <v>12096</v>
      </c>
      <c r="F204" s="716"/>
      <c r="G204" s="354"/>
      <c r="H204" s="354"/>
      <c r="I204" s="345"/>
      <c r="J204" s="717" t="str">
        <f>IF(J219=F219,"",ROUND((J219/F219-1)*100,2)&amp;"% ↑")</f>
        <v>0.96%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575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580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581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582</v>
      </c>
      <c r="D212" s="688"/>
      <c r="E212" s="688"/>
      <c r="F212" s="691"/>
      <c r="G212" s="691"/>
      <c r="H212" s="691"/>
      <c r="I212" s="691"/>
      <c r="J212" s="691"/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611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714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584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585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586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587</v>
      </c>
      <c r="D218" s="688"/>
      <c r="E218" s="688"/>
      <c r="F218" s="716">
        <f>R66</f>
        <v>378</v>
      </c>
      <c r="G218" s="716"/>
      <c r="H218" s="716">
        <f>MAX(E101:K101,E133:K133)</f>
        <v>349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588</v>
      </c>
      <c r="D219" s="688"/>
      <c r="E219" s="688"/>
      <c r="F219" s="716">
        <f>J202</f>
        <v>1257448</v>
      </c>
      <c r="G219" s="716"/>
      <c r="H219" s="716">
        <f>E204</f>
        <v>12096</v>
      </c>
      <c r="I219" s="716"/>
      <c r="J219" s="719">
        <f>SUM(F219:I219)</f>
        <v>1269544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615</v>
      </c>
      <c r="E240" s="721"/>
      <c r="F240" s="721"/>
      <c r="G240" s="721"/>
      <c r="H240" s="721"/>
      <c r="I240" s="722" t="s">
        <v>617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721" t="s">
        <v>679</v>
      </c>
      <c r="E241" s="721"/>
      <c r="F241" s="721"/>
      <c r="G241" s="721"/>
      <c r="H241" s="721"/>
      <c r="I241" s="722" t="s">
        <v>617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721" t="s">
        <v>616</v>
      </c>
      <c r="E242" s="721"/>
      <c r="F242" s="721"/>
      <c r="G242" s="721"/>
      <c r="H242" s="721"/>
      <c r="I242" s="722" t="s">
        <v>618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620</v>
      </c>
      <c r="E257" s="721"/>
      <c r="F257" s="721"/>
      <c r="G257" s="721"/>
      <c r="H257" s="721"/>
      <c r="I257" s="684" t="s">
        <v>619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721" t="s">
        <v>621</v>
      </c>
      <c r="E258" s="721"/>
      <c r="F258" s="721"/>
      <c r="G258" s="721"/>
      <c r="H258" s="721"/>
      <c r="I258" s="684" t="s">
        <v>619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721" t="s">
        <v>622</v>
      </c>
      <c r="E259" s="721"/>
      <c r="F259" s="721"/>
      <c r="G259" s="721"/>
      <c r="H259" s="721"/>
      <c r="I259" s="684" t="s">
        <v>619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721" t="s">
        <v>623</v>
      </c>
      <c r="E260" s="721"/>
      <c r="F260" s="721"/>
      <c r="G260" s="721"/>
      <c r="H260" s="721"/>
      <c r="I260" s="684" t="s">
        <v>619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721" t="s">
        <v>624</v>
      </c>
      <c r="E261" s="721"/>
      <c r="F261" s="721"/>
      <c r="G261" s="721"/>
      <c r="H261" s="721"/>
      <c r="I261" s="684" t="s">
        <v>619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721" t="s">
        <v>625</v>
      </c>
      <c r="E262" s="721"/>
      <c r="F262" s="721"/>
      <c r="G262" s="721"/>
      <c r="H262" s="721"/>
      <c r="I262" s="684" t="s">
        <v>619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721" t="s">
        <v>661</v>
      </c>
      <c r="E263" s="721"/>
      <c r="F263" s="721"/>
      <c r="G263" s="721"/>
      <c r="H263" s="721"/>
      <c r="I263" s="684" t="s">
        <v>619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721" t="s">
        <v>675</v>
      </c>
      <c r="E264" s="721"/>
      <c r="F264" s="721"/>
      <c r="G264" s="721"/>
      <c r="H264" s="721"/>
      <c r="I264" s="684" t="s">
        <v>619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721" t="s">
        <v>676</v>
      </c>
      <c r="E265" s="721"/>
      <c r="F265" s="721"/>
      <c r="G265" s="721"/>
      <c r="H265" s="721"/>
      <c r="I265" s="684" t="s">
        <v>619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721" t="s">
        <v>677</v>
      </c>
      <c r="E266" s="721"/>
      <c r="F266" s="721"/>
      <c r="G266" s="721"/>
      <c r="H266" s="721"/>
      <c r="I266" s="684" t="s">
        <v>619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721" t="s">
        <v>678</v>
      </c>
      <c r="E267" s="721"/>
      <c r="F267" s="721"/>
      <c r="G267" s="721"/>
      <c r="H267" s="721"/>
      <c r="I267" s="684" t="s">
        <v>619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721" t="s">
        <v>678</v>
      </c>
      <c r="E268" s="721"/>
      <c r="F268" s="721"/>
      <c r="G268" s="721"/>
      <c r="H268" s="721"/>
      <c r="I268" s="684" t="s">
        <v>619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633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629</v>
      </c>
      <c r="D282" s="693"/>
      <c r="E282" s="693"/>
      <c r="F282" s="693" t="s">
        <v>627</v>
      </c>
      <c r="G282" s="693"/>
      <c r="H282" s="693"/>
      <c r="I282" s="693" t="s">
        <v>628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575</v>
      </c>
      <c r="E297" s="724"/>
      <c r="F297" s="724"/>
      <c r="G297" s="724"/>
      <c r="H297" s="725" t="s">
        <v>613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650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606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A16D05C0-3914-4787-8673-F03F12FC18A4}">
      <formula1>OFFSET($P$1,0,0,SUMPRODUCT(--(LEN(P1:P53)&gt;0)),1)</formula1>
    </dataValidation>
    <dataValidation type="list" allowBlank="1" showInputMessage="1" showErrorMessage="1" sqref="Q56:S56" xr:uid="{0ADF8F9E-D14C-4E54-BEEF-5E270DCE6F63}">
      <formula1>OFFSET($B$1,0,0,SUMPRODUCT(--(LEN(B1:B53)&gt;0)),1)</formula1>
    </dataValidation>
    <dataValidation type="list" allowBlank="1" showInputMessage="1" showErrorMessage="1" sqref="J298:K316" xr:uid="{C35FC42B-14E1-49C6-A613-DD8503E7A3B5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655</v>
      </c>
      <c r="I4" s="610" t="str">
        <f>REF_PRETEXT&amp;REF_TICKER_INC&amp;"-"&amp;REF_INC</f>
        <v>Reference No.: SSR/EHS/F/24-00-0001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612" t="s">
        <v>660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732" t="str">
        <f>DATE_RANGE &amp; "  (" &amp; TEXT(WEEK_START,WEEK_FULL_FMT) &amp; "-" &amp; TEXT(WEEK_END,WEEK_FULL_FMT) &amp; ")"</f>
        <v>February 28-March 6, 2022  (Monday-Sunday)</v>
      </c>
      <c r="E63" s="732"/>
      <c r="F63" s="732"/>
      <c r="G63" s="732"/>
      <c r="H63" s="732"/>
      <c r="I63" s="732"/>
      <c r="J63" s="732"/>
      <c r="K63" s="732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733" t="s">
        <v>577</v>
      </c>
      <c r="E65" s="733"/>
      <c r="F65" s="733"/>
      <c r="G65" s="733"/>
      <c r="H65" s="733"/>
      <c r="I65" s="733"/>
      <c r="J65" s="733"/>
      <c r="K65" s="733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3" t="s">
        <v>576</v>
      </c>
      <c r="E66" s="733"/>
      <c r="F66" s="733"/>
      <c r="G66" s="733"/>
      <c r="H66" s="733"/>
      <c r="I66" s="733"/>
      <c r="J66" s="733"/>
      <c r="K66" s="733"/>
      <c r="L66" s="243"/>
      <c r="M66" s="235"/>
      <c r="N66" s="235"/>
      <c r="O66" s="247"/>
      <c r="P66" s="601" t="s">
        <v>569</v>
      </c>
      <c r="Q66" s="602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0</v>
      </c>
      <c r="F165" s="595"/>
      <c r="G165" s="235"/>
      <c r="H165" s="589" t="s">
        <v>646</v>
      </c>
      <c r="I165" s="589"/>
      <c r="J165" s="590">
        <f>R67</f>
        <v>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0</v>
      </c>
      <c r="F166" s="595"/>
      <c r="G166" s="235"/>
      <c r="H166" s="589" t="s">
        <v>647</v>
      </c>
      <c r="I166" s="589"/>
      <c r="J166" s="590">
        <f>SUM(E167:F168,J165)</f>
        <v>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0</v>
      </c>
      <c r="G181" s="573"/>
      <c r="H181" s="574">
        <f>MAX(E92:K92,E115:K115)</f>
        <v>0</v>
      </c>
      <c r="I181" s="574"/>
      <c r="J181" s="734">
        <f>MAX(F181,H181,T66)</f>
        <v>0</v>
      </c>
      <c r="K181" s="734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0</v>
      </c>
      <c r="G182" s="573"/>
      <c r="H182" s="574">
        <f>E167</f>
        <v>0</v>
      </c>
      <c r="I182" s="574"/>
      <c r="J182" s="735">
        <f>SUM(F182:I182)</f>
        <v>0</v>
      </c>
      <c r="K182" s="735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6"/>
      <c r="B1" s="626"/>
      <c r="C1" s="626"/>
      <c r="D1" s="626"/>
      <c r="E1" s="626"/>
      <c r="F1" s="626"/>
      <c r="G1" s="626"/>
      <c r="H1" s="626"/>
      <c r="I1" s="626"/>
      <c r="J1" s="626"/>
      <c r="K1" s="626"/>
      <c r="L1" s="626"/>
      <c r="M1" s="626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2</v>
      </c>
      <c r="Y1" s="159">
        <f ca="1">RAND()</f>
        <v>0.77880403709333024</v>
      </c>
      <c r="Z1" s="159" t="s">
        <v>141</v>
      </c>
      <c r="AA1" s="50">
        <v>228</v>
      </c>
    </row>
    <row r="2" spans="1:27" s="159" customFormat="1" x14ac:dyDescent="0.25">
      <c r="A2" s="626"/>
      <c r="B2" s="626"/>
      <c r="C2" s="626"/>
      <c r="D2" s="626"/>
      <c r="E2" s="626"/>
      <c r="F2" s="626"/>
      <c r="G2" s="626"/>
      <c r="H2" s="626"/>
      <c r="I2" s="626"/>
      <c r="J2" s="626"/>
      <c r="K2" s="626"/>
      <c r="L2" s="626"/>
      <c r="M2" s="626"/>
      <c r="O2" s="201"/>
      <c r="P2" s="200"/>
      <c r="X2" s="159">
        <f t="shared" ref="X2:X7" ca="1" si="1">RANK($Y2, $Y$1:$Y$7)</f>
        <v>7</v>
      </c>
      <c r="Y2" s="159">
        <f t="shared" ref="Y2:Y7" ca="1" si="2">RAND()</f>
        <v>2.7209215374948137E-2</v>
      </c>
      <c r="Z2" s="159" t="s">
        <v>408</v>
      </c>
    </row>
    <row r="3" spans="1:27" s="159" customFormat="1" x14ac:dyDescent="0.25">
      <c r="A3" s="626"/>
      <c r="B3" s="626"/>
      <c r="C3" s="626"/>
      <c r="D3" s="626"/>
      <c r="E3" s="626"/>
      <c r="F3" s="626"/>
      <c r="G3" s="626"/>
      <c r="H3" s="626"/>
      <c r="I3" s="626"/>
      <c r="J3" s="626"/>
      <c r="K3" s="626"/>
      <c r="L3" s="626"/>
      <c r="M3" s="626"/>
      <c r="O3" s="736" t="s">
        <v>568</v>
      </c>
      <c r="P3" s="736"/>
      <c r="X3" s="159">
        <f t="shared" ca="1" si="1"/>
        <v>5</v>
      </c>
      <c r="Y3" s="159">
        <f t="shared" ca="1" si="2"/>
        <v>0.36791048767465018</v>
      </c>
      <c r="Z3" s="159" t="s">
        <v>193</v>
      </c>
    </row>
    <row r="4" spans="1:27" s="159" customFormat="1" ht="23.25" customHeight="1" x14ac:dyDescent="0.25">
      <c r="A4" s="626"/>
      <c r="B4" s="626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O4" s="622">
        <v>45670</v>
      </c>
      <c r="P4" s="622"/>
      <c r="X4" s="159">
        <f t="shared" ca="1" si="1"/>
        <v>4</v>
      </c>
      <c r="Y4" s="159">
        <f t="shared" ca="1" si="2"/>
        <v>0.42231679873600547</v>
      </c>
      <c r="Z4" s="159" t="s">
        <v>405</v>
      </c>
    </row>
    <row r="5" spans="1:27" s="159" customFormat="1" ht="20.25" customHeight="1" x14ac:dyDescent="0.25">
      <c r="A5" s="623" t="s">
        <v>44</v>
      </c>
      <c r="B5" s="623"/>
      <c r="C5" s="623"/>
      <c r="D5" s="623"/>
      <c r="E5" s="623"/>
      <c r="F5" s="623"/>
      <c r="G5" s="623"/>
      <c r="H5" s="623"/>
      <c r="I5" s="623"/>
      <c r="J5" s="623"/>
      <c r="K5" s="623"/>
      <c r="L5" s="623"/>
      <c r="M5" s="205"/>
      <c r="N5" s="200"/>
      <c r="O5" s="738" t="s">
        <v>546</v>
      </c>
      <c r="P5" s="738"/>
      <c r="Q5" s="200"/>
      <c r="R5" s="200"/>
      <c r="S5" s="200"/>
      <c r="T5" s="200"/>
      <c r="X5" s="159">
        <f t="shared" ca="1" si="1"/>
        <v>6</v>
      </c>
      <c r="Y5" s="159">
        <f t="shared" ca="1" si="2"/>
        <v>0.29889877463064929</v>
      </c>
      <c r="Z5" s="159" t="s">
        <v>214</v>
      </c>
    </row>
    <row r="6" spans="1:27" s="159" customFormat="1" ht="9.75" customHeight="1" x14ac:dyDescent="0.25">
      <c r="A6" s="623"/>
      <c r="B6" s="623"/>
      <c r="C6" s="623"/>
      <c r="D6" s="623"/>
      <c r="E6" s="623"/>
      <c r="F6" s="623"/>
      <c r="G6" s="623"/>
      <c r="H6" s="623"/>
      <c r="I6" s="623"/>
      <c r="J6" s="623"/>
      <c r="K6" s="623"/>
      <c r="L6" s="623"/>
      <c r="M6" s="205"/>
      <c r="O6" s="739"/>
      <c r="P6" s="739"/>
      <c r="X6" s="159">
        <f t="shared" ca="1" si="1"/>
        <v>3</v>
      </c>
      <c r="Y6" s="159">
        <f t="shared" ca="1" si="2"/>
        <v>0.69268149732935957</v>
      </c>
      <c r="Z6" s="159" t="s">
        <v>292</v>
      </c>
    </row>
    <row r="7" spans="1:27" s="160" customFormat="1" ht="23.25" customHeight="1" x14ac:dyDescent="0.25">
      <c r="A7" s="624" t="s">
        <v>567</v>
      </c>
      <c r="B7" s="624"/>
      <c r="C7" s="624"/>
      <c r="D7" s="624"/>
      <c r="E7" s="624"/>
      <c r="F7" s="624"/>
      <c r="G7" s="624"/>
      <c r="H7" s="624"/>
      <c r="I7" s="624"/>
      <c r="J7" s="624"/>
      <c r="K7" s="624"/>
      <c r="L7" s="624"/>
      <c r="M7" s="206"/>
      <c r="O7" s="737">
        <v>757006</v>
      </c>
      <c r="P7" s="737"/>
      <c r="X7" s="160">
        <f t="shared" ca="1" si="1"/>
        <v>1</v>
      </c>
      <c r="Y7" s="160">
        <f t="shared" ca="1" si="2"/>
        <v>0.84460167707179845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5" t="s">
        <v>45</v>
      </c>
      <c r="B9" s="625"/>
      <c r="C9" s="625"/>
      <c r="D9" s="221" t="s">
        <v>540</v>
      </c>
      <c r="E9" s="161"/>
      <c r="F9" s="162"/>
      <c r="G9" s="162"/>
      <c r="I9" s="163"/>
      <c r="J9" s="163"/>
      <c r="K9" s="163"/>
      <c r="L9" s="163"/>
      <c r="O9" s="741" t="s">
        <v>569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541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542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557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543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565</v>
      </c>
      <c r="E32" s="631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566</v>
      </c>
      <c r="E35" s="631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MULTI-LINE</v>
      </c>
      <c r="E57" s="631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GERON</v>
      </c>
      <c r="E60" s="631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561</v>
      </c>
      <c r="D62" s="468"/>
      <c r="E62" s="469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558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MULTI-LINE</v>
      </c>
      <c r="E85" s="631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GERON</v>
      </c>
      <c r="E88" s="631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">
        <v>574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MULTI-LINE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GERON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573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571</v>
      </c>
      <c r="D118" s="444"/>
      <c r="E118" s="445"/>
      <c r="F118" s="634">
        <f>SUM(F62:L62)</f>
        <v>3656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572</v>
      </c>
      <c r="D119" s="444"/>
      <c r="E119" s="445"/>
      <c r="F119" s="634">
        <f>SUM(F115:L115)</f>
        <v>286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570</v>
      </c>
      <c r="D120" s="444"/>
      <c r="E120" s="445"/>
      <c r="F120" s="634">
        <f>SUM(F118:G119)</f>
        <v>3942</v>
      </c>
      <c r="G120" s="635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36"/>
      <c r="D121" s="636"/>
      <c r="E121" s="636"/>
      <c r="F121" s="637"/>
      <c r="G121" s="637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2" t="str">
        <f>IF(7-COUNTIF(F16:L16,"")&lt;=0,"","III. STATISTIC REPORT AS OF:  "&amp;UPPER(TEXT(LOOKUP(2,1/($F$16:$L$16&lt;&gt;""),$F$16:$L$16),"MMM D, YYYY")))</f>
        <v>III. STATISTIC REPORT AS OF:  JAN 19, 2025</v>
      </c>
      <c r="C123" s="522"/>
      <c r="D123" s="522"/>
      <c r="E123" s="522"/>
      <c r="F123" s="522"/>
      <c r="G123" s="522"/>
      <c r="H123" s="522"/>
      <c r="I123" s="522"/>
      <c r="J123" s="522"/>
      <c r="K123" s="522"/>
      <c r="L123" s="522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55" t="s">
        <v>15</v>
      </c>
      <c r="E125" s="638"/>
      <c r="F125" s="638"/>
      <c r="G125" s="639"/>
      <c r="H125" s="643" t="s">
        <v>16</v>
      </c>
      <c r="I125" s="643"/>
      <c r="J125" s="644" t="s">
        <v>17</v>
      </c>
      <c r="K125" s="643" t="s">
        <v>18</v>
      </c>
      <c r="L125" s="643"/>
    </row>
    <row r="126" spans="2:16" s="50" customFormat="1" ht="16.5" x14ac:dyDescent="0.25">
      <c r="B126" s="170"/>
      <c r="C126" s="219"/>
      <c r="D126" s="640"/>
      <c r="E126" s="641"/>
      <c r="F126" s="641"/>
      <c r="G126" s="642"/>
      <c r="H126" s="643"/>
      <c r="I126" s="643"/>
      <c r="J126" s="644"/>
      <c r="K126" s="643"/>
      <c r="L126" s="643"/>
    </row>
    <row r="127" spans="2:16" s="50" customFormat="1" ht="3.75" customHeight="1" x14ac:dyDescent="0.25">
      <c r="B127" s="170"/>
      <c r="C127" s="219"/>
      <c r="D127" s="467"/>
      <c r="E127" s="468"/>
      <c r="F127" s="468"/>
      <c r="G127" s="469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44" t="s">
        <v>19</v>
      </c>
      <c r="F128" s="444"/>
      <c r="G128" s="445"/>
      <c r="H128" s="645">
        <v>0</v>
      </c>
      <c r="I128" s="646"/>
      <c r="J128" s="212">
        <v>0</v>
      </c>
      <c r="K128" s="645">
        <f>J128+REF!D1</f>
        <v>0</v>
      </c>
      <c r="L128" s="64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44" t="s">
        <v>20</v>
      </c>
      <c r="F129" s="444"/>
      <c r="G129" s="445"/>
      <c r="H129" s="645">
        <v>0</v>
      </c>
      <c r="I129" s="646"/>
      <c r="J129" s="212">
        <v>0</v>
      </c>
      <c r="K129" s="645">
        <f>J129+REF!D2</f>
        <v>0</v>
      </c>
      <c r="L129" s="64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44" t="s">
        <v>21</v>
      </c>
      <c r="F130" s="444"/>
      <c r="G130" s="445"/>
      <c r="H130" s="645">
        <v>0</v>
      </c>
      <c r="I130" s="646"/>
      <c r="J130" s="212">
        <v>0</v>
      </c>
      <c r="K130" s="645">
        <f>J130+REF!D3</f>
        <v>0</v>
      </c>
      <c r="L130" s="646"/>
    </row>
    <row r="131" spans="2:12" s="50" customFormat="1" ht="16.5" x14ac:dyDescent="0.25">
      <c r="B131" s="170"/>
      <c r="C131" s="219"/>
      <c r="D131" s="216" t="s">
        <v>537</v>
      </c>
      <c r="E131" s="647" t="s">
        <v>23</v>
      </c>
      <c r="F131" s="647"/>
      <c r="G131" s="648"/>
      <c r="H131" s="649">
        <v>0</v>
      </c>
      <c r="I131" s="646"/>
      <c r="J131" s="212">
        <v>0</v>
      </c>
      <c r="K131" s="645">
        <f>J131+REF!D4</f>
        <v>0</v>
      </c>
      <c r="L131" s="646"/>
    </row>
    <row r="132" spans="2:12" s="50" customFormat="1" ht="16.5" x14ac:dyDescent="0.25">
      <c r="B132" s="170"/>
      <c r="C132" s="219"/>
      <c r="D132" s="216" t="s">
        <v>538</v>
      </c>
      <c r="E132" s="647" t="s">
        <v>25</v>
      </c>
      <c r="F132" s="647"/>
      <c r="G132" s="648"/>
      <c r="H132" s="645">
        <v>0</v>
      </c>
      <c r="I132" s="646"/>
      <c r="J132" s="212">
        <v>0</v>
      </c>
      <c r="K132" s="645">
        <f>J132+REF!D5</f>
        <v>0</v>
      </c>
      <c r="L132" s="646"/>
    </row>
    <row r="133" spans="2:12" s="50" customFormat="1" ht="16.5" x14ac:dyDescent="0.25">
      <c r="B133" s="170"/>
      <c r="C133" s="219"/>
      <c r="D133" s="216" t="s">
        <v>539</v>
      </c>
      <c r="E133" s="647" t="s">
        <v>27</v>
      </c>
      <c r="F133" s="647"/>
      <c r="G133" s="648"/>
      <c r="H133" s="645">
        <v>0</v>
      </c>
      <c r="I133" s="646"/>
      <c r="J133" s="212">
        <v>0</v>
      </c>
      <c r="K133" s="645">
        <f>J133+REF!D6</f>
        <v>0</v>
      </c>
      <c r="L133" s="64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44" t="s">
        <v>28</v>
      </c>
      <c r="F134" s="444"/>
      <c r="G134" s="445"/>
      <c r="H134" s="645">
        <v>0</v>
      </c>
      <c r="I134" s="646"/>
      <c r="J134" s="212">
        <v>0</v>
      </c>
      <c r="K134" s="645">
        <f>J134+REF!D7</f>
        <v>0</v>
      </c>
      <c r="L134" s="64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44" t="s">
        <v>29</v>
      </c>
      <c r="F135" s="444"/>
      <c r="G135" s="445"/>
      <c r="H135" s="645">
        <v>0</v>
      </c>
      <c r="I135" s="646"/>
      <c r="J135" s="212">
        <v>0</v>
      </c>
      <c r="K135" s="645">
        <f>J135+REF!D8</f>
        <v>0</v>
      </c>
      <c r="L135" s="64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44" t="s">
        <v>30</v>
      </c>
      <c r="F136" s="444"/>
      <c r="G136" s="445"/>
      <c r="H136" s="658">
        <v>236</v>
      </c>
      <c r="I136" s="659"/>
      <c r="J136" s="174">
        <f>MAX(F37:L37,F90:L90)</f>
        <v>237</v>
      </c>
      <c r="K136" s="660">
        <f>MAX(H136,J136,$O$10)</f>
        <v>238</v>
      </c>
      <c r="L136" s="661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44" t="s">
        <v>545</v>
      </c>
      <c r="F137" s="444"/>
      <c r="G137" s="445"/>
      <c r="H137" s="658">
        <f>O7</f>
        <v>757006</v>
      </c>
      <c r="I137" s="659"/>
      <c r="J137" s="213">
        <f>SUM(F120)</f>
        <v>3942</v>
      </c>
      <c r="K137" s="662">
        <f>H137+J137</f>
        <v>760948</v>
      </c>
      <c r="L137" s="662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52" t="str">
        <f>IF($K$137=$H$137,"",ROUND(($K$137/$H$137-1)*100,2)&amp;"% ↑")</f>
        <v>0.52% ↑</v>
      </c>
      <c r="L138" s="652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544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63" t="s">
        <v>55</v>
      </c>
      <c r="C151" s="663"/>
      <c r="D151" s="663"/>
      <c r="E151" s="663"/>
      <c r="F151" s="663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547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548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549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550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551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552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553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554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555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556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50" t="s">
        <v>91</v>
      </c>
      <c r="D166" s="650"/>
      <c r="E166" s="650"/>
      <c r="F166" s="650"/>
      <c r="G166" s="650"/>
      <c r="H166" s="650"/>
      <c r="I166" s="650"/>
      <c r="J166" s="650"/>
      <c r="K166" s="650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67" t="s">
        <v>39</v>
      </c>
      <c r="D171" s="469"/>
      <c r="E171" s="190" t="s">
        <v>40</v>
      </c>
      <c r="F171" s="467" t="s">
        <v>64</v>
      </c>
      <c r="G171" s="469"/>
      <c r="H171" s="467" t="s">
        <v>0</v>
      </c>
      <c r="I171" s="469"/>
      <c r="J171" s="467" t="s">
        <v>42</v>
      </c>
      <c r="K171" s="469"/>
    </row>
    <row r="172" spans="2:12" s="50" customFormat="1" ht="14.25" customHeight="1" x14ac:dyDescent="0.25">
      <c r="B172" s="143"/>
      <c r="C172" s="653" t="s">
        <v>91</v>
      </c>
      <c r="D172" s="654"/>
      <c r="E172" s="191"/>
      <c r="F172" s="655"/>
      <c r="G172" s="656"/>
      <c r="H172" s="655"/>
      <c r="I172" s="656"/>
      <c r="J172" s="655"/>
      <c r="K172" s="656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33" t="s">
        <v>62</v>
      </c>
      <c r="D176" s="633"/>
      <c r="E176" s="633"/>
      <c r="F176" s="633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57" t="s">
        <v>99</v>
      </c>
      <c r="D178" s="657"/>
      <c r="E178" s="657"/>
      <c r="F178" s="657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51" t="s">
        <v>100</v>
      </c>
      <c r="D179" s="651"/>
      <c r="E179" s="651"/>
      <c r="F179" s="651"/>
      <c r="G179" s="651"/>
      <c r="H179" s="651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1</v>
      </c>
      <c r="B1">
        <f ca="1">RAND()</f>
        <v>0.94378300392019265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6</v>
      </c>
      <c r="B2">
        <f t="shared" ref="B2:B7" ca="1" si="1">RAND()</f>
        <v>0.39022405176832609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4</v>
      </c>
      <c r="B3">
        <f t="shared" ca="1" si="1"/>
        <v>0.4751017492254983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3</v>
      </c>
      <c r="B4">
        <f t="shared" ca="1" si="1"/>
        <v>0.74677001487646588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5</v>
      </c>
      <c r="B5">
        <f t="shared" ca="1" si="1"/>
        <v>0.42892199237342388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7</v>
      </c>
      <c r="B6">
        <f t="shared" ca="1" si="1"/>
        <v>0.10793115359859018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2</v>
      </c>
      <c r="B7">
        <f t="shared" ca="1" si="1"/>
        <v>0.89632894716716294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136</vt:i4>
      </vt:variant>
      <vt:variant>
        <vt:lpstr>Named Ranges</vt:lpstr>
      </vt:variant>
      <vt:variant>
        <vt:i4>1373</vt:i4>
      </vt:variant>
    </vt:vector>
  </HeadingPairs>
  <TitlesOfParts>
    <vt:vector size="1509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July 28-Aug 3,2025</vt:lpstr>
      <vt:lpstr>Aug 4-Aug 10,2025 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'Aug 4-Aug 10,2025 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28-Aug 3,2025'!CUR_YEAR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'Aug 4-Aug 10,2025 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28-Aug 3,2025'!DATE_RANGE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'Aug 4-Aug 10,2025 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28-Aug 3,2025'!DATE_RANGE_TABLE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'Aug 4-Aug 10,2025 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28-Aug 3,2025'!DAY_FMT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'Aug 4-Aug 10,2025 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28-Aug 3,2025'!END_YEAR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'Aug 4-Aug 10,2025 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28-Aug 3,2025'!FIRST_DAY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'Aug 4-Aug 10,2025 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28-Aug 3,2025'!FIRST_DAY_FALLBACK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'Aug 4-Aug 10,2025 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28-Aug 3,2025'!FULL_DATE_FMT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'Aug 4-Aug 10,2025 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28-Aug 3,2025'!LAST_SUN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'Aug 4-Aug 10,2025 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28-Aug 3,2025'!MONTH_FMT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'Aug 4-Aug 10,2025 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28-Aug 3,2025'!NO_MONTH_FMT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'Aug 4-Aug 10,2025 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28-Aug 3,2025'!NO_YR_FMT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'Aug 4-Aug 10,2025 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28-Aug 3,2025'!PADDING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'Aug 4-Aug 10,2025 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28-Aug 3,2025'!PADDING_FALLBACK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'Aug 4-Aug 10,2025 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28-Aug 3,2025'!PADDING_FORMAT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4-Aug 10,2025 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28-Aug 3,2025'!Print_Area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'Aug 4-Aug 10,2025 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28-Aug 3,2025'!Print_Titles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'Aug 4-Aug 10,2025 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28-Aug 3,2025'!REF_ERRMSG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'Aug 4-Aug 10,2025 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28-Aug 3,2025'!REF_FALLBACK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'Aug 4-Aug 10,2025 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28-Aug 3,2025'!REF_INC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'Aug 4-Aug 10,2025 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28-Aug 3,2025'!REF_NUM_FULL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'Aug 4-Aug 10,2025 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28-Aug 3,2025'!REF_PRETEXT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'Aug 4-Aug 10,2025 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28-Aug 3,2025'!REF_RESOLVED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'Aug 4-Aug 10,2025 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28-Aug 3,2025'!REF_TICKER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'Aug 4-Aug 10,2025 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28-Aug 3,2025'!REF_TICKER_INC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'Aug 4-Aug 10,2025 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28-Aug 3,2025'!TICKER_PADDING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'Aug 4-Aug 10,2025 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28-Aug 3,2025'!TICKER_PADDING_FALLBACK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'Aug 4-Aug 10,2025 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28-Aug 3,2025'!TICKER_PADDING_FORMAT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'Aug 4-Aug 10,2025 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28-Aug 3,2025'!WEEK_CODE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'Aug 4-Aug 10,2025 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28-Aug 3,2025'!WEEK_END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'Aug 4-Aug 10,2025 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28-Aug 3,2025'!WEEK_FULL_FMT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'Aug 4-Aug 10,2025 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28-Aug 3,2025'!WEEK_NUM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'Aug 4-Aug 10,2025 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28-Aug 3,2025'!WEEK_START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'Aug 4-Aug 10,2025 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28-Aug 3,2025'!YEAR_FMT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'Aug 4-Aug 10,2025 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28-Aug 3,2025'!YEAR_SPACER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'Aug 4-Aug 10,2025 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28-Aug 3,2025'!YEARS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2025-08-07T05:54:58Z</dcterms:modified>
</cp:coreProperties>
</file>