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8390526E-08C2-41EE-88AF-143D65DE71DE}" xr6:coauthVersionLast="47" xr6:coauthVersionMax="47" xr10:uidLastSave="{00000000-0000-0000-0000-000000000000}"/>
  <bookViews>
    <workbookView xWindow="1950" yWindow="1950" windowWidth="15375" windowHeight="7875" tabRatio="911" firstSheet="127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New Format" sheetId="481" state="hidden" r:id="rId133"/>
    <sheet name="Jan 13 - 19, 2025 (1)" sheetId="459" state="hidden" r:id="rId134"/>
    <sheet name="REF" sheetId="443" state="hidden" r:id="rId135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2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2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2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2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2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2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2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2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2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2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2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2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2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2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2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2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3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2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2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2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2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2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2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2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2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2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2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2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2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2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2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2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2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2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2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2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2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2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2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2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254" i="508" l="1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C241" i="508" l="1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P5" i="506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9" i="508" l="1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C277" i="508" l="1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F96" i="425" l="1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44" i="442" l="1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D131" i="448" l="1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71" i="442" l="1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H127" i="484" l="1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48" i="442" l="1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C98" i="442" l="1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C75" i="442" l="1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51" i="442" l="1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C52" i="442" l="1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02" i="442" l="1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C79" i="442" l="1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80" i="442" l="1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C56" i="442" l="1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57" i="442" l="1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83" i="442" l="1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C59" i="442" l="1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8" l="1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8" l="1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8" l="1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8" l="1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8" l="1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8" l="1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8" l="1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8" l="1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8" l="1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8" l="1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8" l="1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8" l="1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8" l="1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8" l="1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8" l="1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8" l="1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8" l="1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8" l="1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8" l="1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8" l="1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8" l="1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8" l="1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8" l="1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8" l="1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8" l="1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8" l="1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8" l="1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8" l="1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8" l="1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8" l="1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8" l="1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8" l="1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8" l="1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E17" i="508" l="1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04" i="508" l="1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E101" i="508" l="1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168" i="508" l="1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8" l="1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8" l="1"/>
  <c r="H219" i="508" s="1"/>
  <c r="J203" i="508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S67" i="508" l="1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8" l="1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<sst xmlns="http://schemas.openxmlformats.org/spreadsheetml/2006/main" count="28760" uniqueCount="713">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</sst>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2" borderId="38" xfId="0" applyFont="1" applyFill="1" applyBorder="1" applyAlignment="1" applyProtection="1">
      <alignment horizontal="center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4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1.8310956438731707E-2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0.57796809047824338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9.9954875933783605E-2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0.28625049020479199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0.1001712173261935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0.64665469479026638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0.9231134233844126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0.74512412033309949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0.16286801483271307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0.61936794263165007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0.7609187897843146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0.58888963372922132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0.21250154458920267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0.83964527788347854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0.61433508878713761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0.38968292448265773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0.13986588526541721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0.71482576404383147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0.78681133223200495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4.2454951562319376E-2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5.4373362181492024E-2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0.68008172866720407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0.24717269840438272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0.36395109071156384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0.31013367277458948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0.22122478426841508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7.665959405160927E-2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0.30044451348713486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0.7050735937815108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0.52426358480603841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0.69602945500047997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0.68541245587368715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0.57278452855685535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0.59171304453997209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7</v>
      </c>
      <c r="Y7" s="6">
        <f t="shared" ca="1" si="1"/>
        <v>9.9736925335451088E-2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0.69703739462821823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1.7046829708325828E-2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8.374883979626313E-2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0.23467086288313044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0.39214795779720935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0.13571270431044058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0.13356878030260499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0.63377661486667369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7.8989280987447952E-2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0.29376305901042354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0.45531975471512598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0.13641612024107541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0.81044133370655214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0.43389668936957415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0.24006986888381598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4</v>
      </c>
      <c r="Y2">
        <f t="shared" ref="Y2:Y7" ca="1" si="1">RAND()</f>
        <v>0.56308460277680461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0.7365543257876872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0.47617208524967602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0.52072544721219771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0.91381370360421443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0.78128315211820631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5</v>
      </c>
      <c r="Y1">
        <f ca="1">RAND()</f>
        <v>0.50314368213087657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1</v>
      </c>
      <c r="Y2">
        <f t="shared" ref="Y2:Y7" ca="1" si="1">RAND()</f>
        <v>0.97435715703080661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0.23953233015944908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3</v>
      </c>
      <c r="Y4">
        <f t="shared" ca="1" si="1"/>
        <v>0.72515090855071185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0.65326705013364095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0.21971476676571922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0.8936587602106888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0.454723757572981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1.7330752783890513E-2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0.17547903655799657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0.81959835938242254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0.35265855290794335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0.33409322866958147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0.50875685037651208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0.66631760275600205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0.31142848407636969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0.56890957867963321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7</v>
      </c>
      <c r="Y4">
        <f t="shared" ca="1" si="1"/>
        <v>1.073603415340274E-2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0.4689475286390814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0.20541220454714115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0.58688408479242926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47" priority="11" stopIfTrue="1">
      <formula>OR($P$56="",NOT(ISNUMBER($P$56)),$P$56&lt;=0)</formula>
    </cfRule>
  </conditionalFormatting>
  <conditionalFormatting sqref="C209:G209">
    <cfRule type="expression" dxfId="346" priority="4" stopIfTrue="1">
      <formula>SUM($B$203:$B$208)&lt;=0</formula>
    </cfRule>
  </conditionalFormatting>
  <conditionalFormatting sqref="C221:G221">
    <cfRule type="expression" dxfId="345" priority="5" stopIfTrue="1">
      <formula>SUM($B$212:$B$220)&lt;=0</formula>
    </cfRule>
  </conditionalFormatting>
  <conditionalFormatting sqref="C260:I260">
    <cfRule type="expression" dxfId="344" priority="8" stopIfTrue="1">
      <formula>SUM(G239:I239)&lt;=0</formula>
    </cfRule>
  </conditionalFormatting>
  <conditionalFormatting sqref="C72:K92 C95:K115 C120:K140 C143:K163">
    <cfRule type="expression" dxfId="343" priority="6" stopIfTrue="1">
      <formula>OR(C$71="",$C72="")</formula>
    </cfRule>
  </conditionalFormatting>
  <conditionalFormatting sqref="C203:K208 C212:K220">
    <cfRule type="expression" dxfId="342" priority="3" stopIfTrue="1">
      <formula>OR($C203="",$H203="")</formula>
    </cfRule>
  </conditionalFormatting>
  <conditionalFormatting sqref="C226:K234">
    <cfRule type="expression" dxfId="341" priority="2" stopIfTrue="1">
      <formula>$C226=""</formula>
    </cfRule>
  </conditionalFormatting>
  <conditionalFormatting sqref="C235:K235">
    <cfRule type="expression" dxfId="340" priority="7" stopIfTrue="1">
      <formula>SUM($F$224:$I$224)&lt;=0</formula>
    </cfRule>
  </conditionalFormatting>
  <conditionalFormatting sqref="C241:K259">
    <cfRule type="expression" dxfId="339" priority="1" stopIfTrue="1">
      <formula>$C241=""</formula>
    </cfRule>
  </conditionalFormatting>
  <conditionalFormatting sqref="J260">
    <cfRule type="expression" dxfId="338" priority="10" stopIfTrue="1">
      <formula>SUM(N239:Q239)&lt;=0</formula>
    </cfRule>
  </conditionalFormatting>
  <conditionalFormatting sqref="K260">
    <cfRule type="expression" dxfId="33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3</v>
      </c>
      <c r="Y1" s="159">
        <f ca="1">RAND()</f>
        <v>0.67121066885396952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2</v>
      </c>
      <c r="Y2" s="159">
        <f t="shared" ref="Y2:Y7" ca="1" si="2">RAND()</f>
        <v>0.9139254267953284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7</v>
      </c>
      <c r="Y3" s="159">
        <f t="shared" ca="1" si="2"/>
        <v>0.18203508863184437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45656</v>
      </c>
      <c r="P4" s="623"/>
      <c r="X4" s="159">
        <f t="shared" ca="1" si="1"/>
        <v>5</v>
      </c>
      <c r="Y4" s="159">
        <f t="shared" ca="1" si="2"/>
        <v>0.42455918750953392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1</v>
      </c>
      <c r="Y5" s="159">
        <f t="shared" ca="1" si="2"/>
        <v>0.94156422158970887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4</v>
      </c>
      <c r="Y6" s="159">
        <f t="shared" ca="1" si="2"/>
        <v>0.44991625765677279</v>
      </c>
      <c r="Z6" s="159" t="s">
        <v>292</v>
      </c>
    </row>
    <row r="7" spans="1:27" s="160" customFormat="1" ht="23.25" customHeight="1" x14ac:dyDescent="0.25">
      <c r="A7" s="625" t="s">
        <v>540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6</v>
      </c>
      <c r="Y7" s="160">
        <f t="shared" ca="1" si="2"/>
        <v>0.27851883689068346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0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0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DEC 31, 2024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46</v>
      </c>
      <c r="I138" s="654"/>
      <c r="J138" s="174">
        <f>MAX(F37:L37,F90:L90)</f>
        <v>0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0</v>
      </c>
      <c r="K139" s="661">
        <f>H139+J139</f>
        <v>744512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/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36" priority="2" stopIfTrue="1">
      <formula>$C17=""</formula>
    </cfRule>
  </conditionalFormatting>
  <conditionalFormatting sqref="F15:L37 F40:L62 F68:L90 F93:L115">
    <cfRule type="expression" dxfId="335" priority="3" stopIfTrue="1">
      <formula>F$15=""</formula>
    </cfRule>
  </conditionalFormatting>
  <conditionalFormatting sqref="K140">
    <cfRule type="expression" dxfId="33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650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408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3" priority="11" stopIfTrue="1">
      <formula>OR($P$56="",NOT(ISNUMBER($P$56)),$P$56&lt;=0)</formula>
    </cfRule>
  </conditionalFormatting>
  <conditionalFormatting sqref="C209:G209">
    <cfRule type="expression" dxfId="332" priority="4" stopIfTrue="1">
      <formula>SUM($B$203:$B$208)&lt;=0</formula>
    </cfRule>
  </conditionalFormatting>
  <conditionalFormatting sqref="C221:G221">
    <cfRule type="expression" dxfId="331" priority="5" stopIfTrue="1">
      <formula>SUM($B$212:$B$220)&lt;=0</formula>
    </cfRule>
  </conditionalFormatting>
  <conditionalFormatting sqref="C260:I260">
    <cfRule type="expression" dxfId="330" priority="8" stopIfTrue="1">
      <formula>SUM(G239:I239)&lt;=0</formula>
    </cfRule>
  </conditionalFormatting>
  <conditionalFormatting sqref="C72:K92 C95:K115 C120:K140 C143:K163">
    <cfRule type="expression" dxfId="329" priority="6" stopIfTrue="1">
      <formula>OR(C$71="",$C72="")</formula>
    </cfRule>
  </conditionalFormatting>
  <conditionalFormatting sqref="C203:K208 C212:K220">
    <cfRule type="expression" dxfId="328" priority="3" stopIfTrue="1">
      <formula>OR($C203="",$H203="")</formula>
    </cfRule>
  </conditionalFormatting>
  <conditionalFormatting sqref="C226:K234">
    <cfRule type="expression" dxfId="327" priority="2" stopIfTrue="1">
      <formula>$C226=""</formula>
    </cfRule>
  </conditionalFormatting>
  <conditionalFormatting sqref="C235:K235">
    <cfRule type="expression" dxfId="326" priority="7" stopIfTrue="1">
      <formula>SUM($F$224:$I$224)&lt;=0</formula>
    </cfRule>
  </conditionalFormatting>
  <conditionalFormatting sqref="C241:K259">
    <cfRule type="expression" dxfId="325" priority="1" stopIfTrue="1">
      <formula>$C241=""</formula>
    </cfRule>
  </conditionalFormatting>
  <conditionalFormatting sqref="J260">
    <cfRule type="expression" dxfId="324" priority="10" stopIfTrue="1">
      <formula>SUM(N239:Q239)&lt;=0</formula>
    </cfRule>
  </conditionalFormatting>
  <conditionalFormatting sqref="K260">
    <cfRule type="expression" dxfId="32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5</v>
      </c>
      <c r="Y1" s="159">
        <f t="shared" ref="Y1:Y7" ca="1" si="2">RAND()</f>
        <v>0.33935592603689391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ca="1" si="1"/>
        <v>4</v>
      </c>
      <c r="Y2" s="159">
        <f t="shared" ca="1" si="2"/>
        <v>0.45607849160893876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6</v>
      </c>
      <c r="Y3" s="159">
        <f t="shared" ca="1" si="2"/>
        <v>0.29093468127525768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45658</v>
      </c>
      <c r="P4" s="623"/>
      <c r="X4" s="159">
        <f t="shared" ca="1" si="1"/>
        <v>3</v>
      </c>
      <c r="Y4" s="159">
        <f t="shared" ca="1" si="2"/>
        <v>0.77912102965060059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0.80653551921294653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1</v>
      </c>
      <c r="Y6" s="159">
        <f t="shared" ca="1" si="2"/>
        <v>0.88607927458152413</v>
      </c>
      <c r="Z6" s="159" t="s">
        <v>292</v>
      </c>
    </row>
    <row r="7" spans="1:27" s="160" customFormat="1" ht="23.25" customHeight="1" x14ac:dyDescent="0.25">
      <c r="A7" s="625" t="s">
        <v>561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7</v>
      </c>
      <c r="Y7" s="160">
        <f t="shared" ca="1" si="2"/>
        <v>6.7794347462836524E-2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565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0</v>
      </c>
      <c r="I138" s="654"/>
      <c r="J138" s="174">
        <f>MAX(F37:L37,F90:L90)</f>
        <v>18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408</v>
      </c>
      <c r="K139" s="661">
        <f>H139+J139</f>
        <v>744920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0.05%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22" priority="4" stopIfTrue="1">
      <formula>$C17=""</formula>
    </cfRule>
  </conditionalFormatting>
  <conditionalFormatting sqref="F15:L37 F40:L62 F68:L90 F93:L115">
    <cfRule type="expression" dxfId="321" priority="5" stopIfTrue="1">
      <formula>F$15=""</formula>
    </cfRule>
  </conditionalFormatting>
  <conditionalFormatting sqref="K140">
    <cfRule type="expression" dxfId="32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11080</v>
      </c>
      <c r="F165" s="595"/>
      <c r="G165" s="235"/>
      <c r="H165" s="589" t="s">
        <v>647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1006</v>
      </c>
      <c r="F166" s="595"/>
      <c r="G166" s="235"/>
      <c r="H166" s="589" t="s">
        <v>648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9" priority="11" stopIfTrue="1">
      <formula>OR($P$56="",NOT(ISNUMBER($P$56)),$P$56&lt;=0)</formula>
    </cfRule>
  </conditionalFormatting>
  <conditionalFormatting sqref="C209:G209">
    <cfRule type="expression" dxfId="318" priority="4" stopIfTrue="1">
      <formula>SUM($B$203:$B$208)&lt;=0</formula>
    </cfRule>
  </conditionalFormatting>
  <conditionalFormatting sqref="C221:G221">
    <cfRule type="expression" dxfId="317" priority="5" stopIfTrue="1">
      <formula>SUM($B$212:$B$220)&lt;=0</formula>
    </cfRule>
  </conditionalFormatting>
  <conditionalFormatting sqref="C260:I260">
    <cfRule type="expression" dxfId="316" priority="8" stopIfTrue="1">
      <formula>SUM(G239:I239)&lt;=0</formula>
    </cfRule>
  </conditionalFormatting>
  <conditionalFormatting sqref="C72:K92 C95:K115 C120:K140 C143:K163">
    <cfRule type="expression" dxfId="315" priority="6" stopIfTrue="1">
      <formula>OR(C$71="",$C72="")</formula>
    </cfRule>
  </conditionalFormatting>
  <conditionalFormatting sqref="C203:K208 C212:K220">
    <cfRule type="expression" dxfId="314" priority="3" stopIfTrue="1">
      <formula>OR($C203="",$H203="")</formula>
    </cfRule>
  </conditionalFormatting>
  <conditionalFormatting sqref="C226:K234">
    <cfRule type="expression" dxfId="313" priority="2" stopIfTrue="1">
      <formula>$C226=""</formula>
    </cfRule>
  </conditionalFormatting>
  <conditionalFormatting sqref="C235:K235">
    <cfRule type="expression" dxfId="312" priority="7" stopIfTrue="1">
      <formula>SUM($F$224:$I$224)&lt;=0</formula>
    </cfRule>
  </conditionalFormatting>
  <conditionalFormatting sqref="C241:K259">
    <cfRule type="expression" dxfId="311" priority="1" stopIfTrue="1">
      <formula>$C241=""</formula>
    </cfRule>
  </conditionalFormatting>
  <conditionalFormatting sqref="J260">
    <cfRule type="expression" dxfId="310" priority="10" stopIfTrue="1">
      <formula>SUM(N239:Q239)&lt;=0</formula>
    </cfRule>
  </conditionalFormatting>
  <conditionalFormatting sqref="K260">
    <cfRule type="expression" dxfId="30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6</v>
      </c>
      <c r="Y1" s="159">
        <f ca="1">RAND()</f>
        <v>5.0399638589745499E-2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1</v>
      </c>
      <c r="Y2" s="159">
        <f t="shared" ref="Y2:Y7" ca="1" si="2">RAND()</f>
        <v>0.96568073965707646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7</v>
      </c>
      <c r="Y3" s="159">
        <f t="shared" ca="1" si="2"/>
        <v>2.5742208743434691E-2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45663</v>
      </c>
      <c r="P4" s="623"/>
      <c r="X4" s="159">
        <f t="shared" ca="1" si="1"/>
        <v>5</v>
      </c>
      <c r="Y4" s="159">
        <f t="shared" ca="1" si="2"/>
        <v>0.29391881433093814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0.51718015095638981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4</v>
      </c>
      <c r="Y6" s="159">
        <f t="shared" ca="1" si="2"/>
        <v>0.35314756471688269</v>
      </c>
      <c r="Z6" s="159" t="s">
        <v>292</v>
      </c>
    </row>
    <row r="7" spans="1:27" s="160" customFormat="1" ht="23.25" customHeight="1" x14ac:dyDescent="0.25">
      <c r="A7" s="625" t="s">
        <v>564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2</v>
      </c>
      <c r="Y7" s="160">
        <f t="shared" ca="1" si="2"/>
        <v>0.93554943474862684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567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566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613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18</v>
      </c>
      <c r="I138" s="654"/>
      <c r="J138" s="174">
        <f>MAX(F37:L37,F90:L90)</f>
        <v>236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744920</v>
      </c>
      <c r="I139" s="654"/>
      <c r="J139" s="213">
        <f>SUM(F120)</f>
        <v>12086</v>
      </c>
      <c r="K139" s="661">
        <f>H139+J139</f>
        <v>757006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1.62%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08" priority="2" stopIfTrue="1">
      <formula>$C17=""</formula>
    </cfRule>
  </conditionalFormatting>
  <conditionalFormatting sqref="F15:L37 F40:L62 F68:L90 F93:L115">
    <cfRule type="expression" dxfId="307" priority="3" stopIfTrue="1">
      <formula>F$15=""</formula>
    </cfRule>
  </conditionalFormatting>
  <conditionalFormatting sqref="K140">
    <cfRule type="expression" dxfId="30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12064</v>
      </c>
      <c r="F165" s="595"/>
      <c r="G165" s="235"/>
      <c r="H165" s="589" t="s">
        <v>647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938</v>
      </c>
      <c r="F166" s="595"/>
      <c r="G166" s="235"/>
      <c r="H166" s="589" t="s">
        <v>648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05" priority="11" stopIfTrue="1">
      <formula>OR($P$56="",NOT(ISNUMBER($P$56)),$P$56&lt;=0)</formula>
    </cfRule>
  </conditionalFormatting>
  <conditionalFormatting sqref="C209:G209">
    <cfRule type="expression" dxfId="304" priority="4" stopIfTrue="1">
      <formula>SUM($B$203:$B$208)&lt;=0</formula>
    </cfRule>
  </conditionalFormatting>
  <conditionalFormatting sqref="C221:G221">
    <cfRule type="expression" dxfId="303" priority="5" stopIfTrue="1">
      <formula>SUM($B$212:$B$220)&lt;=0</formula>
    </cfRule>
  </conditionalFormatting>
  <conditionalFormatting sqref="C260:I260">
    <cfRule type="expression" dxfId="302" priority="8" stopIfTrue="1">
      <formula>SUM(G239:I239)&lt;=0</formula>
    </cfRule>
  </conditionalFormatting>
  <conditionalFormatting sqref="C72:K92 C95:K115 C120:K140 C143:K163">
    <cfRule type="expression" dxfId="301" priority="6" stopIfTrue="1">
      <formula>OR(C$71="",$C72="")</formula>
    </cfRule>
  </conditionalFormatting>
  <conditionalFormatting sqref="C203:K208 C212:K220">
    <cfRule type="expression" dxfId="300" priority="3" stopIfTrue="1">
      <formula>OR($C203="",$H203="")</formula>
    </cfRule>
  </conditionalFormatting>
  <conditionalFormatting sqref="C226:K234">
    <cfRule type="expression" dxfId="299" priority="2" stopIfTrue="1">
      <formula>$C226=""</formula>
    </cfRule>
  </conditionalFormatting>
  <conditionalFormatting sqref="C235:K235">
    <cfRule type="expression" dxfId="298" priority="7" stopIfTrue="1">
      <formula>SUM($F$224:$I$224)&lt;=0</formula>
    </cfRule>
  </conditionalFormatting>
  <conditionalFormatting sqref="C241:K259">
    <cfRule type="expression" dxfId="297" priority="1" stopIfTrue="1">
      <formula>$C241=""</formula>
    </cfRule>
  </conditionalFormatting>
  <conditionalFormatting sqref="J260">
    <cfRule type="expression" dxfId="296" priority="10" stopIfTrue="1">
      <formula>SUM(N239:Q239)&lt;=0</formula>
    </cfRule>
  </conditionalFormatting>
  <conditionalFormatting sqref="K260">
    <cfRule type="expression" dxfId="29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16176</v>
      </c>
      <c r="F165" s="595"/>
      <c r="G165" s="235"/>
      <c r="H165" s="589" t="s">
        <v>647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1046</v>
      </c>
      <c r="F166" s="595"/>
      <c r="G166" s="235"/>
      <c r="H166" s="589" t="s">
        <v>648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4" priority="11" stopIfTrue="1">
      <formula>OR($P$56="",NOT(ISNUMBER($P$56)),$P$56&lt;=0)</formula>
    </cfRule>
  </conditionalFormatting>
  <conditionalFormatting sqref="C209:G209">
    <cfRule type="expression" dxfId="293" priority="4" stopIfTrue="1">
      <formula>SUM($B$203:$B$208)&lt;=0</formula>
    </cfRule>
  </conditionalFormatting>
  <conditionalFormatting sqref="C221:G221">
    <cfRule type="expression" dxfId="292" priority="5" stopIfTrue="1">
      <formula>SUM($B$212:$B$220)&lt;=0</formula>
    </cfRule>
  </conditionalFormatting>
  <conditionalFormatting sqref="C260:I260">
    <cfRule type="expression" dxfId="291" priority="8" stopIfTrue="1">
      <formula>SUM(G239:I239)&lt;=0</formula>
    </cfRule>
  </conditionalFormatting>
  <conditionalFormatting sqref="C72:K92 C95:K115 C120:K140 C143:K163">
    <cfRule type="expression" dxfId="290" priority="6" stopIfTrue="1">
      <formula>OR(C$71="",$C72="")</formula>
    </cfRule>
  </conditionalFormatting>
  <conditionalFormatting sqref="C203:K208 C212:K220">
    <cfRule type="expression" dxfId="289" priority="3" stopIfTrue="1">
      <formula>OR($C203="",$H203="")</formula>
    </cfRule>
  </conditionalFormatting>
  <conditionalFormatting sqref="C226:K234">
    <cfRule type="expression" dxfId="288" priority="2" stopIfTrue="1">
      <formula>$C226=""</formula>
    </cfRule>
  </conditionalFormatting>
  <conditionalFormatting sqref="C235:K235">
    <cfRule type="expression" dxfId="287" priority="7" stopIfTrue="1">
      <formula>SUM($F$224:$I$224)&lt;=0</formula>
    </cfRule>
  </conditionalFormatting>
  <conditionalFormatting sqref="C241:K259">
    <cfRule type="expression" dxfId="286" priority="1" stopIfTrue="1">
      <formula>$C241=""</formula>
    </cfRule>
  </conditionalFormatting>
  <conditionalFormatting sqref="J260">
    <cfRule type="expression" dxfId="285" priority="10" stopIfTrue="1">
      <formula>SUM(N239:Q239)&lt;=0</formula>
    </cfRule>
  </conditionalFormatting>
  <conditionalFormatting sqref="K260">
    <cfRule type="expression" dxfId="28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15224</v>
      </c>
      <c r="F165" s="595"/>
      <c r="G165" s="235"/>
      <c r="H165" s="589" t="s">
        <v>647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1510</v>
      </c>
      <c r="F166" s="595"/>
      <c r="G166" s="235"/>
      <c r="H166" s="589" t="s">
        <v>648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3" priority="11" stopIfTrue="1">
      <formula>OR($P$56="",NOT(ISNUMBER($P$56)),$P$56&lt;=0)</formula>
    </cfRule>
  </conditionalFormatting>
  <conditionalFormatting sqref="C209:G209">
    <cfRule type="expression" dxfId="282" priority="4" stopIfTrue="1">
      <formula>SUM($B$203:$B$208)&lt;=0</formula>
    </cfRule>
  </conditionalFormatting>
  <conditionalFormatting sqref="C221:G221">
    <cfRule type="expression" dxfId="281" priority="5" stopIfTrue="1">
      <formula>SUM($B$212:$B$220)&lt;=0</formula>
    </cfRule>
  </conditionalFormatting>
  <conditionalFormatting sqref="C260:I260">
    <cfRule type="expression" dxfId="280" priority="8" stopIfTrue="1">
      <formula>SUM(G239:I239)&lt;=0</formula>
    </cfRule>
  </conditionalFormatting>
  <conditionalFormatting sqref="C72:K92 C95:K115 C120:K140 C143:K163">
    <cfRule type="expression" dxfId="279" priority="6" stopIfTrue="1">
      <formula>OR(C$71="",$C72="")</formula>
    </cfRule>
  </conditionalFormatting>
  <conditionalFormatting sqref="C203:K208 C212:K220">
    <cfRule type="expression" dxfId="278" priority="3" stopIfTrue="1">
      <formula>OR($C203="",$H203="")</formula>
    </cfRule>
  </conditionalFormatting>
  <conditionalFormatting sqref="C226:K234">
    <cfRule type="expression" dxfId="277" priority="2" stopIfTrue="1">
      <formula>$C226=""</formula>
    </cfRule>
  </conditionalFormatting>
  <conditionalFormatting sqref="C235:K235">
    <cfRule type="expression" dxfId="276" priority="7" stopIfTrue="1">
      <formula>SUM($F$224:$I$224)&lt;=0</formula>
    </cfRule>
  </conditionalFormatting>
  <conditionalFormatting sqref="C241:K259">
    <cfRule type="expression" dxfId="275" priority="1" stopIfTrue="1">
      <formula>$C241=""</formula>
    </cfRule>
  </conditionalFormatting>
  <conditionalFormatting sqref="J260">
    <cfRule type="expression" dxfId="274" priority="10" stopIfTrue="1">
      <formula>SUM(N239:Q239)&lt;=0</formula>
    </cfRule>
  </conditionalFormatting>
  <conditionalFormatting sqref="K260">
    <cfRule type="expression" dxfId="27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17144</v>
      </c>
      <c r="F165" s="595"/>
      <c r="G165" s="235"/>
      <c r="H165" s="589" t="s">
        <v>647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1928</v>
      </c>
      <c r="F166" s="595"/>
      <c r="G166" s="235"/>
      <c r="H166" s="589" t="s">
        <v>648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72" priority="11" stopIfTrue="1">
      <formula>OR($P$56="",NOT(ISNUMBER($P$56)),$P$56&lt;=0)</formula>
    </cfRule>
  </conditionalFormatting>
  <conditionalFormatting sqref="C209:G209">
    <cfRule type="expression" dxfId="271" priority="4" stopIfTrue="1">
      <formula>SUM($B$203:$B$208)&lt;=0</formula>
    </cfRule>
  </conditionalFormatting>
  <conditionalFormatting sqref="C221:G221">
    <cfRule type="expression" dxfId="270" priority="5" stopIfTrue="1">
      <formula>SUM($B$212:$B$220)&lt;=0</formula>
    </cfRule>
  </conditionalFormatting>
  <conditionalFormatting sqref="C260:I260">
    <cfRule type="expression" dxfId="269" priority="8" stopIfTrue="1">
      <formula>SUM(G239:I239)&lt;=0</formula>
    </cfRule>
  </conditionalFormatting>
  <conditionalFormatting sqref="C72:K92 C95:K115 C120:K140 C143:K163">
    <cfRule type="expression" dxfId="268" priority="6" stopIfTrue="1">
      <formula>OR(C$71="",$C72="")</formula>
    </cfRule>
  </conditionalFormatting>
  <conditionalFormatting sqref="C203:K208 C212:K220">
    <cfRule type="expression" dxfId="267" priority="3" stopIfTrue="1">
      <formula>OR($C203="",$H203="")</formula>
    </cfRule>
  </conditionalFormatting>
  <conditionalFormatting sqref="C226:K234">
    <cfRule type="expression" dxfId="266" priority="2" stopIfTrue="1">
      <formula>$C226=""</formula>
    </cfRule>
  </conditionalFormatting>
  <conditionalFormatting sqref="C235:K235">
    <cfRule type="expression" dxfId="265" priority="7" stopIfTrue="1">
      <formula>SUM($F$224:$I$224)&lt;=0</formula>
    </cfRule>
  </conditionalFormatting>
  <conditionalFormatting sqref="C241:K259">
    <cfRule type="expression" dxfId="264" priority="1" stopIfTrue="1">
      <formula>$C241=""</formula>
    </cfRule>
  </conditionalFormatting>
  <conditionalFormatting sqref="J260">
    <cfRule type="expression" dxfId="263" priority="10" stopIfTrue="1">
      <formula>SUM(N239:Q239)&lt;=0</formula>
    </cfRule>
  </conditionalFormatting>
  <conditionalFormatting sqref="K260">
    <cfRule type="expression" dxfId="26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17168</v>
      </c>
      <c r="F165" s="595"/>
      <c r="G165" s="235"/>
      <c r="H165" s="589" t="s">
        <v>647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683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670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671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672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673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61" priority="11" stopIfTrue="1">
      <formula>OR($P$56="",NOT(ISNUMBER($P$56)),$P$56&lt;=0)</formula>
    </cfRule>
  </conditionalFormatting>
  <conditionalFormatting sqref="C209:G209">
    <cfRule type="expression" dxfId="260" priority="4" stopIfTrue="1">
      <formula>SUM($B$203:$B$208)&lt;=0</formula>
    </cfRule>
  </conditionalFormatting>
  <conditionalFormatting sqref="C223:G223">
    <cfRule type="expression" dxfId="259" priority="5" stopIfTrue="1">
      <formula>SUM($B$212:$B$222)&lt;=0</formula>
    </cfRule>
  </conditionalFormatting>
  <conditionalFormatting sqref="C262:I262">
    <cfRule type="expression" dxfId="258" priority="8" stopIfTrue="1">
      <formula>SUM(G241:I241)&lt;=0</formula>
    </cfRule>
  </conditionalFormatting>
  <conditionalFormatting sqref="C72:K92 C95:K115 C120:K140 C143:K163">
    <cfRule type="expression" dxfId="257" priority="6" stopIfTrue="1">
      <formula>OR(C$71="",$C72="")</formula>
    </cfRule>
  </conditionalFormatting>
  <conditionalFormatting sqref="C203:K208 C212:K222">
    <cfRule type="expression" dxfId="256" priority="3" stopIfTrue="1">
      <formula>OR($C203="",$H203="")</formula>
    </cfRule>
  </conditionalFormatting>
  <conditionalFormatting sqref="C228:K236">
    <cfRule type="expression" dxfId="255" priority="2" stopIfTrue="1">
      <formula>$C228=""</formula>
    </cfRule>
  </conditionalFormatting>
  <conditionalFormatting sqref="C237:K237">
    <cfRule type="expression" dxfId="254" priority="7" stopIfTrue="1">
      <formula>SUM($F$226:$I$226)&lt;=0</formula>
    </cfRule>
  </conditionalFormatting>
  <conditionalFormatting sqref="C243:K261">
    <cfRule type="expression" dxfId="253" priority="1" stopIfTrue="1">
      <formula>$C243=""</formula>
    </cfRule>
  </conditionalFormatting>
  <conditionalFormatting sqref="J262">
    <cfRule type="expression" dxfId="252" priority="10" stopIfTrue="1">
      <formula>SUM(N241:Q241)&lt;=0</formula>
    </cfRule>
  </conditionalFormatting>
  <conditionalFormatting sqref="K262">
    <cfRule type="expression" dxfId="25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17888</v>
      </c>
      <c r="F165" s="595"/>
      <c r="G165" s="235"/>
      <c r="H165" s="589" t="s">
        <v>647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680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617</v>
      </c>
      <c r="D205" s="547"/>
      <c r="E205" s="547"/>
      <c r="F205" s="547"/>
      <c r="G205" s="548"/>
      <c r="H205" s="564" t="s">
        <v>619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676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677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678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679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50" priority="11" stopIfTrue="1">
      <formula>OR($P$56="",NOT(ISNUMBER($P$56)),$P$56&lt;=0)</formula>
    </cfRule>
  </conditionalFormatting>
  <conditionalFormatting sqref="C209:G209">
    <cfRule type="expression" dxfId="249" priority="4" stopIfTrue="1">
      <formula>SUM($B$203:$B$208)&lt;=0</formula>
    </cfRule>
  </conditionalFormatting>
  <conditionalFormatting sqref="C223:G223">
    <cfRule type="expression" dxfId="248" priority="5" stopIfTrue="1">
      <formula>SUM($B$212:$B$222)&lt;=0</formula>
    </cfRule>
  </conditionalFormatting>
  <conditionalFormatting sqref="C262:I262">
    <cfRule type="expression" dxfId="247" priority="8" stopIfTrue="1">
      <formula>SUM(G241:I241)&lt;=0</formula>
    </cfRule>
  </conditionalFormatting>
  <conditionalFormatting sqref="C72:K92 C95:K115 C120:K140 C143:K163">
    <cfRule type="expression" dxfId="246" priority="6" stopIfTrue="1">
      <formula>OR(C$71="",$C72="")</formula>
    </cfRule>
  </conditionalFormatting>
  <conditionalFormatting sqref="C203:K208 C212:K222">
    <cfRule type="expression" dxfId="245" priority="3" stopIfTrue="1">
      <formula>OR($C203="",$H203="")</formula>
    </cfRule>
  </conditionalFormatting>
  <conditionalFormatting sqref="C228:K236">
    <cfRule type="expression" dxfId="244" priority="2" stopIfTrue="1">
      <formula>$C228=""</formula>
    </cfRule>
  </conditionalFormatting>
  <conditionalFormatting sqref="C237:K237">
    <cfRule type="expression" dxfId="243" priority="7" stopIfTrue="1">
      <formula>SUM($F$226:$I$226)&lt;=0</formula>
    </cfRule>
  </conditionalFormatting>
  <conditionalFormatting sqref="C243:K261">
    <cfRule type="expression" dxfId="242" priority="1" stopIfTrue="1">
      <formula>$C243=""</formula>
    </cfRule>
  </conditionalFormatting>
  <conditionalFormatting sqref="J262">
    <cfRule type="expression" dxfId="241" priority="10" stopIfTrue="1">
      <formula>SUM(N241:Q241)&lt;=0</formula>
    </cfRule>
  </conditionalFormatting>
  <conditionalFormatting sqref="K262">
    <cfRule type="expression" dxfId="24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17816</v>
      </c>
      <c r="F176" s="595"/>
      <c r="G176" s="235"/>
      <c r="H176" s="589" t="s">
        <v>647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611</v>
      </c>
      <c r="D177" s="593"/>
      <c r="E177" s="594">
        <f>SUM(E174:K174)</f>
        <v>1742</v>
      </c>
      <c r="F177" s="595"/>
      <c r="G177" s="235"/>
      <c r="H177" s="589" t="s">
        <v>648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39" priority="11" stopIfTrue="1">
      <formula>OR($P$56="",NOT(ISNUMBER($P$56)),$P$56&lt;=0)</formula>
    </cfRule>
  </conditionalFormatting>
  <conditionalFormatting sqref="C218:G218">
    <cfRule type="expression" dxfId="238" priority="4" stopIfTrue="1">
      <formula>SUM($B$212:$B$217)&lt;=0</formula>
    </cfRule>
  </conditionalFormatting>
  <conditionalFormatting sqref="C232:G232">
    <cfRule type="expression" dxfId="237" priority="5" stopIfTrue="1">
      <formula>SUM($B$221:$B$231)&lt;=0</formula>
    </cfRule>
  </conditionalFormatting>
  <conditionalFormatting sqref="C271:I271">
    <cfRule type="expression" dxfId="236" priority="8" stopIfTrue="1">
      <formula>SUM(G250:I250)&lt;=0</formula>
    </cfRule>
  </conditionalFormatting>
  <conditionalFormatting sqref="C72:K95 C98:K121 C125:K148 C151:K174">
    <cfRule type="expression" dxfId="235" priority="6" stopIfTrue="1">
      <formula>OR(C$71="",$C72="")</formula>
    </cfRule>
  </conditionalFormatting>
  <conditionalFormatting sqref="C212:K217 C221:K231">
    <cfRule type="expression" dxfId="234" priority="3" stopIfTrue="1">
      <formula>OR($C212="",$H212="")</formula>
    </cfRule>
  </conditionalFormatting>
  <conditionalFormatting sqref="C237:K245">
    <cfRule type="expression" dxfId="233" priority="2" stopIfTrue="1">
      <formula>$C237=""</formula>
    </cfRule>
  </conditionalFormatting>
  <conditionalFormatting sqref="C246:K246">
    <cfRule type="expression" dxfId="232" priority="7" stopIfTrue="1">
      <formula>SUM($F$235:$I$235)&lt;=0</formula>
    </cfRule>
  </conditionalFormatting>
  <conditionalFormatting sqref="C252:K270">
    <cfRule type="expression" dxfId="231" priority="1" stopIfTrue="1">
      <formula>$C252=""</formula>
    </cfRule>
  </conditionalFormatting>
  <conditionalFormatting sqref="J271">
    <cfRule type="expression" dxfId="230" priority="10" stopIfTrue="1">
      <formula>SUM(N250:Q250)&lt;=0</formula>
    </cfRule>
  </conditionalFormatting>
  <conditionalFormatting sqref="K271">
    <cfRule type="expression" dxfId="22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18088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1722</v>
      </c>
      <c r="F177" s="595"/>
      <c r="G177" s="235"/>
      <c r="H177" s="589" t="s">
        <v>648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8" priority="11" stopIfTrue="1">
      <formula>OR($P$56="",NOT(ISNUMBER($P$56)),$P$56&lt;=0)</formula>
    </cfRule>
  </conditionalFormatting>
  <conditionalFormatting sqref="C218:G218">
    <cfRule type="expression" dxfId="227" priority="4" stopIfTrue="1">
      <formula>SUM($B$212:$B$217)&lt;=0</formula>
    </cfRule>
  </conditionalFormatting>
  <conditionalFormatting sqref="C232:G232">
    <cfRule type="expression" dxfId="226" priority="5" stopIfTrue="1">
      <formula>SUM($B$221:$B$231)&lt;=0</formula>
    </cfRule>
  </conditionalFormatting>
  <conditionalFormatting sqref="C271:I271">
    <cfRule type="expression" dxfId="225" priority="8" stopIfTrue="1">
      <formula>SUM(G250:I250)&lt;=0</formula>
    </cfRule>
  </conditionalFormatting>
  <conditionalFormatting sqref="C72:K95 C98:K121 C125:K148 C151:K174">
    <cfRule type="expression" dxfId="224" priority="6" stopIfTrue="1">
      <formula>OR(C$71="",$C72="")</formula>
    </cfRule>
  </conditionalFormatting>
  <conditionalFormatting sqref="C212:K217 C221:K231">
    <cfRule type="expression" dxfId="223" priority="3" stopIfTrue="1">
      <formula>OR($C212="",$H212="")</formula>
    </cfRule>
  </conditionalFormatting>
  <conditionalFormatting sqref="C237:K245">
    <cfRule type="expression" dxfId="222" priority="2" stopIfTrue="1">
      <formula>$C237=""</formula>
    </cfRule>
  </conditionalFormatting>
  <conditionalFormatting sqref="C246:K246">
    <cfRule type="expression" dxfId="221" priority="7" stopIfTrue="1">
      <formula>SUM($F$235:$I$235)&lt;=0</formula>
    </cfRule>
  </conditionalFormatting>
  <conditionalFormatting sqref="C252:K270">
    <cfRule type="expression" dxfId="220" priority="1" stopIfTrue="1">
      <formula>$C252=""</formula>
    </cfRule>
  </conditionalFormatting>
  <conditionalFormatting sqref="J271">
    <cfRule type="expression" dxfId="219" priority="10" stopIfTrue="1">
      <formula>SUM(N250:Q250)&lt;=0</formula>
    </cfRule>
  </conditionalFormatting>
  <conditionalFormatting sqref="K271">
    <cfRule type="expression" dxfId="21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18464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2438</v>
      </c>
      <c r="F177" s="595"/>
      <c r="G177" s="235"/>
      <c r="H177" s="589" t="s">
        <v>648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7" priority="11" stopIfTrue="1">
      <formula>OR($P$56="",NOT(ISNUMBER($P$56)),$P$56&lt;=0)</formula>
    </cfRule>
  </conditionalFormatting>
  <conditionalFormatting sqref="C218:G218">
    <cfRule type="expression" dxfId="216" priority="4" stopIfTrue="1">
      <formula>SUM($B$212:$B$217)&lt;=0</formula>
    </cfRule>
  </conditionalFormatting>
  <conditionalFormatting sqref="C232:G232">
    <cfRule type="expression" dxfId="215" priority="5" stopIfTrue="1">
      <formula>SUM($B$221:$B$231)&lt;=0</formula>
    </cfRule>
  </conditionalFormatting>
  <conditionalFormatting sqref="C271:I271">
    <cfRule type="expression" dxfId="214" priority="8" stopIfTrue="1">
      <formula>SUM(G250:I250)&lt;=0</formula>
    </cfRule>
  </conditionalFormatting>
  <conditionalFormatting sqref="C72:K95 C98:K121 C125:K148 C151:K174">
    <cfRule type="expression" dxfId="213" priority="6" stopIfTrue="1">
      <formula>OR(C$71="",$C72="")</formula>
    </cfRule>
  </conditionalFormatting>
  <conditionalFormatting sqref="C212:K217 C221:K231">
    <cfRule type="expression" dxfId="212" priority="3" stopIfTrue="1">
      <formula>OR($C212="",$H212="")</formula>
    </cfRule>
  </conditionalFormatting>
  <conditionalFormatting sqref="C237:K245">
    <cfRule type="expression" dxfId="211" priority="2" stopIfTrue="1">
      <formula>$C237=""</formula>
    </cfRule>
  </conditionalFormatting>
  <conditionalFormatting sqref="C246:K246">
    <cfRule type="expression" dxfId="210" priority="7" stopIfTrue="1">
      <formula>SUM($F$235:$I$235)&lt;=0</formula>
    </cfRule>
  </conditionalFormatting>
  <conditionalFormatting sqref="C252:K270">
    <cfRule type="expression" dxfId="209" priority="1" stopIfTrue="1">
      <formula>$C252=""</formula>
    </cfRule>
  </conditionalFormatting>
  <conditionalFormatting sqref="J271">
    <cfRule type="expression" dxfId="208" priority="10" stopIfTrue="1">
      <formula>SUM(N250:Q250)&lt;=0</formula>
    </cfRule>
  </conditionalFormatting>
  <conditionalFormatting sqref="K271">
    <cfRule type="expression" dxfId="20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18080</v>
      </c>
      <c r="F176" s="595"/>
      <c r="G176" s="235"/>
      <c r="H176" s="589" t="s">
        <v>647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2436</v>
      </c>
      <c r="F177" s="595"/>
      <c r="G177" s="235"/>
      <c r="H177" s="589" t="s">
        <v>648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6" priority="11" stopIfTrue="1">
      <formula>OR($P$56="",NOT(ISNUMBER($P$56)),$P$56&lt;=0)</formula>
    </cfRule>
  </conditionalFormatting>
  <conditionalFormatting sqref="C218:G218">
    <cfRule type="expression" dxfId="205" priority="4" stopIfTrue="1">
      <formula>SUM($B$212:$B$217)&lt;=0</formula>
    </cfRule>
  </conditionalFormatting>
  <conditionalFormatting sqref="C232:G232">
    <cfRule type="expression" dxfId="204" priority="5" stopIfTrue="1">
      <formula>SUM($B$221:$B$231)&lt;=0</formula>
    </cfRule>
  </conditionalFormatting>
  <conditionalFormatting sqref="C271:I271">
    <cfRule type="expression" dxfId="203" priority="8" stopIfTrue="1">
      <formula>SUM(G250:I250)&lt;=0</formula>
    </cfRule>
  </conditionalFormatting>
  <conditionalFormatting sqref="C72:K95 C98:K121 C125:K148 C151:K174">
    <cfRule type="expression" dxfId="202" priority="6" stopIfTrue="1">
      <formula>OR(C$71="",$C72="")</formula>
    </cfRule>
  </conditionalFormatting>
  <conditionalFormatting sqref="C212:K217 C221:K231">
    <cfRule type="expression" dxfId="201" priority="3" stopIfTrue="1">
      <formula>OR($C212="",$H212="")</formula>
    </cfRule>
  </conditionalFormatting>
  <conditionalFormatting sqref="C237:K245">
    <cfRule type="expression" dxfId="200" priority="2" stopIfTrue="1">
      <formula>$C237=""</formula>
    </cfRule>
  </conditionalFormatting>
  <conditionalFormatting sqref="C246:K246">
    <cfRule type="expression" dxfId="199" priority="7" stopIfTrue="1">
      <formula>SUM($F$235:$I$235)&lt;=0</formula>
    </cfRule>
  </conditionalFormatting>
  <conditionalFormatting sqref="C252:K270">
    <cfRule type="expression" dxfId="198" priority="1" stopIfTrue="1">
      <formula>$C252=""</formula>
    </cfRule>
  </conditionalFormatting>
  <conditionalFormatting sqref="J271">
    <cfRule type="expression" dxfId="197" priority="10" stopIfTrue="1">
      <formula>SUM(N250:Q250)&lt;=0</formula>
    </cfRule>
  </conditionalFormatting>
  <conditionalFormatting sqref="K271">
    <cfRule type="expression" dxfId="19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17672</v>
      </c>
      <c r="F176" s="595"/>
      <c r="G176" s="235"/>
      <c r="H176" s="589" t="s">
        <v>647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2304</v>
      </c>
      <c r="F177" s="595"/>
      <c r="G177" s="235"/>
      <c r="H177" s="589" t="s">
        <v>648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95" priority="11" stopIfTrue="1">
      <formula>OR($P$56="",NOT(ISNUMBER($P$56)),$P$56&lt;=0)</formula>
    </cfRule>
  </conditionalFormatting>
  <conditionalFormatting sqref="C218:G218">
    <cfRule type="expression" dxfId="194" priority="4" stopIfTrue="1">
      <formula>SUM($B$212:$B$217)&lt;=0</formula>
    </cfRule>
  </conditionalFormatting>
  <conditionalFormatting sqref="C232:G232">
    <cfRule type="expression" dxfId="193" priority="5" stopIfTrue="1">
      <formula>SUM($B$221:$B$231)&lt;=0</formula>
    </cfRule>
  </conditionalFormatting>
  <conditionalFormatting sqref="C271:I271">
    <cfRule type="expression" dxfId="192" priority="8" stopIfTrue="1">
      <formula>SUM(G250:I250)&lt;=0</formula>
    </cfRule>
  </conditionalFormatting>
  <conditionalFormatting sqref="C72:K95 C98:K121 C125:K148 C151:K174">
    <cfRule type="expression" dxfId="191" priority="6" stopIfTrue="1">
      <formula>OR(C$71="",$C72="")</formula>
    </cfRule>
  </conditionalFormatting>
  <conditionalFormatting sqref="C212:K217 C221:K231">
    <cfRule type="expression" dxfId="190" priority="3" stopIfTrue="1">
      <formula>OR($C212="",$H212="")</formula>
    </cfRule>
  </conditionalFormatting>
  <conditionalFormatting sqref="C237:K245">
    <cfRule type="expression" dxfId="189" priority="2" stopIfTrue="1">
      <formula>$C237=""</formula>
    </cfRule>
  </conditionalFormatting>
  <conditionalFormatting sqref="C246:K246">
    <cfRule type="expression" dxfId="188" priority="7" stopIfTrue="1">
      <formula>SUM($F$235:$I$235)&lt;=0</formula>
    </cfRule>
  </conditionalFormatting>
  <conditionalFormatting sqref="C252:K270">
    <cfRule type="expression" dxfId="187" priority="1" stopIfTrue="1">
      <formula>$C252=""</formula>
    </cfRule>
  </conditionalFormatting>
  <conditionalFormatting sqref="J271">
    <cfRule type="expression" dxfId="186" priority="10" stopIfTrue="1">
      <formula>SUM(N250:Q250)&lt;=0</formula>
    </cfRule>
  </conditionalFormatting>
  <conditionalFormatting sqref="K271">
    <cfRule type="expression" dxfId="18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690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16400</v>
      </c>
      <c r="F176" s="595"/>
      <c r="G176" s="235"/>
      <c r="H176" s="589" t="s">
        <v>647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1720</v>
      </c>
      <c r="F177" s="595"/>
      <c r="G177" s="235"/>
      <c r="H177" s="589" t="s">
        <v>648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84" priority="11" stopIfTrue="1">
      <formula>OR($P$56="",NOT(ISNUMBER($P$56)),$P$56&lt;=0)</formula>
    </cfRule>
  </conditionalFormatting>
  <conditionalFormatting sqref="C218:G218">
    <cfRule type="expression" dxfId="183" priority="4" stopIfTrue="1">
      <formula>SUM($B$212:$B$217)&lt;=0</formula>
    </cfRule>
  </conditionalFormatting>
  <conditionalFormatting sqref="C232:G232">
    <cfRule type="expression" dxfId="182" priority="5" stopIfTrue="1">
      <formula>SUM($B$221:$B$231)&lt;=0</formula>
    </cfRule>
  </conditionalFormatting>
  <conditionalFormatting sqref="C271:I271">
    <cfRule type="expression" dxfId="181" priority="8" stopIfTrue="1">
      <formula>SUM(G250:I250)&lt;=0</formula>
    </cfRule>
  </conditionalFormatting>
  <conditionalFormatting sqref="C72:K95 C98:K121 C125:K148 C151:K174">
    <cfRule type="expression" dxfId="180" priority="6" stopIfTrue="1">
      <formula>OR(C$71="",$C72="")</formula>
    </cfRule>
  </conditionalFormatting>
  <conditionalFormatting sqref="C212:K217 C221:K231">
    <cfRule type="expression" dxfId="179" priority="3" stopIfTrue="1">
      <formula>OR($C212="",$H212="")</formula>
    </cfRule>
  </conditionalFormatting>
  <conditionalFormatting sqref="C237:K245">
    <cfRule type="expression" dxfId="178" priority="2" stopIfTrue="1">
      <formula>$C237=""</formula>
    </cfRule>
  </conditionalFormatting>
  <conditionalFormatting sqref="C246:K246">
    <cfRule type="expression" dxfId="177" priority="7" stopIfTrue="1">
      <formula>SUM($F$235:$I$235)&lt;=0</formula>
    </cfRule>
  </conditionalFormatting>
  <conditionalFormatting sqref="C252:K270">
    <cfRule type="expression" dxfId="176" priority="1" stopIfTrue="1">
      <formula>$C252=""</formula>
    </cfRule>
  </conditionalFormatting>
  <conditionalFormatting sqref="J271">
    <cfRule type="expression" dxfId="175" priority="10" stopIfTrue="1">
      <formula>SUM(N250:Q250)&lt;=0</formula>
    </cfRule>
  </conditionalFormatting>
  <conditionalFormatting sqref="K271">
    <cfRule type="expression" dxfId="17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15968</v>
      </c>
      <c r="F178" s="595"/>
      <c r="G178" s="235"/>
      <c r="H178" s="589" t="s">
        <v>647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2438</v>
      </c>
      <c r="F179" s="595"/>
      <c r="G179" s="235"/>
      <c r="H179" s="589" t="s">
        <v>648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73" priority="14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10" stopIfTrue="1">
      <formula>SUM(G259:I259)&lt;=0</formula>
    </cfRule>
  </conditionalFormatting>
  <conditionalFormatting sqref="C72:K95 C98:K121 C127:K150 C153:K176">
    <cfRule type="expression" dxfId="169" priority="8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9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4720</v>
      </c>
      <c r="F178" s="595"/>
      <c r="G178" s="235"/>
      <c r="H178" s="589" t="s">
        <v>647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0</v>
      </c>
      <c r="F179" s="595"/>
      <c r="G179" s="235"/>
      <c r="H179" s="589" t="s">
        <v>648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16600</v>
      </c>
      <c r="F178" s="595"/>
      <c r="G178" s="235"/>
      <c r="H178" s="589" t="s">
        <v>647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1868</v>
      </c>
      <c r="F179" s="595"/>
      <c r="G179" s="235"/>
      <c r="H179" s="589" t="s">
        <v>648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15888</v>
      </c>
      <c r="F178" s="595"/>
      <c r="G178" s="235"/>
      <c r="H178" s="589" t="s">
        <v>647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1334</v>
      </c>
      <c r="F179" s="595"/>
      <c r="G179" s="235"/>
      <c r="H179" s="589" t="s">
        <v>648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25">
    <cfRule type="expression" dxfId="142" priority="6" stopIfTrue="1">
      <formula>COUNT(C216:C224)&lt;=0</formula>
    </cfRule>
  </conditionalFormatting>
  <conditionalFormatting sqref="C240">
    <cfRule type="expression" dxfId="141" priority="1" stopIfTrue="1">
      <formula>COUNT(C228:C239)&lt;=0</formula>
    </cfRule>
  </conditionalFormatting>
  <conditionalFormatting sqref="C280:I280">
    <cfRule type="expression" dxfId="140" priority="9" stopIfTrue="1">
      <formula>SUM(G259:I259)&lt;=0</formula>
    </cfRule>
  </conditionalFormatting>
  <conditionalFormatting sqref="C72:K95 C98:K121 C127:K150 C153:K176">
    <cfRule type="expression" dxfId="139" priority="7" stopIfTrue="1">
      <formula>OR(C$71="",$C72="")</formula>
    </cfRule>
  </conditionalFormatting>
  <conditionalFormatting sqref="C246:K254">
    <cfRule type="expression" dxfId="138" priority="4" stopIfTrue="1">
      <formula>$C246=""</formula>
    </cfRule>
  </conditionalFormatting>
  <conditionalFormatting sqref="C255:K255">
    <cfRule type="expression" dxfId="137" priority="8" stopIfTrue="1">
      <formula>SUM($F$244:$I$244)&lt;=0</formula>
    </cfRule>
  </conditionalFormatting>
  <conditionalFormatting sqref="C261:K279">
    <cfRule type="expression" dxfId="136" priority="3" stopIfTrue="1">
      <formula>$C261=""</formula>
    </cfRule>
  </conditionalFormatting>
  <conditionalFormatting sqref="D216:I224 D228:I239">
    <cfRule type="expression" dxfId="135" priority="5" stopIfTrue="1">
      <formula>OR($D216="",$I216="")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15568</v>
      </c>
      <c r="F186" s="595"/>
      <c r="G186" s="235"/>
      <c r="H186" s="589" t="s">
        <v>647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1868</v>
      </c>
      <c r="F187" s="595"/>
      <c r="G187" s="235"/>
      <c r="H187" s="589" t="s">
        <v>648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13016</v>
      </c>
      <c r="F186" s="595"/>
      <c r="G186" s="235"/>
      <c r="H186" s="589" t="s">
        <v>647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1322</v>
      </c>
      <c r="F187" s="595"/>
      <c r="G187" s="235"/>
      <c r="H187" s="589" t="s">
        <v>648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17592</v>
      </c>
      <c r="F186" s="595"/>
      <c r="G186" s="235"/>
      <c r="H186" s="589" t="s">
        <v>647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1844</v>
      </c>
      <c r="F187" s="595"/>
      <c r="G187" s="235"/>
      <c r="H187" s="589" t="s">
        <v>648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17400</v>
      </c>
      <c r="F186" s="595"/>
      <c r="G186" s="235"/>
      <c r="H186" s="589" t="s">
        <v>647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13432</v>
      </c>
      <c r="F186" s="595"/>
      <c r="G186" s="235"/>
      <c r="H186" s="589" t="s">
        <v>647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15368</v>
      </c>
      <c r="F186" s="595"/>
      <c r="G186" s="235"/>
      <c r="H186" s="589" t="s">
        <v>647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1496</v>
      </c>
      <c r="F187" s="595"/>
      <c r="G187" s="235"/>
      <c r="H187" s="589" t="s">
        <v>648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16744</v>
      </c>
      <c r="F186" s="595"/>
      <c r="G186" s="235"/>
      <c r="H186" s="589" t="s">
        <v>647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2020</v>
      </c>
      <c r="F187" s="595"/>
      <c r="G187" s="235"/>
      <c r="H187" s="589" t="s">
        <v>648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17744</v>
      </c>
      <c r="F186" s="595"/>
      <c r="G186" s="235"/>
      <c r="H186" s="589" t="s">
        <v>647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1930</v>
      </c>
      <c r="F187" s="595"/>
      <c r="G187" s="235"/>
      <c r="H187" s="589" t="s">
        <v>648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17880</v>
      </c>
      <c r="F186" s="595"/>
      <c r="G186" s="235"/>
      <c r="H186" s="589" t="s">
        <v>647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1958</v>
      </c>
      <c r="F187" s="595"/>
      <c r="G187" s="235"/>
      <c r="H187" s="589" t="s">
        <v>648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18928</v>
      </c>
      <c r="F186" s="595"/>
      <c r="G186" s="235"/>
      <c r="H186" s="589" t="s">
        <v>647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2238</v>
      </c>
      <c r="F187" s="595"/>
      <c r="G187" s="235"/>
      <c r="H187" s="589" t="s">
        <v>648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63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18600</v>
      </c>
      <c r="F186" s="595"/>
      <c r="G186" s="235"/>
      <c r="H186" s="589" t="s">
        <v>647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2094</v>
      </c>
      <c r="F187" s="595"/>
      <c r="G187" s="235"/>
      <c r="H187" s="589" t="s">
        <v>648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33">
    <cfRule type="expression" dxfId="32" priority="6" stopIfTrue="1">
      <formula>COUNT(C224:C232)&lt;=0</formula>
    </cfRule>
  </conditionalFormatting>
  <conditionalFormatting sqref="C248">
    <cfRule type="expression" dxfId="31" priority="1" stopIfTrue="1">
      <formula>COUNT(C236:C247)&lt;=0</formula>
    </cfRule>
  </conditionalFormatting>
  <conditionalFormatting sqref="C288:I288">
    <cfRule type="expression" dxfId="30" priority="9" stopIfTrue="1">
      <formula>SUM(G267:I267)&lt;=0</formula>
    </cfRule>
  </conditionalFormatting>
  <conditionalFormatting sqref="C72:K97 C100:K125 C131:K156 C159:K184">
    <cfRule type="expression" dxfId="29" priority="7" stopIfTrue="1">
      <formula>OR(C$71="",$C72="")</formula>
    </cfRule>
  </conditionalFormatting>
  <conditionalFormatting sqref="C254:K262">
    <cfRule type="expression" dxfId="28" priority="4" stopIfTrue="1">
      <formula>$C254=""</formula>
    </cfRule>
  </conditionalFormatting>
  <conditionalFormatting sqref="C263:K263">
    <cfRule type="expression" dxfId="27" priority="8" stopIfTrue="1">
      <formula>SUM($F$252:$I$252)&lt;=0</formula>
    </cfRule>
  </conditionalFormatting>
  <conditionalFormatting sqref="C269:K287">
    <cfRule type="expression" dxfId="26" priority="3" stopIfTrue="1">
      <formula>$C269=""</formula>
    </cfRule>
  </conditionalFormatting>
  <conditionalFormatting sqref="D224:I232 D236:I247">
    <cfRule type="expression" dxfId="25" priority="5" stopIfTrue="1">
      <formula>OR($D224="",$I224="")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tabSelected="1" view="pageBreakPreview" topLeftCell="A1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45869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88" t="s">
        <v>636</v>
      </c>
      <c r="R55" s="688"/>
      <c r="S55" s="688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89" t="s">
        <v>709</v>
      </c>
      <c r="R56" s="689"/>
      <c r="S56" s="689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0" t="s">
        <v>44</v>
      </c>
      <c r="C59" s="691"/>
      <c r="D59" s="691"/>
      <c r="E59" s="691"/>
      <c r="F59" s="691"/>
      <c r="G59" s="691"/>
      <c r="H59" s="691"/>
      <c r="I59" s="691"/>
      <c r="J59" s="691"/>
      <c r="K59" s="691"/>
      <c r="L59" s="691"/>
      <c r="M59" s="692"/>
      <c r="N59" s="354"/>
      <c r="P59" s="696" t="s">
        <v>641</v>
      </c>
      <c r="Q59" s="696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3"/>
      <c r="C60" s="694"/>
      <c r="D60" s="694"/>
      <c r="E60" s="694"/>
      <c r="F60" s="694"/>
      <c r="G60" s="694"/>
      <c r="H60" s="694"/>
      <c r="I60" s="694"/>
      <c r="J60" s="694"/>
      <c r="K60" s="694"/>
      <c r="L60" s="694"/>
      <c r="M60" s="695"/>
      <c r="N60" s="354"/>
      <c r="P60" s="696" t="s">
        <v>642</v>
      </c>
      <c r="Q60" s="696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699" t="str">
        <f>IF(OR(REF_TICKER_INC="",REF_INC=""),REF_ERRMSG,REF_NUM_FULL)</f>
        <v>Reference No.: SSR/EHS/F/25-00-0127</v>
      </c>
      <c r="C61" s="700"/>
      <c r="D61" s="700"/>
      <c r="E61" s="700"/>
      <c r="F61" s="700"/>
      <c r="G61" s="700"/>
      <c r="H61" s="700"/>
      <c r="I61" s="700"/>
      <c r="J61" s="700"/>
      <c r="K61" s="700"/>
      <c r="L61" s="700"/>
      <c r="M61" s="701"/>
      <c r="N61" s="359"/>
      <c r="P61" s="702" t="s">
        <v>643</v>
      </c>
      <c r="Q61" s="702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2" t="s">
        <v>644</v>
      </c>
      <c r="Q62" s="702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3" t="str">
        <f>$E$17 &amp; "  (" &amp; TEXT(WEEK_START,WEEK_FULL_FMT) &amp; "-" &amp; TEXT(WEEK_END,WEEK_FULL_FMT) &amp; ")"</f>
        <v>July 21-27, 2025  (Monday-Sunday)</v>
      </c>
      <c r="E63" s="703"/>
      <c r="F63" s="703"/>
      <c r="G63" s="703"/>
      <c r="H63" s="703"/>
      <c r="I63" s="703"/>
      <c r="J63" s="703"/>
      <c r="K63" s="703"/>
      <c r="L63" s="361"/>
      <c r="M63" s="354"/>
      <c r="N63" s="354"/>
      <c r="P63" s="702" t="s">
        <v>27</v>
      </c>
      <c r="Q63" s="702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697" t="s">
        <v>710</v>
      </c>
      <c r="E64" s="697"/>
      <c r="F64" s="697"/>
      <c r="G64" s="697"/>
      <c r="H64" s="697"/>
      <c r="I64" s="697"/>
      <c r="J64" s="697"/>
      <c r="K64" s="697"/>
      <c r="L64" s="362"/>
      <c r="M64" s="354"/>
      <c r="N64" s="354"/>
      <c r="O64" s="355"/>
      <c r="P64" s="702" t="s">
        <v>646</v>
      </c>
      <c r="Q64" s="702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697" t="s">
        <v>578</v>
      </c>
      <c r="E65" s="697"/>
      <c r="F65" s="697"/>
      <c r="G65" s="697"/>
      <c r="H65" s="697"/>
      <c r="I65" s="697"/>
      <c r="J65" s="697"/>
      <c r="K65" s="697"/>
      <c r="L65" s="362"/>
      <c r="M65" s="354"/>
      <c r="N65" s="354"/>
      <c r="O65" s="363"/>
      <c r="P65" s="696" t="s">
        <v>615</v>
      </c>
      <c r="Q65" s="696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697" t="s">
        <v>577</v>
      </c>
      <c r="E66" s="697"/>
      <c r="F66" s="697"/>
      <c r="G66" s="697"/>
      <c r="H66" s="697"/>
      <c r="I66" s="697"/>
      <c r="J66" s="697"/>
      <c r="K66" s="697"/>
      <c r="L66" s="359"/>
      <c r="M66" s="354"/>
      <c r="N66" s="354"/>
      <c r="O66" s="363"/>
      <c r="P66" s="696" t="s">
        <v>570</v>
      </c>
      <c r="Q66" s="696"/>
      <c r="R66" s="408">
        <v>394</v>
      </c>
      <c r="S66" s="409">
        <f>H218</f>
        <v>346</v>
      </c>
      <c r="T66" s="408">
        <v>394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696" t="s">
        <v>546</v>
      </c>
      <c r="Q67" s="696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8" t="s">
        <v>579</v>
      </c>
      <c r="C69" s="698"/>
      <c r="D69" s="698"/>
      <c r="E69" s="698"/>
      <c r="F69" s="698"/>
      <c r="G69" s="698"/>
      <c r="H69" s="698"/>
      <c r="I69" s="698"/>
      <c r="J69" s="698"/>
      <c r="K69" s="698"/>
      <c r="L69" s="698"/>
      <c r="M69" s="698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705" t="s">
        <v>711</v>
      </c>
      <c r="D71" s="705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6" t="s">
        <v>590</v>
      </c>
      <c r="D72" s="706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4" t="s">
        <v>11</v>
      </c>
      <c r="D73" s="704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4" t="s">
        <v>527</v>
      </c>
      <c r="D74" s="704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4" t="s">
        <v>528</v>
      </c>
      <c r="D75" s="704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4" t="s">
        <v>529</v>
      </c>
      <c r="D76" s="704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4" t="s">
        <v>666</v>
      </c>
      <c r="D77" s="704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4" t="s">
        <v>613</v>
      </c>
      <c r="D78" s="704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4" t="s">
        <v>689</v>
      </c>
      <c r="D79" s="704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4" t="s">
        <v>215</v>
      </c>
      <c r="D80" s="704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4" t="s">
        <v>289</v>
      </c>
      <c r="D81" s="704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4" t="s">
        <v>533</v>
      </c>
      <c r="D82" s="704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4" t="s">
        <v>532</v>
      </c>
      <c r="D83" s="704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4" t="s">
        <v>675</v>
      </c>
      <c r="D84" s="704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4" t="s">
        <v>224</v>
      </c>
      <c r="D85" s="704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4" t="s">
        <v>420</v>
      </c>
      <c r="D86" s="704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4" t="s">
        <v>667</v>
      </c>
      <c r="D87" s="704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4" t="s">
        <v>535</v>
      </c>
      <c r="D88" s="704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4" t="s">
        <v>668</v>
      </c>
      <c r="D89" s="704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4" t="s">
        <v>253</v>
      </c>
      <c r="D90" s="704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4" t="s">
        <v>567</v>
      </c>
      <c r="D91" s="704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4" t="s">
        <v>684</v>
      </c>
      <c r="D92" s="704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4" t="s">
        <v>685</v>
      </c>
      <c r="D93" s="704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4" t="s">
        <v>695</v>
      </c>
      <c r="D94" s="704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4" t="s">
        <v>697</v>
      </c>
      <c r="D95" s="704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4"/>
      <c r="D96" s="704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4"/>
      <c r="D97" s="704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4"/>
      <c r="D98" s="704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4"/>
      <c r="D99" s="704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4"/>
      <c r="D100" s="704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09" t="s">
        <v>13</v>
      </c>
      <c r="D101" s="709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705" t="s">
        <v>712</v>
      </c>
      <c r="D103" s="705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6" t="s">
        <v>590</v>
      </c>
      <c r="D104" s="706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07" t="str">
        <f t="shared" ref="C105:C132" si="14">IF(C73="","",UPPER(C73))</f>
        <v>STAFF</v>
      </c>
      <c r="D105" s="707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07" t="str">
        <f t="shared" si="14"/>
        <v>SECURITY GUARD</v>
      </c>
      <c r="D106" s="707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07" t="str">
        <f t="shared" si="14"/>
        <v>ELECTRICIAN</v>
      </c>
      <c r="D107" s="707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07" t="str">
        <f t="shared" si="14"/>
        <v>ADMIN</v>
      </c>
      <c r="D108" s="707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08"/>
      <c r="S108" s="708"/>
      <c r="U108" s="371"/>
      <c r="V108" s="371"/>
      <c r="W108" s="371"/>
    </row>
    <row r="109" spans="1:23" ht="15.95" customHeight="1" x14ac:dyDescent="0.2">
      <c r="A109" s="354"/>
      <c r="B109" s="354"/>
      <c r="C109" s="707" t="str">
        <f t="shared" si="14"/>
        <v>ACTECH</v>
      </c>
      <c r="D109" s="707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07" t="str">
        <f t="shared" si="14"/>
        <v>WELTANCHAUNG</v>
      </c>
      <c r="D110" s="707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07" t="str">
        <f t="shared" si="14"/>
        <v>TRIGOLD</v>
      </c>
      <c r="D111" s="707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07" t="str">
        <f t="shared" si="14"/>
        <v>REBTRADE</v>
      </c>
      <c r="D112" s="707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07" t="str">
        <f t="shared" si="14"/>
        <v>NEWCORE</v>
      </c>
      <c r="D113" s="707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07" t="str">
        <f t="shared" si="14"/>
        <v>CYPRESS</v>
      </c>
      <c r="D114" s="707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07" t="str">
        <f t="shared" si="14"/>
        <v>AGCHEM</v>
      </c>
      <c r="D115" s="707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07" t="str">
        <f t="shared" si="14"/>
        <v>SPECSERV</v>
      </c>
      <c r="D116" s="707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07" t="str">
        <f t="shared" si="14"/>
        <v>SISCOR</v>
      </c>
      <c r="D117" s="707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07" t="str">
        <f t="shared" si="14"/>
        <v>ARLO</v>
      </c>
      <c r="D118" s="707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07" t="str">
        <f t="shared" si="14"/>
        <v>MULTILINE</v>
      </c>
      <c r="D119" s="707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07" t="str">
        <f t="shared" si="14"/>
        <v>LITAN</v>
      </c>
      <c r="D120" s="707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07" t="str">
        <f t="shared" si="14"/>
        <v>PRIMEPOWER</v>
      </c>
      <c r="D121" s="707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07" t="str">
        <f t="shared" si="14"/>
        <v>MSJR</v>
      </c>
      <c r="D122" s="707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07" t="str">
        <f t="shared" si="14"/>
        <v>GERON</v>
      </c>
      <c r="D123" s="707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07" t="str">
        <f t="shared" si="14"/>
        <v>SOUTH PACIFIC</v>
      </c>
      <c r="D124" s="707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07" t="str">
        <f t="shared" si="14"/>
        <v>EMD</v>
      </c>
      <c r="D125" s="707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07" t="str">
        <f t="shared" si="14"/>
        <v>KONE</v>
      </c>
      <c r="D126" s="707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07" t="str">
        <f t="shared" si="14"/>
        <v>BASIC MAC</v>
      </c>
      <c r="D127" s="707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07" t="str">
        <f t="shared" si="14"/>
        <v/>
      </c>
      <c r="D128" s="707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07" t="str">
        <f t="shared" si="14"/>
        <v/>
      </c>
      <c r="D129" s="707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07" t="str">
        <f t="shared" si="14"/>
        <v/>
      </c>
      <c r="D130" s="707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07" t="str">
        <f t="shared" si="14"/>
        <v/>
      </c>
      <c r="D131" s="707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07" t="str">
        <f t="shared" si="14"/>
        <v/>
      </c>
      <c r="D132" s="707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09" t="s">
        <v>13</v>
      </c>
      <c r="D133" s="709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8" t="s">
        <v>580</v>
      </c>
      <c r="C136" s="698"/>
      <c r="D136" s="698"/>
      <c r="E136" s="698"/>
      <c r="F136" s="698"/>
      <c r="G136" s="698"/>
      <c r="H136" s="698"/>
      <c r="I136" s="698"/>
      <c r="J136" s="698"/>
      <c r="K136" s="698"/>
      <c r="L136" s="698"/>
      <c r="M136" s="698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705" t="s">
        <v>711</v>
      </c>
      <c r="D138" s="705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6" t="s">
        <v>590</v>
      </c>
      <c r="D139" s="706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0" t="str">
        <f>IF(C73="","",UPPER(C73))</f>
        <v>STAFF</v>
      </c>
      <c r="D140" s="710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0" t="str">
        <f t="shared" ref="C141:C167" si="18">IF(C74="","",UPPER(C74))</f>
        <v>SECURITY GUARD</v>
      </c>
      <c r="D141" s="710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0" t="str">
        <f t="shared" si="18"/>
        <v>ELECTRICIAN</v>
      </c>
      <c r="D142" s="710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0" t="str">
        <f t="shared" si="18"/>
        <v>ADMIN</v>
      </c>
      <c r="D143" s="710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0" t="str">
        <f t="shared" si="18"/>
        <v>ACTECH</v>
      </c>
      <c r="D144" s="710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0" t="str">
        <f t="shared" si="18"/>
        <v>WELTANCHAUNG</v>
      </c>
      <c r="D145" s="710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0" t="str">
        <f t="shared" si="18"/>
        <v>TRIGOLD</v>
      </c>
      <c r="D146" s="710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0" t="str">
        <f t="shared" si="18"/>
        <v>REBTRADE</v>
      </c>
      <c r="D147" s="710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0" t="str">
        <f t="shared" si="18"/>
        <v>NEWCORE</v>
      </c>
      <c r="D148" s="710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0" t="str">
        <f t="shared" si="18"/>
        <v>CYPRESS</v>
      </c>
      <c r="D149" s="710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0" t="str">
        <f t="shared" si="18"/>
        <v>AGCHEM</v>
      </c>
      <c r="D150" s="710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0" t="str">
        <f t="shared" si="18"/>
        <v>SPECSERV</v>
      </c>
      <c r="D151" s="710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0" t="str">
        <f t="shared" si="18"/>
        <v>SISCOR</v>
      </c>
      <c r="D152" s="710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0" t="str">
        <f t="shared" si="18"/>
        <v>ARLO</v>
      </c>
      <c r="D153" s="710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0" t="str">
        <f t="shared" si="18"/>
        <v>MULTILINE</v>
      </c>
      <c r="D154" s="710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0" t="str">
        <f t="shared" si="18"/>
        <v>LITAN</v>
      </c>
      <c r="D155" s="710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0" t="str">
        <f t="shared" si="18"/>
        <v>PRIMEPOWER</v>
      </c>
      <c r="D156" s="710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0" t="str">
        <f t="shared" si="18"/>
        <v>MSJR</v>
      </c>
      <c r="D157" s="710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0" t="str">
        <f t="shared" si="18"/>
        <v>GERON</v>
      </c>
      <c r="D158" s="710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0" t="str">
        <f t="shared" si="18"/>
        <v>SOUTH PACIFIC</v>
      </c>
      <c r="D159" s="710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0" t="str">
        <f t="shared" si="18"/>
        <v>EMD</v>
      </c>
      <c r="D160" s="710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0" t="str">
        <f t="shared" si="18"/>
        <v>KONE</v>
      </c>
      <c r="D161" s="710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0" t="str">
        <f t="shared" si="18"/>
        <v>BASIC MAC</v>
      </c>
      <c r="D162" s="710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0" t="str">
        <f t="shared" si="18"/>
        <v/>
      </c>
      <c r="D163" s="710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0" t="str">
        <f t="shared" si="18"/>
        <v/>
      </c>
      <c r="D164" s="710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0" t="str">
        <f t="shared" si="18"/>
        <v/>
      </c>
      <c r="D165" s="710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0" t="str">
        <f t="shared" si="18"/>
        <v/>
      </c>
      <c r="D166" s="710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0" t="str">
        <f t="shared" si="18"/>
        <v/>
      </c>
      <c r="D167" s="710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09" t="s">
        <v>13</v>
      </c>
      <c r="D168" s="709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705" t="s">
        <v>712</v>
      </c>
      <c r="D170" s="705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6" t="s">
        <v>590</v>
      </c>
      <c r="D171" s="706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0" t="str">
        <f>IF(C73="","",UPPER(C73))</f>
        <v>STAFF</v>
      </c>
      <c r="D172" s="710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0" t="str">
        <f t="shared" ref="C173:C199" si="49">IF(C74="","",UPPER(C74))</f>
        <v>SECURITY GUARD</v>
      </c>
      <c r="D173" s="710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0" t="str">
        <f t="shared" si="49"/>
        <v>ELECTRICIAN</v>
      </c>
      <c r="D174" s="710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0" t="str">
        <f t="shared" si="49"/>
        <v>ADMIN</v>
      </c>
      <c r="D175" s="710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0" t="str">
        <f t="shared" si="49"/>
        <v>ACTECH</v>
      </c>
      <c r="D176" s="710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0" t="str">
        <f t="shared" si="49"/>
        <v>WELTANCHAUNG</v>
      </c>
      <c r="D177" s="710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0" t="str">
        <f t="shared" si="49"/>
        <v>TRIGOLD</v>
      </c>
      <c r="D178" s="710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0" t="str">
        <f t="shared" si="49"/>
        <v>REBTRADE</v>
      </c>
      <c r="D179" s="710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0" t="str">
        <f t="shared" si="49"/>
        <v>NEWCORE</v>
      </c>
      <c r="D180" s="710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0" t="str">
        <f t="shared" si="49"/>
        <v>CYPRESS</v>
      </c>
      <c r="D181" s="710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0" t="str">
        <f t="shared" si="49"/>
        <v>AGCHEM</v>
      </c>
      <c r="D182" s="710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0" t="str">
        <f t="shared" si="49"/>
        <v>SPECSERV</v>
      </c>
      <c r="D183" s="710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0" t="str">
        <f t="shared" si="49"/>
        <v>SISCOR</v>
      </c>
      <c r="D184" s="710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0" t="str">
        <f t="shared" si="49"/>
        <v>ARLO</v>
      </c>
      <c r="D185" s="710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0" t="str">
        <f t="shared" si="49"/>
        <v>MULTILINE</v>
      </c>
      <c r="D186" s="710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0" t="str">
        <f t="shared" si="49"/>
        <v>LITAN</v>
      </c>
      <c r="D187" s="710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0" t="str">
        <f t="shared" si="49"/>
        <v>PRIMEPOWER</v>
      </c>
      <c r="D188" s="710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0" t="str">
        <f t="shared" si="49"/>
        <v>MSJR</v>
      </c>
      <c r="D189" s="710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0" t="str">
        <f t="shared" si="49"/>
        <v>GERON</v>
      </c>
      <c r="D190" s="710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0" t="str">
        <f t="shared" si="49"/>
        <v>SOUTH PACIFIC</v>
      </c>
      <c r="D191" s="710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0" t="str">
        <f t="shared" si="49"/>
        <v>EMD</v>
      </c>
      <c r="D192" s="710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0" t="str">
        <f t="shared" si="49"/>
        <v>KONE</v>
      </c>
      <c r="D193" s="710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0" t="str">
        <f t="shared" si="49"/>
        <v>BASIC MAC</v>
      </c>
      <c r="D194" s="710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0" t="str">
        <f t="shared" si="49"/>
        <v/>
      </c>
      <c r="D195" s="710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0" t="str">
        <f t="shared" si="49"/>
        <v/>
      </c>
      <c r="D196" s="710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0" t="str">
        <f t="shared" si="49"/>
        <v/>
      </c>
      <c r="D197" s="710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0" t="str">
        <f t="shared" si="49"/>
        <v/>
      </c>
      <c r="D198" s="710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0" t="str">
        <f t="shared" si="49"/>
        <v/>
      </c>
      <c r="D199" s="710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09" t="s">
        <v>13</v>
      </c>
      <c r="D200" s="709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1" t="s">
        <v>610</v>
      </c>
      <c r="D202" s="711"/>
      <c r="E202" s="712">
        <f>SUM(E168:K168)</f>
        <v>13800</v>
      </c>
      <c r="F202" s="712"/>
      <c r="G202" s="354"/>
      <c r="H202" s="711" t="s">
        <v>647</v>
      </c>
      <c r="I202" s="711"/>
      <c r="J202" s="712">
        <f>R67</f>
        <v>1222350</v>
      </c>
      <c r="K202" s="712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1" t="s">
        <v>611</v>
      </c>
      <c r="D203" s="711"/>
      <c r="E203" s="712">
        <f>SUM(E200:K200)</f>
        <v>536</v>
      </c>
      <c r="F203" s="712"/>
      <c r="G203" s="354"/>
      <c r="H203" s="711" t="s">
        <v>648</v>
      </c>
      <c r="I203" s="711"/>
      <c r="J203" s="712">
        <f>SUM(E204:F204,J202)</f>
        <v>1236686</v>
      </c>
      <c r="K203" s="712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1" t="s">
        <v>649</v>
      </c>
      <c r="D204" s="711"/>
      <c r="E204" s="712">
        <f>SUM(E202:F203)</f>
        <v>14336</v>
      </c>
      <c r="F204" s="712"/>
      <c r="G204" s="354"/>
      <c r="H204" s="354"/>
      <c r="I204" s="345"/>
      <c r="J204" s="713" t="str">
        <f>IF(J219=F219,"",ROUND((J219/F219-1)*100,2)&amp;"% ↑")</f>
        <v>1.17% ↑</v>
      </c>
      <c r="K204" s="713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8" t="s">
        <v>591</v>
      </c>
      <c r="C207" s="698"/>
      <c r="D207" s="698"/>
      <c r="E207" s="698"/>
      <c r="F207" s="698"/>
      <c r="G207" s="698"/>
      <c r="H207" s="698"/>
      <c r="I207" s="698"/>
      <c r="J207" s="698"/>
      <c r="K207" s="698"/>
      <c r="L207" s="698"/>
      <c r="M207" s="698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705" t="s">
        <v>576</v>
      </c>
      <c r="D209" s="705"/>
      <c r="E209" s="705"/>
      <c r="F209" s="705" t="s">
        <v>16</v>
      </c>
      <c r="G209" s="705"/>
      <c r="H209" s="705" t="s">
        <v>17</v>
      </c>
      <c r="I209" s="705"/>
      <c r="J209" s="705" t="s">
        <v>18</v>
      </c>
      <c r="K209" s="705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714" t="s">
        <v>581</v>
      </c>
      <c r="D210" s="714"/>
      <c r="E210" s="714"/>
      <c r="F210" s="715">
        <f>IF(R59&lt;=0,0,IFERROR(R59*1,0))</f>
        <v>0</v>
      </c>
      <c r="G210" s="715"/>
      <c r="H210" s="715">
        <f>IF(S59&lt;=0,0,IFERROR(S59*1,0))</f>
        <v>0</v>
      </c>
      <c r="I210" s="716"/>
      <c r="J210" s="715">
        <f>IF(T59&lt;=0,0,IFERROR(T59*1,0))</f>
        <v>0</v>
      </c>
      <c r="K210" s="716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714" t="s">
        <v>582</v>
      </c>
      <c r="D211" s="714"/>
      <c r="E211" s="714"/>
      <c r="F211" s="715">
        <f>IF(R60&lt;=0,0,IFERROR(R60*1,0))</f>
        <v>0</v>
      </c>
      <c r="G211" s="715"/>
      <c r="H211" s="715">
        <f>IF(S60&lt;=0,0,IFERROR(S60*1,0))</f>
        <v>0</v>
      </c>
      <c r="I211" s="716"/>
      <c r="J211" s="715">
        <f>IF(T60&lt;=0,0,IFERROR(T60*1,0))</f>
        <v>0</v>
      </c>
      <c r="K211" s="716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714" t="s">
        <v>583</v>
      </c>
      <c r="D212" s="714"/>
      <c r="E212" s="714"/>
      <c r="F212" s="717">
        <v>0</v>
      </c>
      <c r="G212" s="717"/>
      <c r="H212" s="717">
        <v>0</v>
      </c>
      <c r="I212" s="717"/>
      <c r="J212" s="717">
        <v>0</v>
      </c>
      <c r="K212" s="717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716">
        <f>IF(R61&lt;=0,0,IFERROR(R61*1,0))</f>
        <v>0</v>
      </c>
      <c r="G213" s="716"/>
      <c r="H213" s="716">
        <f>IF(T61&lt;=0,0,IFERROR(T61*1,0))</f>
        <v>0</v>
      </c>
      <c r="I213" s="716"/>
      <c r="J213" s="716">
        <f>IF(V61&lt;=0,0,IFERROR(V61*1,0))</f>
        <v>0</v>
      </c>
      <c r="K213" s="716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716">
        <f>IF(R62&lt;=0,0,IFERROR(R62*1,0))</f>
        <v>0</v>
      </c>
      <c r="G214" s="716"/>
      <c r="H214" s="716">
        <f>IF(T62&lt;=0,0,IFERROR(T62*1,0))</f>
        <v>0</v>
      </c>
      <c r="I214" s="716"/>
      <c r="J214" s="716">
        <f>IF(V62&lt;=0,0,IFERROR(V62*1,0))</f>
        <v>0</v>
      </c>
      <c r="K214" s="716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716">
        <f>IF(R63&lt;=0,0,IFERROR(R63*1,0))</f>
        <v>0</v>
      </c>
      <c r="G215" s="716"/>
      <c r="H215" s="716">
        <f>IF(T63&lt;=0,0,IFERROR(T63*1,0))</f>
        <v>0</v>
      </c>
      <c r="I215" s="716"/>
      <c r="J215" s="716">
        <f>IF(V63&lt;=0,0,IFERROR(V63*1,0))</f>
        <v>0</v>
      </c>
      <c r="K215" s="716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716">
        <f>IF(R64&lt;=0,0,IFERROR(R64*1,0))</f>
        <v>0</v>
      </c>
      <c r="G216" s="716"/>
      <c r="H216" s="716">
        <f>IF(T64&lt;=0,0,IFERROR(T64*1,0))</f>
        <v>0</v>
      </c>
      <c r="I216" s="716"/>
      <c r="J216" s="716">
        <f>IF(V64&lt;=0,0,IFERROR(V64*1,0))</f>
        <v>0</v>
      </c>
      <c r="K216" s="716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714" t="s">
        <v>587</v>
      </c>
      <c r="D217" s="714"/>
      <c r="E217" s="714"/>
      <c r="F217" s="716">
        <f>IF(R65&lt;=0,0,IFERROR(R65*1,0))</f>
        <v>0</v>
      </c>
      <c r="G217" s="716"/>
      <c r="H217" s="716">
        <f>IF(T65&lt;=0,0,IFERROR(T65*1,0))</f>
        <v>0</v>
      </c>
      <c r="I217" s="716"/>
      <c r="J217" s="716">
        <f>IF(V65&lt;=0,0,IFERROR(V65*1,0))</f>
        <v>0</v>
      </c>
      <c r="K217" s="716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714" t="s">
        <v>588</v>
      </c>
      <c r="D218" s="714"/>
      <c r="E218" s="714"/>
      <c r="F218" s="712">
        <f>R66</f>
        <v>394</v>
      </c>
      <c r="G218" s="712"/>
      <c r="H218" s="712">
        <f>MAX(E101:K101,E133:K133)</f>
        <v>346</v>
      </c>
      <c r="I218" s="712"/>
      <c r="J218" s="720">
        <f>MAX(F218,H218,T66)</f>
        <v>394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714" t="s">
        <v>589</v>
      </c>
      <c r="D219" s="714"/>
      <c r="E219" s="714"/>
      <c r="F219" s="712">
        <f>J202</f>
        <v>1222350</v>
      </c>
      <c r="G219" s="712"/>
      <c r="H219" s="712">
        <f>E204</f>
        <v>14336</v>
      </c>
      <c r="I219" s="712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8" t="s">
        <v>608</v>
      </c>
      <c r="C222" s="698"/>
      <c r="D222" s="698"/>
      <c r="E222" s="698"/>
      <c r="F222" s="698"/>
      <c r="G222" s="698"/>
      <c r="H222" s="698"/>
      <c r="I222" s="698"/>
      <c r="J222" s="698"/>
      <c r="K222" s="698"/>
      <c r="L222" s="698"/>
      <c r="M222" s="698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8" t="s">
        <v>609</v>
      </c>
      <c r="C237" s="698"/>
      <c r="D237" s="698"/>
      <c r="E237" s="698"/>
      <c r="F237" s="698"/>
      <c r="G237" s="698"/>
      <c r="H237" s="698"/>
      <c r="I237" s="698"/>
      <c r="J237" s="698"/>
      <c r="K237" s="698"/>
      <c r="L237" s="698"/>
      <c r="M237" s="698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705" t="s">
        <v>11</v>
      </c>
      <c r="E239" s="705"/>
      <c r="F239" s="705"/>
      <c r="G239" s="705"/>
      <c r="H239" s="705"/>
      <c r="I239" s="705" t="s">
        <v>41</v>
      </c>
      <c r="J239" s="705"/>
      <c r="K239" s="705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09" t="str">
        <f>IFERROR("EHS " &amp; D239 &amp; " TOTAL:  " &amp; COUNT(C240:C253),"N/A")</f>
        <v>EHS STAFF TOTAL:  3</v>
      </c>
      <c r="D254" s="709"/>
      <c r="E254" s="709"/>
      <c r="F254" s="709"/>
      <c r="G254" s="709"/>
      <c r="H254" s="709"/>
      <c r="I254" s="709"/>
      <c r="J254" s="709"/>
      <c r="K254" s="709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705" t="s">
        <v>529</v>
      </c>
      <c r="E256" s="705"/>
      <c r="F256" s="705"/>
      <c r="G256" s="705"/>
      <c r="H256" s="705"/>
      <c r="I256" s="705" t="s">
        <v>41</v>
      </c>
      <c r="J256" s="705"/>
      <c r="K256" s="705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09" t="str">
        <f>IFERROR("EHS " &amp; D256 &amp; " TOTAL:  " &amp; COUNT(C257:C276),"N/A")</f>
        <v>EHS ADMIN TOTAL:  12</v>
      </c>
      <c r="D277" s="709"/>
      <c r="E277" s="709"/>
      <c r="F277" s="709"/>
      <c r="G277" s="709"/>
      <c r="H277" s="709"/>
      <c r="I277" s="709"/>
      <c r="J277" s="709"/>
      <c r="K277" s="709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8" t="s">
        <v>592</v>
      </c>
      <c r="C280" s="698"/>
      <c r="D280" s="698"/>
      <c r="E280" s="698"/>
      <c r="F280" s="698"/>
      <c r="G280" s="698"/>
      <c r="H280" s="698"/>
      <c r="I280" s="698"/>
      <c r="J280" s="698"/>
      <c r="K280" s="698"/>
      <c r="L280" s="698"/>
      <c r="M280" s="698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705" t="s">
        <v>630</v>
      </c>
      <c r="D282" s="705"/>
      <c r="E282" s="705"/>
      <c r="F282" s="705" t="s">
        <v>628</v>
      </c>
      <c r="G282" s="705"/>
      <c r="H282" s="705"/>
      <c r="I282" s="705" t="s">
        <v>629</v>
      </c>
      <c r="J282" s="705"/>
      <c r="K282" s="705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09" t="str">
        <f>IF(SUM(F281,I281)&lt;=0,"N/A",F282 &amp; ":  " &amp; F281 &amp; C281 &amp; I282 &amp; ":  " &amp; I281 &amp; C281 &amp; "TOTAL GUARDS:  " &amp; SUM(F281,I281))</f>
        <v>N/A</v>
      </c>
      <c r="D292" s="709"/>
      <c r="E292" s="709"/>
      <c r="F292" s="709"/>
      <c r="G292" s="709"/>
      <c r="H292" s="709"/>
      <c r="I292" s="709"/>
      <c r="J292" s="709"/>
      <c r="K292" s="709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8" t="s">
        <v>593</v>
      </c>
      <c r="C295" s="698"/>
      <c r="D295" s="698"/>
      <c r="E295" s="698"/>
      <c r="F295" s="698"/>
      <c r="G295" s="698"/>
      <c r="H295" s="698"/>
      <c r="I295" s="698"/>
      <c r="J295" s="698"/>
      <c r="K295" s="698"/>
      <c r="L295" s="698"/>
      <c r="M295" s="698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09" t="str">
        <f>IF(SUM(G296:I296)&lt;=0,"N/A",UPPER(C296) &amp; ":  " &amp; G296 &amp; $F$296 &amp; UPPER(D296) &amp; ":  " &amp; H296 &amp;$F$296 &amp; UPPER(E296) &amp; ":  " &amp; I296)</f>
        <v>N/A</v>
      </c>
      <c r="D317" s="709"/>
      <c r="E317" s="709"/>
      <c r="F317" s="709"/>
      <c r="G317" s="709"/>
      <c r="H317" s="709"/>
      <c r="I317" s="709"/>
      <c r="J317" s="709"/>
      <c r="K317" s="709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3" t="s">
        <v>578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577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7</v>
      </c>
      <c r="Y1" s="159">
        <f ca="1">RAND()</f>
        <v>5.437429052350673E-3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6</v>
      </c>
      <c r="Y2" s="159">
        <f t="shared" ref="Y2:Y7" ca="1" si="2">RAND()</f>
        <v>7.4491923677258876E-2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736" t="s">
        <v>569</v>
      </c>
      <c r="P3" s="736"/>
      <c r="X3" s="159">
        <f t="shared" ca="1" si="1"/>
        <v>4</v>
      </c>
      <c r="Y3" s="159">
        <f t="shared" ca="1" si="2"/>
        <v>0.2254111758377757</v>
      </c>
      <c r="Z3" s="159" t="s">
        <v>193</v>
      </c>
    </row>
    <row r="4" spans="1:27" s="159" customFormat="1" ht="23.25" customHeigh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45670</v>
      </c>
      <c r="P4" s="623"/>
      <c r="X4" s="159">
        <f t="shared" ca="1" si="1"/>
        <v>5</v>
      </c>
      <c r="Y4" s="159">
        <f t="shared" ca="1" si="2"/>
        <v>0.16371946041817187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3</v>
      </c>
      <c r="Y5" s="159">
        <f t="shared" ca="1" si="2"/>
        <v>0.37239082362522424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O6" s="739"/>
      <c r="P6" s="739"/>
      <c r="X6" s="159">
        <f t="shared" ca="1" si="1"/>
        <v>1</v>
      </c>
      <c r="Y6" s="159">
        <f t="shared" ca="1" si="2"/>
        <v>0.713946454692301</v>
      </c>
      <c r="Z6" s="159" t="s">
        <v>292</v>
      </c>
    </row>
    <row r="7" spans="1:27" s="160" customFormat="1" ht="23.25" customHeight="1" x14ac:dyDescent="0.25">
      <c r="A7" s="625" t="s">
        <v>568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737">
        <v>757006</v>
      </c>
      <c r="P7" s="737"/>
      <c r="X7" s="160">
        <f t="shared" ca="1" si="1"/>
        <v>2</v>
      </c>
      <c r="Y7" s="160">
        <f t="shared" ca="1" si="2"/>
        <v>0.39879409162024149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566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567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575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574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572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573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571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3">
        <v>236</v>
      </c>
      <c r="I136" s="654"/>
      <c r="J136" s="174">
        <f>MAX(F37:L37,F90:L90)</f>
        <v>237</v>
      </c>
      <c r="K136" s="655">
        <f>MAX(H136,J136,$O$10)</f>
        <v>238</v>
      </c>
      <c r="L136" s="65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546</v>
      </c>
      <c r="F137" s="444"/>
      <c r="G137" s="445"/>
      <c r="H137" s="653">
        <f>O7</f>
        <v>757006</v>
      </c>
      <c r="I137" s="654"/>
      <c r="J137" s="213">
        <f>SUM(F120)</f>
        <v>3942</v>
      </c>
      <c r="K137" s="661">
        <f>H137+J137</f>
        <v>760948</v>
      </c>
      <c r="L137" s="66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62" t="str">
        <f>IF($K$137=$H$137,"",ROUND(($K$137/$H$137-1)*100,2)&amp;"% ↑")</f>
        <v>0.52% ↑</v>
      </c>
      <c r="L138" s="66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2" t="s">
        <v>91</v>
      </c>
      <c r="D166" s="652"/>
      <c r="E166" s="652"/>
      <c r="F166" s="652"/>
      <c r="G166" s="652"/>
      <c r="H166" s="652"/>
      <c r="I166" s="652"/>
      <c r="J166" s="652"/>
      <c r="K166" s="65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7" t="s">
        <v>91</v>
      </c>
      <c r="D172" s="658"/>
      <c r="E172" s="191"/>
      <c r="F172" s="659"/>
      <c r="G172" s="660"/>
      <c r="H172" s="659"/>
      <c r="I172" s="660"/>
      <c r="J172" s="659"/>
      <c r="K172" s="66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0" t="s">
        <v>99</v>
      </c>
      <c r="D178" s="650"/>
      <c r="E178" s="650"/>
      <c r="F178" s="65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5</v>
      </c>
      <c r="B1">
        <f ca="1">RAND()</f>
        <v>0.25097723050478538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1</v>
      </c>
      <c r="B2">
        <f t="shared" ref="B2:B7" ca="1" si="1">RAND()</f>
        <v>0.82594814072874378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6</v>
      </c>
      <c r="B3">
        <f t="shared" ca="1" si="1"/>
        <v>0.10815729952374387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7</v>
      </c>
      <c r="B4">
        <f t="shared" ca="1" si="1"/>
        <v>1.1050605864570962E-3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4</v>
      </c>
      <c r="B5">
        <f t="shared" ca="1" si="1"/>
        <v>0.6563705267818325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2</v>
      </c>
      <c r="B6">
        <f t="shared" ca="1" si="1"/>
        <v>0.70287225479784077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3</v>
      </c>
      <c r="B7">
        <f t="shared" ca="1" si="1"/>
        <v>0.66712160049726965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135</vt:i4>
      </vt:variant>
      <vt:variant>
        <vt:lpstr>Named Ranges</vt:lpstr>
      </vt:variant>
      <vt:variant>
        <vt:i4>1302</vt:i4>
      </vt:variant>
    </vt:vector>
  </HeadingPairs>
  <TitlesOfParts>
    <vt:vector size="1437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2025-07-31T02:45:24Z</dcterms:modified>
</cp:coreProperties>
</file>