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<sst xmlns="http://schemas.openxmlformats.org/spreadsheetml/2006/main" count="32" uniqueCount="21">
  <si>
    <t>Year</t>
  </si>
  <si>
    <t>Total B</t>
  </si>
  <si>
    <t>NB</t>
  </si>
  <si>
    <t>NB with Bad P</t>
  </si>
  <si>
    <t>Wait, Franchise, Major</t>
  </si>
  <si>
    <t>Wait, Franchise, Minor</t>
  </si>
  <si>
    <t>Wait, Franchise, None</t>
  </si>
  <si>
    <t>Wait, No Franchise, Major</t>
  </si>
  <si>
    <t>Wait, No Franchise, Minor</t>
  </si>
  <si>
    <t>Wait, No Franchise, None</t>
  </si>
  <si>
    <t>No Wait, Major, Franchise</t>
  </si>
  <si>
    <t>No Wait, Major, No Franchise</t>
  </si>
  <si>
    <t>No Wait, Minor, Franchise, Major</t>
  </si>
  <si>
    <t>No Wait, Minor, Franchise, Stop</t>
  </si>
  <si>
    <t>No Wait, Minor, No Franchise, Major</t>
  </si>
  <si>
    <t>No Wait, Minor, No Franchise, Stop</t>
  </si>
  <si>
    <t>No Wait, Major, 
No Franchise</t>
  </si>
  <si>
    <t>No Wait, 
Minor, 
Franchise, 
Major</t>
  </si>
  <si>
    <t>No Wait, 
Minor, 
Franchise, 
Stop</t>
  </si>
  <si>
    <t>No Wait, 
Minor, 
No Franchise, 
Major</t>
  </si>
  <si>
    <t>No Wait, 
Minor, 
No Franchise, 
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</si>
</sst>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" xfId="0" applyFont="1" applyNumberForma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2.14"/>
    <col customWidth="1" min="2" max="21" width="5.86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 t="s">
        <v>1</v>
      </c>
      <c r="W1" s="1" t="s">
        <v>2</v>
      </c>
      <c r="X1" s="1" t="s">
        <v>3</v>
      </c>
    </row>
    <row r="3">
      <c r="A3" s="1" t="s">
        <v>4</v>
      </c>
      <c r="B3" s="2">
        <f> 0</f>
        <v>0</v>
      </c>
      <c r="C3" s="3">
        <f t="shared" ref="C3:U3" si="1"> 10/(1.035^C1)</f>
        <v>9.335107004</v>
      </c>
      <c r="D3" s="3">
        <f t="shared" si="1"/>
        <v>9.019427057</v>
      </c>
      <c r="E3" s="3">
        <f t="shared" si="1"/>
        <v>8.714422277</v>
      </c>
      <c r="F3" s="3">
        <f t="shared" si="1"/>
        <v>8.419731669</v>
      </c>
      <c r="G3" s="3">
        <f t="shared" si="1"/>
        <v>8.135006443</v>
      </c>
      <c r="H3" s="3">
        <f t="shared" si="1"/>
        <v>7.859909607</v>
      </c>
      <c r="I3" s="3">
        <f t="shared" si="1"/>
        <v>7.594115562</v>
      </c>
      <c r="J3" s="3">
        <f t="shared" si="1"/>
        <v>7.337309722</v>
      </c>
      <c r="K3" s="3">
        <f t="shared" si="1"/>
        <v>7.089188137</v>
      </c>
      <c r="L3" s="3">
        <f t="shared" si="1"/>
        <v>6.849457137</v>
      </c>
      <c r="M3" s="3">
        <f t="shared" si="1"/>
        <v>6.617832983</v>
      </c>
      <c r="N3" s="3">
        <f t="shared" si="1"/>
        <v>6.394041529</v>
      </c>
      <c r="O3" s="3">
        <f t="shared" si="1"/>
        <v>6.177817903</v>
      </c>
      <c r="P3" s="3">
        <f t="shared" si="1"/>
        <v>5.968906186</v>
      </c>
      <c r="Q3" s="3">
        <f t="shared" si="1"/>
        <v>5.767059117</v>
      </c>
      <c r="R3" s="3">
        <f t="shared" si="1"/>
        <v>5.572037794</v>
      </c>
      <c r="S3" s="3">
        <f t="shared" si="1"/>
        <v>5.383611396</v>
      </c>
      <c r="T3" s="3">
        <f t="shared" si="1"/>
        <v>5.201556904</v>
      </c>
      <c r="U3" s="3">
        <f t="shared" si="1"/>
        <v>5.025658844</v>
      </c>
      <c r="V3" s="3">
        <f t="shared" ref="V3:V5" si="3"> SUM(B3:U3)</f>
        <v>132.4621973</v>
      </c>
      <c r="W3" s="3">
        <f> -30 - 5 + V3</f>
        <v>97.46219727</v>
      </c>
      <c r="X3" s="3">
        <f t="shared" ref="X3:X5" si="4"> W3 * 0.3</f>
        <v>29.23865918</v>
      </c>
    </row>
    <row r="4">
      <c r="A4" s="1" t="s">
        <v>5</v>
      </c>
      <c r="B4" s="1">
        <v>0.0</v>
      </c>
      <c r="C4" s="3">
        <f t="shared" ref="C4:U4" si="2"> 8/(1.035^C1)</f>
        <v>7.468085603</v>
      </c>
      <c r="D4" s="3">
        <f t="shared" si="2"/>
        <v>7.215541645</v>
      </c>
      <c r="E4" s="3">
        <f t="shared" si="2"/>
        <v>6.971537822</v>
      </c>
      <c r="F4" s="3">
        <f t="shared" si="2"/>
        <v>6.735785335</v>
      </c>
      <c r="G4" s="3">
        <f t="shared" si="2"/>
        <v>6.508005154</v>
      </c>
      <c r="H4" s="3">
        <f t="shared" si="2"/>
        <v>6.287927685</v>
      </c>
      <c r="I4" s="3">
        <f t="shared" si="2"/>
        <v>6.07529245</v>
      </c>
      <c r="J4" s="3">
        <f t="shared" si="2"/>
        <v>5.869847778</v>
      </c>
      <c r="K4" s="3">
        <f t="shared" si="2"/>
        <v>5.67135051</v>
      </c>
      <c r="L4" s="3">
        <f t="shared" si="2"/>
        <v>5.47956571</v>
      </c>
      <c r="M4" s="3">
        <f t="shared" si="2"/>
        <v>5.294266386</v>
      </c>
      <c r="N4" s="3">
        <f t="shared" si="2"/>
        <v>5.115233223</v>
      </c>
      <c r="O4" s="3">
        <f t="shared" si="2"/>
        <v>4.942254322</v>
      </c>
      <c r="P4" s="3">
        <f t="shared" si="2"/>
        <v>4.775124949</v>
      </c>
      <c r="Q4" s="3">
        <f t="shared" si="2"/>
        <v>4.613647294</v>
      </c>
      <c r="R4" s="3">
        <f t="shared" si="2"/>
        <v>4.457630235</v>
      </c>
      <c r="S4" s="3">
        <f t="shared" si="2"/>
        <v>4.306889116</v>
      </c>
      <c r="T4" s="3">
        <f t="shared" si="2"/>
        <v>4.161245523</v>
      </c>
      <c r="U4" s="3">
        <f t="shared" si="2"/>
        <v>4.020527075</v>
      </c>
      <c r="V4" s="3">
        <f t="shared" si="3"/>
        <v>105.9697578</v>
      </c>
      <c r="W4" s="3">
        <f> -15 - 5 + V4</f>
        <v>85.96975782</v>
      </c>
      <c r="X4" s="3">
        <f t="shared" si="4"/>
        <v>25.79092734</v>
      </c>
    </row>
    <row r="5">
      <c r="A5" s="1" t="s">
        <v>6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2">
        <f t="shared" si="3"/>
        <v>0</v>
      </c>
      <c r="W5" s="2">
        <f> -5</f>
        <v>-5</v>
      </c>
      <c r="X5" s="3">
        <f t="shared" si="4"/>
        <v>-1.5</v>
      </c>
    </row>
    <row r="6">
      <c r="X6" s="3"/>
    </row>
    <row r="7">
      <c r="A7" s="1" t="s">
        <v>7</v>
      </c>
      <c r="B7" s="1">
        <v>0.0</v>
      </c>
      <c r="C7" s="3">
        <f t="shared" ref="C7:U7" si="5"> 6/(1.035^C1)</f>
        <v>5.601064202</v>
      </c>
      <c r="D7" s="3">
        <f t="shared" si="5"/>
        <v>5.411656234</v>
      </c>
      <c r="E7" s="3">
        <f t="shared" si="5"/>
        <v>5.228653366</v>
      </c>
      <c r="F7" s="3">
        <f t="shared" si="5"/>
        <v>5.051839001</v>
      </c>
      <c r="G7" s="3">
        <f t="shared" si="5"/>
        <v>4.881003866</v>
      </c>
      <c r="H7" s="3">
        <f t="shared" si="5"/>
        <v>4.715945764</v>
      </c>
      <c r="I7" s="3">
        <f t="shared" si="5"/>
        <v>4.556469337</v>
      </c>
      <c r="J7" s="3">
        <f t="shared" si="5"/>
        <v>4.402385833</v>
      </c>
      <c r="K7" s="3">
        <f t="shared" si="5"/>
        <v>4.253512882</v>
      </c>
      <c r="L7" s="3">
        <f t="shared" si="5"/>
        <v>4.109674282</v>
      </c>
      <c r="M7" s="3">
        <f t="shared" si="5"/>
        <v>3.97069979</v>
      </c>
      <c r="N7" s="3">
        <f t="shared" si="5"/>
        <v>3.836424918</v>
      </c>
      <c r="O7" s="3">
        <f t="shared" si="5"/>
        <v>3.706690742</v>
      </c>
      <c r="P7" s="3">
        <f t="shared" si="5"/>
        <v>3.581343712</v>
      </c>
      <c r="Q7" s="3">
        <f t="shared" si="5"/>
        <v>3.46023547</v>
      </c>
      <c r="R7" s="3">
        <f t="shared" si="5"/>
        <v>3.343222677</v>
      </c>
      <c r="S7" s="3">
        <f t="shared" si="5"/>
        <v>3.230166837</v>
      </c>
      <c r="T7" s="3">
        <f t="shared" si="5"/>
        <v>3.120934142</v>
      </c>
      <c r="U7" s="3">
        <f t="shared" si="5"/>
        <v>3.015395307</v>
      </c>
      <c r="V7" s="3">
        <f t="shared" ref="V7:V8" si="7"> SUM(C7:U7)</f>
        <v>79.47731836</v>
      </c>
      <c r="W7" s="3">
        <f> -20 - 5 + V7</f>
        <v>54.47731836</v>
      </c>
      <c r="X7" s="3">
        <f t="shared" ref="X7:X9" si="8"> W7 * 0.7</f>
        <v>38.13412285</v>
      </c>
    </row>
    <row r="8">
      <c r="A8" s="1" t="s">
        <v>8</v>
      </c>
      <c r="B8" s="1">
        <v>0.0</v>
      </c>
      <c r="C8" s="3">
        <f t="shared" ref="C8:U8" si="6"> 4/(1.035^C1)</f>
        <v>3.734042801</v>
      </c>
      <c r="D8" s="3">
        <f t="shared" si="6"/>
        <v>3.607770823</v>
      </c>
      <c r="E8" s="3">
        <f t="shared" si="6"/>
        <v>3.485768911</v>
      </c>
      <c r="F8" s="3">
        <f t="shared" si="6"/>
        <v>3.367892667</v>
      </c>
      <c r="G8" s="3">
        <f t="shared" si="6"/>
        <v>3.254002577</v>
      </c>
      <c r="H8" s="3">
        <f t="shared" si="6"/>
        <v>3.143963843</v>
      </c>
      <c r="I8" s="3">
        <f t="shared" si="6"/>
        <v>3.037646225</v>
      </c>
      <c r="J8" s="3">
        <f t="shared" si="6"/>
        <v>2.934923889</v>
      </c>
      <c r="K8" s="3">
        <f t="shared" si="6"/>
        <v>2.835675255</v>
      </c>
      <c r="L8" s="3">
        <f t="shared" si="6"/>
        <v>2.739782855</v>
      </c>
      <c r="M8" s="3">
        <f t="shared" si="6"/>
        <v>2.647133193</v>
      </c>
      <c r="N8" s="3">
        <f t="shared" si="6"/>
        <v>2.557616612</v>
      </c>
      <c r="O8" s="3">
        <f t="shared" si="6"/>
        <v>2.471127161</v>
      </c>
      <c r="P8" s="3">
        <f t="shared" si="6"/>
        <v>2.387562474</v>
      </c>
      <c r="Q8" s="3">
        <f t="shared" si="6"/>
        <v>2.306823647</v>
      </c>
      <c r="R8" s="3">
        <f t="shared" si="6"/>
        <v>2.228815118</v>
      </c>
      <c r="S8" s="3">
        <f t="shared" si="6"/>
        <v>2.153444558</v>
      </c>
      <c r="T8" s="3">
        <f t="shared" si="6"/>
        <v>2.080622762</v>
      </c>
      <c r="U8" s="3">
        <f t="shared" si="6"/>
        <v>2.010263538</v>
      </c>
      <c r="V8" s="3">
        <f t="shared" si="7"/>
        <v>52.98487891</v>
      </c>
      <c r="W8" s="3">
        <f> -10 - 5 + V8</f>
        <v>37.98487891</v>
      </c>
      <c r="X8" s="3">
        <f t="shared" si="8"/>
        <v>26.58941524</v>
      </c>
    </row>
    <row r="9">
      <c r="A9" s="1" t="s">
        <v>9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2">
        <f> -5</f>
        <v>-5</v>
      </c>
      <c r="X9" s="3">
        <f t="shared" si="8"/>
        <v>-3.5</v>
      </c>
    </row>
    <row r="10">
      <c r="X10" s="3"/>
    </row>
    <row r="11">
      <c r="A11" s="1" t="s">
        <v>10</v>
      </c>
      <c r="B11" s="3">
        <f> 6/(1.035^B1)</f>
        <v>5.797101449</v>
      </c>
      <c r="C11" s="3">
        <f t="shared" ref="C11:U11" si="9"> 10/(1.035^C1)</f>
        <v>9.335107004</v>
      </c>
      <c r="D11" s="3">
        <f t="shared" si="9"/>
        <v>9.019427057</v>
      </c>
      <c r="E11" s="3">
        <f t="shared" si="9"/>
        <v>8.714422277</v>
      </c>
      <c r="F11" s="3">
        <f t="shared" si="9"/>
        <v>8.419731669</v>
      </c>
      <c r="G11" s="3">
        <f t="shared" si="9"/>
        <v>8.135006443</v>
      </c>
      <c r="H11" s="3">
        <f t="shared" si="9"/>
        <v>7.859909607</v>
      </c>
      <c r="I11" s="3">
        <f t="shared" si="9"/>
        <v>7.594115562</v>
      </c>
      <c r="J11" s="3">
        <f t="shared" si="9"/>
        <v>7.337309722</v>
      </c>
      <c r="K11" s="3">
        <f t="shared" si="9"/>
        <v>7.089188137</v>
      </c>
      <c r="L11" s="3">
        <f t="shared" si="9"/>
        <v>6.849457137</v>
      </c>
      <c r="M11" s="3">
        <f t="shared" si="9"/>
        <v>6.617832983</v>
      </c>
      <c r="N11" s="3">
        <f t="shared" si="9"/>
        <v>6.394041529</v>
      </c>
      <c r="O11" s="3">
        <f t="shared" si="9"/>
        <v>6.177817903</v>
      </c>
      <c r="P11" s="3">
        <f t="shared" si="9"/>
        <v>5.968906186</v>
      </c>
      <c r="Q11" s="3">
        <f t="shared" si="9"/>
        <v>5.767059117</v>
      </c>
      <c r="R11" s="3">
        <f t="shared" si="9"/>
        <v>5.572037794</v>
      </c>
      <c r="S11" s="3">
        <f t="shared" si="9"/>
        <v>5.383611396</v>
      </c>
      <c r="T11" s="3">
        <f t="shared" si="9"/>
        <v>5.201556904</v>
      </c>
      <c r="U11" s="3">
        <f t="shared" si="9"/>
        <v>5.025658844</v>
      </c>
      <c r="V11" s="3">
        <f t="shared" ref="V11:V12" si="11"> SUM(B11:U11)</f>
        <v>138.2592987</v>
      </c>
      <c r="W11" s="3">
        <f t="shared" ref="W11:W12" si="12"> -20 + V11</f>
        <v>118.2592987</v>
      </c>
      <c r="X11" s="3">
        <f> W11 * 0.3</f>
        <v>35.47778962</v>
      </c>
    </row>
    <row r="12">
      <c r="A12" s="1" t="s">
        <v>11</v>
      </c>
      <c r="B12" s="3">
        <f t="shared" ref="B12:U12" si="10"> 6/(1.035^B1)</f>
        <v>5.797101449</v>
      </c>
      <c r="C12" s="3">
        <f t="shared" si="10"/>
        <v>5.601064202</v>
      </c>
      <c r="D12" s="3">
        <f t="shared" si="10"/>
        <v>5.411656234</v>
      </c>
      <c r="E12" s="3">
        <f t="shared" si="10"/>
        <v>5.228653366</v>
      </c>
      <c r="F12" s="3">
        <f t="shared" si="10"/>
        <v>5.051839001</v>
      </c>
      <c r="G12" s="3">
        <f t="shared" si="10"/>
        <v>4.881003866</v>
      </c>
      <c r="H12" s="3">
        <f t="shared" si="10"/>
        <v>4.715945764</v>
      </c>
      <c r="I12" s="3">
        <f t="shared" si="10"/>
        <v>4.556469337</v>
      </c>
      <c r="J12" s="3">
        <f t="shared" si="10"/>
        <v>4.402385833</v>
      </c>
      <c r="K12" s="3">
        <f t="shared" si="10"/>
        <v>4.253512882</v>
      </c>
      <c r="L12" s="3">
        <f t="shared" si="10"/>
        <v>4.109674282</v>
      </c>
      <c r="M12" s="3">
        <f t="shared" si="10"/>
        <v>3.97069979</v>
      </c>
      <c r="N12" s="3">
        <f t="shared" si="10"/>
        <v>3.836424918</v>
      </c>
      <c r="O12" s="3">
        <f t="shared" si="10"/>
        <v>3.706690742</v>
      </c>
      <c r="P12" s="3">
        <f t="shared" si="10"/>
        <v>3.581343712</v>
      </c>
      <c r="Q12" s="3">
        <f t="shared" si="10"/>
        <v>3.46023547</v>
      </c>
      <c r="R12" s="3">
        <f t="shared" si="10"/>
        <v>3.343222677</v>
      </c>
      <c r="S12" s="3">
        <f t="shared" si="10"/>
        <v>3.230166837</v>
      </c>
      <c r="T12" s="3">
        <f t="shared" si="10"/>
        <v>3.120934142</v>
      </c>
      <c r="U12" s="3">
        <f t="shared" si="10"/>
        <v>3.015395307</v>
      </c>
      <c r="V12" s="3">
        <f t="shared" si="11"/>
        <v>85.27441981</v>
      </c>
      <c r="W12" s="3">
        <f t="shared" si="12"/>
        <v>65.27441981</v>
      </c>
      <c r="X12" s="3">
        <f> W12 * 0.7</f>
        <v>45.69209387</v>
      </c>
    </row>
    <row r="13">
      <c r="X13" s="3"/>
    </row>
    <row r="14">
      <c r="A14" s="1" t="s">
        <v>12</v>
      </c>
      <c r="B14" s="3">
        <f> 4/(1.035^B1)</f>
        <v>3.8647343</v>
      </c>
      <c r="C14" s="3">
        <f t="shared" ref="C14:U14" si="13"> 10/(1.035^C1)</f>
        <v>9.335107004</v>
      </c>
      <c r="D14" s="3">
        <f t="shared" si="13"/>
        <v>9.019427057</v>
      </c>
      <c r="E14" s="3">
        <f t="shared" si="13"/>
        <v>8.714422277</v>
      </c>
      <c r="F14" s="3">
        <f t="shared" si="13"/>
        <v>8.419731669</v>
      </c>
      <c r="G14" s="3">
        <f t="shared" si="13"/>
        <v>8.135006443</v>
      </c>
      <c r="H14" s="3">
        <f t="shared" si="13"/>
        <v>7.859909607</v>
      </c>
      <c r="I14" s="3">
        <f t="shared" si="13"/>
        <v>7.594115562</v>
      </c>
      <c r="J14" s="3">
        <f t="shared" si="13"/>
        <v>7.337309722</v>
      </c>
      <c r="K14" s="3">
        <f t="shared" si="13"/>
        <v>7.089188137</v>
      </c>
      <c r="L14" s="3">
        <f t="shared" si="13"/>
        <v>6.849457137</v>
      </c>
      <c r="M14" s="3">
        <f t="shared" si="13"/>
        <v>6.617832983</v>
      </c>
      <c r="N14" s="3">
        <f t="shared" si="13"/>
        <v>6.394041529</v>
      </c>
      <c r="O14" s="3">
        <f t="shared" si="13"/>
        <v>6.177817903</v>
      </c>
      <c r="P14" s="3">
        <f t="shared" si="13"/>
        <v>5.968906186</v>
      </c>
      <c r="Q14" s="3">
        <f t="shared" si="13"/>
        <v>5.767059117</v>
      </c>
      <c r="R14" s="3">
        <f t="shared" si="13"/>
        <v>5.572037794</v>
      </c>
      <c r="S14" s="3">
        <f t="shared" si="13"/>
        <v>5.383611396</v>
      </c>
      <c r="T14" s="3">
        <f t="shared" si="13"/>
        <v>5.201556904</v>
      </c>
      <c r="U14" s="3">
        <f t="shared" si="13"/>
        <v>5.025658844</v>
      </c>
      <c r="V14" s="3">
        <f t="shared" ref="V14:V15" si="15"> SUM(B14:U14)</f>
        <v>136.3269316</v>
      </c>
      <c r="W14" s="3">
        <f> -10 -30 + V14</f>
        <v>96.32693157</v>
      </c>
      <c r="X14" s="3">
        <f t="shared" ref="X14:X15" si="16"> W14 * 0.3</f>
        <v>28.89807947</v>
      </c>
    </row>
    <row r="15">
      <c r="A15" s="1" t="s">
        <v>13</v>
      </c>
      <c r="B15" s="3">
        <f> 4/(1.035^B1)</f>
        <v>3.8647343</v>
      </c>
      <c r="C15" s="3">
        <f t="shared" ref="C15:U15" si="14"> 8/(1.035^C1)</f>
        <v>7.468085603</v>
      </c>
      <c r="D15" s="3">
        <f t="shared" si="14"/>
        <v>7.215541645</v>
      </c>
      <c r="E15" s="3">
        <f t="shared" si="14"/>
        <v>6.971537822</v>
      </c>
      <c r="F15" s="3">
        <f t="shared" si="14"/>
        <v>6.735785335</v>
      </c>
      <c r="G15" s="3">
        <f t="shared" si="14"/>
        <v>6.508005154</v>
      </c>
      <c r="H15" s="3">
        <f t="shared" si="14"/>
        <v>6.287927685</v>
      </c>
      <c r="I15" s="3">
        <f t="shared" si="14"/>
        <v>6.07529245</v>
      </c>
      <c r="J15" s="3">
        <f t="shared" si="14"/>
        <v>5.869847778</v>
      </c>
      <c r="K15" s="3">
        <f t="shared" si="14"/>
        <v>5.67135051</v>
      </c>
      <c r="L15" s="3">
        <f t="shared" si="14"/>
        <v>5.47956571</v>
      </c>
      <c r="M15" s="3">
        <f t="shared" si="14"/>
        <v>5.294266386</v>
      </c>
      <c r="N15" s="3">
        <f t="shared" si="14"/>
        <v>5.115233223</v>
      </c>
      <c r="O15" s="3">
        <f t="shared" si="14"/>
        <v>4.942254322</v>
      </c>
      <c r="P15" s="3">
        <f t="shared" si="14"/>
        <v>4.775124949</v>
      </c>
      <c r="Q15" s="3">
        <f t="shared" si="14"/>
        <v>4.613647294</v>
      </c>
      <c r="R15" s="3">
        <f t="shared" si="14"/>
        <v>4.457630235</v>
      </c>
      <c r="S15" s="3">
        <f t="shared" si="14"/>
        <v>4.306889116</v>
      </c>
      <c r="T15" s="3">
        <f t="shared" si="14"/>
        <v>4.161245523</v>
      </c>
      <c r="U15" s="3">
        <f t="shared" si="14"/>
        <v>4.020527075</v>
      </c>
      <c r="V15" s="3">
        <f t="shared" si="15"/>
        <v>109.8344921</v>
      </c>
      <c r="W15" s="3">
        <f> -10 + V15</f>
        <v>99.83449212</v>
      </c>
      <c r="X15" s="3">
        <f t="shared" si="16"/>
        <v>29.95034763</v>
      </c>
    </row>
    <row r="16">
      <c r="X16" s="3"/>
    </row>
    <row r="17">
      <c r="A17" s="1" t="s">
        <v>14</v>
      </c>
      <c r="B17" s="3">
        <f> 4/(1.035^B1)</f>
        <v>3.8647343</v>
      </c>
      <c r="C17" s="3">
        <f t="shared" ref="C17:U17" si="17"> 6/(1.035^C1)</f>
        <v>5.601064202</v>
      </c>
      <c r="D17" s="3">
        <f t="shared" si="17"/>
        <v>5.411656234</v>
      </c>
      <c r="E17" s="3">
        <f t="shared" si="17"/>
        <v>5.228653366</v>
      </c>
      <c r="F17" s="3">
        <f t="shared" si="17"/>
        <v>5.051839001</v>
      </c>
      <c r="G17" s="3">
        <f t="shared" si="17"/>
        <v>4.881003866</v>
      </c>
      <c r="H17" s="3">
        <f t="shared" si="17"/>
        <v>4.715945764</v>
      </c>
      <c r="I17" s="3">
        <f t="shared" si="17"/>
        <v>4.556469337</v>
      </c>
      <c r="J17" s="3">
        <f t="shared" si="17"/>
        <v>4.402385833</v>
      </c>
      <c r="K17" s="3">
        <f t="shared" si="17"/>
        <v>4.253512882</v>
      </c>
      <c r="L17" s="3">
        <f t="shared" si="17"/>
        <v>4.109674282</v>
      </c>
      <c r="M17" s="3">
        <f t="shared" si="17"/>
        <v>3.97069979</v>
      </c>
      <c r="N17" s="3">
        <f t="shared" si="17"/>
        <v>3.836424918</v>
      </c>
      <c r="O17" s="3">
        <f t="shared" si="17"/>
        <v>3.706690742</v>
      </c>
      <c r="P17" s="3">
        <f t="shared" si="17"/>
        <v>3.581343712</v>
      </c>
      <c r="Q17" s="3">
        <f t="shared" si="17"/>
        <v>3.46023547</v>
      </c>
      <c r="R17" s="3">
        <f t="shared" si="17"/>
        <v>3.343222677</v>
      </c>
      <c r="S17" s="3">
        <f t="shared" si="17"/>
        <v>3.230166837</v>
      </c>
      <c r="T17" s="3">
        <f t="shared" si="17"/>
        <v>3.120934142</v>
      </c>
      <c r="U17" s="3">
        <f t="shared" si="17"/>
        <v>3.015395307</v>
      </c>
      <c r="V17" s="3">
        <f t="shared" ref="V17:V18" si="19"> SUM(B17:U17)</f>
        <v>83.34205266</v>
      </c>
      <c r="W17" s="3">
        <f> -10 -20 + V17</f>
        <v>53.34205266</v>
      </c>
      <c r="X17" s="3">
        <f t="shared" ref="X17:X18" si="20"> W17 * 0.7</f>
        <v>37.33943686</v>
      </c>
    </row>
    <row r="18">
      <c r="A18" s="1" t="s">
        <v>15</v>
      </c>
      <c r="B18" s="3">
        <f t="shared" ref="B18:U18" si="18"> 4/(1.035^B1)</f>
        <v>3.8647343</v>
      </c>
      <c r="C18" s="3">
        <f t="shared" si="18"/>
        <v>3.734042801</v>
      </c>
      <c r="D18" s="3">
        <f t="shared" si="18"/>
        <v>3.607770823</v>
      </c>
      <c r="E18" s="3">
        <f t="shared" si="18"/>
        <v>3.485768911</v>
      </c>
      <c r="F18" s="3">
        <f t="shared" si="18"/>
        <v>3.367892667</v>
      </c>
      <c r="G18" s="3">
        <f t="shared" si="18"/>
        <v>3.254002577</v>
      </c>
      <c r="H18" s="3">
        <f t="shared" si="18"/>
        <v>3.143963843</v>
      </c>
      <c r="I18" s="3">
        <f t="shared" si="18"/>
        <v>3.037646225</v>
      </c>
      <c r="J18" s="3">
        <f t="shared" si="18"/>
        <v>2.934923889</v>
      </c>
      <c r="K18" s="3">
        <f t="shared" si="18"/>
        <v>2.835675255</v>
      </c>
      <c r="L18" s="3">
        <f t="shared" si="18"/>
        <v>2.739782855</v>
      </c>
      <c r="M18" s="3">
        <f t="shared" si="18"/>
        <v>2.647133193</v>
      </c>
      <c r="N18" s="3">
        <f t="shared" si="18"/>
        <v>2.557616612</v>
      </c>
      <c r="O18" s="3">
        <f t="shared" si="18"/>
        <v>2.471127161</v>
      </c>
      <c r="P18" s="3">
        <f t="shared" si="18"/>
        <v>2.387562474</v>
      </c>
      <c r="Q18" s="3">
        <f t="shared" si="18"/>
        <v>2.306823647</v>
      </c>
      <c r="R18" s="3">
        <f t="shared" si="18"/>
        <v>2.228815118</v>
      </c>
      <c r="S18" s="3">
        <f t="shared" si="18"/>
        <v>2.153444558</v>
      </c>
      <c r="T18" s="3">
        <f t="shared" si="18"/>
        <v>2.080622762</v>
      </c>
      <c r="U18" s="3">
        <f t="shared" si="18"/>
        <v>2.010263538</v>
      </c>
      <c r="V18" s="3">
        <f t="shared" si="19"/>
        <v>56.84961321</v>
      </c>
      <c r="W18" s="3">
        <f> -10 + V18</f>
        <v>46.84961321</v>
      </c>
      <c r="X18" s="3">
        <f t="shared" si="20"/>
        <v>32.79472925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1.57"/>
    <col customWidth="1" min="3" max="5" width="10.29"/>
    <col customWidth="1" min="6" max="6" width="1.57"/>
    <col customWidth="1" min="7" max="9" width="10.14"/>
    <col customWidth="1" min="10" max="10" width="1.57"/>
    <col customWidth="1" min="11" max="11" width="9.71"/>
    <col customWidth="1" min="12" max="12" width="13.0"/>
    <col customWidth="1" min="13" max="13" width="1.57"/>
    <col customWidth="1" min="14" max="14" width="10.14"/>
    <col customWidth="1" min="15" max="15" width="10.29"/>
    <col customWidth="1" min="16" max="16" width="1.57"/>
    <col customWidth="1" min="17" max="18" width="13.14"/>
  </cols>
  <sheetData>
    <row r="1">
      <c r="A1" s="4" t="s">
        <v>0</v>
      </c>
      <c r="B1" s="5"/>
      <c r="C1" s="4" t="s">
        <v>4</v>
      </c>
      <c r="D1" s="4" t="s">
        <v>5</v>
      </c>
      <c r="E1" s="4" t="s">
        <v>6</v>
      </c>
      <c r="F1" s="5"/>
      <c r="G1" s="4" t="s">
        <v>7</v>
      </c>
      <c r="H1" s="4" t="s">
        <v>8</v>
      </c>
      <c r="I1" s="4" t="s">
        <v>9</v>
      </c>
      <c r="J1" s="5"/>
      <c r="K1" s="4" t="s">
        <v>10</v>
      </c>
      <c r="L1" s="4" t="s">
        <v>16</v>
      </c>
      <c r="M1" s="5"/>
      <c r="N1" s="4" t="s">
        <v>17</v>
      </c>
      <c r="O1" s="4" t="s">
        <v>18</v>
      </c>
      <c r="P1" s="5"/>
      <c r="Q1" s="4" t="s">
        <v>19</v>
      </c>
      <c r="R1" s="4" t="s">
        <v>20</v>
      </c>
      <c r="S1" s="5"/>
      <c r="T1" s="5"/>
      <c r="U1" s="5"/>
      <c r="V1" s="5"/>
      <c r="W1" s="5"/>
      <c r="X1" s="5"/>
      <c r="Y1" s="5"/>
      <c r="Z1" s="5"/>
    </row>
    <row r="2">
      <c r="A2" s="1">
        <v>1.0</v>
      </c>
      <c r="C2" s="2">
        <f> 0</f>
        <v>0</v>
      </c>
      <c r="D2" s="1">
        <v>0.0</v>
      </c>
      <c r="E2" s="1">
        <v>0.0</v>
      </c>
      <c r="G2" s="1">
        <v>0.0</v>
      </c>
      <c r="H2" s="1">
        <v>0.0</v>
      </c>
      <c r="I2" s="1">
        <v>0.0</v>
      </c>
      <c r="K2" s="3">
        <f> 6/(1.035^A2)</f>
        <v>5.797101449</v>
      </c>
      <c r="L2" s="3">
        <f t="shared" ref="L2:L21" si="1"> 6/(1.035^A2)</f>
        <v>5.797101449</v>
      </c>
      <c r="N2" s="3">
        <f> 4/(1.035^A2)</f>
        <v>3.8647343</v>
      </c>
      <c r="O2" s="3">
        <f> 4/(1.035^A2)</f>
        <v>3.8647343</v>
      </c>
      <c r="Q2" s="3">
        <f> 4/(1.035^A2)</f>
        <v>3.8647343</v>
      </c>
      <c r="R2" s="3">
        <f t="shared" ref="R2:R21" si="2"> 4/(1.035^A2)</f>
        <v>3.8647343</v>
      </c>
    </row>
    <row r="3">
      <c r="A3" s="1">
        <v>2.0</v>
      </c>
      <c r="C3" s="3">
        <f t="shared" ref="C3:C21" si="3"> 10/(1.035^A3)</f>
        <v>9.335107004</v>
      </c>
      <c r="D3" s="3">
        <f t="shared" ref="D3:D21" si="4"> 8/(1.035^A3)</f>
        <v>7.468085603</v>
      </c>
      <c r="E3" s="1">
        <v>0.0</v>
      </c>
      <c r="G3" s="3">
        <f t="shared" ref="G3:G21" si="5"> 6/(1.035^A3)</f>
        <v>5.601064202</v>
      </c>
      <c r="H3" s="3">
        <f t="shared" ref="H3:H21" si="6"> 4/(1.035^A3)</f>
        <v>3.734042801</v>
      </c>
      <c r="I3" s="1">
        <v>0.0</v>
      </c>
      <c r="K3" s="3">
        <f t="shared" ref="K3:K21" si="7"> 10/(1.035^A3)</f>
        <v>9.335107004</v>
      </c>
      <c r="L3" s="3">
        <f t="shared" si="1"/>
        <v>5.601064202</v>
      </c>
      <c r="N3" s="3">
        <f t="shared" ref="N3:N21" si="8"> 10/(1.035^A3)</f>
        <v>9.335107004</v>
      </c>
      <c r="O3" s="3">
        <f t="shared" ref="O3:O21" si="9"> 8/(1.035^A3)</f>
        <v>7.468085603</v>
      </c>
      <c r="Q3" s="3">
        <f t="shared" ref="Q3:Q21" si="10"> 6/(1.035^A3)</f>
        <v>5.601064202</v>
      </c>
      <c r="R3" s="3">
        <f t="shared" si="2"/>
        <v>3.734042801</v>
      </c>
    </row>
    <row r="4">
      <c r="A4" s="1">
        <v>3.0</v>
      </c>
      <c r="C4" s="3">
        <f t="shared" si="3"/>
        <v>9.019427057</v>
      </c>
      <c r="D4" s="3">
        <f t="shared" si="4"/>
        <v>7.215541645</v>
      </c>
      <c r="E4" s="1">
        <v>0.0</v>
      </c>
      <c r="G4" s="3">
        <f t="shared" si="5"/>
        <v>5.411656234</v>
      </c>
      <c r="H4" s="3">
        <f t="shared" si="6"/>
        <v>3.607770823</v>
      </c>
      <c r="I4" s="1">
        <v>0.0</v>
      </c>
      <c r="K4" s="3">
        <f t="shared" si="7"/>
        <v>9.019427057</v>
      </c>
      <c r="L4" s="3">
        <f t="shared" si="1"/>
        <v>5.411656234</v>
      </c>
      <c r="N4" s="3">
        <f t="shared" si="8"/>
        <v>9.019427057</v>
      </c>
      <c r="O4" s="3">
        <f t="shared" si="9"/>
        <v>7.215541645</v>
      </c>
      <c r="Q4" s="3">
        <f t="shared" si="10"/>
        <v>5.411656234</v>
      </c>
      <c r="R4" s="3">
        <f t="shared" si="2"/>
        <v>3.607770823</v>
      </c>
    </row>
    <row r="5">
      <c r="A5" s="1">
        <v>4.0</v>
      </c>
      <c r="C5" s="3">
        <f t="shared" si="3"/>
        <v>8.714422277</v>
      </c>
      <c r="D5" s="3">
        <f t="shared" si="4"/>
        <v>6.971537822</v>
      </c>
      <c r="E5" s="1">
        <v>0.0</v>
      </c>
      <c r="G5" s="3">
        <f t="shared" si="5"/>
        <v>5.228653366</v>
      </c>
      <c r="H5" s="3">
        <f t="shared" si="6"/>
        <v>3.485768911</v>
      </c>
      <c r="I5" s="1">
        <v>0.0</v>
      </c>
      <c r="K5" s="3">
        <f t="shared" si="7"/>
        <v>8.714422277</v>
      </c>
      <c r="L5" s="3">
        <f t="shared" si="1"/>
        <v>5.228653366</v>
      </c>
      <c r="N5" s="3">
        <f t="shared" si="8"/>
        <v>8.714422277</v>
      </c>
      <c r="O5" s="3">
        <f t="shared" si="9"/>
        <v>6.971537822</v>
      </c>
      <c r="Q5" s="3">
        <f t="shared" si="10"/>
        <v>5.228653366</v>
      </c>
      <c r="R5" s="3">
        <f t="shared" si="2"/>
        <v>3.485768911</v>
      </c>
    </row>
    <row r="6">
      <c r="A6" s="1">
        <v>5.0</v>
      </c>
      <c r="C6" s="3">
        <f t="shared" si="3"/>
        <v>8.419731669</v>
      </c>
      <c r="D6" s="3">
        <f t="shared" si="4"/>
        <v>6.735785335</v>
      </c>
      <c r="E6" s="1">
        <v>0.0</v>
      </c>
      <c r="G6" s="3">
        <f t="shared" si="5"/>
        <v>5.051839001</v>
      </c>
      <c r="H6" s="3">
        <f t="shared" si="6"/>
        <v>3.367892667</v>
      </c>
      <c r="I6" s="1">
        <v>0.0</v>
      </c>
      <c r="K6" s="3">
        <f t="shared" si="7"/>
        <v>8.419731669</v>
      </c>
      <c r="L6" s="3">
        <f t="shared" si="1"/>
        <v>5.051839001</v>
      </c>
      <c r="N6" s="3">
        <f t="shared" si="8"/>
        <v>8.419731669</v>
      </c>
      <c r="O6" s="3">
        <f t="shared" si="9"/>
        <v>6.735785335</v>
      </c>
      <c r="Q6" s="3">
        <f t="shared" si="10"/>
        <v>5.051839001</v>
      </c>
      <c r="R6" s="3">
        <f t="shared" si="2"/>
        <v>3.367892667</v>
      </c>
    </row>
    <row r="7">
      <c r="A7" s="1">
        <v>6.0</v>
      </c>
      <c r="C7" s="3">
        <f t="shared" si="3"/>
        <v>8.135006443</v>
      </c>
      <c r="D7" s="3">
        <f t="shared" si="4"/>
        <v>6.508005154</v>
      </c>
      <c r="E7" s="1">
        <v>0.0</v>
      </c>
      <c r="G7" s="3">
        <f t="shared" si="5"/>
        <v>4.881003866</v>
      </c>
      <c r="H7" s="3">
        <f t="shared" si="6"/>
        <v>3.254002577</v>
      </c>
      <c r="I7" s="1">
        <v>0.0</v>
      </c>
      <c r="K7" s="3">
        <f t="shared" si="7"/>
        <v>8.135006443</v>
      </c>
      <c r="L7" s="3">
        <f t="shared" si="1"/>
        <v>4.881003866</v>
      </c>
      <c r="N7" s="3">
        <f t="shared" si="8"/>
        <v>8.135006443</v>
      </c>
      <c r="O7" s="3">
        <f t="shared" si="9"/>
        <v>6.508005154</v>
      </c>
      <c r="Q7" s="3">
        <f t="shared" si="10"/>
        <v>4.881003866</v>
      </c>
      <c r="R7" s="3">
        <f t="shared" si="2"/>
        <v>3.254002577</v>
      </c>
    </row>
    <row r="8">
      <c r="A8" s="1">
        <v>7.0</v>
      </c>
      <c r="C8" s="3">
        <f t="shared" si="3"/>
        <v>7.859909607</v>
      </c>
      <c r="D8" s="3">
        <f t="shared" si="4"/>
        <v>6.287927685</v>
      </c>
      <c r="E8" s="1">
        <v>0.0</v>
      </c>
      <c r="G8" s="3">
        <f t="shared" si="5"/>
        <v>4.715945764</v>
      </c>
      <c r="H8" s="3">
        <f t="shared" si="6"/>
        <v>3.143963843</v>
      </c>
      <c r="I8" s="1">
        <v>0.0</v>
      </c>
      <c r="K8" s="3">
        <f t="shared" si="7"/>
        <v>7.859909607</v>
      </c>
      <c r="L8" s="3">
        <f t="shared" si="1"/>
        <v>4.715945764</v>
      </c>
      <c r="N8" s="3">
        <f t="shared" si="8"/>
        <v>7.859909607</v>
      </c>
      <c r="O8" s="3">
        <f t="shared" si="9"/>
        <v>6.287927685</v>
      </c>
      <c r="Q8" s="3">
        <f t="shared" si="10"/>
        <v>4.715945764</v>
      </c>
      <c r="R8" s="3">
        <f t="shared" si="2"/>
        <v>3.143963843</v>
      </c>
    </row>
    <row r="9">
      <c r="A9" s="1">
        <v>8.0</v>
      </c>
      <c r="C9" s="3">
        <f t="shared" si="3"/>
        <v>7.594115562</v>
      </c>
      <c r="D9" s="3">
        <f t="shared" si="4"/>
        <v>6.07529245</v>
      </c>
      <c r="E9" s="1">
        <v>0.0</v>
      </c>
      <c r="G9" s="3">
        <f t="shared" si="5"/>
        <v>4.556469337</v>
      </c>
      <c r="H9" s="3">
        <f t="shared" si="6"/>
        <v>3.037646225</v>
      </c>
      <c r="I9" s="1">
        <v>0.0</v>
      </c>
      <c r="K9" s="3">
        <f t="shared" si="7"/>
        <v>7.594115562</v>
      </c>
      <c r="L9" s="3">
        <f t="shared" si="1"/>
        <v>4.556469337</v>
      </c>
      <c r="N9" s="3">
        <f t="shared" si="8"/>
        <v>7.594115562</v>
      </c>
      <c r="O9" s="3">
        <f t="shared" si="9"/>
        <v>6.07529245</v>
      </c>
      <c r="Q9" s="3">
        <f t="shared" si="10"/>
        <v>4.556469337</v>
      </c>
      <c r="R9" s="3">
        <f t="shared" si="2"/>
        <v>3.037646225</v>
      </c>
    </row>
    <row r="10">
      <c r="A10" s="1">
        <v>9.0</v>
      </c>
      <c r="C10" s="3">
        <f t="shared" si="3"/>
        <v>7.337309722</v>
      </c>
      <c r="D10" s="3">
        <f t="shared" si="4"/>
        <v>5.869847778</v>
      </c>
      <c r="E10" s="1">
        <v>0.0</v>
      </c>
      <c r="G10" s="3">
        <f t="shared" si="5"/>
        <v>4.402385833</v>
      </c>
      <c r="H10" s="3">
        <f t="shared" si="6"/>
        <v>2.934923889</v>
      </c>
      <c r="I10" s="1">
        <v>0.0</v>
      </c>
      <c r="K10" s="3">
        <f t="shared" si="7"/>
        <v>7.337309722</v>
      </c>
      <c r="L10" s="3">
        <f t="shared" si="1"/>
        <v>4.402385833</v>
      </c>
      <c r="N10" s="3">
        <f t="shared" si="8"/>
        <v>7.337309722</v>
      </c>
      <c r="O10" s="3">
        <f t="shared" si="9"/>
        <v>5.869847778</v>
      </c>
      <c r="Q10" s="3">
        <f t="shared" si="10"/>
        <v>4.402385833</v>
      </c>
      <c r="R10" s="3">
        <f t="shared" si="2"/>
        <v>2.934923889</v>
      </c>
    </row>
    <row r="11">
      <c r="A11" s="1">
        <v>10.0</v>
      </c>
      <c r="C11" s="3">
        <f t="shared" si="3"/>
        <v>7.089188137</v>
      </c>
      <c r="D11" s="3">
        <f t="shared" si="4"/>
        <v>5.67135051</v>
      </c>
      <c r="E11" s="1">
        <v>0.0</v>
      </c>
      <c r="G11" s="3">
        <f t="shared" si="5"/>
        <v>4.253512882</v>
      </c>
      <c r="H11" s="3">
        <f t="shared" si="6"/>
        <v>2.835675255</v>
      </c>
      <c r="I11" s="1">
        <v>0.0</v>
      </c>
      <c r="K11" s="3">
        <f t="shared" si="7"/>
        <v>7.089188137</v>
      </c>
      <c r="L11" s="3">
        <f t="shared" si="1"/>
        <v>4.253512882</v>
      </c>
      <c r="N11" s="3">
        <f t="shared" si="8"/>
        <v>7.089188137</v>
      </c>
      <c r="O11" s="3">
        <f t="shared" si="9"/>
        <v>5.67135051</v>
      </c>
      <c r="Q11" s="3">
        <f t="shared" si="10"/>
        <v>4.253512882</v>
      </c>
      <c r="R11" s="3">
        <f t="shared" si="2"/>
        <v>2.835675255</v>
      </c>
    </row>
    <row r="12">
      <c r="A12" s="1">
        <v>11.0</v>
      </c>
      <c r="C12" s="3">
        <f t="shared" si="3"/>
        <v>6.849457137</v>
      </c>
      <c r="D12" s="3">
        <f t="shared" si="4"/>
        <v>5.47956571</v>
      </c>
      <c r="E12" s="1">
        <v>0.0</v>
      </c>
      <c r="G12" s="3">
        <f t="shared" si="5"/>
        <v>4.109674282</v>
      </c>
      <c r="H12" s="3">
        <f t="shared" si="6"/>
        <v>2.739782855</v>
      </c>
      <c r="I12" s="1">
        <v>0.0</v>
      </c>
      <c r="K12" s="3">
        <f t="shared" si="7"/>
        <v>6.849457137</v>
      </c>
      <c r="L12" s="3">
        <f t="shared" si="1"/>
        <v>4.109674282</v>
      </c>
      <c r="N12" s="3">
        <f t="shared" si="8"/>
        <v>6.849457137</v>
      </c>
      <c r="O12" s="3">
        <f t="shared" si="9"/>
        <v>5.47956571</v>
      </c>
      <c r="Q12" s="3">
        <f t="shared" si="10"/>
        <v>4.109674282</v>
      </c>
      <c r="R12" s="3">
        <f t="shared" si="2"/>
        <v>2.739782855</v>
      </c>
    </row>
    <row r="13">
      <c r="A13" s="1">
        <v>12.0</v>
      </c>
      <c r="C13" s="3">
        <f t="shared" si="3"/>
        <v>6.617832983</v>
      </c>
      <c r="D13" s="3">
        <f t="shared" si="4"/>
        <v>5.294266386</v>
      </c>
      <c r="E13" s="1">
        <v>0.0</v>
      </c>
      <c r="G13" s="3">
        <f t="shared" si="5"/>
        <v>3.97069979</v>
      </c>
      <c r="H13" s="3">
        <f t="shared" si="6"/>
        <v>2.647133193</v>
      </c>
      <c r="I13" s="1">
        <v>0.0</v>
      </c>
      <c r="K13" s="3">
        <f t="shared" si="7"/>
        <v>6.617832983</v>
      </c>
      <c r="L13" s="3">
        <f t="shared" si="1"/>
        <v>3.97069979</v>
      </c>
      <c r="N13" s="3">
        <f t="shared" si="8"/>
        <v>6.617832983</v>
      </c>
      <c r="O13" s="3">
        <f t="shared" si="9"/>
        <v>5.294266386</v>
      </c>
      <c r="Q13" s="3">
        <f t="shared" si="10"/>
        <v>3.97069979</v>
      </c>
      <c r="R13" s="3">
        <f t="shared" si="2"/>
        <v>2.647133193</v>
      </c>
    </row>
    <row r="14">
      <c r="A14" s="1">
        <v>13.0</v>
      </c>
      <c r="C14" s="3">
        <f t="shared" si="3"/>
        <v>6.394041529</v>
      </c>
      <c r="D14" s="3">
        <f t="shared" si="4"/>
        <v>5.115233223</v>
      </c>
      <c r="E14" s="1">
        <v>0.0</v>
      </c>
      <c r="G14" s="3">
        <f t="shared" si="5"/>
        <v>3.836424918</v>
      </c>
      <c r="H14" s="3">
        <f t="shared" si="6"/>
        <v>2.557616612</v>
      </c>
      <c r="I14" s="1">
        <v>0.0</v>
      </c>
      <c r="K14" s="3">
        <f t="shared" si="7"/>
        <v>6.394041529</v>
      </c>
      <c r="L14" s="3">
        <f t="shared" si="1"/>
        <v>3.836424918</v>
      </c>
      <c r="N14" s="3">
        <f t="shared" si="8"/>
        <v>6.394041529</v>
      </c>
      <c r="O14" s="3">
        <f t="shared" si="9"/>
        <v>5.115233223</v>
      </c>
      <c r="Q14" s="3">
        <f t="shared" si="10"/>
        <v>3.836424918</v>
      </c>
      <c r="R14" s="3">
        <f t="shared" si="2"/>
        <v>2.557616612</v>
      </c>
    </row>
    <row r="15">
      <c r="A15" s="1">
        <v>14.0</v>
      </c>
      <c r="C15" s="3">
        <f t="shared" si="3"/>
        <v>6.177817903</v>
      </c>
      <c r="D15" s="3">
        <f t="shared" si="4"/>
        <v>4.942254322</v>
      </c>
      <c r="E15" s="1">
        <v>0.0</v>
      </c>
      <c r="G15" s="3">
        <f t="shared" si="5"/>
        <v>3.706690742</v>
      </c>
      <c r="H15" s="3">
        <f t="shared" si="6"/>
        <v>2.471127161</v>
      </c>
      <c r="I15" s="1">
        <v>0.0</v>
      </c>
      <c r="K15" s="3">
        <f t="shared" si="7"/>
        <v>6.177817903</v>
      </c>
      <c r="L15" s="3">
        <f t="shared" si="1"/>
        <v>3.706690742</v>
      </c>
      <c r="N15" s="3">
        <f t="shared" si="8"/>
        <v>6.177817903</v>
      </c>
      <c r="O15" s="3">
        <f t="shared" si="9"/>
        <v>4.942254322</v>
      </c>
      <c r="Q15" s="3">
        <f t="shared" si="10"/>
        <v>3.706690742</v>
      </c>
      <c r="R15" s="3">
        <f t="shared" si="2"/>
        <v>2.471127161</v>
      </c>
    </row>
    <row r="16">
      <c r="A16" s="1">
        <v>15.0</v>
      </c>
      <c r="C16" s="3">
        <f t="shared" si="3"/>
        <v>5.968906186</v>
      </c>
      <c r="D16" s="3">
        <f t="shared" si="4"/>
        <v>4.775124949</v>
      </c>
      <c r="E16" s="1">
        <v>0.0</v>
      </c>
      <c r="G16" s="3">
        <f t="shared" si="5"/>
        <v>3.581343712</v>
      </c>
      <c r="H16" s="3">
        <f t="shared" si="6"/>
        <v>2.387562474</v>
      </c>
      <c r="I16" s="1">
        <v>0.0</v>
      </c>
      <c r="K16" s="3">
        <f t="shared" si="7"/>
        <v>5.968906186</v>
      </c>
      <c r="L16" s="3">
        <f t="shared" si="1"/>
        <v>3.581343712</v>
      </c>
      <c r="N16" s="3">
        <f t="shared" si="8"/>
        <v>5.968906186</v>
      </c>
      <c r="O16" s="3">
        <f t="shared" si="9"/>
        <v>4.775124949</v>
      </c>
      <c r="Q16" s="3">
        <f t="shared" si="10"/>
        <v>3.581343712</v>
      </c>
      <c r="R16" s="3">
        <f t="shared" si="2"/>
        <v>2.387562474</v>
      </c>
    </row>
    <row r="17">
      <c r="A17" s="1">
        <v>16.0</v>
      </c>
      <c r="C17" s="3">
        <f t="shared" si="3"/>
        <v>5.767059117</v>
      </c>
      <c r="D17" s="3">
        <f t="shared" si="4"/>
        <v>4.613647294</v>
      </c>
      <c r="E17" s="1">
        <v>0.0</v>
      </c>
      <c r="G17" s="3">
        <f t="shared" si="5"/>
        <v>3.46023547</v>
      </c>
      <c r="H17" s="3">
        <f t="shared" si="6"/>
        <v>2.306823647</v>
      </c>
      <c r="I17" s="1">
        <v>0.0</v>
      </c>
      <c r="K17" s="3">
        <f t="shared" si="7"/>
        <v>5.767059117</v>
      </c>
      <c r="L17" s="3">
        <f t="shared" si="1"/>
        <v>3.46023547</v>
      </c>
      <c r="N17" s="3">
        <f t="shared" si="8"/>
        <v>5.767059117</v>
      </c>
      <c r="O17" s="3">
        <f t="shared" si="9"/>
        <v>4.613647294</v>
      </c>
      <c r="Q17" s="3">
        <f t="shared" si="10"/>
        <v>3.46023547</v>
      </c>
      <c r="R17" s="3">
        <f t="shared" si="2"/>
        <v>2.306823647</v>
      </c>
    </row>
    <row r="18">
      <c r="A18" s="1">
        <v>17.0</v>
      </c>
      <c r="C18" s="3">
        <f t="shared" si="3"/>
        <v>5.572037794</v>
      </c>
      <c r="D18" s="3">
        <f t="shared" si="4"/>
        <v>4.457630235</v>
      </c>
      <c r="E18" s="1">
        <v>0.0</v>
      </c>
      <c r="G18" s="3">
        <f t="shared" si="5"/>
        <v>3.343222677</v>
      </c>
      <c r="H18" s="3">
        <f t="shared" si="6"/>
        <v>2.228815118</v>
      </c>
      <c r="I18" s="1">
        <v>0.0</v>
      </c>
      <c r="K18" s="3">
        <f t="shared" si="7"/>
        <v>5.572037794</v>
      </c>
      <c r="L18" s="3">
        <f t="shared" si="1"/>
        <v>3.343222677</v>
      </c>
      <c r="N18" s="3">
        <f t="shared" si="8"/>
        <v>5.572037794</v>
      </c>
      <c r="O18" s="3">
        <f t="shared" si="9"/>
        <v>4.457630235</v>
      </c>
      <c r="Q18" s="3">
        <f t="shared" si="10"/>
        <v>3.343222677</v>
      </c>
      <c r="R18" s="3">
        <f t="shared" si="2"/>
        <v>2.228815118</v>
      </c>
    </row>
    <row r="19">
      <c r="A19" s="1">
        <v>18.0</v>
      </c>
      <c r="C19" s="3">
        <f t="shared" si="3"/>
        <v>5.383611396</v>
      </c>
      <c r="D19" s="3">
        <f t="shared" si="4"/>
        <v>4.306889116</v>
      </c>
      <c r="E19" s="1">
        <v>0.0</v>
      </c>
      <c r="G19" s="3">
        <f t="shared" si="5"/>
        <v>3.230166837</v>
      </c>
      <c r="H19" s="3">
        <f t="shared" si="6"/>
        <v>2.153444558</v>
      </c>
      <c r="I19" s="1">
        <v>0.0</v>
      </c>
      <c r="K19" s="3">
        <f t="shared" si="7"/>
        <v>5.383611396</v>
      </c>
      <c r="L19" s="3">
        <f t="shared" si="1"/>
        <v>3.230166837</v>
      </c>
      <c r="N19" s="3">
        <f t="shared" si="8"/>
        <v>5.383611396</v>
      </c>
      <c r="O19" s="3">
        <f t="shared" si="9"/>
        <v>4.306889116</v>
      </c>
      <c r="Q19" s="3">
        <f t="shared" si="10"/>
        <v>3.230166837</v>
      </c>
      <c r="R19" s="3">
        <f t="shared" si="2"/>
        <v>2.153444558</v>
      </c>
    </row>
    <row r="20">
      <c r="A20" s="1">
        <v>19.0</v>
      </c>
      <c r="C20" s="3">
        <f t="shared" si="3"/>
        <v>5.201556904</v>
      </c>
      <c r="D20" s="3">
        <f t="shared" si="4"/>
        <v>4.161245523</v>
      </c>
      <c r="E20" s="1">
        <v>0.0</v>
      </c>
      <c r="G20" s="3">
        <f t="shared" si="5"/>
        <v>3.120934142</v>
      </c>
      <c r="H20" s="3">
        <f t="shared" si="6"/>
        <v>2.080622762</v>
      </c>
      <c r="I20" s="1">
        <v>0.0</v>
      </c>
      <c r="K20" s="3">
        <f t="shared" si="7"/>
        <v>5.201556904</v>
      </c>
      <c r="L20" s="3">
        <f t="shared" si="1"/>
        <v>3.120934142</v>
      </c>
      <c r="N20" s="3">
        <f t="shared" si="8"/>
        <v>5.201556904</v>
      </c>
      <c r="O20" s="3">
        <f t="shared" si="9"/>
        <v>4.161245523</v>
      </c>
      <c r="Q20" s="3">
        <f t="shared" si="10"/>
        <v>3.120934142</v>
      </c>
      <c r="R20" s="3">
        <f t="shared" si="2"/>
        <v>2.080622762</v>
      </c>
    </row>
    <row r="21">
      <c r="A21" s="1">
        <v>20.0</v>
      </c>
      <c r="C21" s="3">
        <f t="shared" si="3"/>
        <v>5.025658844</v>
      </c>
      <c r="D21" s="3">
        <f t="shared" si="4"/>
        <v>4.020527075</v>
      </c>
      <c r="E21" s="1">
        <v>0.0</v>
      </c>
      <c r="G21" s="3">
        <f t="shared" si="5"/>
        <v>3.015395307</v>
      </c>
      <c r="H21" s="3">
        <f t="shared" si="6"/>
        <v>2.010263538</v>
      </c>
      <c r="I21" s="1">
        <v>0.0</v>
      </c>
      <c r="K21" s="3">
        <f t="shared" si="7"/>
        <v>5.025658844</v>
      </c>
      <c r="L21" s="3">
        <f t="shared" si="1"/>
        <v>3.015395307</v>
      </c>
      <c r="N21" s="3">
        <f t="shared" si="8"/>
        <v>5.025658844</v>
      </c>
      <c r="O21" s="3">
        <f t="shared" si="9"/>
        <v>4.020527075</v>
      </c>
      <c r="Q21" s="3">
        <f t="shared" si="10"/>
        <v>3.015395307</v>
      </c>
      <c r="R21" s="3">
        <f t="shared" si="2"/>
        <v>2.010263538</v>
      </c>
    </row>
    <row r="22">
      <c r="A22" s="1" t="s">
        <v>1</v>
      </c>
      <c r="C22" s="3">
        <f t="shared" ref="C22:E22" si="11"> SUM(C2:C21)</f>
        <v>132.4621973</v>
      </c>
      <c r="D22" s="3">
        <f t="shared" si="11"/>
        <v>105.9697578</v>
      </c>
      <c r="E22" s="2">
        <f t="shared" si="11"/>
        <v>0</v>
      </c>
      <c r="G22" s="3">
        <f t="shared" ref="G22:H22" si="12"> SUM(G3:G21)</f>
        <v>79.47731836</v>
      </c>
      <c r="H22" s="3">
        <f t="shared" si="12"/>
        <v>52.98487891</v>
      </c>
      <c r="I22" s="1">
        <v>0.0</v>
      </c>
      <c r="K22" s="3">
        <f t="shared" ref="K22:L22" si="13"> SUM(K2:K21)</f>
        <v>138.2592987</v>
      </c>
      <c r="L22" s="3">
        <f t="shared" si="13"/>
        <v>85.27441981</v>
      </c>
      <c r="N22" s="3">
        <f t="shared" ref="N22:O22" si="14"> SUM(N2:N21)</f>
        <v>136.3269316</v>
      </c>
      <c r="O22" s="3">
        <f t="shared" si="14"/>
        <v>109.8344921</v>
      </c>
      <c r="Q22" s="3">
        <f t="shared" ref="Q22:R22" si="15"> SUM(Q2:Q21)</f>
        <v>83.34205266</v>
      </c>
      <c r="R22" s="3">
        <f t="shared" si="15"/>
        <v>56.84961321</v>
      </c>
    </row>
    <row r="23">
      <c r="A23" s="1" t="s">
        <v>2</v>
      </c>
      <c r="C23" s="3">
        <f> -30 - 5 + C22</f>
        <v>97.46219727</v>
      </c>
      <c r="D23" s="3">
        <f> -15 - 5 + D22</f>
        <v>85.96975782</v>
      </c>
      <c r="E23" s="2">
        <f> -5</f>
        <v>-5</v>
      </c>
      <c r="G23" s="3">
        <f> -20 - 5 + G22</f>
        <v>54.47731836</v>
      </c>
      <c r="H23" s="3">
        <f> -10 - 5 + H22</f>
        <v>37.98487891</v>
      </c>
      <c r="I23" s="2">
        <f> -5</f>
        <v>-5</v>
      </c>
      <c r="K23" s="3">
        <f t="shared" ref="K23:L23" si="16"> -20 + K22</f>
        <v>118.2592987</v>
      </c>
      <c r="L23" s="3">
        <f t="shared" si="16"/>
        <v>65.27441981</v>
      </c>
      <c r="N23" s="3">
        <f> -10 -30 + N22</f>
        <v>96.32693157</v>
      </c>
      <c r="O23" s="3">
        <f> -10 + O22</f>
        <v>99.83449212</v>
      </c>
      <c r="Q23" s="3">
        <f> -10 -20 + Q22</f>
        <v>53.34205266</v>
      </c>
      <c r="R23" s="3">
        <f> -10 + R22</f>
        <v>46.84961321</v>
      </c>
    </row>
    <row r="24">
      <c r="A24" s="1" t="s">
        <v>3</v>
      </c>
      <c r="C24" s="3">
        <f t="shared" ref="C24:E24" si="17"> C23 * 0.3</f>
        <v>29.23865918</v>
      </c>
      <c r="D24" s="3">
        <f t="shared" si="17"/>
        <v>25.79092734</v>
      </c>
      <c r="E24" s="3">
        <f t="shared" si="17"/>
        <v>-1.5</v>
      </c>
      <c r="F24" s="3"/>
      <c r="G24" s="3">
        <f t="shared" ref="G24:I24" si="18"> G23 * 0.7</f>
        <v>38.13412285</v>
      </c>
      <c r="H24" s="3">
        <f t="shared" si="18"/>
        <v>26.58941524</v>
      </c>
      <c r="I24" s="3">
        <f t="shared" si="18"/>
        <v>-3.5</v>
      </c>
      <c r="J24" s="3"/>
      <c r="K24" s="3">
        <f> K23 * 0.3</f>
        <v>35.47778962</v>
      </c>
      <c r="L24" s="3">
        <f> L23 * 0.7</f>
        <v>45.69209387</v>
      </c>
      <c r="M24" s="3"/>
      <c r="N24" s="3">
        <f t="shared" ref="N24:O24" si="19"> N23 * 0.3</f>
        <v>28.89807947</v>
      </c>
      <c r="O24" s="3">
        <f t="shared" si="19"/>
        <v>29.95034763</v>
      </c>
      <c r="P24" s="3"/>
      <c r="Q24" s="3">
        <f t="shared" ref="Q24:R24" si="20"> Q23 * 0.7</f>
        <v>37.33943686</v>
      </c>
      <c r="R24" s="3">
        <f t="shared" si="20"/>
        <v>32.79472925</v>
      </c>
    </row>
  </sheetData>
  <drawing r:id="rId1"/>
</worksheet>
</file>