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4ster\Downloads\"/>
    </mc:Choice>
  </mc:AlternateContent>
  <xr:revisionPtr revIDLastSave="0" documentId="13_ncr:1_{BD4DE7C3-3D95-4346-B0D6-7A36C7C44C90}" xr6:coauthVersionLast="47" xr6:coauthVersionMax="47" xr10:uidLastSave="{00000000-0000-0000-0000-000000000000}"/>
  <bookViews>
    <workbookView xWindow="-110" yWindow="-110" windowWidth="19420" windowHeight="10560" firstSheet="1" activeTab="1" xr2:uid="{00000000-000D-0000-FFFF-FFFF00000000}"/>
  </bookViews>
  <sheets>
    <sheet name="Weekly Dataset" sheetId="1" r:id="rId1"/>
    <sheet name="PHASE I (part1)" sheetId="10" r:id="rId2"/>
    <sheet name="PHASE II (part1)" sheetId="9" r:id="rId3"/>
    <sheet name="Bar Plot" sheetId="2" r:id="rId4"/>
    <sheet name="PHASE I (part2)" sheetId="4" r:id="rId5"/>
    <sheet name="PHASE II (part2)" sheetId="7" r:id="rId6"/>
    <sheet name="WHO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T3" i="10"/>
  <c r="C4" i="10"/>
  <c r="C5" i="10"/>
  <c r="C6" i="10"/>
  <c r="C7" i="10"/>
  <c r="T7" i="10"/>
  <c r="C8" i="10"/>
  <c r="T8" i="10"/>
  <c r="C9" i="10"/>
  <c r="T9" i="10"/>
  <c r="C10" i="10"/>
  <c r="T10" i="10"/>
  <c r="C11" i="10"/>
  <c r="T11" i="10"/>
  <c r="C12" i="10"/>
  <c r="T12" i="10"/>
  <c r="C13" i="10"/>
  <c r="T13" i="10"/>
  <c r="C14" i="10"/>
  <c r="T14" i="10"/>
  <c r="C15" i="10"/>
  <c r="T15" i="10"/>
  <c r="C16" i="10"/>
  <c r="T16" i="10"/>
  <c r="C17" i="10"/>
  <c r="T17" i="10"/>
  <c r="C18" i="10"/>
  <c r="T18" i="10"/>
  <c r="J5" i="10"/>
  <c r="AA5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G6" i="4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2" i="8"/>
  <c r="W5" i="10" l="1"/>
  <c r="Y4" i="10" s="1"/>
  <c r="AC5" i="10" s="1"/>
  <c r="F5" i="10"/>
  <c r="I5" i="10" s="1"/>
  <c r="AH20" i="4"/>
  <c r="AI20" i="4" s="1"/>
  <c r="AK20" i="4"/>
  <c r="AH19" i="4"/>
  <c r="AI19" i="4" s="1"/>
  <c r="AK19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4" i="4"/>
  <c r="AP24" i="4" s="1"/>
  <c r="AH5" i="4"/>
  <c r="AI5" i="4" s="1"/>
  <c r="AH6" i="4"/>
  <c r="AH7" i="4"/>
  <c r="AI7" i="4" s="1"/>
  <c r="AH8" i="4"/>
  <c r="AI8" i="4" s="1"/>
  <c r="AH9" i="4"/>
  <c r="AI9" i="4" s="1"/>
  <c r="AH10" i="4"/>
  <c r="AI10" i="4" s="1"/>
  <c r="AH11" i="4"/>
  <c r="AH12" i="4"/>
  <c r="AI12" i="4" s="1"/>
  <c r="AQ28" i="4" s="1"/>
  <c r="AH13" i="4"/>
  <c r="AI13" i="4" s="1"/>
  <c r="AH14" i="4"/>
  <c r="AI14" i="4" s="1"/>
  <c r="AH15" i="4"/>
  <c r="AI15" i="4" s="1"/>
  <c r="AH16" i="4"/>
  <c r="AI16" i="4" s="1"/>
  <c r="AH17" i="4"/>
  <c r="AI17" i="4" s="1"/>
  <c r="AH18" i="4"/>
  <c r="AI18" i="4" s="1"/>
  <c r="AH4" i="4"/>
  <c r="AI6" i="4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4" i="7"/>
  <c r="H4" i="10" l="1"/>
  <c r="L5" i="10" s="1"/>
  <c r="K5" i="10"/>
  <c r="AI11" i="4"/>
  <c r="AP28" i="4"/>
  <c r="AI4" i="4"/>
  <c r="AK2" i="4"/>
  <c r="AL8" i="4" s="1"/>
  <c r="AM6" i="4"/>
  <c r="AL6" i="4"/>
  <c r="AQ6" i="4"/>
  <c r="AN6" i="4"/>
  <c r="G5" i="10"/>
  <c r="Z5" i="10"/>
  <c r="AB5" i="10"/>
  <c r="X5" i="10"/>
  <c r="M5" i="10"/>
  <c r="N5" i="10"/>
  <c r="AD5" i="10"/>
  <c r="AE5" i="10"/>
  <c r="AP17" i="4"/>
  <c r="AN15" i="4"/>
  <c r="AM13" i="4"/>
  <c r="AQ13" i="4"/>
  <c r="AO16" i="4"/>
  <c r="AO8" i="4"/>
  <c r="AM4" i="4"/>
  <c r="AO24" i="4" s="1"/>
  <c r="AP19" i="4"/>
  <c r="AM15" i="4"/>
  <c r="G19" i="4"/>
  <c r="C19" i="4"/>
  <c r="G4" i="4"/>
  <c r="G5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AP6" i="4" l="1"/>
  <c r="AL12" i="4"/>
  <c r="AO6" i="4"/>
  <c r="AO17" i="4"/>
  <c r="AQ15" i="4"/>
  <c r="AL20" i="4"/>
  <c r="AP7" i="4"/>
  <c r="AP8" i="4"/>
  <c r="AN9" i="4"/>
  <c r="AL5" i="4"/>
  <c r="AQ14" i="4"/>
  <c r="AP11" i="4"/>
  <c r="AQ8" i="4"/>
  <c r="AN5" i="4"/>
  <c r="AO4" i="4"/>
  <c r="AQ17" i="4"/>
  <c r="AO12" i="4"/>
  <c r="AN18" i="4"/>
  <c r="AQ16" i="4"/>
  <c r="AN13" i="4"/>
  <c r="AN20" i="4"/>
  <c r="AO5" i="4"/>
  <c r="AQ10" i="4"/>
  <c r="AO9" i="4"/>
  <c r="AL13" i="4"/>
  <c r="AO14" i="4"/>
  <c r="AM8" i="4"/>
  <c r="AM11" i="4"/>
  <c r="AM10" i="4"/>
  <c r="AL14" i="4"/>
  <c r="AO11" i="4"/>
  <c r="AQ4" i="4"/>
  <c r="AL11" i="4"/>
  <c r="AQ12" i="4"/>
  <c r="AL10" i="4"/>
  <c r="AO13" i="4"/>
  <c r="AP4" i="4"/>
  <c r="AP16" i="4"/>
  <c r="AQ18" i="4"/>
  <c r="AM19" i="4"/>
  <c r="AM18" i="4"/>
  <c r="AO10" i="4"/>
  <c r="AO19" i="4"/>
  <c r="AL18" i="4"/>
  <c r="AO15" i="4"/>
  <c r="AL19" i="4"/>
  <c r="AN4" i="4"/>
  <c r="AO18" i="4"/>
  <c r="AN14" i="4"/>
  <c r="AQ19" i="4"/>
  <c r="AN10" i="4"/>
  <c r="AP15" i="4"/>
  <c r="AP10" i="4"/>
  <c r="AN19" i="4"/>
  <c r="AN12" i="4"/>
  <c r="AP5" i="4"/>
  <c r="AQ7" i="4"/>
  <c r="AN8" i="4"/>
  <c r="AN11" i="4"/>
  <c r="AL7" i="4"/>
  <c r="AN17" i="4"/>
  <c r="AO7" i="4"/>
  <c r="AM9" i="4"/>
  <c r="AQ5" i="4"/>
  <c r="AP9" i="4"/>
  <c r="AP14" i="4"/>
  <c r="AQ9" i="4"/>
  <c r="AM12" i="4"/>
  <c r="AM5" i="4"/>
  <c r="AN7" i="4"/>
  <c r="AP13" i="4"/>
  <c r="AQ11" i="4"/>
  <c r="AM17" i="4"/>
  <c r="AL4" i="4"/>
  <c r="AQ24" i="4" s="1"/>
  <c r="AL17" i="4"/>
  <c r="AL15" i="4"/>
  <c r="AM7" i="4"/>
  <c r="AP18" i="4"/>
  <c r="AM20" i="4"/>
  <c r="AO20" i="4"/>
  <c r="AP20" i="4"/>
  <c r="AQ20" i="4"/>
  <c r="AL16" i="4"/>
  <c r="AN16" i="4"/>
  <c r="AM14" i="4"/>
  <c r="AM16" i="4"/>
  <c r="AP12" i="4"/>
  <c r="AL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U4" i="4" l="1"/>
  <c r="H6" i="4" s="1"/>
  <c r="D19" i="4" l="1"/>
  <c r="H19" i="4"/>
  <c r="D9" i="4"/>
  <c r="D12" i="4"/>
  <c r="D14" i="4"/>
  <c r="D5" i="4"/>
  <c r="D18" i="4"/>
  <c r="D7" i="4"/>
  <c r="D15" i="4"/>
  <c r="D10" i="4"/>
  <c r="D11" i="4"/>
  <c r="D4" i="4"/>
  <c r="D16" i="4"/>
  <c r="V4" i="4"/>
  <c r="E19" i="4" s="1"/>
  <c r="D6" i="4"/>
  <c r="D8" i="4"/>
  <c r="D13" i="4"/>
  <c r="D3" i="4"/>
  <c r="D17" i="4"/>
  <c r="X4" i="4"/>
  <c r="H10" i="4"/>
  <c r="H11" i="4"/>
  <c r="H9" i="4"/>
  <c r="H12" i="4"/>
  <c r="H3" i="4"/>
  <c r="H16" i="4"/>
  <c r="H18" i="4"/>
  <c r="H8" i="4"/>
  <c r="H15" i="4"/>
  <c r="H13" i="4"/>
  <c r="H17" i="4"/>
  <c r="H14" i="4"/>
  <c r="H7" i="4"/>
  <c r="H4" i="4"/>
  <c r="H5" i="4"/>
  <c r="J6" i="4" l="1"/>
  <c r="M6" i="4"/>
  <c r="K6" i="4"/>
  <c r="L6" i="4"/>
  <c r="I19" i="4"/>
  <c r="J19" i="4"/>
  <c r="L19" i="4"/>
  <c r="M19" i="4"/>
  <c r="K19" i="4"/>
  <c r="E10" i="4"/>
  <c r="E3" i="4"/>
  <c r="E18" i="4"/>
  <c r="E9" i="4"/>
  <c r="E8" i="4"/>
  <c r="E14" i="4"/>
  <c r="E16" i="4"/>
  <c r="E15" i="4"/>
  <c r="E6" i="4"/>
  <c r="E13" i="4"/>
  <c r="E17" i="4"/>
  <c r="E7" i="4"/>
  <c r="E12" i="4"/>
  <c r="E11" i="4"/>
  <c r="E5" i="4"/>
  <c r="E4" i="4"/>
  <c r="L9" i="4"/>
  <c r="K12" i="4"/>
  <c r="J12" i="4"/>
  <c r="K4" i="4"/>
  <c r="L17" i="4"/>
  <c r="M14" i="4"/>
  <c r="J4" i="4"/>
  <c r="I12" i="4"/>
  <c r="I4" i="4"/>
  <c r="J10" i="4"/>
  <c r="K16" i="4"/>
  <c r="M15" i="4"/>
  <c r="L3" i="4"/>
  <c r="M13" i="4"/>
  <c r="L5" i="4"/>
  <c r="K10" i="4"/>
  <c r="I5" i="4"/>
  <c r="M4" i="4"/>
  <c r="L16" i="4"/>
  <c r="L12" i="4"/>
  <c r="I16" i="4"/>
  <c r="L13" i="4"/>
  <c r="M16" i="4"/>
  <c r="K8" i="4"/>
  <c r="K13" i="4"/>
  <c r="K14" i="4"/>
  <c r="K11" i="4"/>
  <c r="I14" i="4"/>
  <c r="L7" i="4"/>
  <c r="J13" i="4"/>
  <c r="L11" i="4"/>
  <c r="I6" i="4"/>
  <c r="J15" i="4"/>
  <c r="K17" i="4"/>
  <c r="M11" i="4"/>
  <c r="I8" i="4"/>
  <c r="I11" i="4"/>
  <c r="L10" i="4"/>
  <c r="L8" i="4"/>
  <c r="J5" i="4"/>
  <c r="K18" i="4"/>
  <c r="J7" i="4"/>
  <c r="L4" i="4"/>
  <c r="K3" i="4"/>
  <c r="I17" i="4"/>
  <c r="I15" i="4"/>
  <c r="M7" i="4"/>
  <c r="M8" i="4"/>
  <c r="M5" i="4"/>
  <c r="J14" i="4"/>
  <c r="I3" i="4"/>
  <c r="M17" i="4"/>
  <c r="I9" i="4"/>
  <c r="L15" i="4"/>
  <c r="L14" i="4"/>
  <c r="J17" i="4"/>
  <c r="I7" i="4"/>
  <c r="K5" i="4"/>
  <c r="J8" i="4"/>
  <c r="J3" i="4"/>
  <c r="K15" i="4"/>
  <c r="K9" i="4"/>
  <c r="J11" i="4"/>
  <c r="M18" i="4"/>
  <c r="J9" i="4"/>
  <c r="M9" i="4"/>
  <c r="I18" i="4"/>
  <c r="I10" i="4"/>
  <c r="J16" i="4"/>
  <c r="L18" i="4"/>
  <c r="J18" i="4"/>
  <c r="M3" i="4"/>
  <c r="M10" i="4"/>
  <c r="M12" i="4"/>
  <c r="I13" i="4"/>
  <c r="K7" i="4"/>
</calcChain>
</file>

<file path=xl/sharedStrings.xml><?xml version="1.0" encoding="utf-8"?>
<sst xmlns="http://schemas.openxmlformats.org/spreadsheetml/2006/main" count="119" uniqueCount="44">
  <si>
    <t>index</t>
  </si>
  <si>
    <t>tweets</t>
  </si>
  <si>
    <t>week</t>
  </si>
  <si>
    <t>MR</t>
  </si>
  <si>
    <t>LCL</t>
  </si>
  <si>
    <t>CL</t>
  </si>
  <si>
    <t>UCL</t>
  </si>
  <si>
    <t>CL MR</t>
  </si>
  <si>
    <t>UCL MR</t>
  </si>
  <si>
    <t>LCL MR</t>
  </si>
  <si>
    <t>sigma_hat</t>
  </si>
  <si>
    <t>UCL I</t>
  </si>
  <si>
    <t>LCL I</t>
  </si>
  <si>
    <t>+2sigma</t>
  </si>
  <si>
    <t>-2sigma</t>
  </si>
  <si>
    <t>+sigma</t>
  </si>
  <si>
    <t>-sigma</t>
  </si>
  <si>
    <t>tweet</t>
  </si>
  <si>
    <t>CL Mr</t>
  </si>
  <si>
    <t>CL I</t>
  </si>
  <si>
    <t>sigma</t>
  </si>
  <si>
    <t>Death</t>
  </si>
  <si>
    <t>Case</t>
  </si>
  <si>
    <t>Death Scaled</t>
  </si>
  <si>
    <t>tweets Scaled</t>
  </si>
  <si>
    <t>Case Scaled</t>
  </si>
  <si>
    <t>I</t>
  </si>
  <si>
    <t>Tweet Count</t>
  </si>
  <si>
    <t>2*Sigma(+)</t>
  </si>
  <si>
    <t>1*Sigma(+)</t>
  </si>
  <si>
    <t>1*Sigma(-)</t>
  </si>
  <si>
    <t>Sigma_hat</t>
  </si>
  <si>
    <t>Week number</t>
  </si>
  <si>
    <t>Tweets Count</t>
  </si>
  <si>
    <t>در هفته نشان داده شده در نمودار فوق، به دلایل ذکر شده در گزارش، تصمیم به دو قسمت کردن دیتاست گرفتیم</t>
  </si>
  <si>
    <t>فاز دوم در قسمت اول تحلیل</t>
  </si>
  <si>
    <t>فاز اول در قسمت اول تحلیل (قبل از اصلاح)</t>
  </si>
  <si>
    <t>فاز اول در قسمت اول تحلیل (بعد از اصلاح)</t>
  </si>
  <si>
    <r>
      <rPr>
        <b/>
        <sz val="11"/>
        <color theme="0"/>
        <rFont val="B Nazanin"/>
        <charset val="178"/>
      </rPr>
      <t>حدود نمودار کنترلی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Times New Roman"/>
        <family val="1"/>
      </rPr>
      <t>I</t>
    </r>
  </si>
  <si>
    <r>
      <rPr>
        <b/>
        <sz val="11"/>
        <color theme="0"/>
        <rFont val="B Nazanin"/>
        <charset val="178"/>
      </rPr>
      <t>حدود نمودار کنترلی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Times New Roman"/>
        <family val="1"/>
      </rPr>
      <t>MR</t>
    </r>
  </si>
  <si>
    <t>فاز اول در قسمت دوم تحلیل(قبل از اصلاح)</t>
  </si>
  <si>
    <t>فاز اول در قسمت دوم تحلیل(پس از اصلاح)</t>
  </si>
  <si>
    <t>فاز دوم در قسمت دوم تحلیل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</si>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</sst>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Bahnschrift SemiBold SemiConden"/>
      <family val="2"/>
    </font>
    <font>
      <b/>
      <sz val="11"/>
      <color theme="0"/>
      <name val="B Yekan"/>
      <charset val="178"/>
    </font>
    <font>
      <b/>
      <sz val="14"/>
      <color theme="0"/>
      <name val="B Yekan"/>
      <charset val="178"/>
    </font>
    <font>
      <b/>
      <sz val="12"/>
      <color theme="0"/>
      <name val="Bahnschrift SemiBold SemiConden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0"/>
      <name val="Bahnschrift SemiBold SemiConden"/>
      <family val="2"/>
    </font>
    <font>
      <b/>
      <sz val="14"/>
      <color theme="1"/>
      <name val="Bahnschrift SemiBold Condensed"/>
      <family val="2"/>
    </font>
    <font>
      <b/>
      <sz val="14"/>
      <color theme="0"/>
      <name val="Bahnschrift SemiBold Condensed"/>
      <family val="2"/>
    </font>
    <font>
      <b/>
      <sz val="11"/>
      <color theme="0"/>
      <name val="Bahnschrift SemiBold Condensed"/>
      <family val="2"/>
    </font>
    <font>
      <b/>
      <sz val="12"/>
      <color theme="0"/>
      <name val="Bahnschrift SemiBold Condensed"/>
      <family val="2"/>
    </font>
    <font>
      <b/>
      <sz val="11"/>
      <name val="Bahnschrift SemiBold SemiConden"/>
      <family val="2"/>
    </font>
    <font>
      <b/>
      <sz val="12"/>
      <name val="Bahnschrift SemiBold Condensed"/>
      <family val="2"/>
    </font>
    <font>
      <sz val="14"/>
      <color theme="0"/>
      <name val="Bahnschrift SemiBold Condensed"/>
      <family val="2"/>
    </font>
    <font>
      <sz val="14"/>
      <color theme="1"/>
      <name val="Bahnschrift SemiBold Condensed"/>
      <family val="2"/>
    </font>
    <font>
      <sz val="22"/>
      <color theme="0"/>
      <name val="B Yekan"/>
      <charset val="178"/>
    </font>
    <font>
      <b/>
      <sz val="12"/>
      <color theme="0"/>
      <name val="Times New Roman"/>
      <family val="1"/>
    </font>
    <font>
      <b/>
      <sz val="22"/>
      <color theme="0"/>
      <name val="Calibri"/>
      <family val="2"/>
      <scheme val="minor"/>
    </font>
    <font>
      <b/>
      <sz val="22"/>
      <color theme="0"/>
      <name val="B Yekan"/>
      <charset val="178"/>
    </font>
    <font>
      <sz val="12"/>
      <color theme="0"/>
      <name val="Bahnschrift SemiBold SemiConden"/>
      <family val="2"/>
    </font>
    <font>
      <b/>
      <sz val="11"/>
      <color theme="0"/>
      <name val="Calibri"/>
      <family val="2"/>
      <charset val="178"/>
      <scheme val="minor"/>
    </font>
    <font>
      <b/>
      <sz val="11"/>
      <color theme="0"/>
      <name val="B Nazanin"/>
      <charset val="178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34" borderId="0" xfId="0" applyFill="1"/>
    <xf numFmtId="0" fontId="14" fillId="34" borderId="0" xfId="0" applyFont="1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3" fillId="35" borderId="10" xfId="0" applyFon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Alignment="1">
      <alignment vertical="top" wrapText="1" readingOrder="2"/>
    </xf>
    <xf numFmtId="0" fontId="24" fillId="0" borderId="0" xfId="0" applyFont="1" applyFill="1" applyAlignment="1"/>
    <xf numFmtId="0" fontId="17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0" fillId="0" borderId="0" xfId="0" applyFill="1" applyBorder="1"/>
    <xf numFmtId="0" fontId="28" fillId="35" borderId="11" xfId="0" applyFont="1" applyFill="1" applyBorder="1" applyAlignment="1">
      <alignment horizontal="center"/>
    </xf>
    <xf numFmtId="0" fontId="27" fillId="38" borderId="11" xfId="0" applyFont="1" applyFill="1" applyBorder="1"/>
    <xf numFmtId="0" fontId="16" fillId="38" borderId="11" xfId="0" applyFont="1" applyFill="1" applyBorder="1" applyAlignment="1">
      <alignment horizontal="center"/>
    </xf>
    <xf numFmtId="0" fontId="0" fillId="38" borderId="11" xfId="0" applyFill="1" applyBorder="1"/>
    <xf numFmtId="0" fontId="0" fillId="38" borderId="11" xfId="0" applyFill="1" applyBorder="1" applyAlignment="1">
      <alignment horizontal="center"/>
    </xf>
    <xf numFmtId="0" fontId="36" fillId="38" borderId="11" xfId="0" applyFont="1" applyFill="1" applyBorder="1" applyAlignment="1">
      <alignment horizontal="center"/>
    </xf>
    <xf numFmtId="0" fontId="37" fillId="38" borderId="11" xfId="0" applyFont="1" applyFill="1" applyBorder="1" applyAlignment="1">
      <alignment horizontal="center"/>
    </xf>
    <xf numFmtId="0" fontId="33" fillId="35" borderId="11" xfId="0" applyFont="1" applyFill="1" applyBorder="1" applyAlignment="1">
      <alignment horizontal="center"/>
    </xf>
    <xf numFmtId="0" fontId="32" fillId="38" borderId="11" xfId="0" applyFont="1" applyFill="1" applyBorder="1" applyAlignment="1">
      <alignment horizontal="center"/>
    </xf>
    <xf numFmtId="0" fontId="39" fillId="38" borderId="11" xfId="0" applyFont="1" applyFill="1" applyBorder="1"/>
    <xf numFmtId="0" fontId="26" fillId="35" borderId="11" xfId="0" applyFont="1" applyFill="1" applyBorder="1" applyAlignment="1">
      <alignment horizontal="center"/>
    </xf>
    <xf numFmtId="0" fontId="30" fillId="38" borderId="11" xfId="0" applyFont="1" applyFill="1" applyBorder="1" applyAlignment="1">
      <alignment horizontal="center" vertical="center"/>
    </xf>
    <xf numFmtId="0" fontId="30" fillId="38" borderId="11" xfId="0" applyFont="1" applyFill="1" applyBorder="1" applyAlignment="1">
      <alignment horizontal="center"/>
    </xf>
    <xf numFmtId="0" fontId="0" fillId="38" borderId="11" xfId="0" applyFill="1" applyBorder="1" applyAlignment="1">
      <alignment horizontal="center" vertical="center"/>
    </xf>
    <xf numFmtId="0" fontId="19" fillId="38" borderId="11" xfId="0" applyFont="1" applyFill="1" applyBorder="1" applyAlignment="1">
      <alignment horizontal="center"/>
    </xf>
    <xf numFmtId="0" fontId="34" fillId="35" borderId="11" xfId="0" applyFont="1" applyFill="1" applyBorder="1" applyAlignment="1">
      <alignment horizontal="center"/>
    </xf>
    <xf numFmtId="0" fontId="14" fillId="39" borderId="11" xfId="0" applyFont="1" applyFill="1" applyBorder="1" applyAlignment="1">
      <alignment horizontal="center" vertical="center"/>
    </xf>
    <xf numFmtId="0" fontId="14" fillId="39" borderId="11" xfId="0" applyFont="1" applyFill="1" applyBorder="1" applyAlignment="1">
      <alignment horizontal="center"/>
    </xf>
    <xf numFmtId="0" fontId="14" fillId="0" borderId="0" xfId="0" applyFont="1" applyFill="1"/>
    <xf numFmtId="0" fontId="38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44" fillId="35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23" fillId="35" borderId="11" xfId="0" applyFont="1" applyFill="1" applyBorder="1" applyAlignment="1">
      <alignment horizontal="center"/>
    </xf>
    <xf numFmtId="0" fontId="23" fillId="35" borderId="11" xfId="0" quotePrefix="1" applyFont="1" applyFill="1" applyBorder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44" fillId="35" borderId="11" xfId="0" quotePrefix="1" applyFont="1" applyFill="1" applyBorder="1" applyAlignment="1">
      <alignment horizontal="center"/>
    </xf>
    <xf numFmtId="0" fontId="28" fillId="36" borderId="11" xfId="0" applyFont="1" applyFill="1" applyBorder="1" applyAlignment="1">
      <alignment horizontal="center"/>
    </xf>
    <xf numFmtId="0" fontId="22" fillId="36" borderId="11" xfId="0" applyFont="1" applyFill="1" applyBorder="1" applyAlignment="1">
      <alignment horizontal="center" vertical="center"/>
    </xf>
    <xf numFmtId="164" fontId="18" fillId="38" borderId="11" xfId="42" applyNumberFormat="1" applyFont="1" applyFill="1" applyBorder="1" applyAlignment="1">
      <alignment horizontal="center" vertical="center"/>
    </xf>
    <xf numFmtId="0" fontId="18" fillId="38" borderId="11" xfId="42" applyNumberFormat="1" applyFont="1" applyFill="1" applyBorder="1" applyAlignment="1">
      <alignment horizontal="center" vertical="center"/>
    </xf>
    <xf numFmtId="0" fontId="35" fillId="35" borderId="11" xfId="0" applyFont="1" applyFill="1" applyBorder="1" applyAlignment="1">
      <alignment horizontal="center"/>
    </xf>
    <xf numFmtId="0" fontId="19" fillId="38" borderId="11" xfId="0" applyFont="1" applyFill="1" applyBorder="1" applyAlignment="1">
      <alignment horizontal="center" vertical="center"/>
    </xf>
    <xf numFmtId="0" fontId="29" fillId="38" borderId="11" xfId="0" applyFont="1" applyFill="1" applyBorder="1" applyAlignment="1">
      <alignment horizontal="center" vertical="center"/>
    </xf>
    <xf numFmtId="0" fontId="29" fillId="38" borderId="11" xfId="0" applyFont="1" applyFill="1" applyBorder="1"/>
    <xf numFmtId="0" fontId="44" fillId="35" borderId="20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 vertical="top"/>
    </xf>
    <xf numFmtId="0" fontId="16" fillId="38" borderId="11" xfId="0" applyFont="1" applyFill="1" applyBorder="1" applyAlignment="1">
      <alignment horizontal="center" vertical="top"/>
    </xf>
    <xf numFmtId="0" fontId="47" fillId="35" borderId="11" xfId="0" applyFont="1" applyFill="1" applyBorder="1" applyAlignment="1">
      <alignment horizontal="center"/>
    </xf>
    <xf numFmtId="0" fontId="13" fillId="35" borderId="11" xfId="0" applyFont="1" applyFill="1" applyBorder="1" applyAlignment="1"/>
    <xf numFmtId="0" fontId="16" fillId="38" borderId="11" xfId="0" applyFont="1" applyFill="1" applyBorder="1" applyAlignment="1"/>
    <xf numFmtId="0" fontId="48" fillId="35" borderId="11" xfId="0" applyFont="1" applyFill="1" applyBorder="1" applyAlignment="1">
      <alignment horizontal="center"/>
    </xf>
    <xf numFmtId="0" fontId="28" fillId="35" borderId="11" xfId="0" applyFont="1" applyFill="1" applyBorder="1" applyAlignment="1"/>
    <xf numFmtId="0" fontId="21" fillId="38" borderId="11" xfId="0" applyFont="1" applyFill="1" applyBorder="1" applyAlignment="1"/>
    <xf numFmtId="0" fontId="49" fillId="40" borderId="11" xfId="0" applyFont="1" applyFill="1" applyBorder="1" applyAlignment="1">
      <alignment horizontal="center"/>
    </xf>
    <xf numFmtId="0" fontId="50" fillId="40" borderId="11" xfId="0" applyFont="1" applyFill="1" applyBorder="1" applyAlignment="1">
      <alignment horizontal="center"/>
    </xf>
    <xf numFmtId="0" fontId="0" fillId="38" borderId="11" xfId="0" applyFont="1" applyFill="1" applyBorder="1" applyAlignment="1">
      <alignment horizontal="center" vertical="center"/>
    </xf>
    <xf numFmtId="0" fontId="0" fillId="38" borderId="11" xfId="0" applyFont="1" applyFill="1" applyBorder="1" applyAlignment="1">
      <alignment horizontal="center"/>
    </xf>
    <xf numFmtId="0" fontId="25" fillId="34" borderId="12" xfId="0" applyFont="1" applyFill="1" applyBorder="1" applyAlignment="1">
      <alignment horizontal="center" vertical="center" wrapText="1" readingOrder="2"/>
    </xf>
    <xf numFmtId="0" fontId="25" fillId="34" borderId="13" xfId="0" applyFont="1" applyFill="1" applyBorder="1" applyAlignment="1">
      <alignment horizontal="center" vertical="center" wrapText="1" readingOrder="2"/>
    </xf>
    <xf numFmtId="0" fontId="25" fillId="34" borderId="14" xfId="0" applyFont="1" applyFill="1" applyBorder="1" applyAlignment="1">
      <alignment horizontal="center" vertical="center" wrapText="1" readingOrder="2"/>
    </xf>
    <xf numFmtId="0" fontId="25" fillId="34" borderId="15" xfId="0" applyFont="1" applyFill="1" applyBorder="1" applyAlignment="1">
      <alignment horizontal="center" vertical="center" wrapText="1" readingOrder="2"/>
    </xf>
    <xf numFmtId="0" fontId="25" fillId="34" borderId="0" xfId="0" applyFont="1" applyFill="1" applyBorder="1" applyAlignment="1">
      <alignment horizontal="center" vertical="center" wrapText="1" readingOrder="2"/>
    </xf>
    <xf numFmtId="0" fontId="25" fillId="34" borderId="16" xfId="0" applyFont="1" applyFill="1" applyBorder="1" applyAlignment="1">
      <alignment horizontal="center" vertical="center" wrapText="1" readingOrder="2"/>
    </xf>
    <xf numFmtId="0" fontId="25" fillId="34" borderId="17" xfId="0" applyFont="1" applyFill="1" applyBorder="1" applyAlignment="1">
      <alignment horizontal="center" vertical="center" wrapText="1" readingOrder="2"/>
    </xf>
    <xf numFmtId="0" fontId="25" fillId="34" borderId="18" xfId="0" applyFont="1" applyFill="1" applyBorder="1" applyAlignment="1">
      <alignment horizontal="center" vertical="center" wrapText="1" readingOrder="2"/>
    </xf>
    <xf numFmtId="0" fontId="25" fillId="34" borderId="19" xfId="0" applyFont="1" applyFill="1" applyBorder="1" applyAlignment="1">
      <alignment horizontal="center" vertical="center" wrapText="1" readingOrder="2"/>
    </xf>
    <xf numFmtId="0" fontId="43" fillId="39" borderId="11" xfId="0" applyFont="1" applyFill="1" applyBorder="1" applyAlignment="1">
      <alignment horizontal="center"/>
    </xf>
    <xf numFmtId="0" fontId="31" fillId="35" borderId="11" xfId="0" applyFont="1" applyFill="1" applyBorder="1" applyAlignment="1">
      <alignment horizontal="center"/>
    </xf>
    <xf numFmtId="0" fontId="33" fillId="35" borderId="11" xfId="0" applyFont="1" applyFill="1" applyBorder="1" applyAlignment="1">
      <alignment horizontal="center"/>
    </xf>
    <xf numFmtId="0" fontId="17" fillId="35" borderId="11" xfId="0" applyFont="1" applyFill="1" applyBorder="1" applyAlignment="1">
      <alignment horizontal="center"/>
    </xf>
    <xf numFmtId="0" fontId="38" fillId="35" borderId="1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2" fillId="39" borderId="11" xfId="0" applyFont="1" applyFill="1" applyBorder="1" applyAlignment="1">
      <alignment horizontal="center"/>
    </xf>
    <xf numFmtId="0" fontId="41" fillId="35" borderId="11" xfId="0" applyFont="1" applyFill="1" applyBorder="1" applyAlignment="1">
      <alignment horizontal="center"/>
    </xf>
    <xf numFmtId="0" fontId="41" fillId="36" borderId="11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22" fillId="36" borderId="11" xfId="0" applyFont="1" applyFill="1" applyBorder="1" applyAlignment="1">
      <alignment horizontal="center"/>
    </xf>
    <xf numFmtId="0" fontId="22" fillId="35" borderId="11" xfId="0" applyFont="1" applyFill="1" applyBorder="1" applyAlignment="1">
      <alignment horizontal="center"/>
    </xf>
    <xf numFmtId="0" fontId="40" fillId="39" borderId="11" xfId="0" applyFont="1" applyFill="1" applyBorder="1" applyAlignment="1">
      <alignment horizontal="center"/>
    </xf>
    <xf numFmtId="0" fontId="28" fillId="35" borderId="11" xfId="0" applyFont="1" applyFill="1" applyBorder="1" applyAlignment="1">
      <alignment horizontal="center"/>
    </xf>
    <xf numFmtId="0" fontId="45" fillId="35" borderId="11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32727"/>
      <color rgb="FF4C72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Bar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21-4791-A54D-41B6096DCD42}"/>
              </c:ext>
            </c:extLst>
          </c:dPt>
          <c:val>
            <c:numRef>
              <c:f>'Weekly Dataset'!$B$2:$B$82</c:f>
              <c:numCache>
                <c:formatCode>General</c:formatCode>
                <c:ptCount val="81"/>
                <c:pt idx="0">
                  <c:v>22031518</c:v>
                </c:pt>
                <c:pt idx="1">
                  <c:v>20974206</c:v>
                </c:pt>
                <c:pt idx="2">
                  <c:v>18489929</c:v>
                </c:pt>
                <c:pt idx="3">
                  <c:v>18494095</c:v>
                </c:pt>
                <c:pt idx="4">
                  <c:v>21876990</c:v>
                </c:pt>
                <c:pt idx="5">
                  <c:v>22702355</c:v>
                </c:pt>
                <c:pt idx="6">
                  <c:v>22926148</c:v>
                </c:pt>
                <c:pt idx="7">
                  <c:v>23893762</c:v>
                </c:pt>
                <c:pt idx="8">
                  <c:v>24283104</c:v>
                </c:pt>
                <c:pt idx="9">
                  <c:v>22125018</c:v>
                </c:pt>
                <c:pt idx="10">
                  <c:v>23299822</c:v>
                </c:pt>
                <c:pt idx="11">
                  <c:v>22597026</c:v>
                </c:pt>
                <c:pt idx="12">
                  <c:v>22629896</c:v>
                </c:pt>
                <c:pt idx="13">
                  <c:v>21580293</c:v>
                </c:pt>
                <c:pt idx="14">
                  <c:v>23653438</c:v>
                </c:pt>
                <c:pt idx="15">
                  <c:v>21650742</c:v>
                </c:pt>
                <c:pt idx="16">
                  <c:v>21282997</c:v>
                </c:pt>
                <c:pt idx="17">
                  <c:v>21231061</c:v>
                </c:pt>
                <c:pt idx="18">
                  <c:v>20226575</c:v>
                </c:pt>
                <c:pt idx="19">
                  <c:v>18447816</c:v>
                </c:pt>
                <c:pt idx="20">
                  <c:v>24244668</c:v>
                </c:pt>
                <c:pt idx="21">
                  <c:v>21094065</c:v>
                </c:pt>
                <c:pt idx="22">
                  <c:v>19907675</c:v>
                </c:pt>
                <c:pt idx="23">
                  <c:v>18826256</c:v>
                </c:pt>
                <c:pt idx="24">
                  <c:v>16983844</c:v>
                </c:pt>
                <c:pt idx="25">
                  <c:v>19830549</c:v>
                </c:pt>
                <c:pt idx="26">
                  <c:v>21332181</c:v>
                </c:pt>
                <c:pt idx="27">
                  <c:v>18051654</c:v>
                </c:pt>
                <c:pt idx="28">
                  <c:v>18368077</c:v>
                </c:pt>
                <c:pt idx="29">
                  <c:v>19582949</c:v>
                </c:pt>
                <c:pt idx="30">
                  <c:v>20391879</c:v>
                </c:pt>
                <c:pt idx="31">
                  <c:v>19914148</c:v>
                </c:pt>
                <c:pt idx="32">
                  <c:v>20899179</c:v>
                </c:pt>
                <c:pt idx="33">
                  <c:v>20445079</c:v>
                </c:pt>
                <c:pt idx="34">
                  <c:v>19089261</c:v>
                </c:pt>
                <c:pt idx="35">
                  <c:v>18067233</c:v>
                </c:pt>
                <c:pt idx="36">
                  <c:v>18590180</c:v>
                </c:pt>
                <c:pt idx="37">
                  <c:v>16929003</c:v>
                </c:pt>
                <c:pt idx="38">
                  <c:v>15397240</c:v>
                </c:pt>
                <c:pt idx="39">
                  <c:v>14293893</c:v>
                </c:pt>
                <c:pt idx="40">
                  <c:v>15965067</c:v>
                </c:pt>
                <c:pt idx="41">
                  <c:v>16265151</c:v>
                </c:pt>
                <c:pt idx="42">
                  <c:v>15501608</c:v>
                </c:pt>
                <c:pt idx="43">
                  <c:v>14769927</c:v>
                </c:pt>
                <c:pt idx="44">
                  <c:v>14791628</c:v>
                </c:pt>
                <c:pt idx="45">
                  <c:v>15453537</c:v>
                </c:pt>
                <c:pt idx="46">
                  <c:v>16666556</c:v>
                </c:pt>
                <c:pt idx="47">
                  <c:v>16553076</c:v>
                </c:pt>
                <c:pt idx="48">
                  <c:v>19261256</c:v>
                </c:pt>
                <c:pt idx="49">
                  <c:v>21809456</c:v>
                </c:pt>
                <c:pt idx="50">
                  <c:v>18488855</c:v>
                </c:pt>
                <c:pt idx="51">
                  <c:v>18101368</c:v>
                </c:pt>
                <c:pt idx="52">
                  <c:v>16010935</c:v>
                </c:pt>
                <c:pt idx="53">
                  <c:v>16131840</c:v>
                </c:pt>
                <c:pt idx="54">
                  <c:v>13554317</c:v>
                </c:pt>
                <c:pt idx="55">
                  <c:v>12198369</c:v>
                </c:pt>
                <c:pt idx="56">
                  <c:v>11225990</c:v>
                </c:pt>
                <c:pt idx="57">
                  <c:v>11235495</c:v>
                </c:pt>
                <c:pt idx="58">
                  <c:v>11115839</c:v>
                </c:pt>
                <c:pt idx="59">
                  <c:v>12650209</c:v>
                </c:pt>
                <c:pt idx="60">
                  <c:v>15488358</c:v>
                </c:pt>
                <c:pt idx="61">
                  <c:v>18615851</c:v>
                </c:pt>
                <c:pt idx="62">
                  <c:v>18205863</c:v>
                </c:pt>
                <c:pt idx="63">
                  <c:v>19264052</c:v>
                </c:pt>
                <c:pt idx="64">
                  <c:v>19274837</c:v>
                </c:pt>
                <c:pt idx="65">
                  <c:v>15935177</c:v>
                </c:pt>
                <c:pt idx="66">
                  <c:v>16864785</c:v>
                </c:pt>
                <c:pt idx="67">
                  <c:v>15543316</c:v>
                </c:pt>
                <c:pt idx="68">
                  <c:v>16300264</c:v>
                </c:pt>
                <c:pt idx="69">
                  <c:v>16345999</c:v>
                </c:pt>
                <c:pt idx="70">
                  <c:v>13946477</c:v>
                </c:pt>
                <c:pt idx="71">
                  <c:v>12641383</c:v>
                </c:pt>
                <c:pt idx="72">
                  <c:v>11622604</c:v>
                </c:pt>
                <c:pt idx="73">
                  <c:v>11970223</c:v>
                </c:pt>
                <c:pt idx="74">
                  <c:v>11791887</c:v>
                </c:pt>
                <c:pt idx="75">
                  <c:v>9630613</c:v>
                </c:pt>
                <c:pt idx="76">
                  <c:v>10020018</c:v>
                </c:pt>
                <c:pt idx="77">
                  <c:v>9931122</c:v>
                </c:pt>
                <c:pt idx="78">
                  <c:v>9628474</c:v>
                </c:pt>
                <c:pt idx="79">
                  <c:v>9672971</c:v>
                </c:pt>
                <c:pt idx="80">
                  <c:v>13962034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1-4791-A54D-41B6096D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76416"/>
        <c:axId val="208678080"/>
      </c:barChart>
      <c:catAx>
        <c:axId val="2086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8678080"/>
        <c:crosses val="autoZero"/>
        <c:auto val="1"/>
        <c:lblAlgn val="ctr"/>
        <c:lblOffset val="100"/>
        <c:noMultiLvlLbl val="0"/>
      </c:catAx>
      <c:valAx>
        <c:axId val="2086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86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Bahnschrift SemiBol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</a:t>
            </a:r>
            <a:r>
              <a:rPr lang="en-US" baseline="0"/>
              <a:t>I</a:t>
            </a:r>
            <a:r>
              <a:rPr lang="fa-IR" baseline="0"/>
              <a:t> مرحله دوم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solidFill>
                  <a:srgbClr val="4C72B0"/>
                </a:solidFill>
                <a:round/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545-4588-86F0-83A7263E94D2}"/>
              </c:ext>
            </c:extLst>
          </c:dPt>
          <c:dLbls>
            <c:dLbl>
              <c:idx val="12"/>
              <c:layout>
                <c:manualLayout>
                  <c:x val="2.7223974763406825E-2"/>
                  <c:y val="-1.45068267612442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545-4588-86F0-83A7263E9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(part2)'!$B$3:$B$19</c:f>
              <c:numCache>
                <c:formatCode>General</c:formatCode>
                <c:ptCount val="17"/>
                <c:pt idx="0">
                  <c:v>16929003</c:v>
                </c:pt>
                <c:pt idx="1">
                  <c:v>15397240</c:v>
                </c:pt>
                <c:pt idx="2">
                  <c:v>14293893</c:v>
                </c:pt>
                <c:pt idx="3">
                  <c:v>15965067</c:v>
                </c:pt>
                <c:pt idx="4">
                  <c:v>16265151</c:v>
                </c:pt>
                <c:pt idx="5">
                  <c:v>15501608</c:v>
                </c:pt>
                <c:pt idx="6">
                  <c:v>14769927</c:v>
                </c:pt>
                <c:pt idx="7">
                  <c:v>14791628</c:v>
                </c:pt>
                <c:pt idx="8">
                  <c:v>15453537</c:v>
                </c:pt>
                <c:pt idx="9">
                  <c:v>16666556</c:v>
                </c:pt>
                <c:pt idx="10">
                  <c:v>16553076</c:v>
                </c:pt>
                <c:pt idx="11">
                  <c:v>19261256</c:v>
                </c:pt>
                <c:pt idx="12">
                  <c:v>21809456</c:v>
                </c:pt>
                <c:pt idx="13">
                  <c:v>18488855</c:v>
                </c:pt>
                <c:pt idx="14">
                  <c:v>18101368</c:v>
                </c:pt>
                <c:pt idx="15">
                  <c:v>16010935</c:v>
                </c:pt>
                <c:pt idx="16">
                  <c:v>16131840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45-4588-86F0-83A7263E94D2}"/>
            </c:ext>
          </c:extLst>
        </c:ser>
        <c:ser>
          <c:idx val="1"/>
          <c:order val="1"/>
          <c:tx>
            <c:v>UCL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(part2)'!$H$3:$H$19</c:f>
              <c:numCache>
                <c:formatCode>General</c:formatCode>
                <c:ptCount val="17"/>
                <c:pt idx="0">
                  <c:v>20227607.327205881</c:v>
                </c:pt>
                <c:pt idx="1">
                  <c:v>20227607.327205881</c:v>
                </c:pt>
                <c:pt idx="2">
                  <c:v>20227607.327205881</c:v>
                </c:pt>
                <c:pt idx="3">
                  <c:v>20227607.327205881</c:v>
                </c:pt>
                <c:pt idx="4">
                  <c:v>20227607.327205881</c:v>
                </c:pt>
                <c:pt idx="5">
                  <c:v>20227607.327205881</c:v>
                </c:pt>
                <c:pt idx="6">
                  <c:v>20227607.327205881</c:v>
                </c:pt>
                <c:pt idx="7">
                  <c:v>20227607.327205881</c:v>
                </c:pt>
                <c:pt idx="8">
                  <c:v>20227607.327205881</c:v>
                </c:pt>
                <c:pt idx="9">
                  <c:v>20227607.327205881</c:v>
                </c:pt>
                <c:pt idx="10">
                  <c:v>20227607.327205881</c:v>
                </c:pt>
                <c:pt idx="11">
                  <c:v>20227607.327205881</c:v>
                </c:pt>
                <c:pt idx="12">
                  <c:v>20227607.327205881</c:v>
                </c:pt>
                <c:pt idx="13">
                  <c:v>20227607.327205881</c:v>
                </c:pt>
                <c:pt idx="14">
                  <c:v>20227607.327205881</c:v>
                </c:pt>
                <c:pt idx="15">
                  <c:v>20227607.327205881</c:v>
                </c:pt>
                <c:pt idx="16">
                  <c:v>20227607.327205881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545-4588-86F0-83A7263E94D2}"/>
            </c:ext>
          </c:extLst>
        </c:ser>
        <c:ser>
          <c:idx val="3"/>
          <c:order val="2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(part2)'!$G$3:$G$19</c:f>
              <c:numCache>
                <c:formatCode>General</c:formatCode>
                <c:ptCount val="17"/>
                <c:pt idx="0">
                  <c:v>16611199.764705881</c:v>
                </c:pt>
                <c:pt idx="1">
                  <c:v>16611199.764705881</c:v>
                </c:pt>
                <c:pt idx="2">
                  <c:v>16611199.764705881</c:v>
                </c:pt>
                <c:pt idx="3">
                  <c:v>16611199.764705881</c:v>
                </c:pt>
                <c:pt idx="4">
                  <c:v>16611199.764705881</c:v>
                </c:pt>
                <c:pt idx="5">
                  <c:v>16611199.764705881</c:v>
                </c:pt>
                <c:pt idx="6">
                  <c:v>16611199.764705881</c:v>
                </c:pt>
                <c:pt idx="7">
                  <c:v>16611199.764705881</c:v>
                </c:pt>
                <c:pt idx="8">
                  <c:v>16611199.764705881</c:v>
                </c:pt>
                <c:pt idx="9">
                  <c:v>16611199.764705881</c:v>
                </c:pt>
                <c:pt idx="10">
                  <c:v>16611199.764705881</c:v>
                </c:pt>
                <c:pt idx="11">
                  <c:v>16611199.764705881</c:v>
                </c:pt>
                <c:pt idx="12">
                  <c:v>16611199.764705881</c:v>
                </c:pt>
                <c:pt idx="13">
                  <c:v>16611199.764705881</c:v>
                </c:pt>
                <c:pt idx="14">
                  <c:v>16611199.764705881</c:v>
                </c:pt>
                <c:pt idx="15">
                  <c:v>16611199.764705881</c:v>
                </c:pt>
                <c:pt idx="16">
                  <c:v>16611199.764705881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545-4588-86F0-83A7263E94D2}"/>
            </c:ext>
          </c:extLst>
        </c:ser>
        <c:ser>
          <c:idx val="2"/>
          <c:order val="3"/>
          <c:tx>
            <c:v>LCL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(part2)'!$I$3:$I$19</c:f>
              <c:numCache>
                <c:formatCode>General</c:formatCode>
                <c:ptCount val="17"/>
                <c:pt idx="0">
                  <c:v>13405164.691567583</c:v>
                </c:pt>
                <c:pt idx="1">
                  <c:v>13405164.691567583</c:v>
                </c:pt>
                <c:pt idx="2">
                  <c:v>13405164.691567583</c:v>
                </c:pt>
                <c:pt idx="3">
                  <c:v>13405164.691567583</c:v>
                </c:pt>
                <c:pt idx="4">
                  <c:v>13405164.691567583</c:v>
                </c:pt>
                <c:pt idx="5">
                  <c:v>13405164.691567583</c:v>
                </c:pt>
                <c:pt idx="6">
                  <c:v>13405164.691567583</c:v>
                </c:pt>
                <c:pt idx="7">
                  <c:v>13405164.691567583</c:v>
                </c:pt>
                <c:pt idx="8">
                  <c:v>13405164.691567583</c:v>
                </c:pt>
                <c:pt idx="9">
                  <c:v>13405164.691567583</c:v>
                </c:pt>
                <c:pt idx="10">
                  <c:v>13405164.691567583</c:v>
                </c:pt>
                <c:pt idx="11">
                  <c:v>13405164.691567583</c:v>
                </c:pt>
                <c:pt idx="12">
                  <c:v>13405164.691567583</c:v>
                </c:pt>
                <c:pt idx="13">
                  <c:v>13405164.691567583</c:v>
                </c:pt>
                <c:pt idx="14">
                  <c:v>13405164.691567583</c:v>
                </c:pt>
                <c:pt idx="15">
                  <c:v>13405164.691567583</c:v>
                </c:pt>
                <c:pt idx="16">
                  <c:v>13405164.691567583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545-4588-86F0-83A7263E94D2}"/>
            </c:ext>
          </c:extLst>
        </c:ser>
        <c:ser>
          <c:idx val="4"/>
          <c:order val="4"/>
          <c:tx>
            <c:v>+2 Sigma</c:v>
          </c:tx>
          <c:spPr>
            <a:ln w="15875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(part2)'!$J$3:$J$19</c:f>
              <c:numCache>
                <c:formatCode>General</c:formatCode>
                <c:ptCount val="17"/>
                <c:pt idx="0">
                  <c:v>18748556.480131414</c:v>
                </c:pt>
                <c:pt idx="1">
                  <c:v>18748556.480131414</c:v>
                </c:pt>
                <c:pt idx="2">
                  <c:v>18748556.480131414</c:v>
                </c:pt>
                <c:pt idx="3">
                  <c:v>18748556.480131414</c:v>
                </c:pt>
                <c:pt idx="4">
                  <c:v>18748556.480131414</c:v>
                </c:pt>
                <c:pt idx="5">
                  <c:v>18748556.480131414</c:v>
                </c:pt>
                <c:pt idx="6">
                  <c:v>18748556.480131414</c:v>
                </c:pt>
                <c:pt idx="7">
                  <c:v>18748556.480131414</c:v>
                </c:pt>
                <c:pt idx="8">
                  <c:v>18748556.480131414</c:v>
                </c:pt>
                <c:pt idx="9">
                  <c:v>18748556.480131414</c:v>
                </c:pt>
                <c:pt idx="10">
                  <c:v>18748556.480131414</c:v>
                </c:pt>
                <c:pt idx="11">
                  <c:v>18748556.480131414</c:v>
                </c:pt>
                <c:pt idx="12">
                  <c:v>18748556.480131414</c:v>
                </c:pt>
                <c:pt idx="13">
                  <c:v>18748556.480131414</c:v>
                </c:pt>
                <c:pt idx="14">
                  <c:v>18748556.480131414</c:v>
                </c:pt>
                <c:pt idx="15">
                  <c:v>18748556.480131414</c:v>
                </c:pt>
                <c:pt idx="16">
                  <c:v>18748556.480131414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545-4588-86F0-83A7263E94D2}"/>
            </c:ext>
          </c:extLst>
        </c:ser>
        <c:ser>
          <c:idx val="5"/>
          <c:order val="5"/>
          <c:tx>
            <c:v>-2 Sigma</c:v>
          </c:tx>
          <c:spPr>
            <a:ln w="158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(part2)'!$K$3:$K$19</c:f>
              <c:numCache>
                <c:formatCode>General</c:formatCode>
                <c:ptCount val="17"/>
                <c:pt idx="0">
                  <c:v>14473843.049280349</c:v>
                </c:pt>
                <c:pt idx="1">
                  <c:v>14473843.049280349</c:v>
                </c:pt>
                <c:pt idx="2">
                  <c:v>14473843.049280349</c:v>
                </c:pt>
                <c:pt idx="3">
                  <c:v>14473843.049280349</c:v>
                </c:pt>
                <c:pt idx="4">
                  <c:v>14473843.049280349</c:v>
                </c:pt>
                <c:pt idx="5">
                  <c:v>14473843.049280349</c:v>
                </c:pt>
                <c:pt idx="6">
                  <c:v>14473843.049280349</c:v>
                </c:pt>
                <c:pt idx="7">
                  <c:v>14473843.049280349</c:v>
                </c:pt>
                <c:pt idx="8">
                  <c:v>14473843.049280349</c:v>
                </c:pt>
                <c:pt idx="9">
                  <c:v>14473843.049280349</c:v>
                </c:pt>
                <c:pt idx="10">
                  <c:v>14473843.049280349</c:v>
                </c:pt>
                <c:pt idx="11">
                  <c:v>14473843.049280349</c:v>
                </c:pt>
                <c:pt idx="12">
                  <c:v>14473843.049280349</c:v>
                </c:pt>
                <c:pt idx="13">
                  <c:v>14473843.049280349</c:v>
                </c:pt>
                <c:pt idx="14">
                  <c:v>14473843.049280349</c:v>
                </c:pt>
                <c:pt idx="15">
                  <c:v>14473843.049280349</c:v>
                </c:pt>
                <c:pt idx="16">
                  <c:v>14473843.049280349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545-4588-86F0-83A7263E94D2}"/>
            </c:ext>
          </c:extLst>
        </c:ser>
        <c:ser>
          <c:idx val="6"/>
          <c:order val="6"/>
          <c:tx>
            <c:v>+1 Sigma</c:v>
          </c:tx>
          <c:spPr>
            <a:ln w="15875" cap="rnd">
              <a:solidFill>
                <a:srgbClr val="ED7D31">
                  <a:alpha val="99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(part2)'!$L$3:$L$19</c:f>
              <c:numCache>
                <c:formatCode>General</c:formatCode>
                <c:ptCount val="17"/>
                <c:pt idx="0">
                  <c:v>17679878.122418649</c:v>
                </c:pt>
                <c:pt idx="1">
                  <c:v>17679878.122418649</c:v>
                </c:pt>
                <c:pt idx="2">
                  <c:v>17679878.122418649</c:v>
                </c:pt>
                <c:pt idx="3">
                  <c:v>17679878.122418649</c:v>
                </c:pt>
                <c:pt idx="4">
                  <c:v>17679878.122418649</c:v>
                </c:pt>
                <c:pt idx="5">
                  <c:v>17679878.122418649</c:v>
                </c:pt>
                <c:pt idx="6">
                  <c:v>17679878.122418649</c:v>
                </c:pt>
                <c:pt idx="7">
                  <c:v>17679878.122418649</c:v>
                </c:pt>
                <c:pt idx="8">
                  <c:v>17679878.122418649</c:v>
                </c:pt>
                <c:pt idx="9">
                  <c:v>17679878.122418649</c:v>
                </c:pt>
                <c:pt idx="10">
                  <c:v>17679878.122418649</c:v>
                </c:pt>
                <c:pt idx="11">
                  <c:v>17679878.122418649</c:v>
                </c:pt>
                <c:pt idx="12">
                  <c:v>17679878.122418649</c:v>
                </c:pt>
                <c:pt idx="13">
                  <c:v>17679878.122418649</c:v>
                </c:pt>
                <c:pt idx="14">
                  <c:v>17679878.122418649</c:v>
                </c:pt>
                <c:pt idx="15">
                  <c:v>17679878.122418649</c:v>
                </c:pt>
                <c:pt idx="16">
                  <c:v>17679878.122418649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545-4588-86F0-83A7263E94D2}"/>
            </c:ext>
          </c:extLst>
        </c:ser>
        <c:ser>
          <c:idx val="7"/>
          <c:order val="7"/>
          <c:tx>
            <c:v>-1 Sigma</c:v>
          </c:tx>
          <c:spPr>
            <a:ln w="15875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(part2)'!$M$3:$M$19</c:f>
              <c:numCache>
                <c:formatCode>General</c:formatCode>
                <c:ptCount val="17"/>
                <c:pt idx="0">
                  <c:v>15542521.406993115</c:v>
                </c:pt>
                <c:pt idx="1">
                  <c:v>15542521.406993115</c:v>
                </c:pt>
                <c:pt idx="2">
                  <c:v>15542521.406993115</c:v>
                </c:pt>
                <c:pt idx="3">
                  <c:v>15542521.406993115</c:v>
                </c:pt>
                <c:pt idx="4">
                  <c:v>15542521.406993115</c:v>
                </c:pt>
                <c:pt idx="5">
                  <c:v>15542521.406993115</c:v>
                </c:pt>
                <c:pt idx="6">
                  <c:v>15542521.406993115</c:v>
                </c:pt>
                <c:pt idx="7">
                  <c:v>15542521.406993115</c:v>
                </c:pt>
                <c:pt idx="8">
                  <c:v>15542521.406993115</c:v>
                </c:pt>
                <c:pt idx="9">
                  <c:v>15542521.406993115</c:v>
                </c:pt>
                <c:pt idx="10">
                  <c:v>15542521.406993115</c:v>
                </c:pt>
                <c:pt idx="11">
                  <c:v>15542521.406993115</c:v>
                </c:pt>
                <c:pt idx="12">
                  <c:v>15542521.406993115</c:v>
                </c:pt>
                <c:pt idx="13">
                  <c:v>15542521.406993115</c:v>
                </c:pt>
                <c:pt idx="14">
                  <c:v>15542521.406993115</c:v>
                </c:pt>
                <c:pt idx="15">
                  <c:v>15542521.406993115</c:v>
                </c:pt>
                <c:pt idx="16">
                  <c:v>15542521.406993115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545-4588-86F0-83A7263E9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26352"/>
        <c:axId val="1444223856"/>
      </c:scatterChart>
      <c:valAx>
        <c:axId val="1444226352"/>
        <c:scaling>
          <c:orientation val="minMax"/>
          <c:max val="54"/>
          <c:min val="3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3856"/>
        <c:crosses val="autoZero"/>
        <c:crossBetween val="midCat"/>
        <c:majorUnit val="1"/>
      </c:valAx>
      <c:valAx>
        <c:axId val="1444223856"/>
        <c:scaling>
          <c:orientation val="minMax"/>
          <c:max val="22500000"/>
          <c:min val="12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</a:t>
            </a:r>
            <a:r>
              <a:rPr lang="en-US" baseline="0"/>
              <a:t>MR</a:t>
            </a:r>
            <a:r>
              <a:rPr lang="fa-IR" baseline="0"/>
              <a:t> پس از حذف نمونه 50 و 49 از محاسبات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'PHASE I (part2)'!$C$2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noFill/>
                <a:round/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EC9-4AD5-9346-D882332C424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EC9-4AD5-9346-D882332C424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EC9-4AD5-9346-D882332C424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C9-4AD5-9346-D882332C424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C9-4AD5-9346-D882332C424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C9-4AD5-9346-D882332C424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C9-4AD5-9346-D882332C424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C9-4AD5-9346-D882332C424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C9-4AD5-9346-D882332C4244}"/>
                </c:ext>
              </c:extLst>
            </c:dLbl>
            <c:dLbl>
              <c:idx val="6"/>
              <c:layout>
                <c:manualLayout>
                  <c:x val="1.8428889969550614E-2"/>
                  <c:y val="-2.8905286253374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C9-4AD5-9346-D882332C424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C9-4AD5-9346-D882332C424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C9-4AD5-9346-D882332C424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C9-4AD5-9346-D882332C424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C9-4AD5-9346-D882332C424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C9-4AD5-9346-D882332C4244}"/>
                </c:ext>
              </c:extLst>
            </c:dLbl>
            <c:dLbl>
              <c:idx val="12"/>
              <c:layout>
                <c:manualLayout>
                  <c:x val="-0.11394701010219846"/>
                  <c:y val="-7.40036501923258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C9-4AD5-9346-D882332C424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C9-4AD5-9346-D882332C424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C9-4AD5-9346-D882332C424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EC9-4AD5-9346-D882332C42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'PHASE I (part2)'!$A$4:$A$19</c:f>
              <c:numCache>
                <c:formatCode>General</c:formatCode>
                <c:ptCount val="16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</c:numCache>
            </c:numRef>
          </c:xVal>
          <c:yVal>
            <c:numRef>
              <c:f>'PHASE I (part2)'!$C$4:$C$19</c:f>
              <c:numCache>
                <c:formatCode>General</c:formatCode>
                <c:ptCount val="16"/>
                <c:pt idx="0">
                  <c:v>1531763</c:v>
                </c:pt>
                <c:pt idx="1">
                  <c:v>1103347</c:v>
                </c:pt>
                <c:pt idx="2">
                  <c:v>1671174</c:v>
                </c:pt>
                <c:pt idx="3">
                  <c:v>300084</c:v>
                </c:pt>
                <c:pt idx="4">
                  <c:v>763543</c:v>
                </c:pt>
                <c:pt idx="5">
                  <c:v>731681</c:v>
                </c:pt>
                <c:pt idx="6">
                  <c:v>21701</c:v>
                </c:pt>
                <c:pt idx="7">
                  <c:v>661909</c:v>
                </c:pt>
                <c:pt idx="8">
                  <c:v>1213019</c:v>
                </c:pt>
                <c:pt idx="9">
                  <c:v>113480</c:v>
                </c:pt>
                <c:pt idx="10">
                  <c:v>2708180</c:v>
                </c:pt>
                <c:pt idx="11">
                  <c:v>2548200</c:v>
                </c:pt>
                <c:pt idx="12">
                  <c:v>3320601</c:v>
                </c:pt>
                <c:pt idx="13">
                  <c:v>387487</c:v>
                </c:pt>
                <c:pt idx="14">
                  <c:v>2090433</c:v>
                </c:pt>
                <c:pt idx="15">
                  <c:v>120905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EC9-4AD5-9346-D882332C4244}"/>
            </c:ext>
          </c:extLst>
        </c:ser>
        <c:ser>
          <c:idx val="3"/>
          <c:order val="1"/>
          <c:tx>
            <c:strRef>
              <c:f>'PHASE I (part2)'!$V$3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(part2)'!$AI$4:$AI$20</c:f>
              <c:numCache>
                <c:formatCode>General</c:formatCode>
                <c:ptCount val="17"/>
                <c:pt idx="0">
                  <c:v>3274263.7077857144</c:v>
                </c:pt>
                <c:pt idx="1">
                  <c:v>3274263.7077857144</c:v>
                </c:pt>
                <c:pt idx="2">
                  <c:v>3274263.7077857144</c:v>
                </c:pt>
                <c:pt idx="3">
                  <c:v>3274263.7077857144</c:v>
                </c:pt>
                <c:pt idx="4">
                  <c:v>3274263.7077857144</c:v>
                </c:pt>
                <c:pt idx="5">
                  <c:v>3274263.7077857144</c:v>
                </c:pt>
                <c:pt idx="6">
                  <c:v>3274263.7077857144</c:v>
                </c:pt>
                <c:pt idx="7">
                  <c:v>3274263.7077857144</c:v>
                </c:pt>
                <c:pt idx="8">
                  <c:v>3274263.7077857144</c:v>
                </c:pt>
                <c:pt idx="9">
                  <c:v>3274263.7077857144</c:v>
                </c:pt>
                <c:pt idx="10">
                  <c:v>3274263.7077857144</c:v>
                </c:pt>
                <c:pt idx="11">
                  <c:v>3274263.7077857144</c:v>
                </c:pt>
                <c:pt idx="12">
                  <c:v>3274263.7077857144</c:v>
                </c:pt>
                <c:pt idx="13">
                  <c:v>3274263.7077857144</c:v>
                </c:pt>
                <c:pt idx="14">
                  <c:v>3274263.7077857144</c:v>
                </c:pt>
                <c:pt idx="15">
                  <c:v>3274263.7077857144</c:v>
                </c:pt>
                <c:pt idx="16">
                  <c:v>3274263.7077857144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EC9-4AD5-9346-D882332C4244}"/>
            </c:ext>
          </c:extLst>
        </c:ser>
        <c:ser>
          <c:idx val="1"/>
          <c:order val="2"/>
          <c:tx>
            <c:strRef>
              <c:f>'PHASE I (part2)'!$U$3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(part2)'!$AH$4:$AH$20</c:f>
              <c:numCache>
                <c:formatCode>General</c:formatCode>
                <c:ptCount val="17"/>
                <c:pt idx="0">
                  <c:v>1002223.3571428572</c:v>
                </c:pt>
                <c:pt idx="1">
                  <c:v>1002223.3571428572</c:v>
                </c:pt>
                <c:pt idx="2">
                  <c:v>1002223.3571428572</c:v>
                </c:pt>
                <c:pt idx="3">
                  <c:v>1002223.3571428572</c:v>
                </c:pt>
                <c:pt idx="4">
                  <c:v>1002223.3571428572</c:v>
                </c:pt>
                <c:pt idx="5">
                  <c:v>1002223.3571428572</c:v>
                </c:pt>
                <c:pt idx="6">
                  <c:v>1002223.3571428572</c:v>
                </c:pt>
                <c:pt idx="7">
                  <c:v>1002223.3571428572</c:v>
                </c:pt>
                <c:pt idx="8">
                  <c:v>1002223.3571428572</c:v>
                </c:pt>
                <c:pt idx="9">
                  <c:v>1002223.3571428572</c:v>
                </c:pt>
                <c:pt idx="10">
                  <c:v>1002223.3571428572</c:v>
                </c:pt>
                <c:pt idx="11">
                  <c:v>1002223.3571428572</c:v>
                </c:pt>
                <c:pt idx="12">
                  <c:v>1002223.3571428572</c:v>
                </c:pt>
                <c:pt idx="13">
                  <c:v>1002223.3571428572</c:v>
                </c:pt>
                <c:pt idx="14">
                  <c:v>1002223.3571428572</c:v>
                </c:pt>
                <c:pt idx="15">
                  <c:v>1002223.3571428572</c:v>
                </c:pt>
                <c:pt idx="16">
                  <c:v>1002223.3571428572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EC9-4AD5-9346-D882332C4244}"/>
            </c:ext>
          </c:extLst>
        </c:ser>
        <c:ser>
          <c:idx val="2"/>
          <c:order val="3"/>
          <c:tx>
            <c:strRef>
              <c:f>'PHASE I (part2)'!$T$3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0070C0">
                  <a:alpha val="95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0070C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1EC9-4AD5-9346-D882332C4244}"/>
              </c:ext>
            </c:extLst>
          </c:dPt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(part2)'!$AJ$4:$AJ$20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EC9-4AD5-9346-D882332C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26352"/>
        <c:axId val="1444223856"/>
      </c:scatterChart>
      <c:valAx>
        <c:axId val="1444226352"/>
        <c:scaling>
          <c:orientation val="minMax"/>
          <c:max val="54"/>
          <c:min val="3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546A">
                <a:lumMod val="15000"/>
                <a:lumOff val="85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3856"/>
        <c:crosses val="autoZero"/>
        <c:crossBetween val="midCat"/>
        <c:majorUnit val="1"/>
      </c:valAx>
      <c:valAx>
        <c:axId val="1444223856"/>
        <c:scaling>
          <c:orientation val="minMax"/>
          <c:max val="4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a-IR" sz="1800" b="1" i="0" baseline="0">
                <a:effectLst/>
              </a:rPr>
              <a:t>نمودار </a:t>
            </a:r>
            <a:r>
              <a:rPr lang="en-US" sz="1800" b="1" i="0" baseline="0">
                <a:effectLst/>
              </a:rPr>
              <a:t>I</a:t>
            </a:r>
            <a:r>
              <a:rPr lang="fa-IR" sz="1800" b="1" i="0" baseline="0">
                <a:effectLst/>
              </a:rPr>
              <a:t> پس از حذف نمونه 50 و 49 از محاسبات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>
                  <a:alpha val="96000"/>
                </a:srgbClr>
              </a:solidFill>
              <a:ln w="9525">
                <a:solidFill>
                  <a:srgbClr val="4C72B0"/>
                </a:solidFill>
                <a:round/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>
                    <a:alpha val="96000"/>
                  </a:srgbClr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A19-4E6C-B65D-440138BC9CA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>
                    <a:alpha val="96000"/>
                  </a:srgbClr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A19-4E6C-B65D-440138BC9CA6}"/>
              </c:ext>
            </c:extLst>
          </c:dPt>
          <c:dLbls>
            <c:dLbl>
              <c:idx val="11"/>
              <c:layout>
                <c:manualLayout>
                  <c:x val="-0.10757192174913693"/>
                  <c:y val="-7.2335612653681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19-4E6C-B65D-440138BC9CA6}"/>
                </c:ext>
              </c:extLst>
            </c:dLbl>
            <c:dLbl>
              <c:idx val="12"/>
              <c:layout>
                <c:manualLayout>
                  <c:x val="2.7223974763406825E-2"/>
                  <c:y val="-1.4506826761244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19-4E6C-B65D-440138BC9C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(part2)'!$B$3:$B$19</c:f>
              <c:numCache>
                <c:formatCode>General</c:formatCode>
                <c:ptCount val="17"/>
                <c:pt idx="0">
                  <c:v>16929003</c:v>
                </c:pt>
                <c:pt idx="1">
                  <c:v>15397240</c:v>
                </c:pt>
                <c:pt idx="2">
                  <c:v>14293893</c:v>
                </c:pt>
                <c:pt idx="3">
                  <c:v>15965067</c:v>
                </c:pt>
                <c:pt idx="4">
                  <c:v>16265151</c:v>
                </c:pt>
                <c:pt idx="5">
                  <c:v>15501608</c:v>
                </c:pt>
                <c:pt idx="6">
                  <c:v>14769927</c:v>
                </c:pt>
                <c:pt idx="7">
                  <c:v>14791628</c:v>
                </c:pt>
                <c:pt idx="8">
                  <c:v>15453537</c:v>
                </c:pt>
                <c:pt idx="9">
                  <c:v>16666556</c:v>
                </c:pt>
                <c:pt idx="10">
                  <c:v>16553076</c:v>
                </c:pt>
                <c:pt idx="11">
                  <c:v>19261256</c:v>
                </c:pt>
                <c:pt idx="12">
                  <c:v>21809456</c:v>
                </c:pt>
                <c:pt idx="13">
                  <c:v>18488855</c:v>
                </c:pt>
                <c:pt idx="14">
                  <c:v>18101368</c:v>
                </c:pt>
                <c:pt idx="15">
                  <c:v>16010935</c:v>
                </c:pt>
                <c:pt idx="16">
                  <c:v>16131840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9-4E6C-B65D-440138BC9CA6}"/>
            </c:ext>
          </c:extLst>
        </c:ser>
        <c:ser>
          <c:idx val="1"/>
          <c:order val="1"/>
          <c:tx>
            <c:v>UCL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(part2)'!$AL$4:$AL$20</c:f>
              <c:numCache>
                <c:formatCode>General</c:formatCode>
                <c:ptCount val="17"/>
                <c:pt idx="0">
                  <c:v>18753466.585309017</c:v>
                </c:pt>
                <c:pt idx="1">
                  <c:v>18753466.585309017</c:v>
                </c:pt>
                <c:pt idx="2">
                  <c:v>18753466.585309017</c:v>
                </c:pt>
                <c:pt idx="3">
                  <c:v>18753466.585309017</c:v>
                </c:pt>
                <c:pt idx="4">
                  <c:v>18753466.585309017</c:v>
                </c:pt>
                <c:pt idx="5">
                  <c:v>18753466.585309017</c:v>
                </c:pt>
                <c:pt idx="6">
                  <c:v>18753466.585309017</c:v>
                </c:pt>
                <c:pt idx="7">
                  <c:v>18753466.585309017</c:v>
                </c:pt>
                <c:pt idx="8">
                  <c:v>18753466.585309017</c:v>
                </c:pt>
                <c:pt idx="9">
                  <c:v>18753466.585309017</c:v>
                </c:pt>
                <c:pt idx="10">
                  <c:v>18753466.585309017</c:v>
                </c:pt>
                <c:pt idx="11">
                  <c:v>18753466.585309017</c:v>
                </c:pt>
                <c:pt idx="12">
                  <c:v>18753466.585309017</c:v>
                </c:pt>
                <c:pt idx="13">
                  <c:v>18753466.585309017</c:v>
                </c:pt>
                <c:pt idx="14">
                  <c:v>18753466.585309017</c:v>
                </c:pt>
                <c:pt idx="15">
                  <c:v>18753466.585309017</c:v>
                </c:pt>
                <c:pt idx="16">
                  <c:v>18753466.585309017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9-4E6C-B65D-440138BC9CA6}"/>
            </c:ext>
          </c:extLst>
        </c:ser>
        <c:ser>
          <c:idx val="3"/>
          <c:order val="2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(part2)'!$AK$4:$AK$20</c:f>
              <c:numCache>
                <c:formatCode>General</c:formatCode>
                <c:ptCount val="17"/>
                <c:pt idx="0">
                  <c:v>16087978.933333334</c:v>
                </c:pt>
                <c:pt idx="1">
                  <c:v>16087978.933333334</c:v>
                </c:pt>
                <c:pt idx="2">
                  <c:v>16087978.933333334</c:v>
                </c:pt>
                <c:pt idx="3">
                  <c:v>16087978.933333334</c:v>
                </c:pt>
                <c:pt idx="4">
                  <c:v>16087978.933333334</c:v>
                </c:pt>
                <c:pt idx="5">
                  <c:v>16087978.933333334</c:v>
                </c:pt>
                <c:pt idx="6">
                  <c:v>16087978.933333334</c:v>
                </c:pt>
                <c:pt idx="7">
                  <c:v>16087978.933333334</c:v>
                </c:pt>
                <c:pt idx="8">
                  <c:v>16087978.933333334</c:v>
                </c:pt>
                <c:pt idx="9">
                  <c:v>16087978.933333334</c:v>
                </c:pt>
                <c:pt idx="10">
                  <c:v>16087978.933333334</c:v>
                </c:pt>
                <c:pt idx="11">
                  <c:v>16087978.933333334</c:v>
                </c:pt>
                <c:pt idx="12">
                  <c:v>16087978.933333334</c:v>
                </c:pt>
                <c:pt idx="13">
                  <c:v>16087978.933333334</c:v>
                </c:pt>
                <c:pt idx="14">
                  <c:v>16087978.933333334</c:v>
                </c:pt>
                <c:pt idx="15">
                  <c:v>16087978.933333334</c:v>
                </c:pt>
                <c:pt idx="16">
                  <c:v>16087978.933333334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19-4E6C-B65D-440138BC9CA6}"/>
            </c:ext>
          </c:extLst>
        </c:ser>
        <c:ser>
          <c:idx val="2"/>
          <c:order val="3"/>
          <c:tx>
            <c:v>LCL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(part2)'!$AM$4:$AM$20</c:f>
              <c:numCache>
                <c:formatCode>General</c:formatCode>
                <c:ptCount val="17"/>
                <c:pt idx="0">
                  <c:v>13422491.28135765</c:v>
                </c:pt>
                <c:pt idx="1">
                  <c:v>13422491.28135765</c:v>
                </c:pt>
                <c:pt idx="2">
                  <c:v>13422491.28135765</c:v>
                </c:pt>
                <c:pt idx="3">
                  <c:v>13422491.28135765</c:v>
                </c:pt>
                <c:pt idx="4">
                  <c:v>13422491.28135765</c:v>
                </c:pt>
                <c:pt idx="5">
                  <c:v>13422491.28135765</c:v>
                </c:pt>
                <c:pt idx="6">
                  <c:v>13422491.28135765</c:v>
                </c:pt>
                <c:pt idx="7">
                  <c:v>13422491.28135765</c:v>
                </c:pt>
                <c:pt idx="8">
                  <c:v>13422491.28135765</c:v>
                </c:pt>
                <c:pt idx="9">
                  <c:v>13422491.28135765</c:v>
                </c:pt>
                <c:pt idx="10">
                  <c:v>13422491.28135765</c:v>
                </c:pt>
                <c:pt idx="11">
                  <c:v>13422491.28135765</c:v>
                </c:pt>
                <c:pt idx="12">
                  <c:v>13422491.28135765</c:v>
                </c:pt>
                <c:pt idx="13">
                  <c:v>13422491.28135765</c:v>
                </c:pt>
                <c:pt idx="14">
                  <c:v>13422491.28135765</c:v>
                </c:pt>
                <c:pt idx="15">
                  <c:v>13422491.28135765</c:v>
                </c:pt>
                <c:pt idx="16">
                  <c:v>13422491.28135765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19-4E6C-B65D-440138BC9CA6}"/>
            </c:ext>
          </c:extLst>
        </c:ser>
        <c:ser>
          <c:idx val="4"/>
          <c:order val="4"/>
          <c:tx>
            <c:v>+2 Sigma</c:v>
          </c:tx>
          <c:spPr>
            <a:ln w="15875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(part2)'!$AN$4:$AN$20</c:f>
              <c:numCache>
                <c:formatCode>General</c:formatCode>
                <c:ptCount val="17"/>
                <c:pt idx="0">
                  <c:v>17864970.701317124</c:v>
                </c:pt>
                <c:pt idx="1">
                  <c:v>17864970.701317124</c:v>
                </c:pt>
                <c:pt idx="2">
                  <c:v>17864970.701317124</c:v>
                </c:pt>
                <c:pt idx="3">
                  <c:v>17864970.701317124</c:v>
                </c:pt>
                <c:pt idx="4">
                  <c:v>17864970.701317124</c:v>
                </c:pt>
                <c:pt idx="5">
                  <c:v>17864970.701317124</c:v>
                </c:pt>
                <c:pt idx="6">
                  <c:v>17864970.701317124</c:v>
                </c:pt>
                <c:pt idx="7">
                  <c:v>17864970.701317124</c:v>
                </c:pt>
                <c:pt idx="8">
                  <c:v>17864970.701317124</c:v>
                </c:pt>
                <c:pt idx="9">
                  <c:v>17864970.701317124</c:v>
                </c:pt>
                <c:pt idx="10">
                  <c:v>17864970.701317124</c:v>
                </c:pt>
                <c:pt idx="11">
                  <c:v>17864970.701317124</c:v>
                </c:pt>
                <c:pt idx="12">
                  <c:v>17864970.701317124</c:v>
                </c:pt>
                <c:pt idx="13">
                  <c:v>17864970.701317124</c:v>
                </c:pt>
                <c:pt idx="14">
                  <c:v>17864970.701317124</c:v>
                </c:pt>
                <c:pt idx="15">
                  <c:v>17864970.701317124</c:v>
                </c:pt>
                <c:pt idx="16">
                  <c:v>17864970.701317124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19-4E6C-B65D-440138BC9CA6}"/>
            </c:ext>
          </c:extLst>
        </c:ser>
        <c:ser>
          <c:idx val="5"/>
          <c:order val="5"/>
          <c:tx>
            <c:v>-2 Sigma</c:v>
          </c:tx>
          <c:spPr>
            <a:ln w="158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(part2)'!$AO$4:$AO$20</c:f>
              <c:numCache>
                <c:formatCode>General</c:formatCode>
                <c:ptCount val="17"/>
                <c:pt idx="0">
                  <c:v>14310987.165349543</c:v>
                </c:pt>
                <c:pt idx="1">
                  <c:v>14310987.165349543</c:v>
                </c:pt>
                <c:pt idx="2">
                  <c:v>14310987.165349543</c:v>
                </c:pt>
                <c:pt idx="3">
                  <c:v>14310987.165349543</c:v>
                </c:pt>
                <c:pt idx="4">
                  <c:v>14310987.165349543</c:v>
                </c:pt>
                <c:pt idx="5">
                  <c:v>14310987.165349543</c:v>
                </c:pt>
                <c:pt idx="6">
                  <c:v>14310987.165349543</c:v>
                </c:pt>
                <c:pt idx="7">
                  <c:v>14310987.165349543</c:v>
                </c:pt>
                <c:pt idx="8">
                  <c:v>14310987.165349543</c:v>
                </c:pt>
                <c:pt idx="9">
                  <c:v>14310987.165349543</c:v>
                </c:pt>
                <c:pt idx="10">
                  <c:v>14310987.165349543</c:v>
                </c:pt>
                <c:pt idx="11">
                  <c:v>14310987.165349543</c:v>
                </c:pt>
                <c:pt idx="12">
                  <c:v>14310987.165349543</c:v>
                </c:pt>
                <c:pt idx="13">
                  <c:v>14310987.165349543</c:v>
                </c:pt>
                <c:pt idx="14">
                  <c:v>14310987.165349543</c:v>
                </c:pt>
                <c:pt idx="15">
                  <c:v>14310987.165349543</c:v>
                </c:pt>
                <c:pt idx="16">
                  <c:v>14310987.165349543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19-4E6C-B65D-440138BC9CA6}"/>
            </c:ext>
          </c:extLst>
        </c:ser>
        <c:ser>
          <c:idx val="6"/>
          <c:order val="6"/>
          <c:tx>
            <c:v>+1 Sigma</c:v>
          </c:tx>
          <c:spPr>
            <a:ln w="15875" cap="rnd">
              <a:solidFill>
                <a:srgbClr val="ED7D31">
                  <a:alpha val="99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(part2)'!$AP$4:$AP$20</c:f>
              <c:numCache>
                <c:formatCode>General</c:formatCode>
                <c:ptCount val="17"/>
                <c:pt idx="0">
                  <c:v>16976474.817325227</c:v>
                </c:pt>
                <c:pt idx="1">
                  <c:v>16976474.817325227</c:v>
                </c:pt>
                <c:pt idx="2">
                  <c:v>16976474.817325227</c:v>
                </c:pt>
                <c:pt idx="3">
                  <c:v>16976474.817325227</c:v>
                </c:pt>
                <c:pt idx="4">
                  <c:v>16976474.817325227</c:v>
                </c:pt>
                <c:pt idx="5">
                  <c:v>16976474.817325227</c:v>
                </c:pt>
                <c:pt idx="6">
                  <c:v>16976474.817325227</c:v>
                </c:pt>
                <c:pt idx="7">
                  <c:v>16976474.817325227</c:v>
                </c:pt>
                <c:pt idx="8">
                  <c:v>16976474.817325227</c:v>
                </c:pt>
                <c:pt idx="9">
                  <c:v>16976474.817325227</c:v>
                </c:pt>
                <c:pt idx="10">
                  <c:v>16976474.817325227</c:v>
                </c:pt>
                <c:pt idx="11">
                  <c:v>16976474.817325227</c:v>
                </c:pt>
                <c:pt idx="12">
                  <c:v>16976474.817325227</c:v>
                </c:pt>
                <c:pt idx="13">
                  <c:v>16976474.817325227</c:v>
                </c:pt>
                <c:pt idx="14">
                  <c:v>16976474.817325227</c:v>
                </c:pt>
                <c:pt idx="15">
                  <c:v>16976474.817325227</c:v>
                </c:pt>
                <c:pt idx="16">
                  <c:v>16976474.817325227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19-4E6C-B65D-440138BC9CA6}"/>
            </c:ext>
          </c:extLst>
        </c:ser>
        <c:ser>
          <c:idx val="7"/>
          <c:order val="7"/>
          <c:tx>
            <c:v>-1 Sigma</c:v>
          </c:tx>
          <c:spPr>
            <a:ln w="15875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(part2)'!$AQ$4:$AQ$20</c:f>
              <c:numCache>
                <c:formatCode>General</c:formatCode>
                <c:ptCount val="17"/>
                <c:pt idx="0">
                  <c:v>15199483.049341438</c:v>
                </c:pt>
                <c:pt idx="1">
                  <c:v>15199483.049341438</c:v>
                </c:pt>
                <c:pt idx="2">
                  <c:v>15199483.049341438</c:v>
                </c:pt>
                <c:pt idx="3">
                  <c:v>15199483.049341438</c:v>
                </c:pt>
                <c:pt idx="4">
                  <c:v>15199483.049341438</c:v>
                </c:pt>
                <c:pt idx="5">
                  <c:v>15199483.049341438</c:v>
                </c:pt>
                <c:pt idx="6">
                  <c:v>15199483.049341438</c:v>
                </c:pt>
                <c:pt idx="7">
                  <c:v>15199483.049341438</c:v>
                </c:pt>
                <c:pt idx="8">
                  <c:v>15199483.049341438</c:v>
                </c:pt>
                <c:pt idx="9">
                  <c:v>15199483.049341438</c:v>
                </c:pt>
                <c:pt idx="10">
                  <c:v>15199483.049341438</c:v>
                </c:pt>
                <c:pt idx="11">
                  <c:v>15199483.049341438</c:v>
                </c:pt>
                <c:pt idx="12">
                  <c:v>15199483.049341438</c:v>
                </c:pt>
                <c:pt idx="13">
                  <c:v>15199483.049341438</c:v>
                </c:pt>
                <c:pt idx="14">
                  <c:v>15199483.049341438</c:v>
                </c:pt>
                <c:pt idx="15">
                  <c:v>15199483.049341438</c:v>
                </c:pt>
                <c:pt idx="16">
                  <c:v>15199483.049341438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19-4E6C-B65D-440138BC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26352"/>
        <c:axId val="1444223856"/>
      </c:scatterChart>
      <c:valAx>
        <c:axId val="1444226352"/>
        <c:scaling>
          <c:orientation val="minMax"/>
          <c:max val="54"/>
          <c:min val="3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3856"/>
        <c:crosses val="autoZero"/>
        <c:crossBetween val="midCat"/>
        <c:majorUnit val="1"/>
      </c:valAx>
      <c:valAx>
        <c:axId val="1444223856"/>
        <c:scaling>
          <c:orientation val="minMax"/>
          <c:max val="22500000"/>
          <c:min val="12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</a:t>
            </a:r>
            <a:r>
              <a:rPr lang="en-US" baseline="0"/>
              <a:t>MR</a:t>
            </a:r>
            <a:r>
              <a:rPr lang="fa-IR" baseline="0"/>
              <a:t> فاز دوم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'PHASE II (part2)'!$C$2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solidFill>
                <a:srgbClr val="4C72B0">
                  <a:alpha val="98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noFill/>
                <a:round/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E3C-4B57-8939-290443260AA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4C72B0"/>
                </a:solidFill>
                <a:ln w="9525">
                  <a:solidFill>
                    <a:srgbClr val="4C72B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85-4D8C-8807-2815BE2B77C0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E85-4D8C-8807-2815BE2B77C0}"/>
              </c:ext>
            </c:extLst>
          </c:dPt>
          <c:dLbls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3C-4B57-8939-290443260AA9}"/>
                </c:ext>
              </c:extLst>
            </c:dLbl>
            <c:dLbl>
              <c:idx val="25"/>
              <c:layout>
                <c:manualLayout>
                  <c:x val="-0.12282596209075253"/>
                  <c:y val="-3.1199792777373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E85-4D8C-8807-2815BE2B7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'PHASE II (part2)'!$A$4:$A$29</c:f>
              <c:numCache>
                <c:formatCode>General</c:formatCode>
                <c:ptCount val="26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</c:numCache>
            </c:numRef>
          </c:xVal>
          <c:yVal>
            <c:numRef>
              <c:f>'PHASE II (part2)'!$C$4:$C$29</c:f>
              <c:numCache>
                <c:formatCode>General</c:formatCode>
                <c:ptCount val="26"/>
                <c:pt idx="0">
                  <c:v>1355948</c:v>
                </c:pt>
                <c:pt idx="1">
                  <c:v>972379</c:v>
                </c:pt>
                <c:pt idx="2">
                  <c:v>9505</c:v>
                </c:pt>
                <c:pt idx="3">
                  <c:v>119656</c:v>
                </c:pt>
                <c:pt idx="4">
                  <c:v>1534370</c:v>
                </c:pt>
                <c:pt idx="5">
                  <c:v>2838149</c:v>
                </c:pt>
                <c:pt idx="6">
                  <c:v>3127493</c:v>
                </c:pt>
                <c:pt idx="7">
                  <c:v>409988</c:v>
                </c:pt>
                <c:pt idx="8">
                  <c:v>1058189</c:v>
                </c:pt>
                <c:pt idx="9">
                  <c:v>10785</c:v>
                </c:pt>
                <c:pt idx="10">
                  <c:v>3339660</c:v>
                </c:pt>
                <c:pt idx="11">
                  <c:v>929608</c:v>
                </c:pt>
                <c:pt idx="12">
                  <c:v>1321469</c:v>
                </c:pt>
                <c:pt idx="13">
                  <c:v>756948</c:v>
                </c:pt>
                <c:pt idx="14">
                  <c:v>45735</c:v>
                </c:pt>
                <c:pt idx="15">
                  <c:v>2399522</c:v>
                </c:pt>
                <c:pt idx="16">
                  <c:v>1305094</c:v>
                </c:pt>
                <c:pt idx="17">
                  <c:v>1018779</c:v>
                </c:pt>
                <c:pt idx="18">
                  <c:v>347619</c:v>
                </c:pt>
                <c:pt idx="19">
                  <c:v>178336</c:v>
                </c:pt>
                <c:pt idx="20">
                  <c:v>2161274</c:v>
                </c:pt>
                <c:pt idx="21">
                  <c:v>389405</c:v>
                </c:pt>
                <c:pt idx="22">
                  <c:v>88896</c:v>
                </c:pt>
                <c:pt idx="23">
                  <c:v>302648</c:v>
                </c:pt>
                <c:pt idx="24">
                  <c:v>44497</c:v>
                </c:pt>
                <c:pt idx="25">
                  <c:v>4289063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85-4D8C-8807-2815BE2B77C0}"/>
            </c:ext>
          </c:extLst>
        </c:ser>
        <c:ser>
          <c:idx val="3"/>
          <c:order val="1"/>
          <c:tx>
            <c:strRef>
              <c:f>'PHASE I (part2)'!$V$3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'PHASE II (part2)'!$A$3:$A$29</c:f>
              <c:numCache>
                <c:formatCode>General</c:formatCode>
                <c:ptCount val="2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</c:numCache>
            </c:numRef>
          </c:xVal>
          <c:yVal>
            <c:numRef>
              <c:f>'PHASE II (part2)'!$E$3:$E$29</c:f>
              <c:numCache>
                <c:formatCode>General</c:formatCode>
                <c:ptCount val="27"/>
                <c:pt idx="0">
                  <c:v>3274263.7077857144</c:v>
                </c:pt>
                <c:pt idx="1">
                  <c:v>3274263.7077857144</c:v>
                </c:pt>
                <c:pt idx="2">
                  <c:v>3274263.7077857144</c:v>
                </c:pt>
                <c:pt idx="3">
                  <c:v>3274263.7077857144</c:v>
                </c:pt>
                <c:pt idx="4">
                  <c:v>3274263.7077857144</c:v>
                </c:pt>
                <c:pt idx="5">
                  <c:v>3274263.7077857144</c:v>
                </c:pt>
                <c:pt idx="6">
                  <c:v>3274263.7077857144</c:v>
                </c:pt>
                <c:pt idx="7">
                  <c:v>3274263.7077857144</c:v>
                </c:pt>
                <c:pt idx="8">
                  <c:v>3274263.7077857144</c:v>
                </c:pt>
                <c:pt idx="9">
                  <c:v>3274263.7077857144</c:v>
                </c:pt>
                <c:pt idx="10">
                  <c:v>3274263.7077857144</c:v>
                </c:pt>
                <c:pt idx="11">
                  <c:v>3274263.7077857144</c:v>
                </c:pt>
                <c:pt idx="12">
                  <c:v>3274263.7077857144</c:v>
                </c:pt>
                <c:pt idx="13">
                  <c:v>3274263.7077857144</c:v>
                </c:pt>
                <c:pt idx="14">
                  <c:v>3274263.7077857144</c:v>
                </c:pt>
                <c:pt idx="15">
                  <c:v>3274263.7077857144</c:v>
                </c:pt>
                <c:pt idx="16">
                  <c:v>3274263.7077857144</c:v>
                </c:pt>
                <c:pt idx="17">
                  <c:v>3274263.7077857144</c:v>
                </c:pt>
                <c:pt idx="18">
                  <c:v>3274263.7077857144</c:v>
                </c:pt>
                <c:pt idx="19">
                  <c:v>3274263.7077857144</c:v>
                </c:pt>
                <c:pt idx="20">
                  <c:v>3274263.7077857144</c:v>
                </c:pt>
                <c:pt idx="21">
                  <c:v>3274263.7077857144</c:v>
                </c:pt>
                <c:pt idx="22">
                  <c:v>3274263.7077857144</c:v>
                </c:pt>
                <c:pt idx="23">
                  <c:v>3274263.7077857144</c:v>
                </c:pt>
                <c:pt idx="24">
                  <c:v>3274263.7077857144</c:v>
                </c:pt>
                <c:pt idx="25">
                  <c:v>3274263.7077857144</c:v>
                </c:pt>
                <c:pt idx="26">
                  <c:v>3274263.7077857144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E85-4D8C-8807-2815BE2B77C0}"/>
            </c:ext>
          </c:extLst>
        </c:ser>
        <c:ser>
          <c:idx val="1"/>
          <c:order val="2"/>
          <c:tx>
            <c:strRef>
              <c:f>'PHASE I (part2)'!$U$3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'PHASE II (part2)'!$A$3:$A$29</c:f>
              <c:numCache>
                <c:formatCode>General</c:formatCode>
                <c:ptCount val="2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</c:numCache>
            </c:numRef>
          </c:xVal>
          <c:yVal>
            <c:numRef>
              <c:f>'PHASE II (part2)'!$D$3:$D$29</c:f>
              <c:numCache>
                <c:formatCode>General</c:formatCode>
                <c:ptCount val="27"/>
                <c:pt idx="0">
                  <c:v>1002223.3571428572</c:v>
                </c:pt>
                <c:pt idx="1">
                  <c:v>1002223.3571428572</c:v>
                </c:pt>
                <c:pt idx="2">
                  <c:v>1002223.3571428572</c:v>
                </c:pt>
                <c:pt idx="3">
                  <c:v>1002223.3571428572</c:v>
                </c:pt>
                <c:pt idx="4">
                  <c:v>1002223.3571428572</c:v>
                </c:pt>
                <c:pt idx="5">
                  <c:v>1002223.3571428572</c:v>
                </c:pt>
                <c:pt idx="6">
                  <c:v>1002223.3571428572</c:v>
                </c:pt>
                <c:pt idx="7">
                  <c:v>1002223.3571428572</c:v>
                </c:pt>
                <c:pt idx="8">
                  <c:v>1002223.3571428572</c:v>
                </c:pt>
                <c:pt idx="9">
                  <c:v>1002223.3571428572</c:v>
                </c:pt>
                <c:pt idx="10">
                  <c:v>1002223.3571428572</c:v>
                </c:pt>
                <c:pt idx="11">
                  <c:v>1002223.3571428572</c:v>
                </c:pt>
                <c:pt idx="12">
                  <c:v>1002223.3571428572</c:v>
                </c:pt>
                <c:pt idx="13">
                  <c:v>1002223.3571428572</c:v>
                </c:pt>
                <c:pt idx="14">
                  <c:v>1002223.3571428572</c:v>
                </c:pt>
                <c:pt idx="15">
                  <c:v>1002223.3571428572</c:v>
                </c:pt>
                <c:pt idx="16">
                  <c:v>1002223.3571428572</c:v>
                </c:pt>
                <c:pt idx="17">
                  <c:v>1002223.3571428572</c:v>
                </c:pt>
                <c:pt idx="18">
                  <c:v>1002223.3571428572</c:v>
                </c:pt>
                <c:pt idx="19">
                  <c:v>1002223.3571428572</c:v>
                </c:pt>
                <c:pt idx="20">
                  <c:v>1002223.3571428572</c:v>
                </c:pt>
                <c:pt idx="21">
                  <c:v>1002223.3571428572</c:v>
                </c:pt>
                <c:pt idx="22">
                  <c:v>1002223.3571428572</c:v>
                </c:pt>
                <c:pt idx="23">
                  <c:v>1002223.3571428572</c:v>
                </c:pt>
                <c:pt idx="24">
                  <c:v>1002223.3571428572</c:v>
                </c:pt>
                <c:pt idx="25">
                  <c:v>1002223.3571428572</c:v>
                </c:pt>
                <c:pt idx="26">
                  <c:v>1002223.3571428572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E85-4D8C-8807-2815BE2B77C0}"/>
            </c:ext>
          </c:extLst>
        </c:ser>
        <c:ser>
          <c:idx val="2"/>
          <c:order val="3"/>
          <c:tx>
            <c:strRef>
              <c:f>'PHASE I (part2)'!$T$3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0070C0">
                  <a:alpha val="95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0070C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2E85-4D8C-8807-2815BE2B77C0}"/>
              </c:ext>
            </c:extLst>
          </c:dPt>
          <c:xVal>
            <c:numRef>
              <c:f>'PHASE II (part2)'!$A$3:$A$29</c:f>
              <c:numCache>
                <c:formatCode>General</c:formatCode>
                <c:ptCount val="2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</c:numCache>
            </c:numRef>
          </c:xVal>
          <c:yVal>
            <c:numRef>
              <c:f>'PHASE II (part2)'!$F$3:$F$29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E85-4D8C-8807-2815BE2B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26352"/>
        <c:axId val="1444223856"/>
      </c:scatterChart>
      <c:valAx>
        <c:axId val="1444226352"/>
        <c:scaling>
          <c:orientation val="minMax"/>
          <c:max val="81"/>
          <c:min val="5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546A">
                <a:lumMod val="15000"/>
                <a:lumOff val="85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3856"/>
        <c:crosses val="autoZero"/>
        <c:crossBetween val="midCat"/>
        <c:majorUnit val="1"/>
      </c:valAx>
      <c:valAx>
        <c:axId val="1444223856"/>
        <c:scaling>
          <c:orientation val="minMax"/>
          <c:max val="430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a-IR" sz="1800" b="1" i="0" baseline="0">
                <a:effectLst/>
              </a:rPr>
              <a:t>نمودار </a:t>
            </a:r>
            <a:r>
              <a:rPr lang="en-US" sz="1800" b="1" i="0" baseline="0">
                <a:effectLst/>
              </a:rPr>
              <a:t>I</a:t>
            </a:r>
            <a:r>
              <a:rPr lang="fa-IR" sz="1800" b="1" i="0" baseline="0">
                <a:effectLst/>
              </a:rPr>
              <a:t> فاز دوم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solidFill>
                  <a:srgbClr val="4C72B0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5B2-4288-A474-2B35E4AF98D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5B2-4288-A474-2B35E4AF98D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5B2-4288-A474-2B35E4AF98D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5B2-4288-A474-2B35E4AF98DE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>
                    <a:alpha val="97000"/>
                  </a:srgbClr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5B2-4288-A474-2B35E4AF98DE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5B2-4288-A474-2B35E4AF98DE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5B2-4288-A474-2B35E4AF98D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4C72B0"/>
                </a:solidFill>
                <a:ln w="9525">
                  <a:solidFill>
                    <a:srgbClr val="4C72B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B2-4288-A474-2B35E4AF98DE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5B2-4288-A474-2B35E4AF98DE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5B2-4288-A474-2B35E4AF98DE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5B2-4288-A474-2B35E4AF98DE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5B2-4288-A474-2B35E4AF98DE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5B2-4288-A474-2B35E4AF98DE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5B2-4288-A474-2B35E4AF98DE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5B2-4288-A474-2B35E4AF98DE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5B2-4288-A474-2B35E4AF98DE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5B2-4288-A474-2B35E4AF98DE}"/>
              </c:ext>
            </c:extLst>
          </c:dPt>
          <c:xVal>
            <c:numRef>
              <c:f>'PHASE II (part2)'!$A$3:$A$29</c:f>
              <c:numCache>
                <c:formatCode>General</c:formatCode>
                <c:ptCount val="2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</c:numCache>
            </c:numRef>
          </c:xVal>
          <c:yVal>
            <c:numRef>
              <c:f>'PHASE II (part2)'!$B$3:$B$29</c:f>
              <c:numCache>
                <c:formatCode>General</c:formatCode>
                <c:ptCount val="27"/>
                <c:pt idx="0">
                  <c:v>13554317</c:v>
                </c:pt>
                <c:pt idx="1">
                  <c:v>12198369</c:v>
                </c:pt>
                <c:pt idx="2">
                  <c:v>11225990</c:v>
                </c:pt>
                <c:pt idx="3">
                  <c:v>11235495</c:v>
                </c:pt>
                <c:pt idx="4">
                  <c:v>11115839</c:v>
                </c:pt>
                <c:pt idx="5">
                  <c:v>12650209</c:v>
                </c:pt>
                <c:pt idx="6">
                  <c:v>15488358</c:v>
                </c:pt>
                <c:pt idx="7">
                  <c:v>18615851</c:v>
                </c:pt>
                <c:pt idx="8">
                  <c:v>18205863</c:v>
                </c:pt>
                <c:pt idx="9">
                  <c:v>19264052</c:v>
                </c:pt>
                <c:pt idx="10">
                  <c:v>19274837</c:v>
                </c:pt>
                <c:pt idx="11">
                  <c:v>15935177</c:v>
                </c:pt>
                <c:pt idx="12">
                  <c:v>16864785</c:v>
                </c:pt>
                <c:pt idx="13">
                  <c:v>15543316</c:v>
                </c:pt>
                <c:pt idx="14">
                  <c:v>16300264</c:v>
                </c:pt>
                <c:pt idx="15">
                  <c:v>16345999</c:v>
                </c:pt>
                <c:pt idx="16">
                  <c:v>13946477</c:v>
                </c:pt>
                <c:pt idx="17">
                  <c:v>12641383</c:v>
                </c:pt>
                <c:pt idx="18">
                  <c:v>11622604</c:v>
                </c:pt>
                <c:pt idx="19">
                  <c:v>11970223</c:v>
                </c:pt>
                <c:pt idx="20">
                  <c:v>11791887</c:v>
                </c:pt>
                <c:pt idx="21">
                  <c:v>9630613</c:v>
                </c:pt>
                <c:pt idx="22">
                  <c:v>10020018</c:v>
                </c:pt>
                <c:pt idx="23">
                  <c:v>9931122</c:v>
                </c:pt>
                <c:pt idx="24">
                  <c:v>9628474</c:v>
                </c:pt>
                <c:pt idx="25">
                  <c:v>9672971</c:v>
                </c:pt>
                <c:pt idx="26">
                  <c:v>13962034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2-4288-A474-2B35E4AF98DE}"/>
            </c:ext>
          </c:extLst>
        </c:ser>
        <c:ser>
          <c:idx val="1"/>
          <c:order val="1"/>
          <c:tx>
            <c:v>UCL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'PHASE II (part2)'!$A$3:$A$29</c:f>
              <c:numCache>
                <c:formatCode>General</c:formatCode>
                <c:ptCount val="2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</c:numCache>
            </c:numRef>
          </c:xVal>
          <c:yVal>
            <c:numRef>
              <c:f>'PHASE II (part2)'!$H$3:$H$29</c:f>
              <c:numCache>
                <c:formatCode>General</c:formatCode>
                <c:ptCount val="27"/>
                <c:pt idx="0">
                  <c:v>18753466.585309017</c:v>
                </c:pt>
                <c:pt idx="1">
                  <c:v>18753466.585309017</c:v>
                </c:pt>
                <c:pt idx="2">
                  <c:v>18753466.585309017</c:v>
                </c:pt>
                <c:pt idx="3">
                  <c:v>18753466.585309017</c:v>
                </c:pt>
                <c:pt idx="4">
                  <c:v>18753466.585309017</c:v>
                </c:pt>
                <c:pt idx="5">
                  <c:v>18753466.585309017</c:v>
                </c:pt>
                <c:pt idx="6">
                  <c:v>18753466.585309017</c:v>
                </c:pt>
                <c:pt idx="7">
                  <c:v>18753466.585309017</c:v>
                </c:pt>
                <c:pt idx="8">
                  <c:v>18753466.585309017</c:v>
                </c:pt>
                <c:pt idx="9">
                  <c:v>18753466.585309017</c:v>
                </c:pt>
                <c:pt idx="10">
                  <c:v>18753466.585309017</c:v>
                </c:pt>
                <c:pt idx="11">
                  <c:v>18753466.585309017</c:v>
                </c:pt>
                <c:pt idx="12">
                  <c:v>18753466.585309017</c:v>
                </c:pt>
                <c:pt idx="13">
                  <c:v>18753466.585309017</c:v>
                </c:pt>
                <c:pt idx="14">
                  <c:v>18753466.585309017</c:v>
                </c:pt>
                <c:pt idx="15">
                  <c:v>18753466.585309017</c:v>
                </c:pt>
                <c:pt idx="16">
                  <c:v>18753466.585309017</c:v>
                </c:pt>
                <c:pt idx="17">
                  <c:v>18753466.585309017</c:v>
                </c:pt>
                <c:pt idx="18">
                  <c:v>18753466.585309017</c:v>
                </c:pt>
                <c:pt idx="19">
                  <c:v>18753466.585309017</c:v>
                </c:pt>
                <c:pt idx="20">
                  <c:v>18753466.585309017</c:v>
                </c:pt>
                <c:pt idx="21">
                  <c:v>18753466.585309017</c:v>
                </c:pt>
                <c:pt idx="22">
                  <c:v>18753466.585309017</c:v>
                </c:pt>
                <c:pt idx="23">
                  <c:v>18753466.585309017</c:v>
                </c:pt>
                <c:pt idx="24">
                  <c:v>18753466.585309017</c:v>
                </c:pt>
                <c:pt idx="25">
                  <c:v>18753466.585309017</c:v>
                </c:pt>
                <c:pt idx="26">
                  <c:v>18753466.585309017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2-4288-A474-2B35E4AF98DE}"/>
            </c:ext>
          </c:extLst>
        </c:ser>
        <c:ser>
          <c:idx val="3"/>
          <c:order val="2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'PHASE II (part2)'!$A$3:$A$29</c:f>
              <c:numCache>
                <c:formatCode>General</c:formatCode>
                <c:ptCount val="2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</c:numCache>
            </c:numRef>
          </c:xVal>
          <c:yVal>
            <c:numRef>
              <c:f>'PHASE II (part2)'!$G$3:$G$29</c:f>
              <c:numCache>
                <c:formatCode>General</c:formatCode>
                <c:ptCount val="27"/>
                <c:pt idx="0">
                  <c:v>16087978.933333334</c:v>
                </c:pt>
                <c:pt idx="1">
                  <c:v>16087978.933333334</c:v>
                </c:pt>
                <c:pt idx="2">
                  <c:v>16087978.933333334</c:v>
                </c:pt>
                <c:pt idx="3">
                  <c:v>16087978.933333334</c:v>
                </c:pt>
                <c:pt idx="4">
                  <c:v>16087978.933333334</c:v>
                </c:pt>
                <c:pt idx="5">
                  <c:v>16087978.933333334</c:v>
                </c:pt>
                <c:pt idx="6">
                  <c:v>16087978.933333334</c:v>
                </c:pt>
                <c:pt idx="7">
                  <c:v>16087978.933333334</c:v>
                </c:pt>
                <c:pt idx="8">
                  <c:v>16087978.933333334</c:v>
                </c:pt>
                <c:pt idx="9">
                  <c:v>16087978.933333334</c:v>
                </c:pt>
                <c:pt idx="10">
                  <c:v>16087978.933333334</c:v>
                </c:pt>
                <c:pt idx="11">
                  <c:v>16087978.933333334</c:v>
                </c:pt>
                <c:pt idx="12">
                  <c:v>16087978.933333334</c:v>
                </c:pt>
                <c:pt idx="13">
                  <c:v>16087978.933333334</c:v>
                </c:pt>
                <c:pt idx="14">
                  <c:v>16087978.933333334</c:v>
                </c:pt>
                <c:pt idx="15">
                  <c:v>16087978.933333334</c:v>
                </c:pt>
                <c:pt idx="16">
                  <c:v>16087978.933333334</c:v>
                </c:pt>
                <c:pt idx="17">
                  <c:v>16087978.933333334</c:v>
                </c:pt>
                <c:pt idx="18">
                  <c:v>16087978.933333334</c:v>
                </c:pt>
                <c:pt idx="19">
                  <c:v>16087978.933333334</c:v>
                </c:pt>
                <c:pt idx="20">
                  <c:v>16087978.933333334</c:v>
                </c:pt>
                <c:pt idx="21">
                  <c:v>16087978.933333334</c:v>
                </c:pt>
                <c:pt idx="22">
                  <c:v>16087978.933333334</c:v>
                </c:pt>
                <c:pt idx="23">
                  <c:v>16087978.933333334</c:v>
                </c:pt>
                <c:pt idx="24">
                  <c:v>16087978.933333334</c:v>
                </c:pt>
                <c:pt idx="25">
                  <c:v>16087978.933333334</c:v>
                </c:pt>
                <c:pt idx="26">
                  <c:v>16087978.933333334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2-4288-A474-2B35E4AF98DE}"/>
            </c:ext>
          </c:extLst>
        </c:ser>
        <c:ser>
          <c:idx val="2"/>
          <c:order val="3"/>
          <c:tx>
            <c:v>LCL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'PHASE II (part2)'!$A$3:$A$29</c:f>
              <c:numCache>
                <c:formatCode>General</c:formatCode>
                <c:ptCount val="2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</c:numCache>
            </c:numRef>
          </c:xVal>
          <c:yVal>
            <c:numRef>
              <c:f>'PHASE II (part2)'!$I$3:$I$29</c:f>
              <c:numCache>
                <c:formatCode>General</c:formatCode>
                <c:ptCount val="27"/>
                <c:pt idx="0">
                  <c:v>13422491.28135765</c:v>
                </c:pt>
                <c:pt idx="1">
                  <c:v>13422491.28135765</c:v>
                </c:pt>
                <c:pt idx="2">
                  <c:v>13422491.28135765</c:v>
                </c:pt>
                <c:pt idx="3">
                  <c:v>13422491.28135765</c:v>
                </c:pt>
                <c:pt idx="4">
                  <c:v>13422491.28135765</c:v>
                </c:pt>
                <c:pt idx="5">
                  <c:v>13422491.28135765</c:v>
                </c:pt>
                <c:pt idx="6">
                  <c:v>13422491.28135765</c:v>
                </c:pt>
                <c:pt idx="7">
                  <c:v>13422491.28135765</c:v>
                </c:pt>
                <c:pt idx="8">
                  <c:v>13422491.28135765</c:v>
                </c:pt>
                <c:pt idx="9">
                  <c:v>13422491.28135765</c:v>
                </c:pt>
                <c:pt idx="10">
                  <c:v>13422491.28135765</c:v>
                </c:pt>
                <c:pt idx="11">
                  <c:v>13422491.28135765</c:v>
                </c:pt>
                <c:pt idx="12">
                  <c:v>13422491.28135765</c:v>
                </c:pt>
                <c:pt idx="13">
                  <c:v>13422491.28135765</c:v>
                </c:pt>
                <c:pt idx="14">
                  <c:v>13422491.28135765</c:v>
                </c:pt>
                <c:pt idx="15">
                  <c:v>13422491.28135765</c:v>
                </c:pt>
                <c:pt idx="16">
                  <c:v>13422491.28135765</c:v>
                </c:pt>
                <c:pt idx="17">
                  <c:v>13422491.28135765</c:v>
                </c:pt>
                <c:pt idx="18">
                  <c:v>13422491.28135765</c:v>
                </c:pt>
                <c:pt idx="19">
                  <c:v>13422491.28135765</c:v>
                </c:pt>
                <c:pt idx="20">
                  <c:v>13422491.28135765</c:v>
                </c:pt>
                <c:pt idx="21">
                  <c:v>13422491.28135765</c:v>
                </c:pt>
                <c:pt idx="22">
                  <c:v>13422491.28135765</c:v>
                </c:pt>
                <c:pt idx="23">
                  <c:v>13422491.28135765</c:v>
                </c:pt>
                <c:pt idx="24">
                  <c:v>13422491.28135765</c:v>
                </c:pt>
                <c:pt idx="25">
                  <c:v>13422491.28135765</c:v>
                </c:pt>
                <c:pt idx="26">
                  <c:v>13422491.28135765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2-4288-A474-2B35E4AF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26352"/>
        <c:axId val="1444223856"/>
      </c:scatterChart>
      <c:valAx>
        <c:axId val="1444226352"/>
        <c:scaling>
          <c:orientation val="minMax"/>
          <c:max val="81"/>
          <c:min val="5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3856"/>
        <c:crosses val="autoZero"/>
        <c:crossBetween val="midCat"/>
        <c:majorUnit val="1"/>
      </c:valAx>
      <c:valAx>
        <c:axId val="1444223856"/>
        <c:scaling>
          <c:orientation val="minMax"/>
          <c:max val="20000000"/>
          <c:min val="9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روند توییت ها در برابر مبتلایان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575676187558135E-2"/>
          <c:y val="0.13357675395121529"/>
          <c:w val="0.95484864762488375"/>
          <c:h val="0.66847106456656902"/>
        </c:manualLayout>
      </c:layout>
      <c:barChart>
        <c:barDir val="col"/>
        <c:grouping val="clustered"/>
        <c:varyColors val="0"/>
        <c:ser>
          <c:idx val="0"/>
          <c:order val="0"/>
          <c:tx>
            <c:v>Case Scaled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WHO!$A$2:$A$45</c:f>
              <c:numCache>
                <c:formatCode>General</c:formatCode>
                <c:ptCount val="4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</c:numCache>
            </c:numRef>
          </c:cat>
          <c:val>
            <c:numRef>
              <c:f>WHO!$J$2:$J$45</c:f>
              <c:numCache>
                <c:formatCode>General</c:formatCode>
                <c:ptCount val="44"/>
                <c:pt idx="0">
                  <c:v>0.24779542785954115</c:v>
                </c:pt>
                <c:pt idx="1">
                  <c:v>8.856022316554886E-2</c:v>
                </c:pt>
                <c:pt idx="2">
                  <c:v>0</c:v>
                </c:pt>
                <c:pt idx="3">
                  <c:v>4.4970760215786228E-2</c:v>
                </c:pt>
                <c:pt idx="4">
                  <c:v>6.7258789995997187E-2</c:v>
                </c:pt>
                <c:pt idx="5">
                  <c:v>0.13193016681916231</c:v>
                </c:pt>
                <c:pt idx="6">
                  <c:v>0.23928099369068057</c:v>
                </c:pt>
                <c:pt idx="7">
                  <c:v>0.38721777585405565</c:v>
                </c:pt>
                <c:pt idx="8">
                  <c:v>0.49935027869338888</c:v>
                </c:pt>
                <c:pt idx="9">
                  <c:v>0.58279024528180789</c:v>
                </c:pt>
                <c:pt idx="10">
                  <c:v>0.82115440485001223</c:v>
                </c:pt>
                <c:pt idx="11">
                  <c:v>0.98708060729951264</c:v>
                </c:pt>
                <c:pt idx="12">
                  <c:v>1</c:v>
                </c:pt>
                <c:pt idx="13">
                  <c:v>0.92949802944225046</c:v>
                </c:pt>
                <c:pt idx="14">
                  <c:v>0.76525418815222113</c:v>
                </c:pt>
                <c:pt idx="15">
                  <c:v>0.55576487747071601</c:v>
                </c:pt>
                <c:pt idx="16">
                  <c:v>0.36557776207518911</c:v>
                </c:pt>
                <c:pt idx="17">
                  <c:v>0.19289545021454291</c:v>
                </c:pt>
                <c:pt idx="18">
                  <c:v>5.3055147401936419E-2</c:v>
                </c:pt>
                <c:pt idx="19">
                  <c:v>2.1835658801282017E-2</c:v>
                </c:pt>
                <c:pt idx="20">
                  <c:v>3.5402137336604626E-2</c:v>
                </c:pt>
                <c:pt idx="21">
                  <c:v>7.0747534516153732E-2</c:v>
                </c:pt>
                <c:pt idx="22">
                  <c:v>0.21538222557219969</c:v>
                </c:pt>
                <c:pt idx="23">
                  <c:v>0.30961429405477875</c:v>
                </c:pt>
                <c:pt idx="24">
                  <c:v>0.37802959107709871</c:v>
                </c:pt>
                <c:pt idx="25">
                  <c:v>0.51298869010541581</c:v>
                </c:pt>
                <c:pt idx="26">
                  <c:v>0.57969310086198533</c:v>
                </c:pt>
                <c:pt idx="27">
                  <c:v>0.62861303801993595</c:v>
                </c:pt>
                <c:pt idx="28">
                  <c:v>0.64456291320709325</c:v>
                </c:pt>
                <c:pt idx="29">
                  <c:v>0.64613830521801707</c:v>
                </c:pt>
                <c:pt idx="30">
                  <c:v>0.59091959051589826</c:v>
                </c:pt>
                <c:pt idx="31">
                  <c:v>0.46878810775916996</c:v>
                </c:pt>
                <c:pt idx="32">
                  <c:v>0.37828476675609701</c:v>
                </c:pt>
                <c:pt idx="33">
                  <c:v>0.32192814835783756</c:v>
                </c:pt>
                <c:pt idx="34">
                  <c:v>0.20285226258352507</c:v>
                </c:pt>
                <c:pt idx="35">
                  <c:v>0.13596646935767973</c:v>
                </c:pt>
                <c:pt idx="36">
                  <c:v>0.10683241407044275</c:v>
                </c:pt>
                <c:pt idx="37">
                  <c:v>0.13969302644866458</c:v>
                </c:pt>
                <c:pt idx="38">
                  <c:v>0.17651986882171777</c:v>
                </c:pt>
                <c:pt idx="39">
                  <c:v>0.19656650737048439</c:v>
                </c:pt>
                <c:pt idx="40">
                  <c:v>0.26662726894741429</c:v>
                </c:pt>
                <c:pt idx="41">
                  <c:v>0.39582243617429957</c:v>
                </c:pt>
                <c:pt idx="42">
                  <c:v>0.47990266737648707</c:v>
                </c:pt>
                <c:pt idx="43">
                  <c:v>0.50863830134232324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7-4D6B-A087-18843E419CAC}"/>
            </c:ext>
          </c:extLst>
        </c:ser>
        <c:ser>
          <c:idx val="1"/>
          <c:order val="1"/>
          <c:tx>
            <c:v>Tweets Scaled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WHO!$A$2:$A$45</c:f>
              <c:numCache>
                <c:formatCode>General</c:formatCode>
                <c:ptCount val="4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</c:numCache>
            </c:numRef>
          </c:cat>
          <c:val>
            <c:numRef>
              <c:f>WHO!$K$2:$K$45</c:f>
              <c:numCache>
                <c:formatCode>General</c:formatCode>
                <c:ptCount val="44"/>
                <c:pt idx="0">
                  <c:v>0.59933829637052249</c:v>
                </c:pt>
                <c:pt idx="1">
                  <c:v>0.4735879258338942</c:v>
                </c:pt>
                <c:pt idx="2">
                  <c:v>0.38300844710221227</c:v>
                </c:pt>
                <c:pt idx="3">
                  <c:v>0.52020378980939308</c:v>
                </c:pt>
                <c:pt idx="4">
                  <c:v>0.54483924202498613</c:v>
                </c:pt>
                <c:pt idx="5">
                  <c:v>0.48215603635240573</c:v>
                </c:pt>
                <c:pt idx="6">
                  <c:v>0.42208854754074837</c:v>
                </c:pt>
                <c:pt idx="7">
                  <c:v>0.42387009520250502</c:v>
                </c:pt>
                <c:pt idx="8">
                  <c:v>0.47820963859892412</c:v>
                </c:pt>
                <c:pt idx="9">
                  <c:v>0.57779266072308455</c:v>
                </c:pt>
                <c:pt idx="10">
                  <c:v>0.5684764988569887</c:v>
                </c:pt>
                <c:pt idx="11">
                  <c:v>0.79080504346858083</c:v>
                </c:pt>
                <c:pt idx="12">
                  <c:v>1</c:v>
                </c:pt>
                <c:pt idx="13">
                  <c:v>0.7273946386260155</c:v>
                </c:pt>
                <c:pt idx="14">
                  <c:v>0.69558382074614344</c:v>
                </c:pt>
                <c:pt idx="15">
                  <c:v>0.52396933186503358</c:v>
                </c:pt>
                <c:pt idx="16">
                  <c:v>0.53389505049757069</c:v>
                </c:pt>
                <c:pt idx="17">
                  <c:v>0.32229281678603583</c:v>
                </c:pt>
                <c:pt idx="18">
                  <c:v>0.21097601162205148</c:v>
                </c:pt>
                <c:pt idx="19">
                  <c:v>0.13114837539370799</c:v>
                </c:pt>
                <c:pt idx="20">
                  <c:v>0.1319286901499403</c:v>
                </c:pt>
                <c:pt idx="21">
                  <c:v>0.1221055084064651</c:v>
                </c:pt>
                <c:pt idx="22">
                  <c:v>0.24806990109664392</c:v>
                </c:pt>
                <c:pt idx="23">
                  <c:v>0.48106827511936229</c:v>
                </c:pt>
                <c:pt idx="24">
                  <c:v>0.73782039904500307</c:v>
                </c:pt>
                <c:pt idx="25">
                  <c:v>0.70416235735345478</c:v>
                </c:pt>
                <c:pt idx="26">
                  <c:v>0.7910345816125498</c:v>
                </c:pt>
                <c:pt idx="27">
                  <c:v>0.79191997820865345</c:v>
                </c:pt>
                <c:pt idx="28">
                  <c:v>0.51774996465802181</c:v>
                </c:pt>
                <c:pt idx="29">
                  <c:v>0.59406630762610113</c:v>
                </c:pt>
                <c:pt idx="30">
                  <c:v>0.4855800624284643</c:v>
                </c:pt>
                <c:pt idx="31">
                  <c:v>0.54772185034014498</c:v>
                </c:pt>
                <c:pt idx="32">
                  <c:v>0.55147647373586139</c:v>
                </c:pt>
                <c:pt idx="33">
                  <c:v>0.35448726547662579</c:v>
                </c:pt>
                <c:pt idx="34">
                  <c:v>0.2473453289726559</c:v>
                </c:pt>
                <c:pt idx="35">
                  <c:v>0.16370847604897537</c:v>
                </c:pt>
                <c:pt idx="36">
                  <c:v>0.19224632299760397</c:v>
                </c:pt>
                <c:pt idx="37">
                  <c:v>0.17760579565752579</c:v>
                </c:pt>
                <c:pt idx="38">
                  <c:v>1.7560160584754168E-4</c:v>
                </c:pt>
                <c:pt idx="39">
                  <c:v>3.2143878055151877E-2</c:v>
                </c:pt>
                <c:pt idx="40">
                  <c:v>2.4845944276085458E-2</c:v>
                </c:pt>
                <c:pt idx="41">
                  <c:v>0</c:v>
                </c:pt>
                <c:pt idx="42">
                  <c:v>3.6529895537157843E-3</c:v>
                </c:pt>
                <c:pt idx="43">
                  <c:v>0.3557644203069999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7-4D6B-A087-18843E41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8024943"/>
        <c:axId val="1668015791"/>
      </c:barChart>
      <c:catAx>
        <c:axId val="166802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01579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66801579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80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روند توییت ها در برابر جانباختگان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575676187558135E-2"/>
          <c:y val="0.13357675395121529"/>
          <c:w val="0.95484864762488375"/>
          <c:h val="0.66847106456656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WHO!$G$1</c:f>
              <c:strCache>
                <c:ptCount val="1"/>
                <c:pt idx="0">
                  <c:v>Death Scaled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WHO!$A$2:$A$45</c:f>
              <c:numCache>
                <c:formatCode>General</c:formatCode>
                <c:ptCount val="4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</c:numCache>
            </c:numRef>
          </c:cat>
          <c:val>
            <c:numRef>
              <c:f>WHO!$G$2:$G$45</c:f>
              <c:numCache>
                <c:formatCode>General</c:formatCode>
                <c:ptCount val="44"/>
                <c:pt idx="0">
                  <c:v>0.9505352454049687</c:v>
                </c:pt>
                <c:pt idx="1">
                  <c:v>0.73532619672793376</c:v>
                </c:pt>
                <c:pt idx="2">
                  <c:v>0.54316299737426788</c:v>
                </c:pt>
                <c:pt idx="3">
                  <c:v>0.39456675419107251</c:v>
                </c:pt>
                <c:pt idx="4">
                  <c:v>0.29573823470006061</c:v>
                </c:pt>
                <c:pt idx="5">
                  <c:v>0.29155726115936176</c:v>
                </c:pt>
                <c:pt idx="6">
                  <c:v>0.32033932538881033</c:v>
                </c:pt>
                <c:pt idx="7">
                  <c:v>0.42995354473843667</c:v>
                </c:pt>
                <c:pt idx="8">
                  <c:v>0.55477681276509794</c:v>
                </c:pt>
                <c:pt idx="9">
                  <c:v>0.62199555645324178</c:v>
                </c:pt>
                <c:pt idx="10">
                  <c:v>0.76370430216117957</c:v>
                </c:pt>
                <c:pt idx="11">
                  <c:v>0.85457483336699658</c:v>
                </c:pt>
                <c:pt idx="12">
                  <c:v>1</c:v>
                </c:pt>
                <c:pt idx="13">
                  <c:v>0.93235709957584323</c:v>
                </c:pt>
                <c:pt idx="14">
                  <c:v>0.86039184003231672</c:v>
                </c:pt>
                <c:pt idx="15">
                  <c:v>0.81791557261159364</c:v>
                </c:pt>
                <c:pt idx="16">
                  <c:v>0.65560492829731365</c:v>
                </c:pt>
                <c:pt idx="17">
                  <c:v>0.49628357907493437</c:v>
                </c:pt>
                <c:pt idx="18">
                  <c:v>0.51833972934760653</c:v>
                </c:pt>
                <c:pt idx="19">
                  <c:v>0.39210260553423548</c:v>
                </c:pt>
                <c:pt idx="20">
                  <c:v>0.23330640274691983</c:v>
                </c:pt>
                <c:pt idx="21">
                  <c:v>0.19064835386790546</c:v>
                </c:pt>
                <c:pt idx="22">
                  <c:v>0.18668955766511816</c:v>
                </c:pt>
                <c:pt idx="23">
                  <c:v>0.21395677640880631</c:v>
                </c:pt>
                <c:pt idx="24">
                  <c:v>0.47745909917188445</c:v>
                </c:pt>
                <c:pt idx="25">
                  <c:v>0.38630579680872551</c:v>
                </c:pt>
                <c:pt idx="26">
                  <c:v>0.44187032922641889</c:v>
                </c:pt>
                <c:pt idx="27">
                  <c:v>0.46964249646536055</c:v>
                </c:pt>
                <c:pt idx="28">
                  <c:v>0.49854574833366999</c:v>
                </c:pt>
                <c:pt idx="29">
                  <c:v>0.50573621490607956</c:v>
                </c:pt>
                <c:pt idx="30">
                  <c:v>0.44269844475863462</c:v>
                </c:pt>
                <c:pt idx="31">
                  <c:v>0.34015350434255703</c:v>
                </c:pt>
                <c:pt idx="32">
                  <c:v>0.31234094122399514</c:v>
                </c:pt>
                <c:pt idx="33">
                  <c:v>0.22215713997172287</c:v>
                </c:pt>
                <c:pt idx="34">
                  <c:v>0.14077964047667138</c:v>
                </c:pt>
                <c:pt idx="35">
                  <c:v>3.6214906079579882E-2</c:v>
                </c:pt>
                <c:pt idx="36">
                  <c:v>0</c:v>
                </c:pt>
                <c:pt idx="37">
                  <c:v>3.2902443950717029E-2</c:v>
                </c:pt>
                <c:pt idx="38">
                  <c:v>7.3783074126439099E-2</c:v>
                </c:pt>
                <c:pt idx="39">
                  <c:v>3.7628761866289641E-2</c:v>
                </c:pt>
                <c:pt idx="40">
                  <c:v>5.6958190264593013E-2</c:v>
                </c:pt>
                <c:pt idx="41">
                  <c:v>0.14732377297515653</c:v>
                </c:pt>
                <c:pt idx="42">
                  <c:v>5.3928499293072106E-2</c:v>
                </c:pt>
                <c:pt idx="43">
                  <c:v>6.4815188850737226E-2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F-46A3-9E94-BAD3F147840D}"/>
            </c:ext>
          </c:extLst>
        </c:ser>
        <c:ser>
          <c:idx val="1"/>
          <c:order val="1"/>
          <c:tx>
            <c:v>Tweets Scaled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WHO!$A$2:$A$45</c:f>
              <c:numCache>
                <c:formatCode>General</c:formatCode>
                <c:ptCount val="4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</c:numCache>
            </c:numRef>
          </c:cat>
          <c:val>
            <c:numRef>
              <c:f>WHO!$K$2:$K$45</c:f>
              <c:numCache>
                <c:formatCode>General</c:formatCode>
                <c:ptCount val="44"/>
                <c:pt idx="0">
                  <c:v>0.59933829637052249</c:v>
                </c:pt>
                <c:pt idx="1">
                  <c:v>0.4735879258338942</c:v>
                </c:pt>
                <c:pt idx="2">
                  <c:v>0.38300844710221227</c:v>
                </c:pt>
                <c:pt idx="3">
                  <c:v>0.52020378980939308</c:v>
                </c:pt>
                <c:pt idx="4">
                  <c:v>0.54483924202498613</c:v>
                </c:pt>
                <c:pt idx="5">
                  <c:v>0.48215603635240573</c:v>
                </c:pt>
                <c:pt idx="6">
                  <c:v>0.42208854754074837</c:v>
                </c:pt>
                <c:pt idx="7">
                  <c:v>0.42387009520250502</c:v>
                </c:pt>
                <c:pt idx="8">
                  <c:v>0.47820963859892412</c:v>
                </c:pt>
                <c:pt idx="9">
                  <c:v>0.57779266072308455</c:v>
                </c:pt>
                <c:pt idx="10">
                  <c:v>0.5684764988569887</c:v>
                </c:pt>
                <c:pt idx="11">
                  <c:v>0.79080504346858083</c:v>
                </c:pt>
                <c:pt idx="12">
                  <c:v>1</c:v>
                </c:pt>
                <c:pt idx="13">
                  <c:v>0.7273946386260155</c:v>
                </c:pt>
                <c:pt idx="14">
                  <c:v>0.69558382074614344</c:v>
                </c:pt>
                <c:pt idx="15">
                  <c:v>0.52396933186503358</c:v>
                </c:pt>
                <c:pt idx="16">
                  <c:v>0.53389505049757069</c:v>
                </c:pt>
                <c:pt idx="17">
                  <c:v>0.32229281678603583</c:v>
                </c:pt>
                <c:pt idx="18">
                  <c:v>0.21097601162205148</c:v>
                </c:pt>
                <c:pt idx="19">
                  <c:v>0.13114837539370799</c:v>
                </c:pt>
                <c:pt idx="20">
                  <c:v>0.1319286901499403</c:v>
                </c:pt>
                <c:pt idx="21">
                  <c:v>0.1221055084064651</c:v>
                </c:pt>
                <c:pt idx="22">
                  <c:v>0.24806990109664392</c:v>
                </c:pt>
                <c:pt idx="23">
                  <c:v>0.48106827511936229</c:v>
                </c:pt>
                <c:pt idx="24">
                  <c:v>0.73782039904500307</c:v>
                </c:pt>
                <c:pt idx="25">
                  <c:v>0.70416235735345478</c:v>
                </c:pt>
                <c:pt idx="26">
                  <c:v>0.7910345816125498</c:v>
                </c:pt>
                <c:pt idx="27">
                  <c:v>0.79191997820865345</c:v>
                </c:pt>
                <c:pt idx="28">
                  <c:v>0.51774996465802181</c:v>
                </c:pt>
                <c:pt idx="29">
                  <c:v>0.59406630762610113</c:v>
                </c:pt>
                <c:pt idx="30">
                  <c:v>0.4855800624284643</c:v>
                </c:pt>
                <c:pt idx="31">
                  <c:v>0.54772185034014498</c:v>
                </c:pt>
                <c:pt idx="32">
                  <c:v>0.55147647373586139</c:v>
                </c:pt>
                <c:pt idx="33">
                  <c:v>0.35448726547662579</c:v>
                </c:pt>
                <c:pt idx="34">
                  <c:v>0.2473453289726559</c:v>
                </c:pt>
                <c:pt idx="35">
                  <c:v>0.16370847604897537</c:v>
                </c:pt>
                <c:pt idx="36">
                  <c:v>0.19224632299760397</c:v>
                </c:pt>
                <c:pt idx="37">
                  <c:v>0.17760579565752579</c:v>
                </c:pt>
                <c:pt idx="38">
                  <c:v>1.7560160584754168E-4</c:v>
                </c:pt>
                <c:pt idx="39">
                  <c:v>3.2143878055151877E-2</c:v>
                </c:pt>
                <c:pt idx="40">
                  <c:v>2.4845944276085458E-2</c:v>
                </c:pt>
                <c:pt idx="41">
                  <c:v>0</c:v>
                </c:pt>
                <c:pt idx="42">
                  <c:v>3.6529895537157843E-3</c:v>
                </c:pt>
                <c:pt idx="43">
                  <c:v>0.3557644203069999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F-46A3-9E94-BAD3F147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8024943"/>
        <c:axId val="1668015791"/>
      </c:barChart>
      <c:catAx>
        <c:axId val="166802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01579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66801579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80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</a:t>
            </a:r>
            <a:r>
              <a:rPr lang="en-US" baseline="0"/>
              <a:t>MR</a:t>
            </a:r>
            <a:r>
              <a:rPr lang="fa-IR" baseline="0"/>
              <a:t> مرحله اول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MR</c:v>
          </c:tx>
          <c:spPr>
            <a:ln w="19050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noFill/>
                <a:round/>
              </a:ln>
              <a:effectLst/>
            </c:spPr>
          </c:marker>
          <c:dLbls>
            <c:dLbl>
              <c:idx val="2"/>
              <c:layout>
                <c:manualLayout>
                  <c:x val="0"/>
                  <c:y val="-3.7676602895527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C1-4497-A618-EF3B16DFC4C4}"/>
                </c:ext>
              </c:extLst>
            </c:dLbl>
            <c:dLbl>
              <c:idx val="11"/>
              <c:layout>
                <c:manualLayout>
                  <c:x val="-8.50231568704019E-17"/>
                  <c:y val="-2.51177352636852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C1-4497-A618-EF3B16DFC4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'PHASE I (part1)'!$A$3:$A$18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'PHASE I (part1)'!$C$3:$C$18</c:f>
              <c:numCache>
                <c:formatCode>General</c:formatCode>
                <c:ptCount val="16"/>
                <c:pt idx="0">
                  <c:v>1057312</c:v>
                </c:pt>
                <c:pt idx="1">
                  <c:v>2484277</c:v>
                </c:pt>
                <c:pt idx="2">
                  <c:v>4166</c:v>
                </c:pt>
                <c:pt idx="3">
                  <c:v>3382895</c:v>
                </c:pt>
                <c:pt idx="4">
                  <c:v>825365</c:v>
                </c:pt>
                <c:pt idx="5">
                  <c:v>223793</c:v>
                </c:pt>
                <c:pt idx="6">
                  <c:v>967614</c:v>
                </c:pt>
                <c:pt idx="7">
                  <c:v>389342</c:v>
                </c:pt>
                <c:pt idx="8">
                  <c:v>2158086</c:v>
                </c:pt>
                <c:pt idx="9">
                  <c:v>1174804</c:v>
                </c:pt>
                <c:pt idx="10">
                  <c:v>702796</c:v>
                </c:pt>
                <c:pt idx="11">
                  <c:v>32870</c:v>
                </c:pt>
                <c:pt idx="12">
                  <c:v>1049603</c:v>
                </c:pt>
                <c:pt idx="13">
                  <c:v>2073145</c:v>
                </c:pt>
                <c:pt idx="14">
                  <c:v>2002696</c:v>
                </c:pt>
                <c:pt idx="15">
                  <c:v>367745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1-4497-A618-EF3B16DFC4C4}"/>
            </c:ext>
          </c:extLst>
        </c:ser>
        <c:ser>
          <c:idx val="3"/>
          <c:order val="1"/>
          <c:tx>
            <c:v>UCL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17</c:v>
              </c:pt>
            </c:numLit>
          </c:xVal>
          <c:yVal>
            <c:numRef>
              <c:f>('PHASE I (part1)'!$G$5,'PHASE I (part1)'!$G$5)</c:f>
              <c:numCache>
                <c:formatCode>General</c:formatCode>
                <c:ptCount val="2"/>
                <c:pt idx="0">
                  <c:v>3858430.9314374998</c:v>
                </c:pt>
                <c:pt idx="1">
                  <c:v>3858430.9314374998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1-4497-A618-EF3B16DFC4C4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17</c:v>
              </c:pt>
            </c:numLit>
          </c:xVal>
          <c:yVal>
            <c:numRef>
              <c:f>('PHASE I (part1)'!$F$5,'PHASE I (part1)'!$F$5)</c:f>
              <c:numCache>
                <c:formatCode>General</c:formatCode>
                <c:ptCount val="2"/>
                <c:pt idx="0">
                  <c:v>1181031.8125</c:v>
                </c:pt>
                <c:pt idx="1">
                  <c:v>1181031.8125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C1-4497-A618-EF3B16DFC4C4}"/>
            </c:ext>
          </c:extLst>
        </c:ser>
        <c:ser>
          <c:idx val="1"/>
          <c:order val="3"/>
          <c:tx>
            <c:v>LCL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17</c:v>
              </c:pt>
            </c:numLit>
          </c:xVal>
          <c:yVal>
            <c:numRef>
              <c:f>('PHASE I (part1)'!$E$5,'PHASE I (part1)'!$E$5)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C1-4497-A618-EF3B16DF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26352"/>
        <c:axId val="1444223856"/>
      </c:scatterChart>
      <c:valAx>
        <c:axId val="1444226352"/>
        <c:scaling>
          <c:orientation val="minMax"/>
          <c:max val="17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3856"/>
        <c:crosses val="autoZero"/>
        <c:crossBetween val="midCat"/>
        <c:majorUnit val="1"/>
      </c:valAx>
      <c:valAx>
        <c:axId val="1444223856"/>
        <c:scaling>
          <c:orientation val="minMax"/>
          <c:max val="4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a-IR" sz="1600" b="1"/>
              <a:t>نمودار </a:t>
            </a:r>
            <a:r>
              <a:rPr lang="en-US" sz="1600" b="1"/>
              <a:t>I </a:t>
            </a:r>
            <a:r>
              <a:rPr lang="fa-IR" sz="1600" b="1"/>
              <a:t> مرحله اول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4C72B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506-4060-9BCB-5E3133E3442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4C72B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506-4060-9BCB-5E3133E34424}"/>
              </c:ext>
            </c:extLst>
          </c:dPt>
          <c:dLbls>
            <c:dLbl>
              <c:idx val="2"/>
              <c:layout>
                <c:manualLayout>
                  <c:x val="-4.0203252032520342E-2"/>
                  <c:y val="1.76763933920024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06-4060-9BCB-5E3133E34424}"/>
                </c:ext>
              </c:extLst>
            </c:dLbl>
            <c:dLbl>
              <c:idx val="3"/>
              <c:layout>
                <c:manualLayout>
                  <c:x val="-1.5813008130081338E-2"/>
                  <c:y val="2.55195306469044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06-4060-9BCB-5E3133E34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'PHASE I (part1)'!$B$2:$B$18</c:f>
              <c:numCache>
                <c:formatCode>General</c:formatCode>
                <c:ptCount val="17"/>
                <c:pt idx="0">
                  <c:v>22031518</c:v>
                </c:pt>
                <c:pt idx="1">
                  <c:v>20974206</c:v>
                </c:pt>
                <c:pt idx="2">
                  <c:v>18489929</c:v>
                </c:pt>
                <c:pt idx="3">
                  <c:v>18494095</c:v>
                </c:pt>
                <c:pt idx="4">
                  <c:v>21876990</c:v>
                </c:pt>
                <c:pt idx="5">
                  <c:v>22702355</c:v>
                </c:pt>
                <c:pt idx="6">
                  <c:v>22926148</c:v>
                </c:pt>
                <c:pt idx="7">
                  <c:v>23893762</c:v>
                </c:pt>
                <c:pt idx="8">
                  <c:v>24283104</c:v>
                </c:pt>
                <c:pt idx="9">
                  <c:v>22125018</c:v>
                </c:pt>
                <c:pt idx="10">
                  <c:v>23299822</c:v>
                </c:pt>
                <c:pt idx="11">
                  <c:v>22597026</c:v>
                </c:pt>
                <c:pt idx="12">
                  <c:v>22629896</c:v>
                </c:pt>
                <c:pt idx="13">
                  <c:v>21580293</c:v>
                </c:pt>
                <c:pt idx="14">
                  <c:v>23653438</c:v>
                </c:pt>
                <c:pt idx="15">
                  <c:v>21650742</c:v>
                </c:pt>
                <c:pt idx="16">
                  <c:v>21282997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6-4060-9BCB-5E3133E34424}"/>
            </c:ext>
          </c:extLst>
        </c:ser>
        <c:ser>
          <c:idx val="3"/>
          <c:order val="1"/>
          <c:tx>
            <c:v>UCL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(part1)'!$K$5,'PHASE I (part1)'!$K$5)</c:f>
              <c:numCache>
                <c:formatCode>General</c:formatCode>
                <c:ptCount val="2"/>
                <c:pt idx="0">
                  <c:v>25169944.348638926</c:v>
                </c:pt>
                <c:pt idx="1">
                  <c:v>25169944.348638926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6-4060-9BCB-5E3133E34424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(part1)'!$J$5,'PHASE I (part1)'!$J$5)</c:f>
              <c:numCache>
                <c:formatCode>General</c:formatCode>
                <c:ptCount val="2"/>
                <c:pt idx="0">
                  <c:v>22028902.294117648</c:v>
                </c:pt>
                <c:pt idx="1">
                  <c:v>22028902.294117648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06-4060-9BCB-5E3133E34424}"/>
            </c:ext>
          </c:extLst>
        </c:ser>
        <c:ser>
          <c:idx val="1"/>
          <c:order val="3"/>
          <c:tx>
            <c:v>LCL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(part1)'!$I$5,'PHASE I (part1)'!$I$5)</c:f>
              <c:numCache>
                <c:formatCode>General</c:formatCode>
                <c:ptCount val="2"/>
                <c:pt idx="0">
                  <c:v>18887860.239596371</c:v>
                </c:pt>
                <c:pt idx="1">
                  <c:v>18887860.239596371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06-4060-9BCB-5E3133E34424}"/>
            </c:ext>
          </c:extLst>
        </c:ser>
        <c:ser>
          <c:idx val="4"/>
          <c:order val="4"/>
          <c:tx>
            <c:v>-1 Sigma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(part1)'!$L$5,'PHASE I (part1)'!$L$5)</c:f>
              <c:numCache>
                <c:formatCode>General</c:formatCode>
                <c:ptCount val="2"/>
                <c:pt idx="0">
                  <c:v>20981888.27594389</c:v>
                </c:pt>
                <c:pt idx="1">
                  <c:v>20981888.27594389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06-4060-9BCB-5E3133E34424}"/>
            </c:ext>
          </c:extLst>
        </c:ser>
        <c:ser>
          <c:idx val="5"/>
          <c:order val="5"/>
          <c:tx>
            <c:v>+1 Sigma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(part1)'!$M$5,'PHASE I (part1)'!$M$5)</c:f>
              <c:numCache>
                <c:formatCode>General</c:formatCode>
                <c:ptCount val="2"/>
                <c:pt idx="0">
                  <c:v>23075916.312291406</c:v>
                </c:pt>
                <c:pt idx="1">
                  <c:v>23075916.312291406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06-4060-9BCB-5E3133E34424}"/>
            </c:ext>
          </c:extLst>
        </c:ser>
        <c:ser>
          <c:idx val="6"/>
          <c:order val="6"/>
          <c:tx>
            <c:v>+2 Sigma</c:v>
          </c:tx>
          <c:spPr>
            <a:ln w="158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(part1)'!$N$5,'PHASE I (part1)'!$N$5)</c:f>
              <c:numCache>
                <c:formatCode>General</c:formatCode>
                <c:ptCount val="2"/>
                <c:pt idx="0">
                  <c:v>24122930.330465168</c:v>
                </c:pt>
                <c:pt idx="1">
                  <c:v>24122930.330465168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06-4060-9BCB-5E3133E34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59520"/>
        <c:axId val="1547555360"/>
      </c:scatterChart>
      <c:valAx>
        <c:axId val="1547559520"/>
        <c:scaling>
          <c:orientation val="minMax"/>
          <c:max val="17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55360"/>
        <c:crosses val="autoZero"/>
        <c:crossBetween val="midCat"/>
        <c:majorUnit val="1"/>
      </c:valAx>
      <c:valAx>
        <c:axId val="1547555360"/>
        <c:scaling>
          <c:orientation val="minMax"/>
          <c:min val="18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5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</a:t>
            </a:r>
            <a:r>
              <a:rPr lang="en-US" baseline="0"/>
              <a:t>MR</a:t>
            </a:r>
            <a:r>
              <a:rPr lang="fa-IR" baseline="0"/>
              <a:t> پس از حذف </a:t>
            </a:r>
            <a:r>
              <a:rPr lang="fa-IR" baseline="0">
                <a:solidFill>
                  <a:srgbClr val="FF0000"/>
                </a:solidFill>
              </a:rPr>
              <a:t>دیتا های 3 و</a:t>
            </a:r>
            <a:r>
              <a:rPr lang="en-US" baseline="0">
                <a:solidFill>
                  <a:srgbClr val="FF0000"/>
                </a:solidFill>
              </a:rPr>
              <a:t> </a:t>
            </a:r>
            <a:r>
              <a:rPr lang="fa-IR" baseline="0">
                <a:solidFill>
                  <a:srgbClr val="FF0000"/>
                </a:solidFill>
              </a:rPr>
              <a:t>4 </a:t>
            </a:r>
            <a:r>
              <a:rPr lang="fa-IR" baseline="0">
                <a:solidFill>
                  <a:sysClr val="windowText" lastClr="000000"/>
                </a:solidFill>
              </a:rPr>
              <a:t>از محاسبات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MR</c:v>
          </c:tx>
          <c:spPr>
            <a:ln w="19050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noFill/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10-4298-924A-67A794F234F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010-4298-924A-67A794F234F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010-4298-924A-67A794F234F2}"/>
              </c:ext>
            </c:extLst>
          </c:dPt>
          <c:xVal>
            <c:numLit>
              <c:formatCode>General</c:formatCode>
              <c:ptCount val="1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</c:numLit>
          </c:xVal>
          <c:yVal>
            <c:numRef>
              <c:f>'PHASE I (part1)'!$C$3:$C$18</c:f>
              <c:numCache>
                <c:formatCode>General</c:formatCode>
                <c:ptCount val="16"/>
                <c:pt idx="0">
                  <c:v>1057312</c:v>
                </c:pt>
                <c:pt idx="1">
                  <c:v>2484277</c:v>
                </c:pt>
                <c:pt idx="2">
                  <c:v>4166</c:v>
                </c:pt>
                <c:pt idx="3">
                  <c:v>3382895</c:v>
                </c:pt>
                <c:pt idx="4">
                  <c:v>825365</c:v>
                </c:pt>
                <c:pt idx="5">
                  <c:v>223793</c:v>
                </c:pt>
                <c:pt idx="6">
                  <c:v>967614</c:v>
                </c:pt>
                <c:pt idx="7">
                  <c:v>389342</c:v>
                </c:pt>
                <c:pt idx="8">
                  <c:v>2158086</c:v>
                </c:pt>
                <c:pt idx="9">
                  <c:v>1174804</c:v>
                </c:pt>
                <c:pt idx="10">
                  <c:v>702796</c:v>
                </c:pt>
                <c:pt idx="11">
                  <c:v>32870</c:v>
                </c:pt>
                <c:pt idx="12">
                  <c:v>1049603</c:v>
                </c:pt>
                <c:pt idx="13">
                  <c:v>2073145</c:v>
                </c:pt>
                <c:pt idx="14">
                  <c:v>2002696</c:v>
                </c:pt>
                <c:pt idx="15">
                  <c:v>367745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10-4298-924A-67A794F234F2}"/>
            </c:ext>
          </c:extLst>
        </c:ser>
        <c:ser>
          <c:idx val="3"/>
          <c:order val="1"/>
          <c:tx>
            <c:v>UCL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17</c:v>
              </c:pt>
            </c:numLit>
          </c:xVal>
          <c:yVal>
            <c:numRef>
              <c:f>('PHASE I (part1)'!$X$5,'PHASE I (part1)'!$X$5)</c:f>
              <c:numCache>
                <c:formatCode>General</c:formatCode>
                <c:ptCount val="2"/>
                <c:pt idx="0">
                  <c:v>3828939.4015714284</c:v>
                </c:pt>
                <c:pt idx="1">
                  <c:v>3828939.4015714284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10-4298-924A-67A794F234F2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17</c:v>
              </c:pt>
            </c:numLit>
          </c:xVal>
          <c:yVal>
            <c:numRef>
              <c:f>('PHASE I (part1)'!$W$5,'PHASE I (part1)'!$W$5)</c:f>
              <c:numCache>
                <c:formatCode>General</c:formatCode>
                <c:ptCount val="2"/>
                <c:pt idx="0">
                  <c:v>1172004.7142857143</c:v>
                </c:pt>
                <c:pt idx="1">
                  <c:v>1172004.7142857143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10-4298-924A-67A794F234F2}"/>
            </c:ext>
          </c:extLst>
        </c:ser>
        <c:ser>
          <c:idx val="1"/>
          <c:order val="3"/>
          <c:tx>
            <c:v>LCL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17</c:v>
              </c:pt>
            </c:numLit>
          </c:xVal>
          <c:yVal>
            <c:numRef>
              <c:f>('PHASE I (part1)'!$E$5,'PHASE I (part1)'!$E$5)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10-4298-924A-67A794F2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26352"/>
        <c:axId val="1444223856"/>
      </c:scatterChart>
      <c:valAx>
        <c:axId val="1444226352"/>
        <c:scaling>
          <c:orientation val="minMax"/>
          <c:max val="17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3856"/>
        <c:crosses val="autoZero"/>
        <c:crossBetween val="midCat"/>
        <c:majorUnit val="1"/>
      </c:valAx>
      <c:valAx>
        <c:axId val="1444223856"/>
        <c:scaling>
          <c:orientation val="minMax"/>
          <c:max val="4099999.999999999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a-IR" sz="1600" b="1"/>
              <a:t>نمودار </a:t>
            </a:r>
            <a:r>
              <a:rPr lang="en-US" sz="1600" b="1"/>
              <a:t>I </a:t>
            </a:r>
            <a:r>
              <a:rPr lang="fa-IR" sz="1600" b="1"/>
              <a:t> پس</a:t>
            </a:r>
            <a:r>
              <a:rPr lang="fa-IR" sz="1600" b="1" baseline="0"/>
              <a:t> از حذف </a:t>
            </a:r>
            <a:r>
              <a:rPr lang="fa-IR" sz="1600" b="1" baseline="0">
                <a:solidFill>
                  <a:srgbClr val="FF0000"/>
                </a:solidFill>
              </a:rPr>
              <a:t>دیتاهای 3و4 </a:t>
            </a:r>
            <a:r>
              <a:rPr lang="fa-IR" sz="1600" b="1" baseline="0"/>
              <a:t>از محاسبات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048-46E4-93E5-3B13775609C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048-46E4-93E5-3B13775609C3}"/>
              </c:ext>
            </c:extLst>
          </c:dPt>
          <c:dLbls>
            <c:dLbl>
              <c:idx val="2"/>
              <c:layout>
                <c:manualLayout>
                  <c:x val="-4.0203252032520342E-2"/>
                  <c:y val="1.76763933920024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48-46E4-93E5-3B13775609C3}"/>
                </c:ext>
              </c:extLst>
            </c:dLbl>
            <c:dLbl>
              <c:idx val="3"/>
              <c:layout>
                <c:manualLayout>
                  <c:x val="-1.5813008130081338E-2"/>
                  <c:y val="2.55195306469044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6E4-93E5-3B13775609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'PHASE I (part1)'!$B$2:$B$18</c:f>
              <c:numCache>
                <c:formatCode>General</c:formatCode>
                <c:ptCount val="17"/>
                <c:pt idx="0">
                  <c:v>22031518</c:v>
                </c:pt>
                <c:pt idx="1">
                  <c:v>20974206</c:v>
                </c:pt>
                <c:pt idx="2">
                  <c:v>18489929</c:v>
                </c:pt>
                <c:pt idx="3">
                  <c:v>18494095</c:v>
                </c:pt>
                <c:pt idx="4">
                  <c:v>21876990</c:v>
                </c:pt>
                <c:pt idx="5">
                  <c:v>22702355</c:v>
                </c:pt>
                <c:pt idx="6">
                  <c:v>22926148</c:v>
                </c:pt>
                <c:pt idx="7">
                  <c:v>23893762</c:v>
                </c:pt>
                <c:pt idx="8">
                  <c:v>24283104</c:v>
                </c:pt>
                <c:pt idx="9">
                  <c:v>22125018</c:v>
                </c:pt>
                <c:pt idx="10">
                  <c:v>23299822</c:v>
                </c:pt>
                <c:pt idx="11">
                  <c:v>22597026</c:v>
                </c:pt>
                <c:pt idx="12">
                  <c:v>22629896</c:v>
                </c:pt>
                <c:pt idx="13">
                  <c:v>21580293</c:v>
                </c:pt>
                <c:pt idx="14">
                  <c:v>23653438</c:v>
                </c:pt>
                <c:pt idx="15">
                  <c:v>21650742</c:v>
                </c:pt>
                <c:pt idx="16">
                  <c:v>21282997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8-46E4-93E5-3B13775609C3}"/>
            </c:ext>
          </c:extLst>
        </c:ser>
        <c:ser>
          <c:idx val="3"/>
          <c:order val="1"/>
          <c:tx>
            <c:v>UCL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(part1)'!$AB$5,'PHASE I (part1)'!$AB$5)</c:f>
              <c:numCache>
                <c:formatCode>General</c:formatCode>
                <c:ptCount val="2"/>
                <c:pt idx="0">
                  <c:v>25617521.481256332</c:v>
                </c:pt>
                <c:pt idx="1">
                  <c:v>25617521.481256332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8-46E4-93E5-3B13775609C3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(part1)'!$AA$5,'PHASE I (part1)'!$AA$5)</c:f>
              <c:numCache>
                <c:formatCode>General</c:formatCode>
                <c:ptCount val="2"/>
                <c:pt idx="0">
                  <c:v>22500487.666666668</c:v>
                </c:pt>
                <c:pt idx="1">
                  <c:v>22500487.666666668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48-46E4-93E5-3B13775609C3}"/>
            </c:ext>
          </c:extLst>
        </c:ser>
        <c:ser>
          <c:idx val="1"/>
          <c:order val="3"/>
          <c:tx>
            <c:v>LCL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(part1)'!$Z$5,'PHASE I (part1)'!$Z$5)</c:f>
              <c:numCache>
                <c:formatCode>General</c:formatCode>
                <c:ptCount val="2"/>
                <c:pt idx="0">
                  <c:v>19383453.852077004</c:v>
                </c:pt>
                <c:pt idx="1">
                  <c:v>19383453.852077004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48-46E4-93E5-3B13775609C3}"/>
            </c:ext>
          </c:extLst>
        </c:ser>
        <c:ser>
          <c:idx val="4"/>
          <c:order val="4"/>
          <c:tx>
            <c:v>-1 Sigma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(part1)'!$AC$5,'PHASE I (part1)'!$AC$5)</c:f>
              <c:numCache>
                <c:formatCode>General</c:formatCode>
                <c:ptCount val="2"/>
                <c:pt idx="0">
                  <c:v>21461476.395136781</c:v>
                </c:pt>
                <c:pt idx="1">
                  <c:v>21461476.395136781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48-46E4-93E5-3B13775609C3}"/>
            </c:ext>
          </c:extLst>
        </c:ser>
        <c:ser>
          <c:idx val="5"/>
          <c:order val="5"/>
          <c:tx>
            <c:v>+1 Sigma</c:v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(part1)'!$AD$5,'PHASE I (part1)'!$AD$5)</c:f>
              <c:numCache>
                <c:formatCode>General</c:formatCode>
                <c:ptCount val="2"/>
                <c:pt idx="0">
                  <c:v>23539498.938196555</c:v>
                </c:pt>
                <c:pt idx="1">
                  <c:v>23539498.938196555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48-46E4-93E5-3B13775609C3}"/>
            </c:ext>
          </c:extLst>
        </c:ser>
        <c:ser>
          <c:idx val="6"/>
          <c:order val="6"/>
          <c:tx>
            <c:v>+2 Sigma</c:v>
          </c:tx>
          <c:spPr>
            <a:ln w="158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17</c:v>
              </c:pt>
            </c:numLit>
          </c:xVal>
          <c:yVal>
            <c:numRef>
              <c:f>('PHASE I (part1)'!$AE$5,'PHASE I (part1)'!$AE$5)</c:f>
              <c:numCache>
                <c:formatCode>General</c:formatCode>
                <c:ptCount val="2"/>
                <c:pt idx="0">
                  <c:v>24578510.209726445</c:v>
                </c:pt>
                <c:pt idx="1">
                  <c:v>24578510.209726445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48-46E4-93E5-3B137756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59520"/>
        <c:axId val="1547555360"/>
      </c:scatterChart>
      <c:valAx>
        <c:axId val="1547559520"/>
        <c:scaling>
          <c:orientation val="minMax"/>
          <c:max val="17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55360"/>
        <c:crosses val="autoZero"/>
        <c:crossBetween val="midCat"/>
        <c:majorUnit val="1"/>
      </c:valAx>
      <c:valAx>
        <c:axId val="1547555360"/>
        <c:scaling>
          <c:orientation val="minMax"/>
          <c:min val="18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5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solidFill>
                  <a:sysClr val="windowText" lastClr="000000"/>
                </a:solidFill>
              </a:rPr>
              <a:t>نمودار</a:t>
            </a: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MR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  <a:r>
              <a:rPr lang="fa-IR" sz="1600" b="1" baseline="0">
                <a:solidFill>
                  <a:sysClr val="windowText" lastClr="000000"/>
                </a:solidFill>
              </a:rPr>
              <a:t> فاز دوم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MR</c:v>
          </c:tx>
          <c:spPr>
            <a:ln w="19050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68-4100-8B2A-689D776F7765}"/>
              </c:ext>
            </c:extLst>
          </c:dPt>
          <c:dLbls>
            <c:dLbl>
              <c:idx val="2"/>
              <c:layout>
                <c:manualLayout>
                  <c:x val="-6.926406296812326E-3"/>
                  <c:y val="-3.76175548589341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68-4100-8B2A-689D776F77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'PHASE II (part1)'!$A$3:$A$21</c:f>
              <c:numCache>
                <c:formatCode>General</c:formatCode>
                <c:ptCount val="1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</c:numCache>
            </c:numRef>
          </c:xVal>
          <c:yVal>
            <c:numRef>
              <c:f>'PHASE II (part1)'!$C$3:$C$21</c:f>
              <c:numCache>
                <c:formatCode>General</c:formatCode>
                <c:ptCount val="19"/>
                <c:pt idx="0">
                  <c:v>1004486</c:v>
                </c:pt>
                <c:pt idx="1">
                  <c:v>1778759</c:v>
                </c:pt>
                <c:pt idx="2">
                  <c:v>5796852</c:v>
                </c:pt>
                <c:pt idx="3">
                  <c:v>3150603</c:v>
                </c:pt>
                <c:pt idx="4">
                  <c:v>1186390</c:v>
                </c:pt>
                <c:pt idx="5">
                  <c:v>1081419</c:v>
                </c:pt>
                <c:pt idx="6">
                  <c:v>1842412</c:v>
                </c:pt>
                <c:pt idx="7">
                  <c:v>2846705</c:v>
                </c:pt>
                <c:pt idx="8">
                  <c:v>1501632</c:v>
                </c:pt>
                <c:pt idx="9">
                  <c:v>3280527</c:v>
                </c:pt>
                <c:pt idx="10">
                  <c:v>316423</c:v>
                </c:pt>
                <c:pt idx="11">
                  <c:v>1214872</c:v>
                </c:pt>
                <c:pt idx="12">
                  <c:v>808930</c:v>
                </c:pt>
                <c:pt idx="13">
                  <c:v>477731</c:v>
                </c:pt>
                <c:pt idx="14">
                  <c:v>985031</c:v>
                </c:pt>
                <c:pt idx="15">
                  <c:v>454100</c:v>
                </c:pt>
                <c:pt idx="16">
                  <c:v>1355818</c:v>
                </c:pt>
                <c:pt idx="17">
                  <c:v>1022028</c:v>
                </c:pt>
                <c:pt idx="18">
                  <c:v>522947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8-4100-8B2A-689D776F7765}"/>
            </c:ext>
          </c:extLst>
        </c:ser>
        <c:ser>
          <c:idx val="3"/>
          <c:order val="1"/>
          <c:tx>
            <c:v>UCL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37</c:v>
              </c:pt>
            </c:numLit>
          </c:xVal>
          <c:yVal>
            <c:numRef>
              <c:f>('PHASE I (part1)'!$X$5,'PHASE I (part1)'!$X$5)</c:f>
              <c:numCache>
                <c:formatCode>General</c:formatCode>
                <c:ptCount val="2"/>
                <c:pt idx="0">
                  <c:v>3828939.4015714284</c:v>
                </c:pt>
                <c:pt idx="1">
                  <c:v>3828939.4015714284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8-4100-8B2A-689D776F7765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37</c:v>
              </c:pt>
            </c:numLit>
          </c:xVal>
          <c:yVal>
            <c:numRef>
              <c:f>('PHASE I (part1)'!$W$5,'PHASE I (part1)'!$W$5)</c:f>
              <c:numCache>
                <c:formatCode>General</c:formatCode>
                <c:ptCount val="2"/>
                <c:pt idx="0">
                  <c:v>1172004.7142857143</c:v>
                </c:pt>
                <c:pt idx="1">
                  <c:v>1172004.7142857143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68-4100-8B2A-689D776F7765}"/>
            </c:ext>
          </c:extLst>
        </c:ser>
        <c:ser>
          <c:idx val="1"/>
          <c:order val="3"/>
          <c:tx>
            <c:v>LCL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068-4100-8B2A-689D776F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341664"/>
        <c:axId val="1572340832"/>
      </c:scatterChart>
      <c:valAx>
        <c:axId val="1572341664"/>
        <c:scaling>
          <c:orientation val="minMax"/>
          <c:max val="37"/>
          <c:min val="1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40832"/>
        <c:crosses val="autoZero"/>
        <c:crossBetween val="midCat"/>
        <c:majorUnit val="1"/>
      </c:valAx>
      <c:valAx>
        <c:axId val="157234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solidFill>
                  <a:sysClr val="windowText" lastClr="000000"/>
                </a:solidFill>
              </a:rPr>
              <a:t>نمودار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  <a:r>
              <a:rPr lang="fa-IR" sz="1600" b="1" baseline="0">
                <a:solidFill>
                  <a:sysClr val="windowText" lastClr="000000"/>
                </a:solidFill>
              </a:rPr>
              <a:t>فاز دوم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440203843592"/>
          <c:y val="0.14432601880877743"/>
          <c:w val="0.71197875611196271"/>
          <c:h val="0.73781288310747994"/>
        </c:manualLayout>
      </c:layout>
      <c:scatterChart>
        <c:scatterStyle val="line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71C-4268-A75B-2C78B1AE88D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71C-4268-A75B-2C78B1AE88D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71C-4268-A75B-2C78B1AE88D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71C-4268-A75B-2C78B1AE88D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71C-4268-A75B-2C78B1AE88D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71C-4268-A75B-2C78B1AE88D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71C-4268-A75B-2C78B1AE88D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71C-4268-A75B-2C78B1AE88D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71C-4268-A75B-2C78B1AE88DB}"/>
              </c:ext>
            </c:extLst>
          </c:dPt>
          <c:xVal>
            <c:numRef>
              <c:f>'PHASE II (part1)'!$A$2:$A$21</c:f>
              <c:numCache>
                <c:formatCode>General</c:formatCode>
                <c:ptCount val="2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</c:numCache>
            </c:numRef>
          </c:xVal>
          <c:yVal>
            <c:numRef>
              <c:f>'PHASE II (part1)'!$B$2:$B$21</c:f>
              <c:numCache>
                <c:formatCode>General</c:formatCode>
                <c:ptCount val="20"/>
                <c:pt idx="0">
                  <c:v>21231061</c:v>
                </c:pt>
                <c:pt idx="1">
                  <c:v>20226575</c:v>
                </c:pt>
                <c:pt idx="2">
                  <c:v>18447816</c:v>
                </c:pt>
                <c:pt idx="3">
                  <c:v>24244668</c:v>
                </c:pt>
                <c:pt idx="4">
                  <c:v>21094065</c:v>
                </c:pt>
                <c:pt idx="5">
                  <c:v>19907675</c:v>
                </c:pt>
                <c:pt idx="6">
                  <c:v>18826256</c:v>
                </c:pt>
                <c:pt idx="7">
                  <c:v>16983844</c:v>
                </c:pt>
                <c:pt idx="8">
                  <c:v>19830549</c:v>
                </c:pt>
                <c:pt idx="9">
                  <c:v>21332181</c:v>
                </c:pt>
                <c:pt idx="10">
                  <c:v>18051654</c:v>
                </c:pt>
                <c:pt idx="11">
                  <c:v>18368077</c:v>
                </c:pt>
                <c:pt idx="12">
                  <c:v>19582949</c:v>
                </c:pt>
                <c:pt idx="13">
                  <c:v>20391879</c:v>
                </c:pt>
                <c:pt idx="14">
                  <c:v>19914148</c:v>
                </c:pt>
                <c:pt idx="15">
                  <c:v>20899179</c:v>
                </c:pt>
                <c:pt idx="16">
                  <c:v>20445079</c:v>
                </c:pt>
                <c:pt idx="17">
                  <c:v>19089261</c:v>
                </c:pt>
                <c:pt idx="18">
                  <c:v>18067233</c:v>
                </c:pt>
                <c:pt idx="19">
                  <c:v>18590180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1C-4268-A75B-2C78B1AE88DB}"/>
            </c:ext>
          </c:extLst>
        </c:ser>
        <c:ser>
          <c:idx val="3"/>
          <c:order val="1"/>
          <c:tx>
            <c:v>UCL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38</c:v>
              </c:pt>
            </c:numLit>
          </c:xVal>
          <c:yVal>
            <c:numRef>
              <c:f>('PHASE I (part1)'!$AB$5,'PHASE I (part1)'!$AB$5)</c:f>
              <c:numCache>
                <c:formatCode>General</c:formatCode>
                <c:ptCount val="2"/>
                <c:pt idx="0">
                  <c:v>25617521.481256332</c:v>
                </c:pt>
                <c:pt idx="1">
                  <c:v>25617521.481256332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1C-4268-A75B-2C78B1AE88DB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38</c:v>
              </c:pt>
            </c:numLit>
          </c:xVal>
          <c:yVal>
            <c:numRef>
              <c:f>('PHASE I (part1)'!$AA$5,'PHASE I (part1)'!$AA$5)</c:f>
              <c:numCache>
                <c:formatCode>General</c:formatCode>
                <c:ptCount val="2"/>
                <c:pt idx="0">
                  <c:v>22500487.666666668</c:v>
                </c:pt>
                <c:pt idx="1">
                  <c:v>22500487.666666668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1C-4268-A75B-2C78B1AE88DB}"/>
            </c:ext>
          </c:extLst>
        </c:ser>
        <c:ser>
          <c:idx val="1"/>
          <c:order val="3"/>
          <c:tx>
            <c:v>LCL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38</c:v>
              </c:pt>
            </c:numLit>
          </c:xVal>
          <c:yVal>
            <c:numRef>
              <c:f>('PHASE I (part1)'!$Z$5,'PHASE I (part1)'!$Z$5)</c:f>
              <c:numCache>
                <c:formatCode>General</c:formatCode>
                <c:ptCount val="2"/>
                <c:pt idx="0">
                  <c:v>19383453.852077004</c:v>
                </c:pt>
                <c:pt idx="1">
                  <c:v>19383453.852077004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1C-4268-A75B-2C78B1AE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341664"/>
        <c:axId val="1572340832"/>
      </c:scatterChart>
      <c:valAx>
        <c:axId val="1572341664"/>
        <c:scaling>
          <c:orientation val="minMax"/>
          <c:max val="37"/>
          <c:min val="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40832"/>
        <c:crosses val="autoZero"/>
        <c:crossBetween val="midCat"/>
        <c:majorUnit val="1"/>
      </c:valAx>
      <c:valAx>
        <c:axId val="1572340832"/>
        <c:scaling>
          <c:orientation val="minMax"/>
          <c:min val="15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 sz="1200">
                <a:solidFill>
                  <a:schemeClr val="tx1"/>
                </a:solidFill>
                <a:cs typeface="B Nazanin" panose="00000400000000000000" pitchFamily="2" charset="-78"/>
              </a:rPr>
              <a:t>تعداد توییت های هفتگی</a:t>
            </a:r>
            <a:r>
              <a:rPr lang="fa-IR" sz="1200" baseline="0">
                <a:solidFill>
                  <a:schemeClr val="tx1"/>
                </a:solidFill>
                <a:cs typeface="B Nazanin" panose="00000400000000000000" pitchFamily="2" charset="-78"/>
              </a:rPr>
              <a:t> - مرحله دوم</a:t>
            </a:r>
            <a:endParaRPr lang="en-US" sz="1200">
              <a:solidFill>
                <a:schemeClr val="tx1"/>
              </a:solidFill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Plot'!$B$1</c:f>
              <c:strCache>
                <c:ptCount val="1"/>
                <c:pt idx="0">
                  <c:v>tweets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'Bar Plot'!$A$2:$A$45</c:f>
              <c:numCache>
                <c:formatCode>General</c:formatCode>
                <c:ptCount val="4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</c:numCache>
            </c:numRef>
          </c:cat>
          <c:val>
            <c:numRef>
              <c:f>'Bar Plot'!$B$2:$B$45</c:f>
              <c:numCache>
                <c:formatCode>General</c:formatCode>
                <c:ptCount val="44"/>
                <c:pt idx="0">
                  <c:v>16929003</c:v>
                </c:pt>
                <c:pt idx="1">
                  <c:v>15397240</c:v>
                </c:pt>
                <c:pt idx="2">
                  <c:v>14293893</c:v>
                </c:pt>
                <c:pt idx="3">
                  <c:v>15965067</c:v>
                </c:pt>
                <c:pt idx="4">
                  <c:v>16265151</c:v>
                </c:pt>
                <c:pt idx="5">
                  <c:v>15501608</c:v>
                </c:pt>
                <c:pt idx="6">
                  <c:v>14769927</c:v>
                </c:pt>
                <c:pt idx="7">
                  <c:v>14791628</c:v>
                </c:pt>
                <c:pt idx="8">
                  <c:v>15453537</c:v>
                </c:pt>
                <c:pt idx="9">
                  <c:v>16666556</c:v>
                </c:pt>
                <c:pt idx="10">
                  <c:v>16553076</c:v>
                </c:pt>
                <c:pt idx="11">
                  <c:v>19261256</c:v>
                </c:pt>
                <c:pt idx="12">
                  <c:v>21809456</c:v>
                </c:pt>
                <c:pt idx="13">
                  <c:v>18488855</c:v>
                </c:pt>
                <c:pt idx="14">
                  <c:v>18101368</c:v>
                </c:pt>
                <c:pt idx="15">
                  <c:v>16010935</c:v>
                </c:pt>
                <c:pt idx="16">
                  <c:v>16131840</c:v>
                </c:pt>
                <c:pt idx="17">
                  <c:v>13554317</c:v>
                </c:pt>
                <c:pt idx="18">
                  <c:v>12198369</c:v>
                </c:pt>
                <c:pt idx="19">
                  <c:v>11225990</c:v>
                </c:pt>
                <c:pt idx="20">
                  <c:v>11235495</c:v>
                </c:pt>
                <c:pt idx="21">
                  <c:v>11115839</c:v>
                </c:pt>
                <c:pt idx="22">
                  <c:v>12650209</c:v>
                </c:pt>
                <c:pt idx="23">
                  <c:v>15488358</c:v>
                </c:pt>
                <c:pt idx="24">
                  <c:v>18615851</c:v>
                </c:pt>
                <c:pt idx="25">
                  <c:v>18205863</c:v>
                </c:pt>
                <c:pt idx="26">
                  <c:v>19264052</c:v>
                </c:pt>
                <c:pt idx="27">
                  <c:v>19274837</c:v>
                </c:pt>
                <c:pt idx="28">
                  <c:v>15935177</c:v>
                </c:pt>
                <c:pt idx="29">
                  <c:v>16864785</c:v>
                </c:pt>
                <c:pt idx="30">
                  <c:v>15543316</c:v>
                </c:pt>
                <c:pt idx="31">
                  <c:v>16300264</c:v>
                </c:pt>
                <c:pt idx="32">
                  <c:v>16345999</c:v>
                </c:pt>
                <c:pt idx="33">
                  <c:v>13946477</c:v>
                </c:pt>
                <c:pt idx="34">
                  <c:v>12641383</c:v>
                </c:pt>
                <c:pt idx="35">
                  <c:v>11622604</c:v>
                </c:pt>
                <c:pt idx="36">
                  <c:v>11970223</c:v>
                </c:pt>
                <c:pt idx="37">
                  <c:v>11791887</c:v>
                </c:pt>
                <c:pt idx="38">
                  <c:v>9630613</c:v>
                </c:pt>
                <c:pt idx="39">
                  <c:v>10020018</c:v>
                </c:pt>
                <c:pt idx="40">
                  <c:v>9931122</c:v>
                </c:pt>
                <c:pt idx="41">
                  <c:v>9628474</c:v>
                </c:pt>
                <c:pt idx="42">
                  <c:v>9672971</c:v>
                </c:pt>
                <c:pt idx="43">
                  <c:v>13962034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2-4B67-8569-E02DAAC0C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3356991"/>
        <c:axId val="1393357407"/>
      </c:barChart>
      <c:catAx>
        <c:axId val="139335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3357407"/>
        <c:crosses val="autoZero"/>
        <c:auto val="1"/>
        <c:lblAlgn val="ctr"/>
        <c:lblOffset val="100"/>
        <c:tickLblSkip val="2"/>
        <c:tickMarkSkip val="4"/>
        <c:noMultiLvlLbl val="0"/>
      </c:catAx>
      <c:valAx>
        <c:axId val="1393357407"/>
        <c:scaling>
          <c:orientation val="minMax"/>
          <c:max val="2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5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>
      <a:outerShdw sx="1000" sy="1000" algn="ctr" rotWithShape="0">
        <a:schemeClr val="bg1"/>
      </a:outerShdw>
    </a:effectLst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</a:t>
            </a:r>
            <a:r>
              <a:rPr lang="en-US" baseline="0"/>
              <a:t>MR</a:t>
            </a:r>
            <a:r>
              <a:rPr lang="fa-IR" baseline="0"/>
              <a:t> مرحله دوم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'PHASE I (part2)'!$C$2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noFill/>
                <a:round/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0B3-481F-A4BB-45CF726AEBD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4C72B0"/>
                </a:solidFill>
                <a:ln w="9525">
                  <a:solidFill>
                    <a:srgbClr val="4C72B0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rgbClr val="4472C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8937-4716-AC9B-F2694A4DBBC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937-4716-AC9B-F2694A4DBBC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937-4716-AC9B-F2694A4DBBC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B3-481F-A4BB-45CF726AEBD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937-4716-AC9B-F2694A4DBBC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937-4716-AC9B-F2694A4DBBC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937-4716-AC9B-F2694A4DBBCF}"/>
                </c:ext>
              </c:extLst>
            </c:dLbl>
            <c:dLbl>
              <c:idx val="6"/>
              <c:layout>
                <c:manualLayout>
                  <c:x val="1.8428889969550614E-2"/>
                  <c:y val="-2.8905286253374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937-4716-AC9B-F2694A4DBBC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937-4716-AC9B-F2694A4DBBC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937-4716-AC9B-F2694A4DBBC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937-4716-AC9B-F2694A4DBBC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937-4716-AC9B-F2694A4DBB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B3-481F-A4BB-45CF726AEBD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937-4716-AC9B-F2694A4DBBC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937-4716-AC9B-F2694A4DBBC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937-4716-AC9B-F2694A4DBBC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937-4716-AC9B-F2694A4DB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'PHASE I (part2)'!$A$4:$A$19</c:f>
              <c:numCache>
                <c:formatCode>General</c:formatCode>
                <c:ptCount val="16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</c:numCache>
            </c:numRef>
          </c:xVal>
          <c:yVal>
            <c:numRef>
              <c:f>'PHASE I (part2)'!$C$4:$C$19</c:f>
              <c:numCache>
                <c:formatCode>General</c:formatCode>
                <c:ptCount val="16"/>
                <c:pt idx="0">
                  <c:v>1531763</c:v>
                </c:pt>
                <c:pt idx="1">
                  <c:v>1103347</c:v>
                </c:pt>
                <c:pt idx="2">
                  <c:v>1671174</c:v>
                </c:pt>
                <c:pt idx="3">
                  <c:v>300084</c:v>
                </c:pt>
                <c:pt idx="4">
                  <c:v>763543</c:v>
                </c:pt>
                <c:pt idx="5">
                  <c:v>731681</c:v>
                </c:pt>
                <c:pt idx="6">
                  <c:v>21701</c:v>
                </c:pt>
                <c:pt idx="7">
                  <c:v>661909</c:v>
                </c:pt>
                <c:pt idx="8">
                  <c:v>1213019</c:v>
                </c:pt>
                <c:pt idx="9">
                  <c:v>113480</c:v>
                </c:pt>
                <c:pt idx="10">
                  <c:v>2708180</c:v>
                </c:pt>
                <c:pt idx="11">
                  <c:v>2548200</c:v>
                </c:pt>
                <c:pt idx="12">
                  <c:v>3320601</c:v>
                </c:pt>
                <c:pt idx="13">
                  <c:v>387487</c:v>
                </c:pt>
                <c:pt idx="14">
                  <c:v>2090433</c:v>
                </c:pt>
                <c:pt idx="15">
                  <c:v>120905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3-481F-A4BB-45CF726AEBD0}"/>
            </c:ext>
          </c:extLst>
        </c:ser>
        <c:ser>
          <c:idx val="3"/>
          <c:order val="1"/>
          <c:tx>
            <c:strRef>
              <c:f>'PHASE I (part2)'!$V$3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(part2)'!$E$3:$E$19</c:f>
              <c:numCache>
                <c:formatCode>General</c:formatCode>
                <c:ptCount val="17"/>
                <c:pt idx="0">
                  <c:v>3938267.8355624997</c:v>
                </c:pt>
                <c:pt idx="1">
                  <c:v>3938267.8355624997</c:v>
                </c:pt>
                <c:pt idx="2">
                  <c:v>3938267.8355624997</c:v>
                </c:pt>
                <c:pt idx="3">
                  <c:v>3938267.8355624997</c:v>
                </c:pt>
                <c:pt idx="4">
                  <c:v>3938267.8355624997</c:v>
                </c:pt>
                <c:pt idx="5">
                  <c:v>3938267.8355624997</c:v>
                </c:pt>
                <c:pt idx="6">
                  <c:v>3938267.8355624997</c:v>
                </c:pt>
                <c:pt idx="7">
                  <c:v>3938267.8355624997</c:v>
                </c:pt>
                <c:pt idx="8">
                  <c:v>3938267.8355624997</c:v>
                </c:pt>
                <c:pt idx="9">
                  <c:v>3938267.8355624997</c:v>
                </c:pt>
                <c:pt idx="10">
                  <c:v>3938267.8355624997</c:v>
                </c:pt>
                <c:pt idx="11">
                  <c:v>3938267.8355624997</c:v>
                </c:pt>
                <c:pt idx="12">
                  <c:v>3938267.8355624997</c:v>
                </c:pt>
                <c:pt idx="13">
                  <c:v>3938267.8355624997</c:v>
                </c:pt>
                <c:pt idx="14">
                  <c:v>3938267.8355624997</c:v>
                </c:pt>
                <c:pt idx="15">
                  <c:v>3938267.8355624997</c:v>
                </c:pt>
                <c:pt idx="16">
                  <c:v>3938267.8355624997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B3-481F-A4BB-45CF726AEBD0}"/>
            </c:ext>
          </c:extLst>
        </c:ser>
        <c:ser>
          <c:idx val="1"/>
          <c:order val="2"/>
          <c:tx>
            <c:strRef>
              <c:f>'PHASE I (part2)'!$U$3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(part2)'!$D$3:$D$19</c:f>
              <c:numCache>
                <c:formatCode>General</c:formatCode>
                <c:ptCount val="17"/>
                <c:pt idx="0">
                  <c:v>1205469.1875</c:v>
                </c:pt>
                <c:pt idx="1">
                  <c:v>1205469.1875</c:v>
                </c:pt>
                <c:pt idx="2">
                  <c:v>1205469.1875</c:v>
                </c:pt>
                <c:pt idx="3">
                  <c:v>1205469.1875</c:v>
                </c:pt>
                <c:pt idx="4">
                  <c:v>1205469.1875</c:v>
                </c:pt>
                <c:pt idx="5">
                  <c:v>1205469.1875</c:v>
                </c:pt>
                <c:pt idx="6">
                  <c:v>1205469.1875</c:v>
                </c:pt>
                <c:pt idx="7">
                  <c:v>1205469.1875</c:v>
                </c:pt>
                <c:pt idx="8">
                  <c:v>1205469.1875</c:v>
                </c:pt>
                <c:pt idx="9">
                  <c:v>1205469.1875</c:v>
                </c:pt>
                <c:pt idx="10">
                  <c:v>1205469.1875</c:v>
                </c:pt>
                <c:pt idx="11">
                  <c:v>1205469.1875</c:v>
                </c:pt>
                <c:pt idx="12">
                  <c:v>1205469.1875</c:v>
                </c:pt>
                <c:pt idx="13">
                  <c:v>1205469.1875</c:v>
                </c:pt>
                <c:pt idx="14">
                  <c:v>1205469.1875</c:v>
                </c:pt>
                <c:pt idx="15">
                  <c:v>1205469.1875</c:v>
                </c:pt>
                <c:pt idx="16">
                  <c:v>1205469.1875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937-4716-AC9B-F2694A4DBBCF}"/>
            </c:ext>
          </c:extLst>
        </c:ser>
        <c:ser>
          <c:idx val="2"/>
          <c:order val="3"/>
          <c:tx>
            <c:strRef>
              <c:f>'PHASE I (part2)'!$T$3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rgbClr val="0070C0">
                  <a:alpha val="95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0070C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8937-4716-AC9B-F2694A4DBBCF}"/>
              </c:ext>
            </c:extLst>
          </c:dPt>
          <c:xVal>
            <c:numRef>
              <c:f>'PHASE I (part2)'!$A$3:$A$19</c:f>
              <c:numCache>
                <c:formatCode>General</c:formatCode>
                <c:ptCount val="17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</c:numCache>
            </c:numRef>
          </c:xVal>
          <c:yVal>
            <c:numRef>
              <c:f>'PHASE I (part2)'!$F$3:$F$19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937-4716-AC9B-F2694A4D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26352"/>
        <c:axId val="1444223856"/>
      </c:scatterChart>
      <c:valAx>
        <c:axId val="1444226352"/>
        <c:scaling>
          <c:orientation val="minMax"/>
          <c:max val="54"/>
          <c:min val="3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546A">
                <a:lumMod val="15000"/>
                <a:lumOff val="85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3856"/>
        <c:crosses val="autoZero"/>
        <c:crossBetween val="midCat"/>
        <c:majorUnit val="1"/>
      </c:valAx>
      <c:valAx>
        <c:axId val="1444223856"/>
        <c:scaling>
          <c:orientation val="minMax"/>
          <c:max val="4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200024</xdr:rowOff>
    </xdr:from>
    <xdr:to>
      <xdr:col>14</xdr:col>
      <xdr:colOff>9525</xdr:colOff>
      <xdr:row>22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98D92-CD5D-4EF5-A3AE-9F7202E8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182881</xdr:colOff>
      <xdr:row>7</xdr:row>
      <xdr:rowOff>133350</xdr:rowOff>
    </xdr:from>
    <xdr:to>
      <xdr:col>8</xdr:col>
      <xdr:colOff>400050</xdr:colOff>
      <xdr:row>10</xdr:row>
      <xdr:rowOff>38100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E1E3CCAE-663F-4B8E-82A6-0F18595E46E1}"/>
            </a:ext>
          </a:extLst>
        </xdr:cNvPr>
        <xdr:cNvSpPr/>
      </xdr:nvSpPr>
      <xdr:spPr>
        <a:xfrm>
          <a:off x="5755006" y="1476375"/>
          <a:ext cx="217169" cy="47625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0.43141</cdr:x>
      <cdr:y>0.16625</cdr:y>
    </cdr:from>
    <cdr:to>
      <cdr:x>0.5693</cdr:x>
      <cdr:y>0.2531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1AAF57-CBB4-4DC1-A8BE-6BFF1F27C6A9}"/>
            </a:ext>
          </a:extLst>
        </cdr:cNvPr>
        <cdr:cNvSpPr txBox="1"/>
      </cdr:nvSpPr>
      <cdr:spPr>
        <a:xfrm xmlns:a="http://schemas.openxmlformats.org/drawingml/2006/main">
          <a:off x="2890838" y="638177"/>
          <a:ext cx="923925" cy="33337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  <a:latin typeface="Bahnschrift SemiBold SemiConden" panose="020B0502040204020203" pitchFamily="34" charset="0"/>
            </a:rPr>
            <a:t>Break Point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5</xdr:row>
      <xdr:rowOff>14286</xdr:rowOff>
    </xdr:from>
    <xdr:to>
      <xdr:col>13</xdr:col>
      <xdr:colOff>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0B2FD-EC8E-4C33-99E7-0B20EDF6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22</xdr:row>
      <xdr:rowOff>9525</xdr:rowOff>
    </xdr:from>
    <xdr:to>
      <xdr:col>13</xdr:col>
      <xdr:colOff>1</xdr:colOff>
      <xdr:row>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962182-34FD-4DE5-AFDB-E58636A8E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36</xdr:row>
      <xdr:rowOff>28575</xdr:rowOff>
    </xdr:from>
    <xdr:to>
      <xdr:col>8</xdr:col>
      <xdr:colOff>695325</xdr:colOff>
      <xdr:row>37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5AAAA6-EEFC-40C0-A4E3-6587F3DD2A9B}"/>
            </a:ext>
          </a:extLst>
        </xdr:cNvPr>
        <xdr:cNvSpPr txBox="1"/>
      </xdr:nvSpPr>
      <xdr:spPr>
        <a:xfrm>
          <a:off x="4438650" y="6886575"/>
          <a:ext cx="1047750" cy="257175"/>
        </a:xfrm>
        <a:prstGeom prst="rect">
          <a:avLst/>
        </a:prstGeom>
        <a:solidFill>
          <a:srgbClr val="EF4B4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rtl="1"/>
          <a:r>
            <a:rPr lang="fa-IR" sz="1100" b="1">
              <a:solidFill>
                <a:schemeClr val="tx1"/>
              </a:solidFill>
            </a:rPr>
            <a:t>نقاط</a:t>
          </a:r>
          <a:r>
            <a:rPr lang="fa-IR" sz="1100" b="1" baseline="0">
              <a:solidFill>
                <a:schemeClr val="tx1"/>
              </a:solidFill>
            </a:rPr>
            <a:t> خارج از کنترل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371475</xdr:colOff>
      <xdr:row>36</xdr:row>
      <xdr:rowOff>133350</xdr:rowOff>
    </xdr:from>
    <xdr:to>
      <xdr:col>7</xdr:col>
      <xdr:colOff>76200</xdr:colOff>
      <xdr:row>36</xdr:row>
      <xdr:rowOff>133350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4E0262D-D9CF-472D-AF41-8C41D4D0659C}"/>
            </a:ext>
          </a:extLst>
        </xdr:cNvPr>
        <xdr:cNvCxnSpPr/>
      </xdr:nvCxnSpPr>
      <xdr:spPr>
        <a:xfrm>
          <a:off x="4029075" y="6991350"/>
          <a:ext cx="314325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609598</xdr:colOff>
      <xdr:row>5</xdr:row>
      <xdr:rowOff>14286</xdr:rowOff>
    </xdr:from>
    <xdr:to>
      <xdr:col>30</xdr:col>
      <xdr:colOff>0</xdr:colOff>
      <xdr:row>22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4ABBC7-1BD4-4F26-8078-F3CB33DB0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</xdr:colOff>
      <xdr:row>22</xdr:row>
      <xdr:rowOff>9525</xdr:rowOff>
    </xdr:from>
    <xdr:to>
      <xdr:col>30</xdr:col>
      <xdr:colOff>1</xdr:colOff>
      <xdr:row>39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419C64-86B6-4B92-919C-42D371FD9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3</xdr:row>
      <xdr:rowOff>9524</xdr:rowOff>
    </xdr:from>
    <xdr:to>
      <xdr:col>13</xdr:col>
      <xdr:colOff>19050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FB86D-462D-4802-B90B-61FE538CB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19</xdr:row>
      <xdr:rowOff>19050</xdr:rowOff>
    </xdr:from>
    <xdr:to>
      <xdr:col>13</xdr:col>
      <xdr:colOff>23813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E0375-F56E-44A2-8854-656045FCA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0.23636</cdr:x>
      <cdr:y>0.26646</cdr:y>
    </cdr:from>
    <cdr:to>
      <cdr:x>0.34372</cdr:x>
      <cdr:y>0.26646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B8C781CC-68F8-4CAB-B2EE-FA6496C3EF01}"/>
            </a:ext>
          </a:extLst>
        </cdr:cNvPr>
        <cdr:cNvCxnSpPr/>
      </cdr:nvCxnSpPr>
      <cdr:spPr>
        <a:xfrm xmlns:a="http://schemas.openxmlformats.org/drawingml/2006/main" flipH="1">
          <a:off x="1300158" y="809621"/>
          <a:ext cx="590554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0.35238</cdr:x>
      <cdr:y>0.22257</cdr:y>
    </cdr:from>
    <cdr:to>
      <cdr:x>0.52208</cdr:x>
      <cdr:y>0.31348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EC41935-F1BE-4D82-9C7B-FBEBEF8DCCD3}"/>
            </a:ext>
          </a:extLst>
        </cdr:cNvPr>
        <cdr:cNvSpPr txBox="1"/>
      </cdr:nvSpPr>
      <cdr:spPr>
        <a:xfrm xmlns:a="http://schemas.openxmlformats.org/drawingml/2006/main">
          <a:off x="1938332" y="676261"/>
          <a:ext cx="933467" cy="276228"/>
        </a:xfrm>
        <a:prstGeom xmlns:a="http://schemas.openxmlformats.org/drawingml/2006/main" prst="rect">
          <a:avLst/>
        </a:prstGeom>
        <a:solidFill xmlns:a="http://schemas.openxmlformats.org/drawingml/2006/main">
          <a:srgbClr val="EF4B4B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1"/>
          <a:r>
            <a:rPr lang="fa-IR" sz="1200" b="1"/>
            <a:t>خارج</a:t>
          </a:r>
          <a:r>
            <a:rPr lang="fa-IR" sz="1200" b="1" baseline="0"/>
            <a:t> از کنترل</a:t>
          </a:r>
          <a:endParaRPr lang="en-US" sz="12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25400</xdr:rowOff>
    </xdr:from>
    <xdr:to>
      <xdr:col>13</xdr:col>
      <xdr:colOff>9525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D7D463-A86D-442F-B50F-B67E0BFBC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565952</xdr:colOff>
      <xdr:row>4</xdr:row>
      <xdr:rowOff>94352</xdr:rowOff>
    </xdr:from>
    <xdr:to>
      <xdr:col>25</xdr:col>
      <xdr:colOff>607227</xdr:colOff>
      <xdr:row>21</xdr:row>
      <xdr:rowOff>13662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51B66-5C41-435E-9FBE-4DDDE6F91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577850</xdr:colOff>
      <xdr:row>21</xdr:row>
      <xdr:rowOff>38100</xdr:rowOff>
    </xdr:from>
    <xdr:to>
      <xdr:col>26</xdr:col>
      <xdr:colOff>0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405E0-D01E-46E5-A561-A46FE9E46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9071</xdr:colOff>
      <xdr:row>1</xdr:row>
      <xdr:rowOff>154214</xdr:rowOff>
    </xdr:from>
    <xdr:to>
      <xdr:col>53</xdr:col>
      <xdr:colOff>50346</xdr:colOff>
      <xdr:row>18</xdr:row>
      <xdr:rowOff>76245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D3F5D3-E51F-4568-823C-BF85D1756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18142</xdr:colOff>
      <xdr:row>18</xdr:row>
      <xdr:rowOff>154214</xdr:rowOff>
    </xdr:from>
    <xdr:to>
      <xdr:col>53</xdr:col>
      <xdr:colOff>49892</xdr:colOff>
      <xdr:row>34</xdr:row>
      <xdr:rowOff>103414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1DCEDE-FE3D-467A-808E-2E0D47BE7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101600</xdr:rowOff>
    </xdr:from>
    <xdr:to>
      <xdr:col>19</xdr:col>
      <xdr:colOff>228600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0E91-3A0D-4F7A-84E8-D14A0B40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18</xdr:row>
      <xdr:rowOff>165100</xdr:rowOff>
    </xdr:from>
    <xdr:to>
      <xdr:col>19</xdr:col>
      <xdr:colOff>228600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B2971F-698D-4E18-9979-1476CE8A9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174624</xdr:colOff>
      <xdr:row>0</xdr:row>
      <xdr:rowOff>73024</xdr:rowOff>
    </xdr:from>
    <xdr:to>
      <xdr:col>22</xdr:col>
      <xdr:colOff>165100</xdr:colOff>
      <xdr:row>16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83F1E2-4A91-4C5F-9E73-D263F54CA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450850</xdr:colOff>
      <xdr:row>20</xdr:row>
      <xdr:rowOff>177800</xdr:rowOff>
    </xdr:from>
    <xdr:to>
      <xdr:col>22</xdr:col>
      <xdr:colOff>441326</xdr:colOff>
      <xdr:row>37</xdr:row>
      <xdr:rowOff>22226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F58CD2-78A2-4677-A459-0C5EBAE1C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R82"/>
  <sheetViews>
    <sheetView workbookViewId="0">
      <selection activeCell="B1" sqref="B1"/>
    </sheetView>
  </sheetViews>
  <sheetFormatPr defaultRowHeight="14.5" x14ac:dyDescent="0.35"/>
  <cols>
    <col min="1" max="1" width="14.453125" style="7" bestFit="1" customWidth="1"/>
    <col min="2" max="2" width="14.26953125" style="7" bestFit="1" customWidth="1"/>
  </cols>
  <sheetData>
    <row r="1" spans="1:18" x14ac:dyDescent="0.35">
      <c r="A1" s="9" t="s">
        <v>32</v>
      </c>
      <c r="B1" s="9" t="s">
        <v>33</v>
      </c>
    </row>
    <row r="2" spans="1:18" ht="15" thickBot="1" x14ac:dyDescent="0.4">
      <c r="A2" s="10">
        <v>1</v>
      </c>
      <c r="B2" s="10">
        <v>22031518</v>
      </c>
    </row>
    <row r="3" spans="1:18" ht="15" customHeight="1" thickTop="1" x14ac:dyDescent="0.35">
      <c r="A3" s="10">
        <v>2</v>
      </c>
      <c r="B3" s="10">
        <v>20974206</v>
      </c>
      <c r="P3" s="65" t="s">
        <v>34</v>
      </c>
      <c r="Q3" s="66"/>
      <c r="R3" s="67"/>
    </row>
    <row r="4" spans="1:18" x14ac:dyDescent="0.35">
      <c r="A4" s="10">
        <v>3</v>
      </c>
      <c r="B4" s="10">
        <v>18489929</v>
      </c>
      <c r="P4" s="68"/>
      <c r="Q4" s="69"/>
      <c r="R4" s="70"/>
    </row>
    <row r="5" spans="1:18" x14ac:dyDescent="0.35">
      <c r="A5" s="10">
        <v>4</v>
      </c>
      <c r="B5" s="10">
        <v>18494095</v>
      </c>
      <c r="P5" s="68"/>
      <c r="Q5" s="69"/>
      <c r="R5" s="70"/>
    </row>
    <row r="6" spans="1:18" x14ac:dyDescent="0.35">
      <c r="A6" s="10">
        <v>5</v>
      </c>
      <c r="B6" s="10">
        <v>21876990</v>
      </c>
      <c r="P6" s="68"/>
      <c r="Q6" s="69"/>
      <c r="R6" s="70"/>
    </row>
    <row r="7" spans="1:18" x14ac:dyDescent="0.35">
      <c r="A7" s="10">
        <v>6</v>
      </c>
      <c r="B7" s="10">
        <v>22702355</v>
      </c>
      <c r="P7" s="68"/>
      <c r="Q7" s="69"/>
      <c r="R7" s="70"/>
    </row>
    <row r="8" spans="1:18" x14ac:dyDescent="0.35">
      <c r="A8" s="10">
        <v>7</v>
      </c>
      <c r="B8" s="10">
        <v>22926148</v>
      </c>
      <c r="P8" s="68"/>
      <c r="Q8" s="69"/>
      <c r="R8" s="70"/>
    </row>
    <row r="9" spans="1:18" x14ac:dyDescent="0.35">
      <c r="A9" s="10">
        <v>8</v>
      </c>
      <c r="B9" s="10">
        <v>23893762</v>
      </c>
      <c r="P9" s="68"/>
      <c r="Q9" s="69"/>
      <c r="R9" s="70"/>
    </row>
    <row r="10" spans="1:18" x14ac:dyDescent="0.35">
      <c r="A10" s="10">
        <v>9</v>
      </c>
      <c r="B10" s="10">
        <v>24283104</v>
      </c>
      <c r="P10" s="68"/>
      <c r="Q10" s="69"/>
      <c r="R10" s="70"/>
    </row>
    <row r="11" spans="1:18" x14ac:dyDescent="0.35">
      <c r="A11" s="10">
        <v>10</v>
      </c>
      <c r="B11" s="10">
        <v>22125018</v>
      </c>
      <c r="P11" s="68"/>
      <c r="Q11" s="69"/>
      <c r="R11" s="70"/>
    </row>
    <row r="12" spans="1:18" ht="15" thickBot="1" x14ac:dyDescent="0.4">
      <c r="A12" s="10">
        <v>11</v>
      </c>
      <c r="B12" s="10">
        <v>23299822</v>
      </c>
      <c r="P12" s="71"/>
      <c r="Q12" s="72"/>
      <c r="R12" s="73"/>
    </row>
    <row r="13" spans="1:18" ht="15" thickTop="1" x14ac:dyDescent="0.35">
      <c r="A13" s="10">
        <v>12</v>
      </c>
      <c r="B13" s="10">
        <v>22597026</v>
      </c>
      <c r="P13" s="11"/>
      <c r="Q13" s="11"/>
      <c r="R13" s="11"/>
    </row>
    <row r="14" spans="1:18" x14ac:dyDescent="0.35">
      <c r="A14" s="10">
        <v>13</v>
      </c>
      <c r="B14" s="10">
        <v>22629896</v>
      </c>
      <c r="P14" s="11"/>
      <c r="Q14" s="11"/>
      <c r="R14" s="11"/>
    </row>
    <row r="15" spans="1:18" x14ac:dyDescent="0.35">
      <c r="A15" s="10">
        <v>14</v>
      </c>
      <c r="B15" s="10">
        <v>21580293</v>
      </c>
      <c r="P15" s="11"/>
      <c r="Q15" s="11"/>
      <c r="R15" s="11"/>
    </row>
    <row r="16" spans="1:18" x14ac:dyDescent="0.35">
      <c r="A16" s="10">
        <v>15</v>
      </c>
      <c r="B16" s="10">
        <v>23653438</v>
      </c>
      <c r="P16" s="11"/>
      <c r="Q16" s="11"/>
      <c r="R16" s="11"/>
    </row>
    <row r="17" spans="1:18" x14ac:dyDescent="0.35">
      <c r="A17" s="10">
        <v>16</v>
      </c>
      <c r="B17" s="10">
        <v>21650742</v>
      </c>
      <c r="P17" s="11"/>
      <c r="Q17" s="11"/>
      <c r="R17" s="11"/>
    </row>
    <row r="18" spans="1:18" x14ac:dyDescent="0.35">
      <c r="A18" s="10">
        <v>17</v>
      </c>
      <c r="B18" s="10">
        <v>21282997</v>
      </c>
      <c r="P18" s="11"/>
      <c r="Q18" s="11"/>
      <c r="R18" s="11"/>
    </row>
    <row r="19" spans="1:18" x14ac:dyDescent="0.35">
      <c r="A19" s="10">
        <v>18</v>
      </c>
      <c r="B19" s="10">
        <v>21231061</v>
      </c>
    </row>
    <row r="20" spans="1:18" x14ac:dyDescent="0.35">
      <c r="A20" s="10">
        <v>19</v>
      </c>
      <c r="B20" s="10">
        <v>20226575</v>
      </c>
    </row>
    <row r="21" spans="1:18" x14ac:dyDescent="0.35">
      <c r="A21" s="10">
        <v>20</v>
      </c>
      <c r="B21" s="10">
        <v>18447816</v>
      </c>
    </row>
    <row r="22" spans="1:18" x14ac:dyDescent="0.35">
      <c r="A22" s="10">
        <v>21</v>
      </c>
      <c r="B22" s="10">
        <v>24244668</v>
      </c>
    </row>
    <row r="23" spans="1:18" ht="17" x14ac:dyDescent="0.6">
      <c r="A23" s="10">
        <v>22</v>
      </c>
      <c r="B23" s="10">
        <v>21094065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8" x14ac:dyDescent="0.35">
      <c r="A24" s="10">
        <v>23</v>
      </c>
      <c r="B24" s="10">
        <v>19907675</v>
      </c>
    </row>
    <row r="25" spans="1:18" x14ac:dyDescent="0.35">
      <c r="A25" s="10">
        <v>24</v>
      </c>
      <c r="B25" s="10">
        <v>18826256</v>
      </c>
    </row>
    <row r="26" spans="1:18" x14ac:dyDescent="0.35">
      <c r="A26" s="10">
        <v>25</v>
      </c>
      <c r="B26" s="10">
        <v>16983844</v>
      </c>
    </row>
    <row r="27" spans="1:18" x14ac:dyDescent="0.35">
      <c r="A27" s="10">
        <v>26</v>
      </c>
      <c r="B27" s="10">
        <v>19830549</v>
      </c>
    </row>
    <row r="28" spans="1:18" x14ac:dyDescent="0.35">
      <c r="A28" s="10">
        <v>27</v>
      </c>
      <c r="B28" s="10">
        <v>21332181</v>
      </c>
    </row>
    <row r="29" spans="1:18" x14ac:dyDescent="0.35">
      <c r="A29" s="10">
        <v>28</v>
      </c>
      <c r="B29" s="10">
        <v>18051654</v>
      </c>
    </row>
    <row r="30" spans="1:18" x14ac:dyDescent="0.35">
      <c r="A30" s="10">
        <v>29</v>
      </c>
      <c r="B30" s="10">
        <v>18368077</v>
      </c>
    </row>
    <row r="31" spans="1:18" x14ac:dyDescent="0.35">
      <c r="A31" s="10">
        <v>30</v>
      </c>
      <c r="B31" s="10">
        <v>19582949</v>
      </c>
    </row>
    <row r="32" spans="1:18" x14ac:dyDescent="0.35">
      <c r="A32" s="10">
        <v>31</v>
      </c>
      <c r="B32" s="10">
        <v>20391879</v>
      </c>
    </row>
    <row r="33" spans="1:2" x14ac:dyDescent="0.35">
      <c r="A33" s="10">
        <v>32</v>
      </c>
      <c r="B33" s="10">
        <v>19914148</v>
      </c>
    </row>
    <row r="34" spans="1:2" x14ac:dyDescent="0.35">
      <c r="A34" s="10">
        <v>33</v>
      </c>
      <c r="B34" s="10">
        <v>20899179</v>
      </c>
    </row>
    <row r="35" spans="1:2" x14ac:dyDescent="0.35">
      <c r="A35" s="10">
        <v>34</v>
      </c>
      <c r="B35" s="10">
        <v>20445079</v>
      </c>
    </row>
    <row r="36" spans="1:2" x14ac:dyDescent="0.35">
      <c r="A36" s="10">
        <v>35</v>
      </c>
      <c r="B36" s="10">
        <v>19089261</v>
      </c>
    </row>
    <row r="37" spans="1:2" x14ac:dyDescent="0.35">
      <c r="A37" s="10">
        <v>36</v>
      </c>
      <c r="B37" s="10">
        <v>18067233</v>
      </c>
    </row>
    <row r="38" spans="1:2" x14ac:dyDescent="0.35">
      <c r="A38" s="10">
        <v>37</v>
      </c>
      <c r="B38" s="10">
        <v>18590180</v>
      </c>
    </row>
    <row r="39" spans="1:2" x14ac:dyDescent="0.35">
      <c r="A39" s="10">
        <v>38</v>
      </c>
      <c r="B39" s="10">
        <v>16929003</v>
      </c>
    </row>
    <row r="40" spans="1:2" x14ac:dyDescent="0.35">
      <c r="A40" s="10">
        <v>39</v>
      </c>
      <c r="B40" s="10">
        <v>15397240</v>
      </c>
    </row>
    <row r="41" spans="1:2" x14ac:dyDescent="0.35">
      <c r="A41" s="10">
        <v>40</v>
      </c>
      <c r="B41" s="10">
        <v>14293893</v>
      </c>
    </row>
    <row r="42" spans="1:2" x14ac:dyDescent="0.35">
      <c r="A42" s="10">
        <v>41</v>
      </c>
      <c r="B42" s="10">
        <v>15965067</v>
      </c>
    </row>
    <row r="43" spans="1:2" x14ac:dyDescent="0.35">
      <c r="A43" s="10">
        <v>42</v>
      </c>
      <c r="B43" s="10">
        <v>16265151</v>
      </c>
    </row>
    <row r="44" spans="1:2" x14ac:dyDescent="0.35">
      <c r="A44" s="10">
        <v>43</v>
      </c>
      <c r="B44" s="10">
        <v>15501608</v>
      </c>
    </row>
    <row r="45" spans="1:2" x14ac:dyDescent="0.35">
      <c r="A45" s="10">
        <v>44</v>
      </c>
      <c r="B45" s="10">
        <v>14769927</v>
      </c>
    </row>
    <row r="46" spans="1:2" x14ac:dyDescent="0.35">
      <c r="A46" s="10">
        <v>45</v>
      </c>
      <c r="B46" s="10">
        <v>14791628</v>
      </c>
    </row>
    <row r="47" spans="1:2" x14ac:dyDescent="0.35">
      <c r="A47" s="10">
        <v>46</v>
      </c>
      <c r="B47" s="10">
        <v>15453537</v>
      </c>
    </row>
    <row r="48" spans="1:2" x14ac:dyDescent="0.35">
      <c r="A48" s="10">
        <v>47</v>
      </c>
      <c r="B48" s="10">
        <v>16666556</v>
      </c>
    </row>
    <row r="49" spans="1:2" x14ac:dyDescent="0.35">
      <c r="A49" s="10">
        <v>48</v>
      </c>
      <c r="B49" s="10">
        <v>16553076</v>
      </c>
    </row>
    <row r="50" spans="1:2" x14ac:dyDescent="0.35">
      <c r="A50" s="10">
        <v>49</v>
      </c>
      <c r="B50" s="10">
        <v>19261256</v>
      </c>
    </row>
    <row r="51" spans="1:2" x14ac:dyDescent="0.35">
      <c r="A51" s="10">
        <v>50</v>
      </c>
      <c r="B51" s="10">
        <v>21809456</v>
      </c>
    </row>
    <row r="52" spans="1:2" x14ac:dyDescent="0.35">
      <c r="A52" s="10">
        <v>51</v>
      </c>
      <c r="B52" s="10">
        <v>18488855</v>
      </c>
    </row>
    <row r="53" spans="1:2" x14ac:dyDescent="0.35">
      <c r="A53" s="10">
        <v>52</v>
      </c>
      <c r="B53" s="10">
        <v>18101368</v>
      </c>
    </row>
    <row r="54" spans="1:2" x14ac:dyDescent="0.35">
      <c r="A54" s="10">
        <v>53</v>
      </c>
      <c r="B54" s="10">
        <v>16010935</v>
      </c>
    </row>
    <row r="55" spans="1:2" x14ac:dyDescent="0.35">
      <c r="A55" s="10">
        <v>54</v>
      </c>
      <c r="B55" s="10">
        <v>16131840</v>
      </c>
    </row>
    <row r="56" spans="1:2" x14ac:dyDescent="0.35">
      <c r="A56" s="10">
        <v>55</v>
      </c>
      <c r="B56" s="10">
        <v>13554317</v>
      </c>
    </row>
    <row r="57" spans="1:2" x14ac:dyDescent="0.35">
      <c r="A57" s="10">
        <v>56</v>
      </c>
      <c r="B57" s="10">
        <v>12198369</v>
      </c>
    </row>
    <row r="58" spans="1:2" x14ac:dyDescent="0.35">
      <c r="A58" s="10">
        <v>57</v>
      </c>
      <c r="B58" s="10">
        <v>11225990</v>
      </c>
    </row>
    <row r="59" spans="1:2" x14ac:dyDescent="0.35">
      <c r="A59" s="10">
        <v>58</v>
      </c>
      <c r="B59" s="10">
        <v>11235495</v>
      </c>
    </row>
    <row r="60" spans="1:2" x14ac:dyDescent="0.35">
      <c r="A60" s="10">
        <v>59</v>
      </c>
      <c r="B60" s="10">
        <v>11115839</v>
      </c>
    </row>
    <row r="61" spans="1:2" x14ac:dyDescent="0.35">
      <c r="A61" s="10">
        <v>60</v>
      </c>
      <c r="B61" s="10">
        <v>12650209</v>
      </c>
    </row>
    <row r="62" spans="1:2" x14ac:dyDescent="0.35">
      <c r="A62" s="10">
        <v>61</v>
      </c>
      <c r="B62" s="10">
        <v>15488358</v>
      </c>
    </row>
    <row r="63" spans="1:2" x14ac:dyDescent="0.35">
      <c r="A63" s="10">
        <v>62</v>
      </c>
      <c r="B63" s="10">
        <v>18615851</v>
      </c>
    </row>
    <row r="64" spans="1:2" x14ac:dyDescent="0.35">
      <c r="A64" s="10">
        <v>63</v>
      </c>
      <c r="B64" s="10">
        <v>18205863</v>
      </c>
    </row>
    <row r="65" spans="1:2" x14ac:dyDescent="0.35">
      <c r="A65" s="10">
        <v>64</v>
      </c>
      <c r="B65" s="10">
        <v>19264052</v>
      </c>
    </row>
    <row r="66" spans="1:2" x14ac:dyDescent="0.35">
      <c r="A66" s="10">
        <v>65</v>
      </c>
      <c r="B66" s="10">
        <v>19274837</v>
      </c>
    </row>
    <row r="67" spans="1:2" x14ac:dyDescent="0.35">
      <c r="A67" s="10">
        <v>66</v>
      </c>
      <c r="B67" s="10">
        <v>15935177</v>
      </c>
    </row>
    <row r="68" spans="1:2" x14ac:dyDescent="0.35">
      <c r="A68" s="10">
        <v>67</v>
      </c>
      <c r="B68" s="10">
        <v>16864785</v>
      </c>
    </row>
    <row r="69" spans="1:2" x14ac:dyDescent="0.35">
      <c r="A69" s="10">
        <v>68</v>
      </c>
      <c r="B69" s="10">
        <v>15543316</v>
      </c>
    </row>
    <row r="70" spans="1:2" x14ac:dyDescent="0.35">
      <c r="A70" s="10">
        <v>69</v>
      </c>
      <c r="B70" s="10">
        <v>16300264</v>
      </c>
    </row>
    <row r="71" spans="1:2" x14ac:dyDescent="0.35">
      <c r="A71" s="10">
        <v>70</v>
      </c>
      <c r="B71" s="10">
        <v>16345999</v>
      </c>
    </row>
    <row r="72" spans="1:2" x14ac:dyDescent="0.35">
      <c r="A72" s="10">
        <v>71</v>
      </c>
      <c r="B72" s="10">
        <v>13946477</v>
      </c>
    </row>
    <row r="73" spans="1:2" x14ac:dyDescent="0.35">
      <c r="A73" s="10">
        <v>72</v>
      </c>
      <c r="B73" s="10">
        <v>12641383</v>
      </c>
    </row>
    <row r="74" spans="1:2" x14ac:dyDescent="0.35">
      <c r="A74" s="10">
        <v>73</v>
      </c>
      <c r="B74" s="10">
        <v>11622604</v>
      </c>
    </row>
    <row r="75" spans="1:2" x14ac:dyDescent="0.35">
      <c r="A75" s="10">
        <v>74</v>
      </c>
      <c r="B75" s="10">
        <v>11970223</v>
      </c>
    </row>
    <row r="76" spans="1:2" x14ac:dyDescent="0.35">
      <c r="A76" s="10">
        <v>75</v>
      </c>
      <c r="B76" s="10">
        <v>11791887</v>
      </c>
    </row>
    <row r="77" spans="1:2" x14ac:dyDescent="0.35">
      <c r="A77" s="10">
        <v>76</v>
      </c>
      <c r="B77" s="10">
        <v>9630613</v>
      </c>
    </row>
    <row r="78" spans="1:2" x14ac:dyDescent="0.35">
      <c r="A78" s="10">
        <v>77</v>
      </c>
      <c r="B78" s="10">
        <v>10020018</v>
      </c>
    </row>
    <row r="79" spans="1:2" x14ac:dyDescent="0.35">
      <c r="A79" s="10">
        <v>78</v>
      </c>
      <c r="B79" s="10">
        <v>9931122</v>
      </c>
    </row>
    <row r="80" spans="1:2" x14ac:dyDescent="0.35">
      <c r="A80" s="10">
        <v>79</v>
      </c>
      <c r="B80" s="10">
        <v>9628474</v>
      </c>
    </row>
    <row r="81" spans="1:2" x14ac:dyDescent="0.35">
      <c r="A81" s="10">
        <v>80</v>
      </c>
      <c r="B81" s="10">
        <v>9672971</v>
      </c>
    </row>
    <row r="82" spans="1:2" x14ac:dyDescent="0.35">
      <c r="A82" s="10">
        <v>81</v>
      </c>
      <c r="B82" s="10">
        <v>13962034</v>
      </c>
    </row>
  </sheetData>
  <mergeCells count="1">
    <mergeCell ref="P3:R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3E94-D12B-4915-BBCA-73C7EBD2E5EB}">
  <sheetPr>
    <tabColor theme="4"/>
  </sheetPr>
  <dimension ref="A1:AN83"/>
  <sheetViews>
    <sheetView tabSelected="1" topLeftCell="L9" zoomScale="70" zoomScaleNormal="70" workbookViewId="0">
      <selection activeCell="N20" sqref="N20"/>
    </sheetView>
  </sheetViews>
  <sheetFormatPr defaultRowHeight="14.5" x14ac:dyDescent="0.35"/>
  <cols>
    <col min="1" max="1" width="9.1796875" style="6"/>
    <col min="2" max="2" width="12.26953125" style="6" bestFit="1" customWidth="1"/>
    <col min="3" max="3" width="9.1796875" style="6"/>
    <col min="5" max="5" width="9.1796875" customWidth="1"/>
    <col min="7" max="9" width="12" bestFit="1" customWidth="1"/>
    <col min="11" max="14" width="12" bestFit="1" customWidth="1"/>
    <col min="15" max="15" width="12" style="2" customWidth="1"/>
    <col min="16" max="16" width="5.1796875" style="5" customWidth="1"/>
    <col min="17" max="17" width="9.7265625" style="34" customWidth="1"/>
    <col min="19" max="19" width="15.54296875" bestFit="1" customWidth="1"/>
    <col min="25" max="25" width="14.54296875" bestFit="1" customWidth="1"/>
    <col min="26" max="28" width="12" bestFit="1" customWidth="1"/>
    <col min="29" max="29" width="13.453125" bestFit="1" customWidth="1"/>
    <col min="30" max="31" width="14.54296875" bestFit="1" customWidth="1"/>
    <col min="32" max="32" width="14.54296875" style="2" customWidth="1"/>
    <col min="33" max="33" width="9.1796875" style="4"/>
  </cols>
  <sheetData>
    <row r="1" spans="1:39" ht="34.5" thickTop="1" thickBot="1" x14ac:dyDescent="1.2">
      <c r="A1" s="26" t="s">
        <v>0</v>
      </c>
      <c r="B1" s="26" t="s">
        <v>27</v>
      </c>
      <c r="C1" s="26" t="s">
        <v>3</v>
      </c>
      <c r="F1" s="74" t="s">
        <v>36</v>
      </c>
      <c r="G1" s="74"/>
      <c r="H1" s="74"/>
      <c r="I1" s="74"/>
      <c r="J1" s="74"/>
      <c r="K1" s="74"/>
      <c r="L1" s="74"/>
      <c r="M1" s="74"/>
      <c r="R1" s="31" t="s">
        <v>0</v>
      </c>
      <c r="S1" s="31" t="s">
        <v>27</v>
      </c>
      <c r="T1" s="31" t="s">
        <v>3</v>
      </c>
      <c r="W1" s="74" t="s">
        <v>37</v>
      </c>
      <c r="X1" s="74"/>
      <c r="Y1" s="74"/>
      <c r="Z1" s="74"/>
      <c r="AA1" s="74"/>
      <c r="AB1" s="74"/>
      <c r="AC1" s="74"/>
      <c r="AD1" s="74"/>
    </row>
    <row r="2" spans="1:39" ht="15.5" thickTop="1" thickBot="1" x14ac:dyDescent="0.4">
      <c r="A2" s="63">
        <v>1</v>
      </c>
      <c r="B2" s="63">
        <v>22031518</v>
      </c>
      <c r="C2" s="64"/>
      <c r="R2" s="29">
        <v>1</v>
      </c>
      <c r="S2" s="29">
        <v>22031518</v>
      </c>
      <c r="T2" s="20"/>
    </row>
    <row r="3" spans="1:39" ht="18.5" thickTop="1" thickBot="1" x14ac:dyDescent="0.4">
      <c r="A3" s="63">
        <v>2</v>
      </c>
      <c r="B3" s="63">
        <v>20974206</v>
      </c>
      <c r="C3" s="64">
        <f t="shared" ref="C3:C18" si="0">ABS(B3-B2)</f>
        <v>1057312</v>
      </c>
      <c r="E3" s="75" t="s">
        <v>3</v>
      </c>
      <c r="F3" s="75"/>
      <c r="G3" s="75"/>
      <c r="H3" s="16" t="s">
        <v>31</v>
      </c>
      <c r="I3" s="76" t="s">
        <v>26</v>
      </c>
      <c r="J3" s="76"/>
      <c r="K3" s="76"/>
      <c r="L3" s="77"/>
      <c r="M3" s="77"/>
      <c r="N3" s="77"/>
      <c r="O3" s="13"/>
      <c r="R3" s="29">
        <v>2</v>
      </c>
      <c r="S3" s="29">
        <v>20974206</v>
      </c>
      <c r="T3" s="20">
        <f>ABS(S3-S2)</f>
        <v>1057312</v>
      </c>
      <c r="V3" s="76" t="s">
        <v>3</v>
      </c>
      <c r="W3" s="76"/>
      <c r="X3" s="76"/>
      <c r="Y3" s="23" t="s">
        <v>31</v>
      </c>
      <c r="Z3" s="76" t="s">
        <v>26</v>
      </c>
      <c r="AA3" s="76"/>
      <c r="AB3" s="76"/>
      <c r="AC3" s="78"/>
      <c r="AD3" s="78"/>
      <c r="AE3" s="78"/>
      <c r="AF3" s="35"/>
    </row>
    <row r="4" spans="1:39" ht="18.5" thickTop="1" thickBot="1" x14ac:dyDescent="0.4">
      <c r="A4" s="27">
        <v>3</v>
      </c>
      <c r="B4" s="27">
        <v>18489929</v>
      </c>
      <c r="C4" s="28">
        <f t="shared" si="0"/>
        <v>2484277</v>
      </c>
      <c r="E4" s="21" t="s">
        <v>4</v>
      </c>
      <c r="F4" s="21" t="s">
        <v>5</v>
      </c>
      <c r="G4" s="21" t="s">
        <v>6</v>
      </c>
      <c r="H4" s="17">
        <f>F5/1.128</f>
        <v>1047014.018173759</v>
      </c>
      <c r="I4" s="22" t="s">
        <v>4</v>
      </c>
      <c r="J4" s="22" t="s">
        <v>5</v>
      </c>
      <c r="K4" s="22" t="s">
        <v>6</v>
      </c>
      <c r="L4" s="22" t="s">
        <v>30</v>
      </c>
      <c r="M4" s="22" t="s">
        <v>29</v>
      </c>
      <c r="N4" s="22" t="s">
        <v>28</v>
      </c>
      <c r="O4" s="14"/>
      <c r="R4" s="32"/>
      <c r="S4" s="32"/>
      <c r="T4" s="33"/>
      <c r="V4" s="24" t="s">
        <v>4</v>
      </c>
      <c r="W4" s="24" t="s">
        <v>5</v>
      </c>
      <c r="X4" s="24" t="s">
        <v>6</v>
      </c>
      <c r="Y4" s="25">
        <f>W5/1.128</f>
        <v>1039011.2715298887</v>
      </c>
      <c r="Z4" s="24" t="s">
        <v>4</v>
      </c>
      <c r="AA4" s="24" t="s">
        <v>5</v>
      </c>
      <c r="AB4" s="24" t="s">
        <v>6</v>
      </c>
      <c r="AC4" s="24" t="s">
        <v>30</v>
      </c>
      <c r="AD4" s="24" t="s">
        <v>29</v>
      </c>
      <c r="AE4" s="24" t="s">
        <v>28</v>
      </c>
      <c r="AF4" s="36"/>
    </row>
    <row r="5" spans="1:39" ht="15.5" thickTop="1" thickBot="1" x14ac:dyDescent="0.4">
      <c r="A5" s="27">
        <v>4</v>
      </c>
      <c r="B5" s="27">
        <v>18494095</v>
      </c>
      <c r="C5" s="28">
        <f t="shared" si="0"/>
        <v>4166</v>
      </c>
      <c r="E5" s="18">
        <v>0</v>
      </c>
      <c r="F5" s="18">
        <f>AVERAGE(C3:C18)</f>
        <v>1181031.8125</v>
      </c>
      <c r="G5" s="18">
        <f>3.267*F5</f>
        <v>3858430.9314374998</v>
      </c>
      <c r="H5" s="19"/>
      <c r="I5" s="20">
        <f>J5-3*F5/1.128</f>
        <v>18887860.239596371</v>
      </c>
      <c r="J5" s="20">
        <f>AVERAGE(B2:B18)</f>
        <v>22028902.294117648</v>
      </c>
      <c r="K5" s="20">
        <f>J5+3*F5/1.128</f>
        <v>25169944.348638926</v>
      </c>
      <c r="L5" s="19">
        <f>J5-H4</f>
        <v>20981888.27594389</v>
      </c>
      <c r="M5" s="19">
        <f>J5+H4</f>
        <v>23075916.312291406</v>
      </c>
      <c r="N5" s="19">
        <f>J5+2*H4</f>
        <v>24122930.330465168</v>
      </c>
      <c r="O5" s="15"/>
      <c r="R5" s="32"/>
      <c r="S5" s="32"/>
      <c r="T5" s="33"/>
      <c r="V5" s="20">
        <v>0</v>
      </c>
      <c r="W5" s="20">
        <f>AVERAGE(T2:T18)</f>
        <v>1172004.7142857143</v>
      </c>
      <c r="X5" s="20">
        <f>3.267*W5</f>
        <v>3828939.4015714284</v>
      </c>
      <c r="Y5" s="19"/>
      <c r="Z5" s="20">
        <f>AA5-3*W5/1.128</f>
        <v>19383453.852077004</v>
      </c>
      <c r="AA5" s="20">
        <f>AVERAGE(S2:S18)</f>
        <v>22500487.666666668</v>
      </c>
      <c r="AB5" s="20">
        <f>AA5+3*W5/1.128</f>
        <v>25617521.481256332</v>
      </c>
      <c r="AC5" s="19">
        <f>AA5-Y4</f>
        <v>21461476.395136781</v>
      </c>
      <c r="AD5" s="19">
        <f>AA5+Y4</f>
        <v>23539498.938196555</v>
      </c>
      <c r="AE5" s="19">
        <f>AA5+2*Y4</f>
        <v>24578510.209726445</v>
      </c>
      <c r="AF5" s="15"/>
      <c r="AH5" s="79"/>
      <c r="AI5" s="79"/>
      <c r="AJ5" s="79"/>
      <c r="AK5" s="79"/>
      <c r="AL5" s="79"/>
      <c r="AM5" s="79"/>
    </row>
    <row r="6" spans="1:39" ht="15.5" thickTop="1" thickBot="1" x14ac:dyDescent="0.4">
      <c r="A6" s="63">
        <v>5</v>
      </c>
      <c r="B6" s="63">
        <v>21876990</v>
      </c>
      <c r="C6" s="30">
        <f t="shared" si="0"/>
        <v>3382895</v>
      </c>
      <c r="R6" s="29">
        <v>5</v>
      </c>
      <c r="S6" s="29">
        <v>21876990</v>
      </c>
      <c r="T6" s="30">
        <v>3382895</v>
      </c>
      <c r="AH6" s="79"/>
      <c r="AI6" s="79"/>
      <c r="AJ6" s="79"/>
      <c r="AK6" s="79"/>
      <c r="AL6" s="79"/>
      <c r="AM6" s="79"/>
    </row>
    <row r="7" spans="1:39" ht="15.5" thickTop="1" thickBot="1" x14ac:dyDescent="0.4">
      <c r="A7" s="63">
        <v>6</v>
      </c>
      <c r="B7" s="63">
        <v>22702355</v>
      </c>
      <c r="C7" s="64">
        <f t="shared" si="0"/>
        <v>825365</v>
      </c>
      <c r="R7" s="29">
        <v>6</v>
      </c>
      <c r="S7" s="29">
        <v>22702355</v>
      </c>
      <c r="T7" s="20">
        <f t="shared" ref="T7:T18" si="1">ABS(S7-S6)</f>
        <v>825365</v>
      </c>
      <c r="AH7" s="80"/>
      <c r="AI7" s="80"/>
      <c r="AJ7" s="80"/>
      <c r="AK7" s="80"/>
      <c r="AL7" s="80"/>
      <c r="AM7" s="80"/>
    </row>
    <row r="8" spans="1:39" ht="15.5" thickTop="1" thickBot="1" x14ac:dyDescent="0.4">
      <c r="A8" s="63">
        <v>7</v>
      </c>
      <c r="B8" s="63">
        <v>22926148</v>
      </c>
      <c r="C8" s="64">
        <f t="shared" si="0"/>
        <v>223793</v>
      </c>
      <c r="R8" s="29">
        <v>7</v>
      </c>
      <c r="S8" s="29">
        <v>22926148</v>
      </c>
      <c r="T8" s="20">
        <f t="shared" si="1"/>
        <v>223793</v>
      </c>
    </row>
    <row r="9" spans="1:39" ht="15.5" thickTop="1" thickBot="1" x14ac:dyDescent="0.4">
      <c r="A9" s="63">
        <v>8</v>
      </c>
      <c r="B9" s="63">
        <v>23893762</v>
      </c>
      <c r="C9" s="64">
        <f t="shared" si="0"/>
        <v>967614</v>
      </c>
      <c r="R9" s="29">
        <v>8</v>
      </c>
      <c r="S9" s="29">
        <v>23893762</v>
      </c>
      <c r="T9" s="20">
        <f t="shared" si="1"/>
        <v>967614</v>
      </c>
    </row>
    <row r="10" spans="1:39" ht="15.5" thickTop="1" thickBot="1" x14ac:dyDescent="0.4">
      <c r="A10" s="63">
        <v>9</v>
      </c>
      <c r="B10" s="63">
        <v>24283104</v>
      </c>
      <c r="C10" s="64">
        <f t="shared" si="0"/>
        <v>389342</v>
      </c>
      <c r="R10" s="29">
        <v>9</v>
      </c>
      <c r="S10" s="29">
        <v>24283104</v>
      </c>
      <c r="T10" s="20">
        <f t="shared" si="1"/>
        <v>389342</v>
      </c>
    </row>
    <row r="11" spans="1:39" ht="15.5" thickTop="1" thickBot="1" x14ac:dyDescent="0.4">
      <c r="A11" s="63">
        <v>10</v>
      </c>
      <c r="B11" s="63">
        <v>22125018</v>
      </c>
      <c r="C11" s="64">
        <f t="shared" si="0"/>
        <v>2158086</v>
      </c>
      <c r="R11" s="29">
        <v>10</v>
      </c>
      <c r="S11" s="29">
        <v>22125018</v>
      </c>
      <c r="T11" s="20">
        <f t="shared" si="1"/>
        <v>2158086</v>
      </c>
    </row>
    <row r="12" spans="1:39" ht="15.5" thickTop="1" thickBot="1" x14ac:dyDescent="0.4">
      <c r="A12" s="63">
        <v>11</v>
      </c>
      <c r="B12" s="63">
        <v>23299822</v>
      </c>
      <c r="C12" s="64">
        <f t="shared" si="0"/>
        <v>1174804</v>
      </c>
      <c r="R12" s="29">
        <v>11</v>
      </c>
      <c r="S12" s="29">
        <v>23299822</v>
      </c>
      <c r="T12" s="20">
        <f t="shared" si="1"/>
        <v>1174804</v>
      </c>
    </row>
    <row r="13" spans="1:39" ht="15.5" thickTop="1" thickBot="1" x14ac:dyDescent="0.4">
      <c r="A13" s="63">
        <v>12</v>
      </c>
      <c r="B13" s="63">
        <v>22597026</v>
      </c>
      <c r="C13" s="64">
        <f t="shared" si="0"/>
        <v>702796</v>
      </c>
      <c r="R13" s="29">
        <v>12</v>
      </c>
      <c r="S13" s="29">
        <v>22597026</v>
      </c>
      <c r="T13" s="20">
        <f t="shared" si="1"/>
        <v>702796</v>
      </c>
    </row>
    <row r="14" spans="1:39" ht="15.5" thickTop="1" thickBot="1" x14ac:dyDescent="0.4">
      <c r="A14" s="63">
        <v>13</v>
      </c>
      <c r="B14" s="63">
        <v>22629896</v>
      </c>
      <c r="C14" s="64">
        <f t="shared" si="0"/>
        <v>32870</v>
      </c>
      <c r="R14" s="29">
        <v>13</v>
      </c>
      <c r="S14" s="29">
        <v>22629896</v>
      </c>
      <c r="T14" s="20">
        <f t="shared" si="1"/>
        <v>32870</v>
      </c>
    </row>
    <row r="15" spans="1:39" ht="15.5" thickTop="1" thickBot="1" x14ac:dyDescent="0.4">
      <c r="A15" s="63">
        <v>14</v>
      </c>
      <c r="B15" s="63">
        <v>21580293</v>
      </c>
      <c r="C15" s="64">
        <f t="shared" si="0"/>
        <v>1049603</v>
      </c>
      <c r="R15" s="29">
        <v>14</v>
      </c>
      <c r="S15" s="29">
        <v>21580293</v>
      </c>
      <c r="T15" s="20">
        <f t="shared" si="1"/>
        <v>1049603</v>
      </c>
    </row>
    <row r="16" spans="1:39" ht="15.5" thickTop="1" thickBot="1" x14ac:dyDescent="0.4">
      <c r="A16" s="63">
        <v>15</v>
      </c>
      <c r="B16" s="63">
        <v>23653438</v>
      </c>
      <c r="C16" s="64">
        <f t="shared" si="0"/>
        <v>2073145</v>
      </c>
      <c r="R16" s="29">
        <v>15</v>
      </c>
      <c r="S16" s="29">
        <v>23653438</v>
      </c>
      <c r="T16" s="20">
        <f t="shared" si="1"/>
        <v>2073145</v>
      </c>
    </row>
    <row r="17" spans="1:20" ht="15.5" thickTop="1" thickBot="1" x14ac:dyDescent="0.4">
      <c r="A17" s="63">
        <v>16</v>
      </c>
      <c r="B17" s="63">
        <v>21650742</v>
      </c>
      <c r="C17" s="64">
        <f t="shared" si="0"/>
        <v>2002696</v>
      </c>
      <c r="R17" s="29">
        <v>16</v>
      </c>
      <c r="S17" s="29">
        <v>21650742</v>
      </c>
      <c r="T17" s="20">
        <f t="shared" si="1"/>
        <v>2002696</v>
      </c>
    </row>
    <row r="18" spans="1:20" ht="15.5" thickTop="1" thickBot="1" x14ac:dyDescent="0.4">
      <c r="A18" s="63">
        <v>17</v>
      </c>
      <c r="B18" s="63">
        <v>21282997</v>
      </c>
      <c r="C18" s="64">
        <f t="shared" si="0"/>
        <v>367745</v>
      </c>
      <c r="R18" s="29">
        <v>17</v>
      </c>
      <c r="S18" s="29">
        <v>21282997</v>
      </c>
      <c r="T18" s="20">
        <f t="shared" si="1"/>
        <v>367745</v>
      </c>
    </row>
    <row r="19" spans="1:20" ht="15" thickTop="1" x14ac:dyDescent="0.35">
      <c r="A19" s="3"/>
      <c r="B19" s="3"/>
    </row>
    <row r="20" spans="1:20" x14ac:dyDescent="0.35">
      <c r="A20" s="3"/>
      <c r="B20" s="8"/>
      <c r="S20" s="3"/>
    </row>
    <row r="21" spans="1:20" x14ac:dyDescent="0.35">
      <c r="A21" s="3"/>
      <c r="B21" s="3"/>
    </row>
    <row r="22" spans="1:20" x14ac:dyDescent="0.35">
      <c r="A22" s="3"/>
      <c r="B22" s="8"/>
      <c r="S22" s="3"/>
    </row>
    <row r="23" spans="1:20" x14ac:dyDescent="0.35">
      <c r="A23" s="3"/>
      <c r="B23" s="3"/>
    </row>
    <row r="24" spans="1:20" x14ac:dyDescent="0.35">
      <c r="A24" s="3"/>
      <c r="B24" s="3"/>
    </row>
    <row r="25" spans="1:20" x14ac:dyDescent="0.35">
      <c r="A25" s="3"/>
      <c r="B25" s="3"/>
    </row>
    <row r="26" spans="1:20" x14ac:dyDescent="0.35">
      <c r="A26" s="3"/>
      <c r="B26" s="3"/>
    </row>
    <row r="27" spans="1:20" x14ac:dyDescent="0.35">
      <c r="A27" s="3"/>
      <c r="B27" s="3"/>
    </row>
    <row r="28" spans="1:20" x14ac:dyDescent="0.35">
      <c r="A28" s="3"/>
      <c r="B28" s="3"/>
    </row>
    <row r="29" spans="1:20" x14ac:dyDescent="0.35">
      <c r="A29" s="3"/>
      <c r="B29" s="3"/>
    </row>
    <row r="30" spans="1:20" x14ac:dyDescent="0.35">
      <c r="A30" s="3"/>
      <c r="B30" s="3"/>
    </row>
    <row r="31" spans="1:20" x14ac:dyDescent="0.35">
      <c r="A31" s="3"/>
      <c r="B31" s="3"/>
    </row>
    <row r="32" spans="1:20" x14ac:dyDescent="0.35">
      <c r="A32" s="3"/>
      <c r="B32" s="3"/>
    </row>
    <row r="33" spans="1:40" x14ac:dyDescent="0.35">
      <c r="A33" s="3"/>
      <c r="B33" s="3"/>
    </row>
    <row r="34" spans="1:40" x14ac:dyDescent="0.35">
      <c r="A34" s="3"/>
      <c r="B34" s="3"/>
    </row>
    <row r="35" spans="1:40" x14ac:dyDescent="0.35">
      <c r="A35" s="3"/>
      <c r="B35" s="3"/>
    </row>
    <row r="36" spans="1:40" x14ac:dyDescent="0.35">
      <c r="A36" s="3"/>
      <c r="B36" s="3"/>
    </row>
    <row r="37" spans="1:40" x14ac:dyDescent="0.35">
      <c r="A37" s="3"/>
      <c r="B37" s="3"/>
    </row>
    <row r="38" spans="1:40" x14ac:dyDescent="0.35">
      <c r="A38" s="3"/>
      <c r="B38" s="3"/>
    </row>
    <row r="39" spans="1:40" x14ac:dyDescent="0.35">
      <c r="A39" s="3"/>
      <c r="B39" s="3"/>
    </row>
    <row r="40" spans="1:40" x14ac:dyDescent="0.35">
      <c r="A40" s="3"/>
      <c r="B40" s="3"/>
    </row>
    <row r="41" spans="1:40" x14ac:dyDescent="0.35">
      <c r="A41" s="3"/>
      <c r="B41" s="3"/>
      <c r="AI41" s="79"/>
      <c r="AJ41" s="79"/>
      <c r="AK41" s="79"/>
      <c r="AL41" s="79"/>
      <c r="AM41" s="79"/>
      <c r="AN41" s="79"/>
    </row>
    <row r="42" spans="1:40" x14ac:dyDescent="0.35">
      <c r="A42" s="3"/>
      <c r="B42" s="3"/>
      <c r="AI42" s="80"/>
      <c r="AJ42" s="80"/>
      <c r="AK42" s="80"/>
      <c r="AL42" s="80"/>
      <c r="AM42" s="80"/>
      <c r="AN42" s="80"/>
    </row>
    <row r="43" spans="1:40" x14ac:dyDescent="0.35">
      <c r="A43" s="3"/>
      <c r="B43" s="3"/>
      <c r="AI43" s="81"/>
      <c r="AJ43" s="81"/>
      <c r="AK43" s="81"/>
      <c r="AL43" s="81"/>
      <c r="AM43" s="81"/>
      <c r="AN43" s="81"/>
    </row>
    <row r="44" spans="1:40" x14ac:dyDescent="0.35">
      <c r="A44" s="3"/>
      <c r="B44" s="3"/>
    </row>
    <row r="45" spans="1:40" x14ac:dyDescent="0.35">
      <c r="A45" s="3"/>
      <c r="B45" s="3"/>
    </row>
    <row r="46" spans="1:40" x14ac:dyDescent="0.35">
      <c r="A46" s="3"/>
      <c r="B46" s="3"/>
    </row>
    <row r="47" spans="1:40" x14ac:dyDescent="0.35">
      <c r="A47" s="3"/>
      <c r="B47" s="3"/>
    </row>
    <row r="48" spans="1:40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"/>
      <c r="B51" s="3"/>
    </row>
    <row r="52" spans="1:2" x14ac:dyDescent="0.35">
      <c r="A52" s="3"/>
      <c r="B52" s="3"/>
    </row>
    <row r="53" spans="1:2" x14ac:dyDescent="0.35">
      <c r="A53" s="3"/>
      <c r="B53" s="3"/>
    </row>
    <row r="54" spans="1:2" x14ac:dyDescent="0.35">
      <c r="A54" s="3"/>
      <c r="B54" s="3"/>
    </row>
    <row r="55" spans="1:2" x14ac:dyDescent="0.35">
      <c r="A55" s="3"/>
      <c r="B55" s="3"/>
    </row>
    <row r="56" spans="1:2" x14ac:dyDescent="0.35">
      <c r="A56" s="3"/>
      <c r="B56" s="3"/>
    </row>
    <row r="57" spans="1:2" x14ac:dyDescent="0.35">
      <c r="A57" s="3"/>
      <c r="B57" s="3"/>
    </row>
    <row r="58" spans="1:2" x14ac:dyDescent="0.35">
      <c r="A58" s="3"/>
      <c r="B58" s="3"/>
    </row>
    <row r="59" spans="1:2" x14ac:dyDescent="0.35">
      <c r="A59" s="3"/>
      <c r="B59" s="3"/>
    </row>
    <row r="60" spans="1:2" x14ac:dyDescent="0.35">
      <c r="A60" s="3"/>
      <c r="B60" s="3"/>
    </row>
    <row r="61" spans="1:2" x14ac:dyDescent="0.35">
      <c r="A61" s="3"/>
      <c r="B61" s="3"/>
    </row>
    <row r="62" spans="1:2" x14ac:dyDescent="0.35">
      <c r="A62" s="3"/>
      <c r="B62" s="3"/>
    </row>
    <row r="63" spans="1:2" x14ac:dyDescent="0.35">
      <c r="A63" s="3"/>
      <c r="B63" s="3"/>
    </row>
    <row r="64" spans="1:2" x14ac:dyDescent="0.35">
      <c r="A64" s="3"/>
      <c r="B64" s="3"/>
    </row>
    <row r="65" spans="1:2" x14ac:dyDescent="0.35">
      <c r="A65" s="3"/>
      <c r="B65" s="3"/>
    </row>
    <row r="66" spans="1:2" x14ac:dyDescent="0.35">
      <c r="A66" s="3"/>
      <c r="B66" s="3"/>
    </row>
    <row r="67" spans="1:2" x14ac:dyDescent="0.35">
      <c r="A67" s="3"/>
      <c r="B67" s="3"/>
    </row>
    <row r="68" spans="1:2" x14ac:dyDescent="0.35">
      <c r="A68" s="3"/>
      <c r="B68" s="3"/>
    </row>
    <row r="69" spans="1:2" x14ac:dyDescent="0.35">
      <c r="A69" s="3"/>
      <c r="B69" s="3"/>
    </row>
    <row r="70" spans="1:2" x14ac:dyDescent="0.35">
      <c r="A70" s="3"/>
      <c r="B70" s="3"/>
    </row>
    <row r="71" spans="1:2" x14ac:dyDescent="0.35">
      <c r="A71" s="3"/>
      <c r="B71" s="3"/>
    </row>
    <row r="72" spans="1:2" x14ac:dyDescent="0.35">
      <c r="A72" s="3"/>
      <c r="B72" s="3"/>
    </row>
    <row r="73" spans="1:2" x14ac:dyDescent="0.35">
      <c r="A73" s="3"/>
      <c r="B73" s="3"/>
    </row>
    <row r="74" spans="1:2" x14ac:dyDescent="0.35">
      <c r="A74" s="3"/>
      <c r="B74" s="3"/>
    </row>
    <row r="75" spans="1:2" x14ac:dyDescent="0.35">
      <c r="A75" s="3"/>
      <c r="B75" s="3"/>
    </row>
    <row r="76" spans="1:2" x14ac:dyDescent="0.35">
      <c r="A76" s="3"/>
      <c r="B76" s="3"/>
    </row>
    <row r="77" spans="1:2" x14ac:dyDescent="0.35">
      <c r="A77" s="3"/>
      <c r="B77" s="3"/>
    </row>
    <row r="78" spans="1:2" x14ac:dyDescent="0.35">
      <c r="A78" s="3"/>
      <c r="B78" s="3"/>
    </row>
    <row r="79" spans="1:2" x14ac:dyDescent="0.35">
      <c r="A79" s="3"/>
      <c r="B79" s="3"/>
    </row>
    <row r="80" spans="1:2" x14ac:dyDescent="0.35">
      <c r="A80" s="3"/>
      <c r="B80" s="3"/>
    </row>
    <row r="81" spans="1:2" x14ac:dyDescent="0.35">
      <c r="A81" s="3"/>
      <c r="B81" s="3"/>
    </row>
    <row r="82" spans="1:2" x14ac:dyDescent="0.35">
      <c r="A82" s="3"/>
      <c r="B82" s="3"/>
    </row>
    <row r="83" spans="1:2" x14ac:dyDescent="0.35">
      <c r="A83" s="3"/>
      <c r="B83" s="3"/>
    </row>
  </sheetData>
  <mergeCells count="22">
    <mergeCell ref="AH5:AM5"/>
    <mergeCell ref="AI41:AN41"/>
    <mergeCell ref="AM42:AN42"/>
    <mergeCell ref="AM43:AN43"/>
    <mergeCell ref="AK42:AL42"/>
    <mergeCell ref="AK43:AL43"/>
    <mergeCell ref="AI42:AJ42"/>
    <mergeCell ref="AI43:AJ43"/>
    <mergeCell ref="AL6:AM6"/>
    <mergeCell ref="AL7:AM7"/>
    <mergeCell ref="AJ6:AK6"/>
    <mergeCell ref="AJ7:AK7"/>
    <mergeCell ref="AH7:AI7"/>
    <mergeCell ref="AH6:AI6"/>
    <mergeCell ref="F1:M1"/>
    <mergeCell ref="W1:AD1"/>
    <mergeCell ref="E3:G3"/>
    <mergeCell ref="I3:K3"/>
    <mergeCell ref="L3:N3"/>
    <mergeCell ref="V3:X3"/>
    <mergeCell ref="Z3:AB3"/>
    <mergeCell ref="AC3:AE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0636-7566-4F15-B4B8-C2B42151A1F2}">
  <sheetPr>
    <tabColor theme="4"/>
  </sheetPr>
  <dimension ref="A1:S24"/>
  <sheetViews>
    <sheetView topLeftCell="B2" zoomScaleNormal="100" workbookViewId="0">
      <selection activeCell="A2" sqref="A2:B8"/>
    </sheetView>
  </sheetViews>
  <sheetFormatPr defaultRowHeight="14.5" x14ac:dyDescent="0.35"/>
  <cols>
    <col min="2" max="2" width="18.54296875" bestFit="1" customWidth="1"/>
    <col min="3" max="3" width="8" bestFit="1" customWidth="1"/>
  </cols>
  <sheetData>
    <row r="1" spans="1:19" ht="29.5" thickTop="1" thickBot="1" x14ac:dyDescent="0.7">
      <c r="A1" s="48" t="s">
        <v>0</v>
      </c>
      <c r="B1" s="48" t="s">
        <v>27</v>
      </c>
      <c r="C1" s="48" t="s">
        <v>3</v>
      </c>
      <c r="F1" s="82" t="s">
        <v>35</v>
      </c>
      <c r="G1" s="82"/>
      <c r="H1" s="82"/>
      <c r="I1" s="82"/>
      <c r="J1" s="82"/>
      <c r="K1" s="82"/>
    </row>
    <row r="2" spans="1:19" ht="15.5" thickTop="1" thickBot="1" x14ac:dyDescent="0.4">
      <c r="A2" s="29">
        <v>18</v>
      </c>
      <c r="B2" s="29">
        <v>21231061</v>
      </c>
      <c r="C2" s="19"/>
    </row>
    <row r="3" spans="1:19" ht="15.5" thickTop="1" thickBot="1" x14ac:dyDescent="0.4">
      <c r="A3" s="49">
        <v>19</v>
      </c>
      <c r="B3" s="49">
        <v>20226575</v>
      </c>
      <c r="C3" s="19">
        <f t="shared" ref="C3:C21" si="0">ABS(B3-B2)</f>
        <v>1004486</v>
      </c>
    </row>
    <row r="4" spans="1:19" ht="15.5" thickTop="1" thickBot="1" x14ac:dyDescent="0.4">
      <c r="A4" s="49">
        <v>20</v>
      </c>
      <c r="B4" s="49">
        <v>18447816</v>
      </c>
      <c r="C4" s="19">
        <f t="shared" si="0"/>
        <v>1778759</v>
      </c>
    </row>
    <row r="5" spans="1:19" ht="15.5" thickTop="1" thickBot="1" x14ac:dyDescent="0.4">
      <c r="A5" s="50">
        <v>21</v>
      </c>
      <c r="B5" s="50">
        <v>24244668</v>
      </c>
      <c r="C5" s="51">
        <f t="shared" si="0"/>
        <v>5796852</v>
      </c>
    </row>
    <row r="6" spans="1:19" ht="15.5" thickTop="1" thickBot="1" x14ac:dyDescent="0.4">
      <c r="A6" s="29">
        <v>22</v>
      </c>
      <c r="B6" s="29">
        <v>21094065</v>
      </c>
      <c r="C6" s="19">
        <f t="shared" si="0"/>
        <v>3150603</v>
      </c>
      <c r="N6" s="87" t="s">
        <v>3</v>
      </c>
      <c r="O6" s="87"/>
      <c r="P6" s="87"/>
      <c r="Q6" s="87"/>
      <c r="R6" s="87"/>
      <c r="S6" s="87"/>
    </row>
    <row r="7" spans="1:19" ht="15.5" thickTop="1" thickBot="1" x14ac:dyDescent="0.4">
      <c r="A7" s="49">
        <v>23</v>
      </c>
      <c r="B7" s="29">
        <v>19907675</v>
      </c>
      <c r="C7" s="19">
        <f t="shared" si="0"/>
        <v>1186390</v>
      </c>
      <c r="N7" s="86" t="s">
        <v>4</v>
      </c>
      <c r="O7" s="86"/>
      <c r="P7" s="86" t="s">
        <v>5</v>
      </c>
      <c r="Q7" s="86"/>
      <c r="R7" s="86" t="s">
        <v>6</v>
      </c>
      <c r="S7" s="86"/>
    </row>
    <row r="8" spans="1:19" ht="15.5" thickTop="1" thickBot="1" x14ac:dyDescent="0.4">
      <c r="A8" s="29">
        <v>24</v>
      </c>
      <c r="B8" s="29">
        <v>18826256</v>
      </c>
      <c r="C8" s="19">
        <f t="shared" si="0"/>
        <v>1081419</v>
      </c>
      <c r="N8" s="85">
        <v>0</v>
      </c>
      <c r="O8" s="85"/>
      <c r="P8" s="85">
        <v>1172004.7142857143</v>
      </c>
      <c r="Q8" s="85"/>
      <c r="R8" s="85">
        <v>3828939.4015714284</v>
      </c>
      <c r="S8" s="85"/>
    </row>
    <row r="9" spans="1:19" ht="15.5" thickTop="1" thickBot="1" x14ac:dyDescent="0.4">
      <c r="A9" s="49">
        <v>25</v>
      </c>
      <c r="B9" s="29">
        <v>16983844</v>
      </c>
      <c r="C9" s="19">
        <f t="shared" si="0"/>
        <v>1842412</v>
      </c>
    </row>
    <row r="10" spans="1:19" ht="15.5" thickTop="1" thickBot="1" x14ac:dyDescent="0.4">
      <c r="A10" s="29">
        <v>26</v>
      </c>
      <c r="B10" s="29">
        <v>19830549</v>
      </c>
      <c r="C10" s="19">
        <f t="shared" si="0"/>
        <v>2846705</v>
      </c>
    </row>
    <row r="11" spans="1:19" ht="15.5" thickTop="1" thickBot="1" x14ac:dyDescent="0.4">
      <c r="A11" s="49">
        <v>27</v>
      </c>
      <c r="B11" s="29">
        <v>21332181</v>
      </c>
      <c r="C11" s="19">
        <f t="shared" si="0"/>
        <v>1501632</v>
      </c>
    </row>
    <row r="12" spans="1:19" ht="15.5" thickTop="1" thickBot="1" x14ac:dyDescent="0.4">
      <c r="A12" s="29">
        <v>28</v>
      </c>
      <c r="B12" s="29">
        <v>18051654</v>
      </c>
      <c r="C12" s="19">
        <f t="shared" si="0"/>
        <v>3280527</v>
      </c>
    </row>
    <row r="13" spans="1:19" ht="15.5" thickTop="1" thickBot="1" x14ac:dyDescent="0.4">
      <c r="A13" s="49">
        <v>29</v>
      </c>
      <c r="B13" s="29">
        <v>18368077</v>
      </c>
      <c r="C13" s="19">
        <f t="shared" si="0"/>
        <v>316423</v>
      </c>
    </row>
    <row r="14" spans="1:19" ht="15.5" thickTop="1" thickBot="1" x14ac:dyDescent="0.4">
      <c r="A14" s="29">
        <v>30</v>
      </c>
      <c r="B14" s="29">
        <v>19582949</v>
      </c>
      <c r="C14" s="19">
        <f t="shared" si="0"/>
        <v>1214872</v>
      </c>
    </row>
    <row r="15" spans="1:19" ht="15.5" thickTop="1" thickBot="1" x14ac:dyDescent="0.4">
      <c r="A15" s="49">
        <v>31</v>
      </c>
      <c r="B15" s="29">
        <v>20391879</v>
      </c>
      <c r="C15" s="19">
        <f t="shared" si="0"/>
        <v>808930</v>
      </c>
    </row>
    <row r="16" spans="1:19" ht="15.5" thickTop="1" thickBot="1" x14ac:dyDescent="0.4">
      <c r="A16" s="29">
        <v>32</v>
      </c>
      <c r="B16" s="29">
        <v>19914148</v>
      </c>
      <c r="C16" s="19">
        <f t="shared" si="0"/>
        <v>477731</v>
      </c>
    </row>
    <row r="17" spans="1:19" ht="15.5" thickTop="1" thickBot="1" x14ac:dyDescent="0.4">
      <c r="A17" s="49">
        <v>33</v>
      </c>
      <c r="B17" s="29">
        <v>20899179</v>
      </c>
      <c r="C17" s="19">
        <f t="shared" si="0"/>
        <v>985031</v>
      </c>
    </row>
    <row r="18" spans="1:19" ht="15.5" thickTop="1" thickBot="1" x14ac:dyDescent="0.4">
      <c r="A18" s="29">
        <v>34</v>
      </c>
      <c r="B18" s="29">
        <v>20445079</v>
      </c>
      <c r="C18" s="19">
        <f t="shared" si="0"/>
        <v>454100</v>
      </c>
    </row>
    <row r="19" spans="1:19" ht="15.5" thickTop="1" thickBot="1" x14ac:dyDescent="0.4">
      <c r="A19" s="49">
        <v>35</v>
      </c>
      <c r="B19" s="29">
        <v>19089261</v>
      </c>
      <c r="C19" s="19">
        <f t="shared" si="0"/>
        <v>1355818</v>
      </c>
    </row>
    <row r="20" spans="1:19" ht="15.5" thickTop="1" thickBot="1" x14ac:dyDescent="0.4">
      <c r="A20" s="29">
        <v>36</v>
      </c>
      <c r="B20" s="29">
        <v>18067233</v>
      </c>
      <c r="C20" s="19">
        <f t="shared" si="0"/>
        <v>1022028</v>
      </c>
    </row>
    <row r="21" spans="1:19" ht="16.5" thickTop="1" thickBot="1" x14ac:dyDescent="0.4">
      <c r="A21" s="29">
        <v>37</v>
      </c>
      <c r="B21" s="29">
        <v>18590180</v>
      </c>
      <c r="C21" s="19">
        <f t="shared" si="0"/>
        <v>522947</v>
      </c>
      <c r="N21" s="83" t="s">
        <v>26</v>
      </c>
      <c r="O21" s="83"/>
      <c r="P21" s="83"/>
      <c r="Q21" s="83"/>
      <c r="R21" s="83"/>
      <c r="S21" s="83"/>
    </row>
    <row r="22" spans="1:19" ht="16.5" thickTop="1" thickBot="1" x14ac:dyDescent="0.4">
      <c r="N22" s="84" t="s">
        <v>4</v>
      </c>
      <c r="O22" s="84"/>
      <c r="P22" s="84" t="s">
        <v>5</v>
      </c>
      <c r="Q22" s="84"/>
      <c r="R22" s="84" t="s">
        <v>6</v>
      </c>
      <c r="S22" s="84"/>
    </row>
    <row r="23" spans="1:19" ht="15.5" thickTop="1" thickBot="1" x14ac:dyDescent="0.4">
      <c r="N23" s="85">
        <v>19383453.852077004</v>
      </c>
      <c r="O23" s="85"/>
      <c r="P23" s="85">
        <v>22500487.666666668</v>
      </c>
      <c r="Q23" s="85"/>
      <c r="R23" s="85">
        <v>25617521.481256332</v>
      </c>
      <c r="S23" s="85"/>
    </row>
    <row r="24" spans="1:19" ht="15" thickTop="1" x14ac:dyDescent="0.35">
      <c r="B24" s="3"/>
    </row>
  </sheetData>
  <mergeCells count="15">
    <mergeCell ref="N23:O23"/>
    <mergeCell ref="P23:Q23"/>
    <mergeCell ref="R23:S23"/>
    <mergeCell ref="P7:Q7"/>
    <mergeCell ref="R7:S7"/>
    <mergeCell ref="P8:Q8"/>
    <mergeCell ref="R8:S8"/>
    <mergeCell ref="N7:O7"/>
    <mergeCell ref="N8:O8"/>
    <mergeCell ref="F1:K1"/>
    <mergeCell ref="N21:S21"/>
    <mergeCell ref="N22:O22"/>
    <mergeCell ref="P22:Q22"/>
    <mergeCell ref="R22:S22"/>
    <mergeCell ref="N6:S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7D0C-0C73-4320-9E7C-055FD931BDBB}">
  <sheetPr>
    <tabColor rgb="FFC32727"/>
  </sheetPr>
  <dimension ref="A1:B45"/>
  <sheetViews>
    <sheetView topLeftCell="A23" workbookViewId="0">
      <selection activeCell="P3" sqref="P3"/>
    </sheetView>
  </sheetViews>
  <sheetFormatPr defaultRowHeight="15.5" thickTop="1" thickBottom="1" x14ac:dyDescent="0.4"/>
  <cols>
    <col min="1" max="2" width="9.1796875" style="38"/>
  </cols>
  <sheetData>
    <row r="1" spans="1:2" ht="16.5" thickTop="1" thickBot="1" x14ac:dyDescent="0.4">
      <c r="A1" s="37" t="s">
        <v>2</v>
      </c>
      <c r="B1" s="37" t="s">
        <v>1</v>
      </c>
    </row>
    <row r="2" spans="1:2" thickTop="1" thickBot="1" x14ac:dyDescent="0.4">
      <c r="A2" s="20">
        <v>38</v>
      </c>
      <c r="B2" s="20">
        <v>16929003</v>
      </c>
    </row>
    <row r="3" spans="1:2" thickTop="1" thickBot="1" x14ac:dyDescent="0.4">
      <c r="A3" s="20">
        <v>39</v>
      </c>
      <c r="B3" s="20">
        <v>15397240</v>
      </c>
    </row>
    <row r="4" spans="1:2" thickTop="1" thickBot="1" x14ac:dyDescent="0.4">
      <c r="A4" s="20">
        <v>40</v>
      </c>
      <c r="B4" s="20">
        <v>14293893</v>
      </c>
    </row>
    <row r="5" spans="1:2" thickTop="1" thickBot="1" x14ac:dyDescent="0.4">
      <c r="A5" s="20">
        <v>41</v>
      </c>
      <c r="B5" s="20">
        <v>15965067</v>
      </c>
    </row>
    <row r="6" spans="1:2" thickTop="1" thickBot="1" x14ac:dyDescent="0.4">
      <c r="A6" s="20">
        <v>42</v>
      </c>
      <c r="B6" s="20">
        <v>16265151</v>
      </c>
    </row>
    <row r="7" spans="1:2" thickTop="1" thickBot="1" x14ac:dyDescent="0.4">
      <c r="A7" s="20">
        <v>43</v>
      </c>
      <c r="B7" s="20">
        <v>15501608</v>
      </c>
    </row>
    <row r="8" spans="1:2" thickTop="1" thickBot="1" x14ac:dyDescent="0.4">
      <c r="A8" s="20">
        <v>44</v>
      </c>
      <c r="B8" s="20">
        <v>14769927</v>
      </c>
    </row>
    <row r="9" spans="1:2" thickTop="1" thickBot="1" x14ac:dyDescent="0.4">
      <c r="A9" s="20">
        <v>45</v>
      </c>
      <c r="B9" s="20">
        <v>14791628</v>
      </c>
    </row>
    <row r="10" spans="1:2" thickTop="1" thickBot="1" x14ac:dyDescent="0.4">
      <c r="A10" s="20">
        <v>46</v>
      </c>
      <c r="B10" s="20">
        <v>15453537</v>
      </c>
    </row>
    <row r="11" spans="1:2" thickTop="1" thickBot="1" x14ac:dyDescent="0.4">
      <c r="A11" s="20">
        <v>47</v>
      </c>
      <c r="B11" s="20">
        <v>16666556</v>
      </c>
    </row>
    <row r="12" spans="1:2" thickTop="1" thickBot="1" x14ac:dyDescent="0.4">
      <c r="A12" s="20">
        <v>48</v>
      </c>
      <c r="B12" s="20">
        <v>16553076</v>
      </c>
    </row>
    <row r="13" spans="1:2" thickTop="1" thickBot="1" x14ac:dyDescent="0.4">
      <c r="A13" s="20">
        <v>49</v>
      </c>
      <c r="B13" s="20">
        <v>19261256</v>
      </c>
    </row>
    <row r="14" spans="1:2" thickTop="1" thickBot="1" x14ac:dyDescent="0.4">
      <c r="A14" s="20">
        <v>50</v>
      </c>
      <c r="B14" s="20">
        <v>21809456</v>
      </c>
    </row>
    <row r="15" spans="1:2" thickTop="1" thickBot="1" x14ac:dyDescent="0.4">
      <c r="A15" s="20">
        <v>51</v>
      </c>
      <c r="B15" s="20">
        <v>18488855</v>
      </c>
    </row>
    <row r="16" spans="1:2" thickTop="1" thickBot="1" x14ac:dyDescent="0.4">
      <c r="A16" s="20">
        <v>52</v>
      </c>
      <c r="B16" s="20">
        <v>18101368</v>
      </c>
    </row>
    <row r="17" spans="1:2" thickTop="1" thickBot="1" x14ac:dyDescent="0.4">
      <c r="A17" s="20">
        <v>53</v>
      </c>
      <c r="B17" s="20">
        <v>16010935</v>
      </c>
    </row>
    <row r="18" spans="1:2" thickTop="1" thickBot="1" x14ac:dyDescent="0.4">
      <c r="A18" s="20">
        <v>54</v>
      </c>
      <c r="B18" s="20">
        <v>16131840</v>
      </c>
    </row>
    <row r="19" spans="1:2" thickTop="1" thickBot="1" x14ac:dyDescent="0.4">
      <c r="A19" s="20">
        <v>55</v>
      </c>
      <c r="B19" s="20">
        <v>13554317</v>
      </c>
    </row>
    <row r="20" spans="1:2" thickTop="1" thickBot="1" x14ac:dyDescent="0.4">
      <c r="A20" s="20">
        <v>56</v>
      </c>
      <c r="B20" s="20">
        <v>12198369</v>
      </c>
    </row>
    <row r="21" spans="1:2" thickTop="1" thickBot="1" x14ac:dyDescent="0.4">
      <c r="A21" s="20">
        <v>57</v>
      </c>
      <c r="B21" s="20">
        <v>11225990</v>
      </c>
    </row>
    <row r="22" spans="1:2" thickTop="1" thickBot="1" x14ac:dyDescent="0.4">
      <c r="A22" s="20">
        <v>58</v>
      </c>
      <c r="B22" s="20">
        <v>11235495</v>
      </c>
    </row>
    <row r="23" spans="1:2" thickTop="1" thickBot="1" x14ac:dyDescent="0.4">
      <c r="A23" s="20">
        <v>59</v>
      </c>
      <c r="B23" s="20">
        <v>11115839</v>
      </c>
    </row>
    <row r="24" spans="1:2" thickTop="1" thickBot="1" x14ac:dyDescent="0.4">
      <c r="A24" s="20">
        <v>60</v>
      </c>
      <c r="B24" s="20">
        <v>12650209</v>
      </c>
    </row>
    <row r="25" spans="1:2" thickTop="1" thickBot="1" x14ac:dyDescent="0.4">
      <c r="A25" s="20">
        <v>61</v>
      </c>
      <c r="B25" s="20">
        <v>15488358</v>
      </c>
    </row>
    <row r="26" spans="1:2" thickTop="1" thickBot="1" x14ac:dyDescent="0.4">
      <c r="A26" s="20">
        <v>62</v>
      </c>
      <c r="B26" s="20">
        <v>18615851</v>
      </c>
    </row>
    <row r="27" spans="1:2" thickTop="1" thickBot="1" x14ac:dyDescent="0.4">
      <c r="A27" s="20">
        <v>63</v>
      </c>
      <c r="B27" s="20">
        <v>18205863</v>
      </c>
    </row>
    <row r="28" spans="1:2" thickTop="1" thickBot="1" x14ac:dyDescent="0.4">
      <c r="A28" s="20">
        <v>64</v>
      </c>
      <c r="B28" s="20">
        <v>19264052</v>
      </c>
    </row>
    <row r="29" spans="1:2" thickTop="1" thickBot="1" x14ac:dyDescent="0.4">
      <c r="A29" s="20">
        <v>65</v>
      </c>
      <c r="B29" s="20">
        <v>19274837</v>
      </c>
    </row>
    <row r="30" spans="1:2" thickTop="1" thickBot="1" x14ac:dyDescent="0.4">
      <c r="A30" s="20">
        <v>66</v>
      </c>
      <c r="B30" s="20">
        <v>15935177</v>
      </c>
    </row>
    <row r="31" spans="1:2" thickTop="1" thickBot="1" x14ac:dyDescent="0.4">
      <c r="A31" s="20">
        <v>67</v>
      </c>
      <c r="B31" s="20">
        <v>16864785</v>
      </c>
    </row>
    <row r="32" spans="1:2" thickTop="1" thickBot="1" x14ac:dyDescent="0.4">
      <c r="A32" s="20">
        <v>68</v>
      </c>
      <c r="B32" s="20">
        <v>15543316</v>
      </c>
    </row>
    <row r="33" spans="1:2" thickTop="1" thickBot="1" x14ac:dyDescent="0.4">
      <c r="A33" s="20">
        <v>69</v>
      </c>
      <c r="B33" s="20">
        <v>16300264</v>
      </c>
    </row>
    <row r="34" spans="1:2" thickTop="1" thickBot="1" x14ac:dyDescent="0.4">
      <c r="A34" s="20">
        <v>70</v>
      </c>
      <c r="B34" s="20">
        <v>16345999</v>
      </c>
    </row>
    <row r="35" spans="1:2" thickTop="1" thickBot="1" x14ac:dyDescent="0.4">
      <c r="A35" s="20">
        <v>71</v>
      </c>
      <c r="B35" s="20">
        <v>13946477</v>
      </c>
    </row>
    <row r="36" spans="1:2" thickTop="1" thickBot="1" x14ac:dyDescent="0.4">
      <c r="A36" s="20">
        <v>72</v>
      </c>
      <c r="B36" s="20">
        <v>12641383</v>
      </c>
    </row>
    <row r="37" spans="1:2" thickTop="1" thickBot="1" x14ac:dyDescent="0.4">
      <c r="A37" s="20">
        <v>73</v>
      </c>
      <c r="B37" s="20">
        <v>11622604</v>
      </c>
    </row>
    <row r="38" spans="1:2" thickTop="1" thickBot="1" x14ac:dyDescent="0.4">
      <c r="A38" s="20">
        <v>74</v>
      </c>
      <c r="B38" s="20">
        <v>11970223</v>
      </c>
    </row>
    <row r="39" spans="1:2" thickTop="1" thickBot="1" x14ac:dyDescent="0.4">
      <c r="A39" s="20">
        <v>75</v>
      </c>
      <c r="B39" s="20">
        <v>11791887</v>
      </c>
    </row>
    <row r="40" spans="1:2" thickTop="1" thickBot="1" x14ac:dyDescent="0.4">
      <c r="A40" s="20">
        <v>76</v>
      </c>
      <c r="B40" s="20">
        <v>9630613</v>
      </c>
    </row>
    <row r="41" spans="1:2" thickTop="1" thickBot="1" x14ac:dyDescent="0.4">
      <c r="A41" s="20">
        <v>77</v>
      </c>
      <c r="B41" s="20">
        <v>10020018</v>
      </c>
    </row>
    <row r="42" spans="1:2" thickTop="1" thickBot="1" x14ac:dyDescent="0.4">
      <c r="A42" s="20">
        <v>78</v>
      </c>
      <c r="B42" s="20">
        <v>9931122</v>
      </c>
    </row>
    <row r="43" spans="1:2" thickTop="1" thickBot="1" x14ac:dyDescent="0.4">
      <c r="A43" s="20">
        <v>79</v>
      </c>
      <c r="B43" s="20">
        <v>9628474</v>
      </c>
    </row>
    <row r="44" spans="1:2" thickTop="1" thickBot="1" x14ac:dyDescent="0.4">
      <c r="A44" s="20">
        <v>80</v>
      </c>
      <c r="B44" s="20">
        <v>9672971</v>
      </c>
    </row>
    <row r="45" spans="1:2" thickTop="1" thickBot="1" x14ac:dyDescent="0.4">
      <c r="A45" s="20">
        <v>81</v>
      </c>
      <c r="B45" s="20">
        <v>13962034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2F5F-DA0F-472D-80F0-B44DE12805F1}">
  <sheetPr>
    <tabColor rgb="FFC32727"/>
  </sheetPr>
  <dimension ref="A1:BD59"/>
  <sheetViews>
    <sheetView topLeftCell="K15" zoomScaleNormal="100" workbookViewId="0">
      <selection activeCell="N2" sqref="N2"/>
    </sheetView>
  </sheetViews>
  <sheetFormatPr defaultRowHeight="14.5" x14ac:dyDescent="0.35"/>
  <cols>
    <col min="7" max="10" width="10.81640625" bestFit="1" customWidth="1"/>
    <col min="11" max="11" width="11.81640625" bestFit="1" customWidth="1"/>
    <col min="12" max="13" width="10.81640625" bestFit="1" customWidth="1"/>
    <col min="24" max="24" width="12" bestFit="1" customWidth="1"/>
    <col min="28" max="29" width="9.1796875" style="4"/>
    <col min="33" max="33" width="9" bestFit="1" customWidth="1"/>
    <col min="34" max="35" width="13.54296875" bestFit="1" customWidth="1"/>
    <col min="37" max="38" width="11" bestFit="1" customWidth="1"/>
    <col min="39" max="39" width="11.81640625" bestFit="1" customWidth="1"/>
    <col min="40" max="40" width="10.81640625" bestFit="1" customWidth="1"/>
    <col min="41" max="41" width="18.54296875" bestFit="1" customWidth="1"/>
    <col min="42" max="43" width="12" bestFit="1" customWidth="1"/>
    <col min="64" max="64" width="10.81640625" bestFit="1" customWidth="1"/>
    <col min="65" max="65" width="14.54296875" bestFit="1" customWidth="1"/>
    <col min="66" max="70" width="10.81640625" bestFit="1" customWidth="1"/>
  </cols>
  <sheetData>
    <row r="1" spans="1:44" ht="34.5" thickTop="1" thickBot="1" x14ac:dyDescent="1.2">
      <c r="F1" s="88" t="s">
        <v>40</v>
      </c>
      <c r="G1" s="88"/>
      <c r="H1" s="88"/>
      <c r="I1" s="88"/>
      <c r="J1" s="88"/>
      <c r="K1" s="88"/>
      <c r="L1" s="88"/>
      <c r="M1" s="88"/>
      <c r="AL1" s="88" t="s">
        <v>41</v>
      </c>
      <c r="AM1" s="88"/>
      <c r="AN1" s="88"/>
      <c r="AO1" s="88"/>
      <c r="AP1" s="88"/>
      <c r="AQ1" s="88"/>
      <c r="AR1" s="88"/>
    </row>
    <row r="2" spans="1:44" ht="16.5" thickTop="1" thickBot="1" x14ac:dyDescent="0.4">
      <c r="A2" s="37" t="s">
        <v>2</v>
      </c>
      <c r="B2" s="37" t="s">
        <v>1</v>
      </c>
      <c r="C2" s="37" t="s">
        <v>3</v>
      </c>
      <c r="D2" s="37" t="s">
        <v>7</v>
      </c>
      <c r="E2" s="37" t="s">
        <v>8</v>
      </c>
      <c r="F2" s="37" t="s">
        <v>9</v>
      </c>
      <c r="G2" s="37" t="s">
        <v>5</v>
      </c>
      <c r="H2" s="37" t="s">
        <v>11</v>
      </c>
      <c r="I2" s="37" t="s">
        <v>12</v>
      </c>
      <c r="J2" s="43" t="s">
        <v>13</v>
      </c>
      <c r="K2" s="43" t="s">
        <v>14</v>
      </c>
      <c r="L2" s="43" t="s">
        <v>15</v>
      </c>
      <c r="M2" s="43" t="s">
        <v>16</v>
      </c>
      <c r="T2" s="89" t="s">
        <v>3</v>
      </c>
      <c r="U2" s="89"/>
      <c r="V2" s="89"/>
      <c r="AJ2" s="42" t="s">
        <v>20</v>
      </c>
      <c r="AK2" s="42">
        <f>AH4/1.128</f>
        <v>888495.88399189478</v>
      </c>
    </row>
    <row r="3" spans="1:44" ht="16.5" thickTop="1" thickBot="1" x14ac:dyDescent="0.4">
      <c r="A3" s="20">
        <v>38</v>
      </c>
      <c r="B3" s="20">
        <v>16929003</v>
      </c>
      <c r="C3" s="20"/>
      <c r="D3" s="20">
        <f>$U$4</f>
        <v>1205469.1875</v>
      </c>
      <c r="E3" s="20">
        <f>$V$4</f>
        <v>3938267.8355624997</v>
      </c>
      <c r="F3" s="20">
        <v>0</v>
      </c>
      <c r="G3" s="20">
        <f>AVERAGE($B$3:$B$19)</f>
        <v>16611199.764705881</v>
      </c>
      <c r="H3" s="20">
        <f>G3+3*$U$4</f>
        <v>20227607.327205881</v>
      </c>
      <c r="I3" s="20">
        <f>G3-$X$4*3</f>
        <v>13405164.691567583</v>
      </c>
      <c r="J3" s="20">
        <f>$G$3+2*$X$4</f>
        <v>18748556.480131414</v>
      </c>
      <c r="K3" s="20">
        <f>$G$3-2*$X$4</f>
        <v>14473843.049280349</v>
      </c>
      <c r="L3" s="20">
        <f>$G$3+$X$4</f>
        <v>17679878.122418649</v>
      </c>
      <c r="M3" s="20">
        <f>$G$3-$X$4</f>
        <v>15542521.406993115</v>
      </c>
      <c r="T3" s="44" t="s">
        <v>4</v>
      </c>
      <c r="U3" s="44" t="s">
        <v>5</v>
      </c>
      <c r="V3" s="44" t="s">
        <v>6</v>
      </c>
      <c r="X3" s="26" t="s">
        <v>10</v>
      </c>
      <c r="AE3" s="40" t="s">
        <v>2</v>
      </c>
      <c r="AF3" s="40" t="s">
        <v>1</v>
      </c>
      <c r="AG3" s="40" t="s">
        <v>3</v>
      </c>
      <c r="AH3" s="40" t="s">
        <v>7</v>
      </c>
      <c r="AI3" s="40" t="s">
        <v>8</v>
      </c>
      <c r="AJ3" s="40" t="s">
        <v>9</v>
      </c>
      <c r="AK3" s="40" t="s">
        <v>5</v>
      </c>
      <c r="AL3" s="40" t="s">
        <v>11</v>
      </c>
      <c r="AM3" s="40" t="s">
        <v>12</v>
      </c>
      <c r="AN3" s="41" t="s">
        <v>13</v>
      </c>
      <c r="AO3" s="41" t="s">
        <v>14</v>
      </c>
      <c r="AP3" s="41" t="s">
        <v>15</v>
      </c>
      <c r="AQ3" s="41" t="s">
        <v>16</v>
      </c>
    </row>
    <row r="4" spans="1:44" ht="15.5" thickTop="1" thickBot="1" x14ac:dyDescent="0.4">
      <c r="A4" s="20">
        <v>39</v>
      </c>
      <c r="B4" s="20">
        <v>15397240</v>
      </c>
      <c r="C4" s="20">
        <f t="shared" ref="C4:C19" si="0">ABS(B3-B4)</f>
        <v>1531763</v>
      </c>
      <c r="D4" s="20">
        <f t="shared" ref="D4:D19" si="1">$U$4</f>
        <v>1205469.1875</v>
      </c>
      <c r="E4" s="20">
        <f t="shared" ref="E4:E19" si="2">$V$4</f>
        <v>3938267.8355624997</v>
      </c>
      <c r="F4" s="20">
        <v>0</v>
      </c>
      <c r="G4" s="20">
        <f t="shared" ref="G4:G19" si="3">AVERAGE($B$3:$B$19)</f>
        <v>16611199.764705881</v>
      </c>
      <c r="H4" s="20">
        <f t="shared" ref="H4:H19" si="4">G4+3*$U$4</f>
        <v>20227607.327205881</v>
      </c>
      <c r="I4" s="20">
        <f t="shared" ref="I4:I19" si="5">G4-$X$4*3</f>
        <v>13405164.691567583</v>
      </c>
      <c r="J4" s="20">
        <f t="shared" ref="J4:J19" si="6">$G$3+2*$X$4</f>
        <v>18748556.480131414</v>
      </c>
      <c r="K4" s="20">
        <f t="shared" ref="K4:K19" si="7">$G$3-2*$X$4</f>
        <v>14473843.049280349</v>
      </c>
      <c r="L4" s="20">
        <f t="shared" ref="L4:L19" si="8">$G$3+$X$4</f>
        <v>17679878.122418649</v>
      </c>
      <c r="M4" s="20">
        <f t="shared" ref="M4:M19" si="9">$G$3-$X$4</f>
        <v>15542521.406993115</v>
      </c>
      <c r="T4" s="20">
        <v>0</v>
      </c>
      <c r="U4" s="20">
        <f>AVERAGE(C4:C19)</f>
        <v>1205469.1875</v>
      </c>
      <c r="V4" s="20">
        <f>3.267*U4</f>
        <v>3938267.8355624997</v>
      </c>
      <c r="X4" s="20">
        <f>U4/1.128</f>
        <v>1068678.3577127662</v>
      </c>
      <c r="AE4" s="20">
        <v>38</v>
      </c>
      <c r="AF4" s="20">
        <v>16929003</v>
      </c>
      <c r="AG4" s="20"/>
      <c r="AH4" s="20">
        <f t="shared" ref="AH4:AH20" si="10">AVERAGE($AG$5:$AG$18)</f>
        <v>1002223.3571428572</v>
      </c>
      <c r="AI4" s="20">
        <f>3.267*AH4</f>
        <v>3274263.7077857144</v>
      </c>
      <c r="AJ4" s="20">
        <v>0</v>
      </c>
      <c r="AK4" s="20">
        <f t="shared" ref="AK4:AK20" si="11">AVERAGE($AF$4:$AF$18)</f>
        <v>16087978.933333334</v>
      </c>
      <c r="AL4" s="20">
        <f t="shared" ref="AL4:AL20" si="12">$AK4+3*$AK$2</f>
        <v>18753466.585309017</v>
      </c>
      <c r="AM4" s="20">
        <f t="shared" ref="AM4:AM20" si="13">$AK4-3*$AK$2</f>
        <v>13422491.28135765</v>
      </c>
      <c r="AN4" s="20">
        <f t="shared" ref="AN4:AN20" si="14">$AK4+2*$AK$2</f>
        <v>17864970.701317124</v>
      </c>
      <c r="AO4" s="20">
        <f t="shared" ref="AO4:AO20" si="15">$AK4-2*$AK$2</f>
        <v>14310987.165349543</v>
      </c>
      <c r="AP4" s="20">
        <f t="shared" ref="AP4:AP20" si="16">$AK4+$AK$2</f>
        <v>16976474.817325227</v>
      </c>
      <c r="AQ4" s="20">
        <f t="shared" ref="AQ4:AQ20" si="17">$AK4-$AK$2</f>
        <v>15199483.049341438</v>
      </c>
    </row>
    <row r="5" spans="1:44" ht="15.5" thickTop="1" thickBot="1" x14ac:dyDescent="0.4">
      <c r="A5" s="20">
        <v>40</v>
      </c>
      <c r="B5" s="20">
        <v>14293893</v>
      </c>
      <c r="C5" s="20">
        <f t="shared" si="0"/>
        <v>1103347</v>
      </c>
      <c r="D5" s="20">
        <f t="shared" si="1"/>
        <v>1205469.1875</v>
      </c>
      <c r="E5" s="20">
        <f t="shared" si="2"/>
        <v>3938267.8355624997</v>
      </c>
      <c r="F5" s="20">
        <v>0</v>
      </c>
      <c r="G5" s="20">
        <f t="shared" si="3"/>
        <v>16611199.764705881</v>
      </c>
      <c r="H5" s="20">
        <f t="shared" si="4"/>
        <v>20227607.327205881</v>
      </c>
      <c r="I5" s="20">
        <f t="shared" si="5"/>
        <v>13405164.691567583</v>
      </c>
      <c r="J5" s="20">
        <f t="shared" si="6"/>
        <v>18748556.480131414</v>
      </c>
      <c r="K5" s="20">
        <f t="shared" si="7"/>
        <v>14473843.049280349</v>
      </c>
      <c r="L5" s="20">
        <f t="shared" si="8"/>
        <v>17679878.122418649</v>
      </c>
      <c r="M5" s="20">
        <f t="shared" si="9"/>
        <v>15542521.406993115</v>
      </c>
      <c r="AE5" s="20">
        <v>39</v>
      </c>
      <c r="AF5" s="20">
        <v>15397240</v>
      </c>
      <c r="AG5" s="20">
        <v>1531763</v>
      </c>
      <c r="AH5" s="20">
        <f t="shared" si="10"/>
        <v>1002223.3571428572</v>
      </c>
      <c r="AI5" s="20">
        <f t="shared" ref="AI5:AI14" si="18">3.267*AH5</f>
        <v>3274263.7077857144</v>
      </c>
      <c r="AJ5" s="20">
        <v>0</v>
      </c>
      <c r="AK5" s="20">
        <f t="shared" si="11"/>
        <v>16087978.933333334</v>
      </c>
      <c r="AL5" s="20">
        <f t="shared" si="12"/>
        <v>18753466.585309017</v>
      </c>
      <c r="AM5" s="20">
        <f t="shared" si="13"/>
        <v>13422491.28135765</v>
      </c>
      <c r="AN5" s="20">
        <f t="shared" si="14"/>
        <v>17864970.701317124</v>
      </c>
      <c r="AO5" s="20">
        <f t="shared" si="15"/>
        <v>14310987.165349543</v>
      </c>
      <c r="AP5" s="20">
        <f t="shared" si="16"/>
        <v>16976474.817325227</v>
      </c>
      <c r="AQ5" s="20">
        <f t="shared" si="17"/>
        <v>15199483.049341438</v>
      </c>
    </row>
    <row r="6" spans="1:44" ht="15.5" thickTop="1" thickBot="1" x14ac:dyDescent="0.4">
      <c r="A6" s="20">
        <v>41</v>
      </c>
      <c r="B6" s="20">
        <v>15965067</v>
      </c>
      <c r="C6" s="20">
        <f t="shared" si="0"/>
        <v>1671174</v>
      </c>
      <c r="D6" s="20">
        <f t="shared" si="1"/>
        <v>1205469.1875</v>
      </c>
      <c r="E6" s="20">
        <f t="shared" si="2"/>
        <v>3938267.8355624997</v>
      </c>
      <c r="F6" s="20">
        <v>0</v>
      </c>
      <c r="G6" s="20">
        <f>AVERAGE($B$3:$B$19)</f>
        <v>16611199.764705881</v>
      </c>
      <c r="H6" s="20">
        <f>G6+3*$U$4</f>
        <v>20227607.327205881</v>
      </c>
      <c r="I6" s="20">
        <f t="shared" si="5"/>
        <v>13405164.691567583</v>
      </c>
      <c r="J6" s="20">
        <f>$G$3+2*$X$4</f>
        <v>18748556.480131414</v>
      </c>
      <c r="K6" s="20">
        <f>$G$3-2*$X$4</f>
        <v>14473843.049280349</v>
      </c>
      <c r="L6" s="20">
        <f>$G$3+$X$4</f>
        <v>17679878.122418649</v>
      </c>
      <c r="M6" s="20">
        <f>$G$3-$X$4</f>
        <v>15542521.406993115</v>
      </c>
      <c r="AE6" s="20">
        <v>40</v>
      </c>
      <c r="AF6" s="20">
        <v>14293893</v>
      </c>
      <c r="AG6" s="20">
        <v>1103347</v>
      </c>
      <c r="AH6" s="20">
        <f t="shared" si="10"/>
        <v>1002223.3571428572</v>
      </c>
      <c r="AI6" s="20">
        <f t="shared" si="18"/>
        <v>3274263.7077857144</v>
      </c>
      <c r="AJ6" s="20">
        <v>0</v>
      </c>
      <c r="AK6" s="20">
        <f t="shared" si="11"/>
        <v>16087978.933333334</v>
      </c>
      <c r="AL6" s="20">
        <f>$AK6+3*$AK$2</f>
        <v>18753466.585309017</v>
      </c>
      <c r="AM6" s="20">
        <f>$AK6-3*$AK$2</f>
        <v>13422491.28135765</v>
      </c>
      <c r="AN6" s="20">
        <f>$AK6+2*$AK$2</f>
        <v>17864970.701317124</v>
      </c>
      <c r="AO6" s="20">
        <f>$AK6-2*$AK$2</f>
        <v>14310987.165349543</v>
      </c>
      <c r="AP6" s="20">
        <f>$AK6+$AK$2</f>
        <v>16976474.817325227</v>
      </c>
      <c r="AQ6" s="20">
        <f>$AK6-$AK$2</f>
        <v>15199483.049341438</v>
      </c>
    </row>
    <row r="7" spans="1:44" ht="15.5" thickTop="1" thickBot="1" x14ac:dyDescent="0.4">
      <c r="A7" s="20">
        <v>42</v>
      </c>
      <c r="B7" s="20">
        <v>16265151</v>
      </c>
      <c r="C7" s="20">
        <f t="shared" si="0"/>
        <v>300084</v>
      </c>
      <c r="D7" s="20">
        <f t="shared" si="1"/>
        <v>1205469.1875</v>
      </c>
      <c r="E7" s="20">
        <f t="shared" si="2"/>
        <v>3938267.8355624997</v>
      </c>
      <c r="F7" s="20">
        <v>0</v>
      </c>
      <c r="G7" s="20">
        <f t="shared" si="3"/>
        <v>16611199.764705881</v>
      </c>
      <c r="H7" s="20">
        <f t="shared" si="4"/>
        <v>20227607.327205881</v>
      </c>
      <c r="I7" s="20">
        <f t="shared" si="5"/>
        <v>13405164.691567583</v>
      </c>
      <c r="J7" s="20">
        <f t="shared" si="6"/>
        <v>18748556.480131414</v>
      </c>
      <c r="K7" s="20">
        <f t="shared" si="7"/>
        <v>14473843.049280349</v>
      </c>
      <c r="L7" s="20">
        <f t="shared" si="8"/>
        <v>17679878.122418649</v>
      </c>
      <c r="M7" s="20">
        <f t="shared" si="9"/>
        <v>15542521.406993115</v>
      </c>
      <c r="AE7" s="20">
        <v>41</v>
      </c>
      <c r="AF7" s="20">
        <v>15965067</v>
      </c>
      <c r="AG7" s="20">
        <v>1671174</v>
      </c>
      <c r="AH7" s="20">
        <f t="shared" si="10"/>
        <v>1002223.3571428572</v>
      </c>
      <c r="AI7" s="20">
        <f>3.267*AH7</f>
        <v>3274263.7077857144</v>
      </c>
      <c r="AJ7" s="20">
        <v>0</v>
      </c>
      <c r="AK7" s="20">
        <f t="shared" si="11"/>
        <v>16087978.933333334</v>
      </c>
      <c r="AL7" s="20">
        <f t="shared" si="12"/>
        <v>18753466.585309017</v>
      </c>
      <c r="AM7" s="20">
        <f t="shared" si="13"/>
        <v>13422491.28135765</v>
      </c>
      <c r="AN7" s="20">
        <f t="shared" si="14"/>
        <v>17864970.701317124</v>
      </c>
      <c r="AO7" s="20">
        <f t="shared" si="15"/>
        <v>14310987.165349543</v>
      </c>
      <c r="AP7" s="20">
        <f t="shared" si="16"/>
        <v>16976474.817325227</v>
      </c>
      <c r="AQ7" s="20">
        <f t="shared" si="17"/>
        <v>15199483.049341438</v>
      </c>
    </row>
    <row r="8" spans="1:44" ht="15.5" thickTop="1" thickBot="1" x14ac:dyDescent="0.4">
      <c r="A8" s="20">
        <v>43</v>
      </c>
      <c r="B8" s="20">
        <v>15501608</v>
      </c>
      <c r="C8" s="20">
        <f t="shared" si="0"/>
        <v>763543</v>
      </c>
      <c r="D8" s="20">
        <f t="shared" si="1"/>
        <v>1205469.1875</v>
      </c>
      <c r="E8" s="20">
        <f t="shared" si="2"/>
        <v>3938267.8355624997</v>
      </c>
      <c r="F8" s="20">
        <v>0</v>
      </c>
      <c r="G8" s="20">
        <f t="shared" si="3"/>
        <v>16611199.764705881</v>
      </c>
      <c r="H8" s="20">
        <f t="shared" si="4"/>
        <v>20227607.327205881</v>
      </c>
      <c r="I8" s="20">
        <f t="shared" si="5"/>
        <v>13405164.691567583</v>
      </c>
      <c r="J8" s="20">
        <f t="shared" si="6"/>
        <v>18748556.480131414</v>
      </c>
      <c r="K8" s="20">
        <f t="shared" si="7"/>
        <v>14473843.049280349</v>
      </c>
      <c r="L8" s="20">
        <f t="shared" si="8"/>
        <v>17679878.122418649</v>
      </c>
      <c r="M8" s="20">
        <f t="shared" si="9"/>
        <v>15542521.406993115</v>
      </c>
      <c r="AE8" s="20">
        <v>42</v>
      </c>
      <c r="AF8" s="20">
        <v>16265151</v>
      </c>
      <c r="AG8" s="20">
        <v>300084</v>
      </c>
      <c r="AH8" s="20">
        <f t="shared" si="10"/>
        <v>1002223.3571428572</v>
      </c>
      <c r="AI8" s="20">
        <f t="shared" si="18"/>
        <v>3274263.7077857144</v>
      </c>
      <c r="AJ8" s="20">
        <v>0</v>
      </c>
      <c r="AK8" s="20">
        <f t="shared" si="11"/>
        <v>16087978.933333334</v>
      </c>
      <c r="AL8" s="20">
        <f t="shared" si="12"/>
        <v>18753466.585309017</v>
      </c>
      <c r="AM8" s="20">
        <f t="shared" si="13"/>
        <v>13422491.28135765</v>
      </c>
      <c r="AN8" s="20">
        <f t="shared" si="14"/>
        <v>17864970.701317124</v>
      </c>
      <c r="AO8" s="20">
        <f t="shared" si="15"/>
        <v>14310987.165349543</v>
      </c>
      <c r="AP8" s="20">
        <f t="shared" si="16"/>
        <v>16976474.817325227</v>
      </c>
      <c r="AQ8" s="20">
        <f t="shared" si="17"/>
        <v>15199483.049341438</v>
      </c>
    </row>
    <row r="9" spans="1:44" ht="15.5" thickTop="1" thickBot="1" x14ac:dyDescent="0.4">
      <c r="A9" s="20">
        <v>44</v>
      </c>
      <c r="B9" s="20">
        <v>14769927</v>
      </c>
      <c r="C9" s="20">
        <f t="shared" si="0"/>
        <v>731681</v>
      </c>
      <c r="D9" s="20">
        <f t="shared" si="1"/>
        <v>1205469.1875</v>
      </c>
      <c r="E9" s="20">
        <f t="shared" si="2"/>
        <v>3938267.8355624997</v>
      </c>
      <c r="F9" s="20">
        <v>0</v>
      </c>
      <c r="G9" s="20">
        <f t="shared" si="3"/>
        <v>16611199.764705881</v>
      </c>
      <c r="H9" s="20">
        <f t="shared" si="4"/>
        <v>20227607.327205881</v>
      </c>
      <c r="I9" s="20">
        <f t="shared" si="5"/>
        <v>13405164.691567583</v>
      </c>
      <c r="J9" s="20">
        <f t="shared" si="6"/>
        <v>18748556.480131414</v>
      </c>
      <c r="K9" s="20">
        <f t="shared" si="7"/>
        <v>14473843.049280349</v>
      </c>
      <c r="L9" s="20">
        <f t="shared" si="8"/>
        <v>17679878.122418649</v>
      </c>
      <c r="M9" s="20">
        <f t="shared" si="9"/>
        <v>15542521.406993115</v>
      </c>
      <c r="AE9" s="20">
        <v>43</v>
      </c>
      <c r="AF9" s="20">
        <v>15501608</v>
      </c>
      <c r="AG9" s="20">
        <v>763543</v>
      </c>
      <c r="AH9" s="20">
        <f t="shared" si="10"/>
        <v>1002223.3571428572</v>
      </c>
      <c r="AI9" s="20">
        <f t="shared" si="18"/>
        <v>3274263.7077857144</v>
      </c>
      <c r="AJ9" s="20">
        <v>0</v>
      </c>
      <c r="AK9" s="20">
        <f t="shared" si="11"/>
        <v>16087978.933333334</v>
      </c>
      <c r="AL9" s="20">
        <f t="shared" si="12"/>
        <v>18753466.585309017</v>
      </c>
      <c r="AM9" s="20">
        <f t="shared" si="13"/>
        <v>13422491.28135765</v>
      </c>
      <c r="AN9" s="20">
        <f t="shared" si="14"/>
        <v>17864970.701317124</v>
      </c>
      <c r="AO9" s="20">
        <f t="shared" si="15"/>
        <v>14310987.165349543</v>
      </c>
      <c r="AP9" s="20">
        <f t="shared" si="16"/>
        <v>16976474.817325227</v>
      </c>
      <c r="AQ9" s="20">
        <f t="shared" si="17"/>
        <v>15199483.049341438</v>
      </c>
    </row>
    <row r="10" spans="1:44" ht="15.5" thickTop="1" thickBot="1" x14ac:dyDescent="0.4">
      <c r="A10" s="20">
        <v>45</v>
      </c>
      <c r="B10" s="20">
        <v>14791628</v>
      </c>
      <c r="C10" s="20">
        <f t="shared" si="0"/>
        <v>21701</v>
      </c>
      <c r="D10" s="20">
        <f t="shared" si="1"/>
        <v>1205469.1875</v>
      </c>
      <c r="E10" s="20">
        <f t="shared" si="2"/>
        <v>3938267.8355624997</v>
      </c>
      <c r="F10" s="20">
        <v>0</v>
      </c>
      <c r="G10" s="20">
        <f t="shared" si="3"/>
        <v>16611199.764705881</v>
      </c>
      <c r="H10" s="20">
        <f t="shared" si="4"/>
        <v>20227607.327205881</v>
      </c>
      <c r="I10" s="20">
        <f t="shared" si="5"/>
        <v>13405164.691567583</v>
      </c>
      <c r="J10" s="20">
        <f t="shared" si="6"/>
        <v>18748556.480131414</v>
      </c>
      <c r="K10" s="20">
        <f t="shared" si="7"/>
        <v>14473843.049280349</v>
      </c>
      <c r="L10" s="20">
        <f t="shared" si="8"/>
        <v>17679878.122418649</v>
      </c>
      <c r="M10" s="20">
        <f t="shared" si="9"/>
        <v>15542521.406993115</v>
      </c>
      <c r="AE10" s="20">
        <v>44</v>
      </c>
      <c r="AF10" s="20">
        <v>14769927</v>
      </c>
      <c r="AG10" s="20">
        <v>731681</v>
      </c>
      <c r="AH10" s="20">
        <f t="shared" si="10"/>
        <v>1002223.3571428572</v>
      </c>
      <c r="AI10" s="20">
        <f t="shared" si="18"/>
        <v>3274263.7077857144</v>
      </c>
      <c r="AJ10" s="20">
        <v>0</v>
      </c>
      <c r="AK10" s="20">
        <f t="shared" si="11"/>
        <v>16087978.933333334</v>
      </c>
      <c r="AL10" s="20">
        <f t="shared" si="12"/>
        <v>18753466.585309017</v>
      </c>
      <c r="AM10" s="20">
        <f t="shared" si="13"/>
        <v>13422491.28135765</v>
      </c>
      <c r="AN10" s="20">
        <f t="shared" si="14"/>
        <v>17864970.701317124</v>
      </c>
      <c r="AO10" s="20">
        <f t="shared" si="15"/>
        <v>14310987.165349543</v>
      </c>
      <c r="AP10" s="20">
        <f t="shared" si="16"/>
        <v>16976474.817325227</v>
      </c>
      <c r="AQ10" s="20">
        <f t="shared" si="17"/>
        <v>15199483.049341438</v>
      </c>
    </row>
    <row r="11" spans="1:44" ht="15.5" thickTop="1" thickBot="1" x14ac:dyDescent="0.4">
      <c r="A11" s="20">
        <v>46</v>
      </c>
      <c r="B11" s="20">
        <v>15453537</v>
      </c>
      <c r="C11" s="20">
        <f t="shared" si="0"/>
        <v>661909</v>
      </c>
      <c r="D11" s="20">
        <f t="shared" si="1"/>
        <v>1205469.1875</v>
      </c>
      <c r="E11" s="20">
        <f t="shared" si="2"/>
        <v>3938267.8355624997</v>
      </c>
      <c r="F11" s="20">
        <v>0</v>
      </c>
      <c r="G11" s="20">
        <f t="shared" si="3"/>
        <v>16611199.764705881</v>
      </c>
      <c r="H11" s="20">
        <f t="shared" si="4"/>
        <v>20227607.327205881</v>
      </c>
      <c r="I11" s="20">
        <f t="shared" si="5"/>
        <v>13405164.691567583</v>
      </c>
      <c r="J11" s="20">
        <f t="shared" si="6"/>
        <v>18748556.480131414</v>
      </c>
      <c r="K11" s="20">
        <f t="shared" si="7"/>
        <v>14473843.049280349</v>
      </c>
      <c r="L11" s="20">
        <f t="shared" si="8"/>
        <v>17679878.122418649</v>
      </c>
      <c r="M11" s="20">
        <f t="shared" si="9"/>
        <v>15542521.406993115</v>
      </c>
      <c r="AE11" s="20">
        <v>45</v>
      </c>
      <c r="AF11" s="20">
        <v>14791628</v>
      </c>
      <c r="AG11" s="20">
        <v>21701</v>
      </c>
      <c r="AH11" s="20">
        <f t="shared" si="10"/>
        <v>1002223.3571428572</v>
      </c>
      <c r="AI11" s="20">
        <f t="shared" si="18"/>
        <v>3274263.7077857144</v>
      </c>
      <c r="AJ11" s="20">
        <v>0</v>
      </c>
      <c r="AK11" s="20">
        <f t="shared" si="11"/>
        <v>16087978.933333334</v>
      </c>
      <c r="AL11" s="20">
        <f t="shared" si="12"/>
        <v>18753466.585309017</v>
      </c>
      <c r="AM11" s="20">
        <f t="shared" si="13"/>
        <v>13422491.28135765</v>
      </c>
      <c r="AN11" s="20">
        <f t="shared" si="14"/>
        <v>17864970.701317124</v>
      </c>
      <c r="AO11" s="20">
        <f t="shared" si="15"/>
        <v>14310987.165349543</v>
      </c>
      <c r="AP11" s="20">
        <f t="shared" si="16"/>
        <v>16976474.817325227</v>
      </c>
      <c r="AQ11" s="20">
        <f t="shared" si="17"/>
        <v>15199483.049341438</v>
      </c>
    </row>
    <row r="12" spans="1:44" ht="15.5" thickTop="1" thickBot="1" x14ac:dyDescent="0.4">
      <c r="A12" s="20">
        <v>47</v>
      </c>
      <c r="B12" s="20">
        <v>16666556</v>
      </c>
      <c r="C12" s="20">
        <f t="shared" si="0"/>
        <v>1213019</v>
      </c>
      <c r="D12" s="20">
        <f t="shared" si="1"/>
        <v>1205469.1875</v>
      </c>
      <c r="E12" s="20">
        <f t="shared" si="2"/>
        <v>3938267.8355624997</v>
      </c>
      <c r="F12" s="20">
        <v>0</v>
      </c>
      <c r="G12" s="20">
        <f t="shared" si="3"/>
        <v>16611199.764705881</v>
      </c>
      <c r="H12" s="20">
        <f t="shared" si="4"/>
        <v>20227607.327205881</v>
      </c>
      <c r="I12" s="20">
        <f t="shared" si="5"/>
        <v>13405164.691567583</v>
      </c>
      <c r="J12" s="20">
        <f t="shared" si="6"/>
        <v>18748556.480131414</v>
      </c>
      <c r="K12" s="20">
        <f t="shared" si="7"/>
        <v>14473843.049280349</v>
      </c>
      <c r="L12" s="20">
        <f t="shared" si="8"/>
        <v>17679878.122418649</v>
      </c>
      <c r="M12" s="20">
        <f t="shared" si="9"/>
        <v>15542521.406993115</v>
      </c>
      <c r="AE12" s="20">
        <v>46</v>
      </c>
      <c r="AF12" s="20">
        <v>15453537</v>
      </c>
      <c r="AG12" s="20">
        <v>661909</v>
      </c>
      <c r="AH12" s="20">
        <f t="shared" si="10"/>
        <v>1002223.3571428572</v>
      </c>
      <c r="AI12" s="20">
        <f t="shared" si="18"/>
        <v>3274263.7077857144</v>
      </c>
      <c r="AJ12" s="20">
        <v>0</v>
      </c>
      <c r="AK12" s="20">
        <f t="shared" si="11"/>
        <v>16087978.933333334</v>
      </c>
      <c r="AL12" s="20">
        <f t="shared" si="12"/>
        <v>18753466.585309017</v>
      </c>
      <c r="AM12" s="20">
        <f t="shared" si="13"/>
        <v>13422491.28135765</v>
      </c>
      <c r="AN12" s="20">
        <f t="shared" si="14"/>
        <v>17864970.701317124</v>
      </c>
      <c r="AO12" s="20">
        <f t="shared" si="15"/>
        <v>14310987.165349543</v>
      </c>
      <c r="AP12" s="20">
        <f t="shared" si="16"/>
        <v>16976474.817325227</v>
      </c>
      <c r="AQ12" s="20">
        <f t="shared" si="17"/>
        <v>15199483.049341438</v>
      </c>
    </row>
    <row r="13" spans="1:44" ht="15.5" thickTop="1" thickBot="1" x14ac:dyDescent="0.4">
      <c r="A13" s="20">
        <v>48</v>
      </c>
      <c r="B13" s="20">
        <v>16553076</v>
      </c>
      <c r="C13" s="20">
        <f t="shared" si="0"/>
        <v>113480</v>
      </c>
      <c r="D13" s="20">
        <f t="shared" si="1"/>
        <v>1205469.1875</v>
      </c>
      <c r="E13" s="20">
        <f t="shared" si="2"/>
        <v>3938267.8355624997</v>
      </c>
      <c r="F13" s="20">
        <v>0</v>
      </c>
      <c r="G13" s="20">
        <f t="shared" si="3"/>
        <v>16611199.764705881</v>
      </c>
      <c r="H13" s="20">
        <f t="shared" si="4"/>
        <v>20227607.327205881</v>
      </c>
      <c r="I13" s="20">
        <f t="shared" si="5"/>
        <v>13405164.691567583</v>
      </c>
      <c r="J13" s="20">
        <f t="shared" si="6"/>
        <v>18748556.480131414</v>
      </c>
      <c r="K13" s="20">
        <f t="shared" si="7"/>
        <v>14473843.049280349</v>
      </c>
      <c r="L13" s="20">
        <f t="shared" si="8"/>
        <v>17679878.122418649</v>
      </c>
      <c r="M13" s="20">
        <f t="shared" si="9"/>
        <v>15542521.406993115</v>
      </c>
      <c r="AE13" s="20">
        <v>47</v>
      </c>
      <c r="AF13" s="20">
        <v>16666556</v>
      </c>
      <c r="AG13" s="20">
        <v>1213019</v>
      </c>
      <c r="AH13" s="20">
        <f t="shared" si="10"/>
        <v>1002223.3571428572</v>
      </c>
      <c r="AI13" s="20">
        <f t="shared" si="18"/>
        <v>3274263.7077857144</v>
      </c>
      <c r="AJ13" s="20">
        <v>0</v>
      </c>
      <c r="AK13" s="20">
        <f t="shared" si="11"/>
        <v>16087978.933333334</v>
      </c>
      <c r="AL13" s="20">
        <f t="shared" si="12"/>
        <v>18753466.585309017</v>
      </c>
      <c r="AM13" s="20">
        <f t="shared" si="13"/>
        <v>13422491.28135765</v>
      </c>
      <c r="AN13" s="20">
        <f t="shared" si="14"/>
        <v>17864970.701317124</v>
      </c>
      <c r="AO13" s="20">
        <f t="shared" si="15"/>
        <v>14310987.165349543</v>
      </c>
      <c r="AP13" s="20">
        <f t="shared" si="16"/>
        <v>16976474.817325227</v>
      </c>
      <c r="AQ13" s="20">
        <f t="shared" si="17"/>
        <v>15199483.049341438</v>
      </c>
    </row>
    <row r="14" spans="1:44" ht="15.5" thickTop="1" thickBot="1" x14ac:dyDescent="0.4">
      <c r="A14" s="20">
        <v>49</v>
      </c>
      <c r="B14" s="20">
        <v>19261256</v>
      </c>
      <c r="C14" s="20">
        <f t="shared" si="0"/>
        <v>2708180</v>
      </c>
      <c r="D14" s="20">
        <f t="shared" si="1"/>
        <v>1205469.1875</v>
      </c>
      <c r="E14" s="20">
        <f t="shared" si="2"/>
        <v>3938267.8355624997</v>
      </c>
      <c r="F14" s="20">
        <v>0</v>
      </c>
      <c r="G14" s="20">
        <f t="shared" si="3"/>
        <v>16611199.764705881</v>
      </c>
      <c r="H14" s="20">
        <f t="shared" si="4"/>
        <v>20227607.327205881</v>
      </c>
      <c r="I14" s="20">
        <f t="shared" si="5"/>
        <v>13405164.691567583</v>
      </c>
      <c r="J14" s="20">
        <f t="shared" si="6"/>
        <v>18748556.480131414</v>
      </c>
      <c r="K14" s="20">
        <f t="shared" si="7"/>
        <v>14473843.049280349</v>
      </c>
      <c r="L14" s="20">
        <f t="shared" si="8"/>
        <v>17679878.122418649</v>
      </c>
      <c r="M14" s="20">
        <f t="shared" si="9"/>
        <v>15542521.406993115</v>
      </c>
      <c r="AE14" s="20">
        <v>48</v>
      </c>
      <c r="AF14" s="20">
        <v>16553076</v>
      </c>
      <c r="AG14" s="20">
        <v>113480</v>
      </c>
      <c r="AH14" s="20">
        <f t="shared" si="10"/>
        <v>1002223.3571428572</v>
      </c>
      <c r="AI14" s="20">
        <f t="shared" si="18"/>
        <v>3274263.7077857144</v>
      </c>
      <c r="AJ14" s="20">
        <v>0</v>
      </c>
      <c r="AK14" s="20">
        <f t="shared" si="11"/>
        <v>16087978.933333334</v>
      </c>
      <c r="AL14" s="20">
        <f t="shared" si="12"/>
        <v>18753466.585309017</v>
      </c>
      <c r="AM14" s="20">
        <f t="shared" si="13"/>
        <v>13422491.28135765</v>
      </c>
      <c r="AN14" s="20">
        <f t="shared" si="14"/>
        <v>17864970.701317124</v>
      </c>
      <c r="AO14" s="20">
        <f t="shared" si="15"/>
        <v>14310987.165349543</v>
      </c>
      <c r="AP14" s="20">
        <f t="shared" si="16"/>
        <v>16976474.817325227</v>
      </c>
      <c r="AQ14" s="20">
        <f t="shared" si="17"/>
        <v>15199483.049341438</v>
      </c>
    </row>
    <row r="15" spans="1:44" ht="15.5" thickTop="1" thickBot="1" x14ac:dyDescent="0.4">
      <c r="A15" s="20">
        <v>50</v>
      </c>
      <c r="B15" s="20">
        <v>21809456</v>
      </c>
      <c r="C15" s="20">
        <f t="shared" si="0"/>
        <v>2548200</v>
      </c>
      <c r="D15" s="20">
        <f t="shared" si="1"/>
        <v>1205469.1875</v>
      </c>
      <c r="E15" s="20">
        <f t="shared" si="2"/>
        <v>3938267.8355624997</v>
      </c>
      <c r="F15" s="20">
        <v>0</v>
      </c>
      <c r="G15" s="20">
        <f t="shared" si="3"/>
        <v>16611199.764705881</v>
      </c>
      <c r="H15" s="20">
        <f t="shared" si="4"/>
        <v>20227607.327205881</v>
      </c>
      <c r="I15" s="20">
        <f t="shared" si="5"/>
        <v>13405164.691567583</v>
      </c>
      <c r="J15" s="20">
        <f t="shared" si="6"/>
        <v>18748556.480131414</v>
      </c>
      <c r="K15" s="20">
        <f t="shared" si="7"/>
        <v>14473843.049280349</v>
      </c>
      <c r="L15" s="20">
        <f t="shared" si="8"/>
        <v>17679878.122418649</v>
      </c>
      <c r="M15" s="20">
        <f t="shared" si="9"/>
        <v>15542521.406993115</v>
      </c>
      <c r="AE15" s="20">
        <v>51</v>
      </c>
      <c r="AF15" s="20">
        <v>18488855</v>
      </c>
      <c r="AG15" s="20">
        <v>3320601</v>
      </c>
      <c r="AH15" s="20">
        <f t="shared" si="10"/>
        <v>1002223.3571428572</v>
      </c>
      <c r="AI15" s="20">
        <f t="shared" ref="AI15:AI20" si="19">3.267*AH15</f>
        <v>3274263.7077857144</v>
      </c>
      <c r="AJ15" s="20">
        <v>0</v>
      </c>
      <c r="AK15" s="20">
        <f t="shared" si="11"/>
        <v>16087978.933333334</v>
      </c>
      <c r="AL15" s="20">
        <f t="shared" si="12"/>
        <v>18753466.585309017</v>
      </c>
      <c r="AM15" s="20">
        <f t="shared" si="13"/>
        <v>13422491.28135765</v>
      </c>
      <c r="AN15" s="20">
        <f t="shared" si="14"/>
        <v>17864970.701317124</v>
      </c>
      <c r="AO15" s="20">
        <f t="shared" si="15"/>
        <v>14310987.165349543</v>
      </c>
      <c r="AP15" s="20">
        <f t="shared" si="16"/>
        <v>16976474.817325227</v>
      </c>
      <c r="AQ15" s="20">
        <f t="shared" si="17"/>
        <v>15199483.049341438</v>
      </c>
    </row>
    <row r="16" spans="1:44" ht="15.5" thickTop="1" thickBot="1" x14ac:dyDescent="0.4">
      <c r="A16" s="20">
        <v>51</v>
      </c>
      <c r="B16" s="20">
        <v>18488855</v>
      </c>
      <c r="C16" s="20">
        <f t="shared" si="0"/>
        <v>3320601</v>
      </c>
      <c r="D16" s="20">
        <f t="shared" si="1"/>
        <v>1205469.1875</v>
      </c>
      <c r="E16" s="20">
        <f t="shared" si="2"/>
        <v>3938267.8355624997</v>
      </c>
      <c r="F16" s="20">
        <v>0</v>
      </c>
      <c r="G16" s="20">
        <f t="shared" si="3"/>
        <v>16611199.764705881</v>
      </c>
      <c r="H16" s="20">
        <f t="shared" si="4"/>
        <v>20227607.327205881</v>
      </c>
      <c r="I16" s="20">
        <f t="shared" si="5"/>
        <v>13405164.691567583</v>
      </c>
      <c r="J16" s="20">
        <f t="shared" si="6"/>
        <v>18748556.480131414</v>
      </c>
      <c r="K16" s="20">
        <f t="shared" si="7"/>
        <v>14473843.049280349</v>
      </c>
      <c r="L16" s="20">
        <f t="shared" si="8"/>
        <v>17679878.122418649</v>
      </c>
      <c r="M16" s="20">
        <f t="shared" si="9"/>
        <v>15542521.406993115</v>
      </c>
      <c r="AE16" s="20">
        <v>52</v>
      </c>
      <c r="AF16" s="20">
        <v>18101368</v>
      </c>
      <c r="AG16" s="20">
        <v>387487</v>
      </c>
      <c r="AH16" s="20">
        <f t="shared" si="10"/>
        <v>1002223.3571428572</v>
      </c>
      <c r="AI16" s="20">
        <f t="shared" si="19"/>
        <v>3274263.7077857144</v>
      </c>
      <c r="AJ16" s="20">
        <v>0</v>
      </c>
      <c r="AK16" s="20">
        <f t="shared" si="11"/>
        <v>16087978.933333334</v>
      </c>
      <c r="AL16" s="20">
        <f t="shared" si="12"/>
        <v>18753466.585309017</v>
      </c>
      <c r="AM16" s="20">
        <f t="shared" si="13"/>
        <v>13422491.28135765</v>
      </c>
      <c r="AN16" s="20">
        <f t="shared" si="14"/>
        <v>17864970.701317124</v>
      </c>
      <c r="AO16" s="20">
        <f t="shared" si="15"/>
        <v>14310987.165349543</v>
      </c>
      <c r="AP16" s="20">
        <f t="shared" si="16"/>
        <v>16976474.817325227</v>
      </c>
      <c r="AQ16" s="20">
        <f t="shared" si="17"/>
        <v>15199483.049341438</v>
      </c>
    </row>
    <row r="17" spans="1:43" ht="15.5" thickTop="1" thickBot="1" x14ac:dyDescent="0.4">
      <c r="A17" s="20">
        <v>52</v>
      </c>
      <c r="B17" s="20">
        <v>18101368</v>
      </c>
      <c r="C17" s="20">
        <f t="shared" si="0"/>
        <v>387487</v>
      </c>
      <c r="D17" s="20">
        <f t="shared" si="1"/>
        <v>1205469.1875</v>
      </c>
      <c r="E17" s="20">
        <f t="shared" si="2"/>
        <v>3938267.8355624997</v>
      </c>
      <c r="F17" s="20">
        <v>0</v>
      </c>
      <c r="G17" s="20">
        <f t="shared" si="3"/>
        <v>16611199.764705881</v>
      </c>
      <c r="H17" s="20">
        <f t="shared" si="4"/>
        <v>20227607.327205881</v>
      </c>
      <c r="I17" s="20">
        <f t="shared" si="5"/>
        <v>13405164.691567583</v>
      </c>
      <c r="J17" s="20">
        <f t="shared" si="6"/>
        <v>18748556.480131414</v>
      </c>
      <c r="K17" s="20">
        <f t="shared" si="7"/>
        <v>14473843.049280349</v>
      </c>
      <c r="L17" s="20">
        <f t="shared" si="8"/>
        <v>17679878.122418649</v>
      </c>
      <c r="M17" s="20">
        <f t="shared" si="9"/>
        <v>15542521.406993115</v>
      </c>
      <c r="AE17" s="20">
        <v>53</v>
      </c>
      <c r="AF17" s="20">
        <v>16010935</v>
      </c>
      <c r="AG17" s="20">
        <v>2090433</v>
      </c>
      <c r="AH17" s="20">
        <f t="shared" si="10"/>
        <v>1002223.3571428572</v>
      </c>
      <c r="AI17" s="20">
        <f t="shared" si="19"/>
        <v>3274263.7077857144</v>
      </c>
      <c r="AJ17" s="20">
        <v>0</v>
      </c>
      <c r="AK17" s="20">
        <f t="shared" si="11"/>
        <v>16087978.933333334</v>
      </c>
      <c r="AL17" s="20">
        <f t="shared" si="12"/>
        <v>18753466.585309017</v>
      </c>
      <c r="AM17" s="20">
        <f t="shared" si="13"/>
        <v>13422491.28135765</v>
      </c>
      <c r="AN17" s="20">
        <f t="shared" si="14"/>
        <v>17864970.701317124</v>
      </c>
      <c r="AO17" s="20">
        <f t="shared" si="15"/>
        <v>14310987.165349543</v>
      </c>
      <c r="AP17" s="20">
        <f t="shared" si="16"/>
        <v>16976474.817325227</v>
      </c>
      <c r="AQ17" s="20">
        <f t="shared" si="17"/>
        <v>15199483.049341438</v>
      </c>
    </row>
    <row r="18" spans="1:43" ht="15.5" thickTop="1" thickBot="1" x14ac:dyDescent="0.4">
      <c r="A18" s="20">
        <v>53</v>
      </c>
      <c r="B18" s="20">
        <v>16010935</v>
      </c>
      <c r="C18" s="20">
        <f t="shared" si="0"/>
        <v>2090433</v>
      </c>
      <c r="D18" s="20">
        <f t="shared" si="1"/>
        <v>1205469.1875</v>
      </c>
      <c r="E18" s="20">
        <f t="shared" si="2"/>
        <v>3938267.8355624997</v>
      </c>
      <c r="F18" s="20">
        <v>0</v>
      </c>
      <c r="G18" s="20">
        <f t="shared" si="3"/>
        <v>16611199.764705881</v>
      </c>
      <c r="H18" s="20">
        <f t="shared" si="4"/>
        <v>20227607.327205881</v>
      </c>
      <c r="I18" s="20">
        <f t="shared" si="5"/>
        <v>13405164.691567583</v>
      </c>
      <c r="J18" s="20">
        <f t="shared" si="6"/>
        <v>18748556.480131414</v>
      </c>
      <c r="K18" s="20">
        <f t="shared" si="7"/>
        <v>14473843.049280349</v>
      </c>
      <c r="L18" s="20">
        <f t="shared" si="8"/>
        <v>17679878.122418649</v>
      </c>
      <c r="M18" s="20">
        <f t="shared" si="9"/>
        <v>15542521.406993115</v>
      </c>
      <c r="AE18" s="20">
        <v>54</v>
      </c>
      <c r="AF18" s="20">
        <v>16131840</v>
      </c>
      <c r="AG18" s="20">
        <v>120905</v>
      </c>
      <c r="AH18" s="20">
        <f t="shared" si="10"/>
        <v>1002223.3571428572</v>
      </c>
      <c r="AI18" s="20">
        <f t="shared" si="19"/>
        <v>3274263.7077857144</v>
      </c>
      <c r="AJ18" s="20">
        <v>0</v>
      </c>
      <c r="AK18" s="20">
        <f t="shared" si="11"/>
        <v>16087978.933333334</v>
      </c>
      <c r="AL18" s="20">
        <f t="shared" si="12"/>
        <v>18753466.585309017</v>
      </c>
      <c r="AM18" s="20">
        <f t="shared" si="13"/>
        <v>13422491.28135765</v>
      </c>
      <c r="AN18" s="20">
        <f t="shared" si="14"/>
        <v>17864970.701317124</v>
      </c>
      <c r="AO18" s="20">
        <f t="shared" si="15"/>
        <v>14310987.165349543</v>
      </c>
      <c r="AP18" s="20">
        <f t="shared" si="16"/>
        <v>16976474.817325227</v>
      </c>
      <c r="AQ18" s="20">
        <f t="shared" si="17"/>
        <v>15199483.049341438</v>
      </c>
    </row>
    <row r="19" spans="1:43" ht="15.5" thickTop="1" thickBot="1" x14ac:dyDescent="0.4">
      <c r="A19" s="20">
        <v>54</v>
      </c>
      <c r="B19" s="20">
        <v>16131840</v>
      </c>
      <c r="C19" s="20">
        <f t="shared" si="0"/>
        <v>120905</v>
      </c>
      <c r="D19" s="20">
        <f t="shared" si="1"/>
        <v>1205469.1875</v>
      </c>
      <c r="E19" s="20">
        <f t="shared" si="2"/>
        <v>3938267.8355624997</v>
      </c>
      <c r="F19" s="20">
        <v>0</v>
      </c>
      <c r="G19" s="20">
        <f t="shared" si="3"/>
        <v>16611199.764705881</v>
      </c>
      <c r="H19" s="20">
        <f t="shared" si="4"/>
        <v>20227607.327205881</v>
      </c>
      <c r="I19" s="20">
        <f t="shared" si="5"/>
        <v>13405164.691567583</v>
      </c>
      <c r="J19" s="20">
        <f t="shared" si="6"/>
        <v>18748556.480131414</v>
      </c>
      <c r="K19" s="20">
        <f t="shared" si="7"/>
        <v>14473843.049280349</v>
      </c>
      <c r="L19" s="20">
        <f t="shared" si="8"/>
        <v>17679878.122418649</v>
      </c>
      <c r="M19" s="20">
        <f t="shared" si="9"/>
        <v>15542521.406993115</v>
      </c>
      <c r="AE19" s="20"/>
      <c r="AF19" s="20"/>
      <c r="AG19" s="20"/>
      <c r="AH19" s="20">
        <f t="shared" si="10"/>
        <v>1002223.3571428572</v>
      </c>
      <c r="AI19" s="20">
        <f t="shared" si="19"/>
        <v>3274263.7077857144</v>
      </c>
      <c r="AJ19" s="20">
        <v>0</v>
      </c>
      <c r="AK19" s="20">
        <f t="shared" si="11"/>
        <v>16087978.933333334</v>
      </c>
      <c r="AL19" s="20">
        <f t="shared" si="12"/>
        <v>18753466.585309017</v>
      </c>
      <c r="AM19" s="20">
        <f t="shared" si="13"/>
        <v>13422491.28135765</v>
      </c>
      <c r="AN19" s="20">
        <f t="shared" si="14"/>
        <v>17864970.701317124</v>
      </c>
      <c r="AO19" s="20">
        <f t="shared" si="15"/>
        <v>14310987.165349543</v>
      </c>
      <c r="AP19" s="20">
        <f t="shared" si="16"/>
        <v>16976474.817325227</v>
      </c>
      <c r="AQ19" s="20">
        <f t="shared" si="17"/>
        <v>15199483.049341438</v>
      </c>
    </row>
    <row r="20" spans="1:43" ht="15.5" thickTop="1" thickBot="1" x14ac:dyDescent="0.4">
      <c r="AE20" s="20"/>
      <c r="AF20" s="20"/>
      <c r="AG20" s="20"/>
      <c r="AH20" s="20">
        <f t="shared" si="10"/>
        <v>1002223.3571428572</v>
      </c>
      <c r="AI20" s="20">
        <f t="shared" si="19"/>
        <v>3274263.7077857144</v>
      </c>
      <c r="AJ20" s="20">
        <v>0</v>
      </c>
      <c r="AK20" s="20">
        <f t="shared" si="11"/>
        <v>16087978.933333334</v>
      </c>
      <c r="AL20" s="20">
        <f t="shared" si="12"/>
        <v>18753466.585309017</v>
      </c>
      <c r="AM20" s="20">
        <f t="shared" si="13"/>
        <v>13422491.28135765</v>
      </c>
      <c r="AN20" s="20">
        <f t="shared" si="14"/>
        <v>17864970.701317124</v>
      </c>
      <c r="AO20" s="20">
        <f t="shared" si="15"/>
        <v>14310987.165349543</v>
      </c>
      <c r="AP20" s="20">
        <f t="shared" si="16"/>
        <v>16976474.817325227</v>
      </c>
      <c r="AQ20" s="20">
        <f t="shared" si="17"/>
        <v>15199483.049341438</v>
      </c>
    </row>
    <row r="21" spans="1:43" ht="15.5" thickTop="1" thickBot="1" x14ac:dyDescent="0.4"/>
    <row r="22" spans="1:43" ht="19.5" thickTop="1" thickBot="1" x14ac:dyDescent="0.75">
      <c r="AO22" s="90" t="s">
        <v>38</v>
      </c>
      <c r="AP22" s="90"/>
      <c r="AQ22" s="90"/>
    </row>
    <row r="23" spans="1:43" ht="15.5" thickTop="1" thickBot="1" x14ac:dyDescent="0.4">
      <c r="AO23" s="45" t="s">
        <v>4</v>
      </c>
      <c r="AP23" s="45" t="s">
        <v>5</v>
      </c>
      <c r="AQ23" s="45" t="s">
        <v>6</v>
      </c>
    </row>
    <row r="24" spans="1:43" ht="15.5" thickTop="1" thickBot="1" x14ac:dyDescent="0.4">
      <c r="AO24" s="46">
        <f>AM4</f>
        <v>13422491.28135765</v>
      </c>
      <c r="AP24" s="46">
        <f>AK4</f>
        <v>16087978.933333334</v>
      </c>
      <c r="AQ24" s="46">
        <f>AL4</f>
        <v>18753466.585309017</v>
      </c>
    </row>
    <row r="25" spans="1:43" ht="15.5" thickTop="1" thickBot="1" x14ac:dyDescent="0.4"/>
    <row r="26" spans="1:43" ht="19.5" thickTop="1" thickBot="1" x14ac:dyDescent="0.75">
      <c r="AO26" s="90" t="s">
        <v>39</v>
      </c>
      <c r="AP26" s="90"/>
      <c r="AQ26" s="90"/>
    </row>
    <row r="27" spans="1:43" ht="15.5" thickTop="1" thickBot="1" x14ac:dyDescent="0.4">
      <c r="AO27" s="45" t="s">
        <v>4</v>
      </c>
      <c r="AP27" s="45" t="s">
        <v>5</v>
      </c>
      <c r="AQ27" s="45" t="s">
        <v>6</v>
      </c>
    </row>
    <row r="28" spans="1:43" ht="15.5" thickTop="1" thickBot="1" x14ac:dyDescent="0.4">
      <c r="AO28" s="47">
        <v>0</v>
      </c>
      <c r="AP28" s="46">
        <f>AH11</f>
        <v>1002223.3571428572</v>
      </c>
      <c r="AQ28" s="46">
        <f>AI12</f>
        <v>3274263.7077857144</v>
      </c>
    </row>
    <row r="29" spans="1:43" ht="15" thickTop="1" x14ac:dyDescent="0.35"/>
    <row r="58" spans="54:56" x14ac:dyDescent="0.35">
      <c r="BB58" s="1"/>
      <c r="BC58" s="1"/>
      <c r="BD58" s="1"/>
    </row>
    <row r="59" spans="54:56" x14ac:dyDescent="0.35">
      <c r="BB59" s="1"/>
      <c r="BC59" s="1"/>
      <c r="BD59" s="1"/>
    </row>
  </sheetData>
  <mergeCells count="5">
    <mergeCell ref="AL1:AR1"/>
    <mergeCell ref="F1:M1"/>
    <mergeCell ref="T2:V2"/>
    <mergeCell ref="AO22:AQ22"/>
    <mergeCell ref="AO26:AQ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D56E-8572-4065-A2F8-B3E76837E451}">
  <sheetPr>
    <tabColor rgb="FFC32727"/>
  </sheetPr>
  <dimension ref="A1:K30"/>
  <sheetViews>
    <sheetView topLeftCell="A18" zoomScaleNormal="100" workbookViewId="0">
      <selection activeCell="D1" sqref="D1"/>
    </sheetView>
  </sheetViews>
  <sheetFormatPr defaultRowHeight="14.5" x14ac:dyDescent="0.35"/>
  <cols>
    <col min="7" max="8" width="10.81640625" bestFit="1" customWidth="1"/>
    <col min="9" max="9" width="11.81640625" bestFit="1" customWidth="1"/>
  </cols>
  <sheetData>
    <row r="1" spans="1:11" ht="34.5" thickTop="1" thickBot="1" x14ac:dyDescent="1.2">
      <c r="F1" s="88" t="s">
        <v>42</v>
      </c>
      <c r="G1" s="88"/>
      <c r="H1" s="88"/>
      <c r="I1" s="88"/>
      <c r="J1" s="88"/>
      <c r="K1" s="88"/>
    </row>
    <row r="2" spans="1:11" ht="16.5" thickTop="1" thickBot="1" x14ac:dyDescent="0.4">
      <c r="A2" s="37" t="s">
        <v>2</v>
      </c>
      <c r="B2" s="37" t="s">
        <v>17</v>
      </c>
      <c r="C2" s="37" t="s">
        <v>3</v>
      </c>
      <c r="D2" s="37" t="s">
        <v>18</v>
      </c>
      <c r="E2" s="37" t="s">
        <v>8</v>
      </c>
      <c r="F2" s="52" t="s">
        <v>9</v>
      </c>
      <c r="G2" s="52" t="s">
        <v>19</v>
      </c>
      <c r="H2" s="52" t="s">
        <v>11</v>
      </c>
      <c r="I2" s="52" t="s">
        <v>12</v>
      </c>
    </row>
    <row r="3" spans="1:11" ht="15.5" thickTop="1" thickBot="1" x14ac:dyDescent="0.4">
      <c r="A3" s="20">
        <v>55</v>
      </c>
      <c r="B3" s="20">
        <v>13554317</v>
      </c>
      <c r="C3" s="20"/>
      <c r="D3" s="20">
        <v>1002223.3571428572</v>
      </c>
      <c r="E3" s="20">
        <v>3274263.7077857144</v>
      </c>
      <c r="F3" s="20">
        <v>0</v>
      </c>
      <c r="G3" s="20">
        <v>16087978.933333334</v>
      </c>
      <c r="H3" s="20">
        <v>18753466.585309017</v>
      </c>
      <c r="I3" s="20">
        <v>13422491.28135765</v>
      </c>
    </row>
    <row r="4" spans="1:11" ht="15.5" thickTop="1" thickBot="1" x14ac:dyDescent="0.4">
      <c r="A4" s="20">
        <v>56</v>
      </c>
      <c r="B4" s="20">
        <v>12198369</v>
      </c>
      <c r="C4" s="20">
        <f t="shared" ref="C4:C29" si="0">ABS(B3-B4)</f>
        <v>1355948</v>
      </c>
      <c r="D4" s="20">
        <v>1002223.3571428572</v>
      </c>
      <c r="E4" s="20">
        <v>3274263.7077857144</v>
      </c>
      <c r="F4" s="20">
        <v>0</v>
      </c>
      <c r="G4" s="20">
        <v>16087978.933333334</v>
      </c>
      <c r="H4" s="20">
        <v>18753466.585309017</v>
      </c>
      <c r="I4" s="20">
        <v>13422491.28135765</v>
      </c>
    </row>
    <row r="5" spans="1:11" ht="15.5" thickTop="1" thickBot="1" x14ac:dyDescent="0.4">
      <c r="A5" s="20">
        <v>57</v>
      </c>
      <c r="B5" s="20">
        <v>11225990</v>
      </c>
      <c r="C5" s="20">
        <f t="shared" si="0"/>
        <v>972379</v>
      </c>
      <c r="D5" s="20">
        <v>1002223.3571428572</v>
      </c>
      <c r="E5" s="20">
        <v>3274263.7077857144</v>
      </c>
      <c r="F5" s="20">
        <v>0</v>
      </c>
      <c r="G5" s="20">
        <v>16087978.933333334</v>
      </c>
      <c r="H5" s="20">
        <v>18753466.585309017</v>
      </c>
      <c r="I5" s="20">
        <v>13422491.28135765</v>
      </c>
    </row>
    <row r="6" spans="1:11" ht="15.5" thickTop="1" thickBot="1" x14ac:dyDescent="0.4">
      <c r="A6" s="20">
        <v>58</v>
      </c>
      <c r="B6" s="20">
        <v>11235495</v>
      </c>
      <c r="C6" s="20">
        <f t="shared" si="0"/>
        <v>9505</v>
      </c>
      <c r="D6" s="20">
        <v>1002223.3571428572</v>
      </c>
      <c r="E6" s="20">
        <v>3274263.7077857144</v>
      </c>
      <c r="F6" s="20">
        <v>0</v>
      </c>
      <c r="G6" s="20">
        <v>16087978.933333334</v>
      </c>
      <c r="H6" s="20">
        <v>18753466.585309017</v>
      </c>
      <c r="I6" s="20">
        <v>13422491.28135765</v>
      </c>
    </row>
    <row r="7" spans="1:11" ht="15.5" thickTop="1" thickBot="1" x14ac:dyDescent="0.4">
      <c r="A7" s="20">
        <v>59</v>
      </c>
      <c r="B7" s="20">
        <v>11115839</v>
      </c>
      <c r="C7" s="20">
        <f t="shared" si="0"/>
        <v>119656</v>
      </c>
      <c r="D7" s="20">
        <v>1002223.3571428572</v>
      </c>
      <c r="E7" s="20">
        <v>3274263.7077857144</v>
      </c>
      <c r="F7" s="20">
        <v>0</v>
      </c>
      <c r="G7" s="20">
        <v>16087978.933333334</v>
      </c>
      <c r="H7" s="20">
        <v>18753466.585309017</v>
      </c>
      <c r="I7" s="20">
        <v>13422491.28135765</v>
      </c>
    </row>
    <row r="8" spans="1:11" ht="15.5" thickTop="1" thickBot="1" x14ac:dyDescent="0.4">
      <c r="A8" s="20">
        <v>60</v>
      </c>
      <c r="B8" s="20">
        <v>12650209</v>
      </c>
      <c r="C8" s="20">
        <f t="shared" si="0"/>
        <v>1534370</v>
      </c>
      <c r="D8" s="20">
        <v>1002223.3571428572</v>
      </c>
      <c r="E8" s="20">
        <v>3274263.7077857144</v>
      </c>
      <c r="F8" s="20">
        <v>0</v>
      </c>
      <c r="G8" s="20">
        <v>16087978.933333334</v>
      </c>
      <c r="H8" s="20">
        <v>18753466.585309017</v>
      </c>
      <c r="I8" s="20">
        <v>13422491.28135765</v>
      </c>
    </row>
    <row r="9" spans="1:11" ht="15.5" thickTop="1" thickBot="1" x14ac:dyDescent="0.4">
      <c r="A9" s="20">
        <v>61</v>
      </c>
      <c r="B9" s="20">
        <v>15488358</v>
      </c>
      <c r="C9" s="20">
        <f t="shared" si="0"/>
        <v>2838149</v>
      </c>
      <c r="D9" s="20">
        <v>1002223.3571428572</v>
      </c>
      <c r="E9" s="20">
        <v>3274263.7077857144</v>
      </c>
      <c r="F9" s="20">
        <v>0</v>
      </c>
      <c r="G9" s="20">
        <v>16087978.933333334</v>
      </c>
      <c r="H9" s="20">
        <v>18753466.585309017</v>
      </c>
      <c r="I9" s="20">
        <v>13422491.28135765</v>
      </c>
    </row>
    <row r="10" spans="1:11" ht="15.5" thickTop="1" thickBot="1" x14ac:dyDescent="0.4">
      <c r="A10" s="20">
        <v>62</v>
      </c>
      <c r="B10" s="20">
        <v>18615851</v>
      </c>
      <c r="C10" s="20">
        <f t="shared" si="0"/>
        <v>3127493</v>
      </c>
      <c r="D10" s="20">
        <v>1002223.3571428572</v>
      </c>
      <c r="E10" s="20">
        <v>3274263.7077857144</v>
      </c>
      <c r="F10" s="20">
        <v>0</v>
      </c>
      <c r="G10" s="20">
        <v>16087978.933333334</v>
      </c>
      <c r="H10" s="20">
        <v>18753466.585309017</v>
      </c>
      <c r="I10" s="20">
        <v>13422491.28135765</v>
      </c>
    </row>
    <row r="11" spans="1:11" ht="15.5" thickTop="1" thickBot="1" x14ac:dyDescent="0.4">
      <c r="A11" s="20">
        <v>63</v>
      </c>
      <c r="B11" s="20">
        <v>18205863</v>
      </c>
      <c r="C11" s="20">
        <f t="shared" si="0"/>
        <v>409988</v>
      </c>
      <c r="D11" s="20">
        <v>1002223.3571428572</v>
      </c>
      <c r="E11" s="20">
        <v>3274263.7077857144</v>
      </c>
      <c r="F11" s="20">
        <v>0</v>
      </c>
      <c r="G11" s="20">
        <v>16087978.933333334</v>
      </c>
      <c r="H11" s="20">
        <v>18753466.585309017</v>
      </c>
      <c r="I11" s="20">
        <v>13422491.28135765</v>
      </c>
    </row>
    <row r="12" spans="1:11" ht="15.5" thickTop="1" thickBot="1" x14ac:dyDescent="0.4">
      <c r="A12" s="20">
        <v>64</v>
      </c>
      <c r="B12" s="20">
        <v>19264052</v>
      </c>
      <c r="C12" s="20">
        <f t="shared" si="0"/>
        <v>1058189</v>
      </c>
      <c r="D12" s="20">
        <v>1002223.3571428572</v>
      </c>
      <c r="E12" s="20">
        <v>3274263.7077857144</v>
      </c>
      <c r="F12" s="20">
        <v>0</v>
      </c>
      <c r="G12" s="20">
        <v>16087978.933333334</v>
      </c>
      <c r="H12" s="20">
        <v>18753466.585309017</v>
      </c>
      <c r="I12" s="20">
        <v>13422491.28135765</v>
      </c>
    </row>
    <row r="13" spans="1:11" ht="15.5" thickTop="1" thickBot="1" x14ac:dyDescent="0.4">
      <c r="A13" s="20">
        <v>65</v>
      </c>
      <c r="B13" s="20">
        <v>19274837</v>
      </c>
      <c r="C13" s="20">
        <f t="shared" si="0"/>
        <v>10785</v>
      </c>
      <c r="D13" s="20">
        <v>1002223.3571428572</v>
      </c>
      <c r="E13" s="20">
        <v>3274263.7077857144</v>
      </c>
      <c r="F13" s="20">
        <v>0</v>
      </c>
      <c r="G13" s="20">
        <v>16087978.933333334</v>
      </c>
      <c r="H13" s="20">
        <v>18753466.585309017</v>
      </c>
      <c r="I13" s="20">
        <v>13422491.28135765</v>
      </c>
    </row>
    <row r="14" spans="1:11" ht="15.5" thickTop="1" thickBot="1" x14ac:dyDescent="0.4">
      <c r="A14" s="20">
        <v>66</v>
      </c>
      <c r="B14" s="20">
        <v>15935177</v>
      </c>
      <c r="C14" s="20">
        <f t="shared" si="0"/>
        <v>3339660</v>
      </c>
      <c r="D14" s="20">
        <v>1002223.3571428572</v>
      </c>
      <c r="E14" s="20">
        <v>3274263.7077857144</v>
      </c>
      <c r="F14" s="20">
        <v>0</v>
      </c>
      <c r="G14" s="20">
        <v>16087978.933333334</v>
      </c>
      <c r="H14" s="20">
        <v>18753466.585309017</v>
      </c>
      <c r="I14" s="20">
        <v>13422491.28135765</v>
      </c>
    </row>
    <row r="15" spans="1:11" ht="15.5" thickTop="1" thickBot="1" x14ac:dyDescent="0.4">
      <c r="A15" s="20">
        <v>67</v>
      </c>
      <c r="B15" s="20">
        <v>16864785</v>
      </c>
      <c r="C15" s="20">
        <f t="shared" si="0"/>
        <v>929608</v>
      </c>
      <c r="D15" s="20">
        <v>1002223.3571428572</v>
      </c>
      <c r="E15" s="20">
        <v>3274263.7077857144</v>
      </c>
      <c r="F15" s="20">
        <v>0</v>
      </c>
      <c r="G15" s="20">
        <v>16087978.933333334</v>
      </c>
      <c r="H15" s="20">
        <v>18753466.585309017</v>
      </c>
      <c r="I15" s="20">
        <v>13422491.28135765</v>
      </c>
    </row>
    <row r="16" spans="1:11" ht="15.5" thickTop="1" thickBot="1" x14ac:dyDescent="0.4">
      <c r="A16" s="20">
        <v>68</v>
      </c>
      <c r="B16" s="20">
        <v>15543316</v>
      </c>
      <c r="C16" s="20">
        <f t="shared" si="0"/>
        <v>1321469</v>
      </c>
      <c r="D16" s="20">
        <v>1002223.3571428572</v>
      </c>
      <c r="E16" s="20">
        <v>3274263.7077857144</v>
      </c>
      <c r="F16" s="20">
        <v>0</v>
      </c>
      <c r="G16" s="20">
        <v>16087978.933333334</v>
      </c>
      <c r="H16" s="20">
        <v>18753466.585309017</v>
      </c>
      <c r="I16" s="20">
        <v>13422491.28135765</v>
      </c>
    </row>
    <row r="17" spans="1:9" ht="15.5" thickTop="1" thickBot="1" x14ac:dyDescent="0.4">
      <c r="A17" s="20">
        <v>69</v>
      </c>
      <c r="B17" s="20">
        <v>16300264</v>
      </c>
      <c r="C17" s="20">
        <f t="shared" si="0"/>
        <v>756948</v>
      </c>
      <c r="D17" s="20">
        <v>1002223.3571428572</v>
      </c>
      <c r="E17" s="20">
        <v>3274263.7077857144</v>
      </c>
      <c r="F17" s="20">
        <v>0</v>
      </c>
      <c r="G17" s="20">
        <v>16087978.933333334</v>
      </c>
      <c r="H17" s="20">
        <v>18753466.585309017</v>
      </c>
      <c r="I17" s="20">
        <v>13422491.28135765</v>
      </c>
    </row>
    <row r="18" spans="1:9" ht="15.5" thickTop="1" thickBot="1" x14ac:dyDescent="0.4">
      <c r="A18" s="20">
        <v>70</v>
      </c>
      <c r="B18" s="20">
        <v>16345999</v>
      </c>
      <c r="C18" s="20">
        <f t="shared" si="0"/>
        <v>45735</v>
      </c>
      <c r="D18" s="20">
        <v>1002223.3571428572</v>
      </c>
      <c r="E18" s="20">
        <v>3274263.7077857144</v>
      </c>
      <c r="F18" s="20">
        <v>0</v>
      </c>
      <c r="G18" s="20">
        <v>16087978.933333334</v>
      </c>
      <c r="H18" s="20">
        <v>18753466.585309017</v>
      </c>
      <c r="I18" s="20">
        <v>13422491.28135765</v>
      </c>
    </row>
    <row r="19" spans="1:9" ht="15.5" thickTop="1" thickBot="1" x14ac:dyDescent="0.4">
      <c r="A19" s="20">
        <v>71</v>
      </c>
      <c r="B19" s="20">
        <v>13946477</v>
      </c>
      <c r="C19" s="20">
        <f t="shared" si="0"/>
        <v>2399522</v>
      </c>
      <c r="D19" s="20">
        <v>1002223.3571428572</v>
      </c>
      <c r="E19" s="20">
        <v>3274263.7077857144</v>
      </c>
      <c r="F19" s="20">
        <v>0</v>
      </c>
      <c r="G19" s="20">
        <v>16087978.933333334</v>
      </c>
      <c r="H19" s="20">
        <v>18753466.585309017</v>
      </c>
      <c r="I19" s="20">
        <v>13422491.28135765</v>
      </c>
    </row>
    <row r="20" spans="1:9" ht="15.5" thickTop="1" thickBot="1" x14ac:dyDescent="0.4">
      <c r="A20" s="20">
        <v>72</v>
      </c>
      <c r="B20" s="20">
        <v>12641383</v>
      </c>
      <c r="C20" s="20">
        <f t="shared" si="0"/>
        <v>1305094</v>
      </c>
      <c r="D20" s="20">
        <v>1002223.3571428572</v>
      </c>
      <c r="E20" s="20">
        <v>3274263.7077857144</v>
      </c>
      <c r="F20" s="20">
        <v>0</v>
      </c>
      <c r="G20" s="20">
        <v>16087978.933333334</v>
      </c>
      <c r="H20" s="20">
        <v>18753466.585309017</v>
      </c>
      <c r="I20" s="20">
        <v>13422491.28135765</v>
      </c>
    </row>
    <row r="21" spans="1:9" ht="15.5" thickTop="1" thickBot="1" x14ac:dyDescent="0.4">
      <c r="A21" s="20">
        <v>73</v>
      </c>
      <c r="B21" s="20">
        <v>11622604</v>
      </c>
      <c r="C21" s="20">
        <f t="shared" si="0"/>
        <v>1018779</v>
      </c>
      <c r="D21" s="20">
        <v>1002223.3571428572</v>
      </c>
      <c r="E21" s="20">
        <v>3274263.7077857144</v>
      </c>
      <c r="F21" s="20">
        <v>0</v>
      </c>
      <c r="G21" s="20">
        <v>16087978.933333334</v>
      </c>
      <c r="H21" s="20">
        <v>18753466.585309017</v>
      </c>
      <c r="I21" s="20">
        <v>13422491.28135765</v>
      </c>
    </row>
    <row r="22" spans="1:9" ht="15.5" thickTop="1" thickBot="1" x14ac:dyDescent="0.4">
      <c r="A22" s="20">
        <v>74</v>
      </c>
      <c r="B22" s="20">
        <v>11970223</v>
      </c>
      <c r="C22" s="20">
        <f t="shared" si="0"/>
        <v>347619</v>
      </c>
      <c r="D22" s="20">
        <v>1002223.3571428572</v>
      </c>
      <c r="E22" s="20">
        <v>3274263.7077857144</v>
      </c>
      <c r="F22" s="20">
        <v>0</v>
      </c>
      <c r="G22" s="20">
        <v>16087978.933333334</v>
      </c>
      <c r="H22" s="20">
        <v>18753466.585309017</v>
      </c>
      <c r="I22" s="20">
        <v>13422491.28135765</v>
      </c>
    </row>
    <row r="23" spans="1:9" ht="15.5" thickTop="1" thickBot="1" x14ac:dyDescent="0.4">
      <c r="A23" s="20">
        <v>75</v>
      </c>
      <c r="B23" s="20">
        <v>11791887</v>
      </c>
      <c r="C23" s="20">
        <f t="shared" si="0"/>
        <v>178336</v>
      </c>
      <c r="D23" s="20">
        <v>1002223.3571428572</v>
      </c>
      <c r="E23" s="20">
        <v>3274263.7077857144</v>
      </c>
      <c r="F23" s="20">
        <v>0</v>
      </c>
      <c r="G23" s="20">
        <v>16087978.933333334</v>
      </c>
      <c r="H23" s="20">
        <v>18753466.585309017</v>
      </c>
      <c r="I23" s="20">
        <v>13422491.28135765</v>
      </c>
    </row>
    <row r="24" spans="1:9" ht="15.5" thickTop="1" thickBot="1" x14ac:dyDescent="0.4">
      <c r="A24" s="20">
        <v>76</v>
      </c>
      <c r="B24" s="20">
        <v>9630613</v>
      </c>
      <c r="C24" s="20">
        <f t="shared" si="0"/>
        <v>2161274</v>
      </c>
      <c r="D24" s="20">
        <v>1002223.3571428572</v>
      </c>
      <c r="E24" s="20">
        <v>3274263.7077857144</v>
      </c>
      <c r="F24" s="20">
        <v>0</v>
      </c>
      <c r="G24" s="20">
        <v>16087978.933333334</v>
      </c>
      <c r="H24" s="20">
        <v>18753466.585309017</v>
      </c>
      <c r="I24" s="20">
        <v>13422491.28135765</v>
      </c>
    </row>
    <row r="25" spans="1:9" ht="15.5" thickTop="1" thickBot="1" x14ac:dyDescent="0.4">
      <c r="A25" s="20">
        <v>77</v>
      </c>
      <c r="B25" s="20">
        <v>10020018</v>
      </c>
      <c r="C25" s="20">
        <f t="shared" si="0"/>
        <v>389405</v>
      </c>
      <c r="D25" s="20">
        <v>1002223.3571428572</v>
      </c>
      <c r="E25" s="20">
        <v>3274263.7077857144</v>
      </c>
      <c r="F25" s="20">
        <v>0</v>
      </c>
      <c r="G25" s="20">
        <v>16087978.933333334</v>
      </c>
      <c r="H25" s="20">
        <v>18753466.585309017</v>
      </c>
      <c r="I25" s="20">
        <v>13422491.28135765</v>
      </c>
    </row>
    <row r="26" spans="1:9" ht="15.5" thickTop="1" thickBot="1" x14ac:dyDescent="0.4">
      <c r="A26" s="20">
        <v>78</v>
      </c>
      <c r="B26" s="20">
        <v>9931122</v>
      </c>
      <c r="C26" s="20">
        <f t="shared" si="0"/>
        <v>88896</v>
      </c>
      <c r="D26" s="20">
        <v>1002223.3571428572</v>
      </c>
      <c r="E26" s="20">
        <v>3274263.7077857144</v>
      </c>
      <c r="F26" s="20">
        <v>0</v>
      </c>
      <c r="G26" s="20">
        <v>16087978.933333334</v>
      </c>
      <c r="H26" s="20">
        <v>18753466.585309017</v>
      </c>
      <c r="I26" s="20">
        <v>13422491.28135765</v>
      </c>
    </row>
    <row r="27" spans="1:9" ht="15.5" thickTop="1" thickBot="1" x14ac:dyDescent="0.4">
      <c r="A27" s="20">
        <v>79</v>
      </c>
      <c r="B27" s="20">
        <v>9628474</v>
      </c>
      <c r="C27" s="20">
        <f t="shared" si="0"/>
        <v>302648</v>
      </c>
      <c r="D27" s="20">
        <v>1002223.3571428572</v>
      </c>
      <c r="E27" s="20">
        <v>3274263.7077857144</v>
      </c>
      <c r="F27" s="20">
        <v>0</v>
      </c>
      <c r="G27" s="20">
        <v>16087978.933333334</v>
      </c>
      <c r="H27" s="20">
        <v>18753466.585309017</v>
      </c>
      <c r="I27" s="20">
        <v>13422491.28135765</v>
      </c>
    </row>
    <row r="28" spans="1:9" ht="15.5" thickTop="1" thickBot="1" x14ac:dyDescent="0.4">
      <c r="A28" s="20">
        <v>80</v>
      </c>
      <c r="B28" s="20">
        <v>9672971</v>
      </c>
      <c r="C28" s="20">
        <f t="shared" si="0"/>
        <v>44497</v>
      </c>
      <c r="D28" s="20">
        <v>1002223.3571428572</v>
      </c>
      <c r="E28" s="20">
        <v>3274263.7077857144</v>
      </c>
      <c r="F28" s="20">
        <v>0</v>
      </c>
      <c r="G28" s="20">
        <v>16087978.933333334</v>
      </c>
      <c r="H28" s="20">
        <v>18753466.585309017</v>
      </c>
      <c r="I28" s="20">
        <v>13422491.28135765</v>
      </c>
    </row>
    <row r="29" spans="1:9" ht="15.5" thickTop="1" thickBot="1" x14ac:dyDescent="0.4">
      <c r="A29" s="20">
        <v>81</v>
      </c>
      <c r="B29" s="20">
        <v>13962034</v>
      </c>
      <c r="C29" s="20">
        <f t="shared" si="0"/>
        <v>4289063</v>
      </c>
      <c r="D29" s="20">
        <v>1002223.3571428572</v>
      </c>
      <c r="E29" s="20">
        <v>3274263.7077857144</v>
      </c>
      <c r="F29" s="20">
        <v>0</v>
      </c>
      <c r="G29" s="20">
        <v>16087978.933333334</v>
      </c>
      <c r="H29" s="20">
        <v>18753466.585309017</v>
      </c>
      <c r="I29" s="20">
        <v>13422491.28135765</v>
      </c>
    </row>
    <row r="30" spans="1:9" ht="15" thickTop="1" x14ac:dyDescent="0.35"/>
  </sheetData>
  <mergeCells count="1">
    <mergeCell ref="F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2069-7172-45C9-8719-544E17D3F361}">
  <sheetPr>
    <tabColor rgb="FFC32727"/>
  </sheetPr>
  <dimension ref="A1:Q46"/>
  <sheetViews>
    <sheetView zoomScale="60" zoomScaleNormal="60" workbookViewId="0">
      <selection activeCell="I8" sqref="I8"/>
    </sheetView>
  </sheetViews>
  <sheetFormatPr defaultRowHeight="14.5" x14ac:dyDescent="0.35"/>
  <cols>
    <col min="7" max="7" width="12.453125" bestFit="1" customWidth="1"/>
    <col min="8" max="8" width="13.453125" bestFit="1" customWidth="1"/>
    <col min="10" max="10" width="12" bestFit="1" customWidth="1"/>
    <col min="11" max="11" width="13.453125" bestFit="1" customWidth="1"/>
    <col min="15" max="15" width="14.54296875" bestFit="1" customWidth="1"/>
    <col min="16" max="16" width="14.26953125" bestFit="1" customWidth="1"/>
    <col min="17" max="17" width="15.1796875" bestFit="1" customWidth="1"/>
  </cols>
  <sheetData>
    <row r="1" spans="1:11" ht="15.5" thickTop="1" thickBot="1" x14ac:dyDescent="0.4">
      <c r="A1" s="39" t="s">
        <v>2</v>
      </c>
      <c r="B1" s="53" t="s">
        <v>21</v>
      </c>
      <c r="C1" s="53" t="s">
        <v>22</v>
      </c>
      <c r="D1" s="53" t="s">
        <v>1</v>
      </c>
      <c r="G1" s="53" t="s">
        <v>23</v>
      </c>
      <c r="H1" s="53" t="s">
        <v>24</v>
      </c>
      <c r="J1" s="53" t="s">
        <v>25</v>
      </c>
      <c r="K1" s="53" t="s">
        <v>24</v>
      </c>
    </row>
    <row r="2" spans="1:11" ht="15.5" thickTop="1" thickBot="1" x14ac:dyDescent="0.4">
      <c r="A2" s="54">
        <v>38</v>
      </c>
      <c r="B2" s="19">
        <v>93281</v>
      </c>
      <c r="C2" s="19">
        <v>3287438</v>
      </c>
      <c r="D2" s="19">
        <v>16929003</v>
      </c>
      <c r="G2" s="19">
        <f>(B2-MIN($B$2:$B$45))/(MAX($B$2:$B$45)-MIN($B$2:$B$45))</f>
        <v>0.9505352454049687</v>
      </c>
      <c r="H2" s="19">
        <f>(D2-MIN($D$2:$D$45))/(MAX($D$2:$D$45)-MIN($D$2:$D$45))</f>
        <v>0.59933829637052249</v>
      </c>
      <c r="J2" s="19">
        <f>(C2-MIN($C$2:$C$45))/(MAX($C$2:$C$45)-MIN($C$2:$C$45))</f>
        <v>0.24779542785954115</v>
      </c>
      <c r="K2" s="19">
        <v>0.59933829637052249</v>
      </c>
    </row>
    <row r="3" spans="1:11" ht="15.5" thickTop="1" thickBot="1" x14ac:dyDescent="0.4">
      <c r="A3" s="54">
        <v>39</v>
      </c>
      <c r="B3" s="19">
        <v>82626</v>
      </c>
      <c r="C3" s="19">
        <v>2773868</v>
      </c>
      <c r="D3" s="19">
        <v>15397240</v>
      </c>
      <c r="G3" s="19">
        <f t="shared" ref="G3:G45" si="0">(B3-MIN($B$2:$B$45))/(MAX($B$2:$B$45)-MIN($B$2:$B$45))</f>
        <v>0.73532619672793376</v>
      </c>
      <c r="H3" s="19">
        <f t="shared" ref="H3:H45" si="1">(D3-MIN($D$2:$D$45))/(MAX($D$2:$D$45)-MIN($D$2:$D$45))</f>
        <v>0.4735879258338942</v>
      </c>
      <c r="J3" s="19">
        <f t="shared" ref="J3:J45" si="2">(C3-MIN($C$2:$C$45))/(MAX($C$2:$C$45)-MIN($C$2:$C$45))</f>
        <v>8.856022316554886E-2</v>
      </c>
      <c r="K3" s="19">
        <v>0.4735879258338942</v>
      </c>
    </row>
    <row r="4" spans="1:11" ht="15.5" thickTop="1" thickBot="1" x14ac:dyDescent="0.4">
      <c r="A4" s="54">
        <v>40</v>
      </c>
      <c r="B4" s="19">
        <v>73112</v>
      </c>
      <c r="C4" s="19">
        <v>2488241</v>
      </c>
      <c r="D4" s="19">
        <v>14293893</v>
      </c>
      <c r="G4" s="19">
        <f t="shared" si="0"/>
        <v>0.54316299737426788</v>
      </c>
      <c r="H4" s="19">
        <f t="shared" si="1"/>
        <v>0.38300844710221227</v>
      </c>
      <c r="J4" s="19">
        <f t="shared" si="2"/>
        <v>0</v>
      </c>
      <c r="K4" s="19">
        <v>0.38300844710221227</v>
      </c>
    </row>
    <row r="5" spans="1:11" ht="15.5" thickTop="1" thickBot="1" x14ac:dyDescent="0.4">
      <c r="A5" s="54">
        <v>41</v>
      </c>
      <c r="B5" s="19">
        <v>65755</v>
      </c>
      <c r="C5" s="19">
        <v>2633282</v>
      </c>
      <c r="D5" s="19">
        <v>15965067</v>
      </c>
      <c r="G5" s="19">
        <f t="shared" si="0"/>
        <v>0.39456675419107251</v>
      </c>
      <c r="H5" s="19">
        <f t="shared" si="1"/>
        <v>0.52020378980939308</v>
      </c>
      <c r="J5" s="19">
        <f t="shared" si="2"/>
        <v>4.4970760215786228E-2</v>
      </c>
      <c r="K5" s="19">
        <v>0.52020378980939308</v>
      </c>
    </row>
    <row r="6" spans="1:11" ht="15.5" thickTop="1" thickBot="1" x14ac:dyDescent="0.4">
      <c r="A6" s="54">
        <v>42</v>
      </c>
      <c r="B6" s="19">
        <v>60862</v>
      </c>
      <c r="C6" s="19">
        <v>2705166</v>
      </c>
      <c r="D6" s="19">
        <v>16265151</v>
      </c>
      <c r="G6" s="19">
        <f t="shared" si="0"/>
        <v>0.29573823470006061</v>
      </c>
      <c r="H6" s="19">
        <f t="shared" si="1"/>
        <v>0.54483924202498613</v>
      </c>
      <c r="J6" s="19">
        <f t="shared" si="2"/>
        <v>6.7258789995997187E-2</v>
      </c>
      <c r="K6" s="19">
        <v>0.54483924202498613</v>
      </c>
    </row>
    <row r="7" spans="1:11" ht="15.5" thickTop="1" thickBot="1" x14ac:dyDescent="0.4">
      <c r="A7" s="54">
        <v>43</v>
      </c>
      <c r="B7" s="19">
        <v>60655</v>
      </c>
      <c r="C7" s="19">
        <v>2913746</v>
      </c>
      <c r="D7" s="19">
        <v>15501608</v>
      </c>
      <c r="G7" s="19">
        <f t="shared" si="0"/>
        <v>0.29155726115936176</v>
      </c>
      <c r="H7" s="19">
        <f t="shared" si="1"/>
        <v>0.48215603635240573</v>
      </c>
      <c r="J7" s="19">
        <f t="shared" si="2"/>
        <v>0.13193016681916231</v>
      </c>
      <c r="K7" s="19">
        <v>0.48215603635240573</v>
      </c>
    </row>
    <row r="8" spans="1:11" ht="15.5" thickTop="1" thickBot="1" x14ac:dyDescent="0.4">
      <c r="A8" s="54">
        <v>44</v>
      </c>
      <c r="B8" s="19">
        <v>62080</v>
      </c>
      <c r="C8" s="19">
        <v>3259977</v>
      </c>
      <c r="D8" s="19">
        <v>14769927</v>
      </c>
      <c r="G8" s="19">
        <f t="shared" si="0"/>
        <v>0.32033932538881033</v>
      </c>
      <c r="H8" s="19">
        <f t="shared" si="1"/>
        <v>0.42208854754074837</v>
      </c>
      <c r="J8" s="19">
        <f t="shared" si="2"/>
        <v>0.23928099369068057</v>
      </c>
      <c r="K8" s="19">
        <v>0.42208854754074837</v>
      </c>
    </row>
    <row r="9" spans="1:11" ht="15.5" thickTop="1" thickBot="1" x14ac:dyDescent="0.4">
      <c r="A9" s="54">
        <v>45</v>
      </c>
      <c r="B9" s="19">
        <v>67507</v>
      </c>
      <c r="C9" s="19">
        <v>3737107</v>
      </c>
      <c r="D9" s="19">
        <v>14791628</v>
      </c>
      <c r="G9" s="19">
        <f t="shared" si="0"/>
        <v>0.42995354473843667</v>
      </c>
      <c r="H9" s="19">
        <f t="shared" si="1"/>
        <v>0.42387009520250502</v>
      </c>
      <c r="J9" s="19">
        <f t="shared" si="2"/>
        <v>0.38721777585405565</v>
      </c>
      <c r="K9" s="19">
        <v>0.42387009520250502</v>
      </c>
    </row>
    <row r="10" spans="1:11" ht="15.5" thickTop="1" thickBot="1" x14ac:dyDescent="0.4">
      <c r="A10" s="54">
        <v>46</v>
      </c>
      <c r="B10" s="19">
        <v>73687</v>
      </c>
      <c r="C10" s="19">
        <v>4098760</v>
      </c>
      <c r="D10" s="19">
        <v>15453537</v>
      </c>
      <c r="G10" s="19">
        <f t="shared" si="0"/>
        <v>0.55477681276509794</v>
      </c>
      <c r="H10" s="19">
        <f t="shared" si="1"/>
        <v>0.47820963859892412</v>
      </c>
      <c r="J10" s="19">
        <f t="shared" si="2"/>
        <v>0.49935027869338888</v>
      </c>
      <c r="K10" s="19">
        <v>0.47820963859892412</v>
      </c>
    </row>
    <row r="11" spans="1:11" ht="15.5" thickTop="1" thickBot="1" x14ac:dyDescent="0.4">
      <c r="A11" s="54">
        <v>47</v>
      </c>
      <c r="B11" s="19">
        <v>77015</v>
      </c>
      <c r="C11" s="19">
        <v>4367873</v>
      </c>
      <c r="D11" s="19">
        <v>16666556</v>
      </c>
      <c r="G11" s="19">
        <f t="shared" si="0"/>
        <v>0.62199555645324178</v>
      </c>
      <c r="H11" s="19">
        <f t="shared" si="1"/>
        <v>0.57779266072308455</v>
      </c>
      <c r="J11" s="19">
        <f t="shared" si="2"/>
        <v>0.58279024528180789</v>
      </c>
      <c r="K11" s="19">
        <v>0.57779266072308455</v>
      </c>
    </row>
    <row r="12" spans="1:11" ht="15.5" thickTop="1" thickBot="1" x14ac:dyDescent="0.4">
      <c r="A12" s="54">
        <v>48</v>
      </c>
      <c r="B12" s="19">
        <v>84031</v>
      </c>
      <c r="C12" s="19">
        <v>5136652</v>
      </c>
      <c r="D12" s="19">
        <v>16553076</v>
      </c>
      <c r="G12" s="19">
        <f t="shared" si="0"/>
        <v>0.76370430216117957</v>
      </c>
      <c r="H12" s="19">
        <f t="shared" si="1"/>
        <v>0.5684764988569887</v>
      </c>
      <c r="J12" s="19">
        <f t="shared" si="2"/>
        <v>0.82115440485001223</v>
      </c>
      <c r="K12" s="19">
        <v>0.5684764988569887</v>
      </c>
    </row>
    <row r="13" spans="1:11" ht="15.5" thickTop="1" thickBot="1" x14ac:dyDescent="0.4">
      <c r="A13" s="54">
        <v>49</v>
      </c>
      <c r="B13" s="19">
        <v>88530</v>
      </c>
      <c r="C13" s="19">
        <v>5671802</v>
      </c>
      <c r="D13" s="19">
        <v>19261256</v>
      </c>
      <c r="G13" s="19">
        <f t="shared" si="0"/>
        <v>0.85457483336699658</v>
      </c>
      <c r="H13" s="19">
        <f t="shared" si="1"/>
        <v>0.79080504346858083</v>
      </c>
      <c r="J13" s="19">
        <f t="shared" si="2"/>
        <v>0.98708060729951264</v>
      </c>
      <c r="K13" s="19">
        <v>0.79080504346858083</v>
      </c>
    </row>
    <row r="14" spans="1:11" ht="15.5" thickTop="1" thickBot="1" x14ac:dyDescent="0.4">
      <c r="A14" s="54">
        <v>50</v>
      </c>
      <c r="B14" s="19">
        <v>95730</v>
      </c>
      <c r="C14" s="19">
        <v>5713470</v>
      </c>
      <c r="D14" s="19">
        <v>21809456</v>
      </c>
      <c r="G14" s="19">
        <f t="shared" si="0"/>
        <v>1</v>
      </c>
      <c r="H14" s="19">
        <f t="shared" si="1"/>
        <v>1</v>
      </c>
      <c r="J14" s="19">
        <f t="shared" si="2"/>
        <v>1</v>
      </c>
      <c r="K14" s="19">
        <v>1</v>
      </c>
    </row>
    <row r="15" spans="1:11" ht="15.5" thickTop="1" thickBot="1" x14ac:dyDescent="0.4">
      <c r="A15" s="54">
        <v>51</v>
      </c>
      <c r="B15" s="19">
        <v>92381</v>
      </c>
      <c r="C15" s="19">
        <v>5486085</v>
      </c>
      <c r="D15" s="19">
        <v>18488855</v>
      </c>
      <c r="G15" s="19">
        <f t="shared" si="0"/>
        <v>0.93235709957584323</v>
      </c>
      <c r="H15" s="19">
        <f t="shared" si="1"/>
        <v>0.7273946386260155</v>
      </c>
      <c r="J15" s="19">
        <f t="shared" si="2"/>
        <v>0.92949802944225046</v>
      </c>
      <c r="K15" s="19">
        <v>0.7273946386260155</v>
      </c>
    </row>
    <row r="16" spans="1:11" ht="15.5" thickTop="1" thickBot="1" x14ac:dyDescent="0.4">
      <c r="A16" s="54">
        <v>52</v>
      </c>
      <c r="B16" s="19">
        <v>88818</v>
      </c>
      <c r="C16" s="19">
        <v>4956361</v>
      </c>
      <c r="D16" s="19">
        <v>18101368</v>
      </c>
      <c r="G16" s="19">
        <f t="shared" si="0"/>
        <v>0.86039184003231672</v>
      </c>
      <c r="H16" s="19">
        <f t="shared" si="1"/>
        <v>0.69558382074614344</v>
      </c>
      <c r="J16" s="19">
        <f t="shared" si="2"/>
        <v>0.76525418815222113</v>
      </c>
      <c r="K16" s="19">
        <v>0.69558382074614344</v>
      </c>
    </row>
    <row r="17" spans="1:17" ht="15.5" thickTop="1" thickBot="1" x14ac:dyDescent="0.4">
      <c r="A17" s="54">
        <v>53</v>
      </c>
      <c r="B17" s="19">
        <v>86715</v>
      </c>
      <c r="C17" s="19">
        <v>4280710</v>
      </c>
      <c r="D17" s="19">
        <v>16010935</v>
      </c>
      <c r="G17" s="19">
        <f t="shared" si="0"/>
        <v>0.81791557261159364</v>
      </c>
      <c r="H17" s="19">
        <f t="shared" si="1"/>
        <v>0.52396933186503358</v>
      </c>
      <c r="J17" s="19">
        <f t="shared" si="2"/>
        <v>0.55576487747071601</v>
      </c>
      <c r="K17" s="19">
        <v>0.52396933186503358</v>
      </c>
    </row>
    <row r="18" spans="1:17" ht="19.5" thickTop="1" thickBot="1" x14ac:dyDescent="0.5">
      <c r="A18" s="54">
        <v>54</v>
      </c>
      <c r="B18" s="19">
        <v>78679</v>
      </c>
      <c r="C18" s="19">
        <v>3667313</v>
      </c>
      <c r="D18" s="19">
        <v>16131840</v>
      </c>
      <c r="G18" s="19">
        <f t="shared" si="0"/>
        <v>0.65560492829731365</v>
      </c>
      <c r="H18" s="19">
        <f t="shared" si="1"/>
        <v>0.53389505049757069</v>
      </c>
      <c r="J18" s="19">
        <f t="shared" si="2"/>
        <v>0.36557776207518911</v>
      </c>
      <c r="K18" s="19">
        <v>0.53389505049757069</v>
      </c>
      <c r="O18" s="62" t="s">
        <v>43</v>
      </c>
      <c r="P18" s="55" t="s">
        <v>25</v>
      </c>
      <c r="Q18" s="55" t="s">
        <v>24</v>
      </c>
    </row>
    <row r="19" spans="1:17" ht="15.5" thickTop="1" thickBot="1" x14ac:dyDescent="0.4">
      <c r="A19" s="54">
        <v>55</v>
      </c>
      <c r="B19" s="19">
        <v>70791</v>
      </c>
      <c r="C19" s="19">
        <v>3110373</v>
      </c>
      <c r="D19" s="19">
        <v>13554317</v>
      </c>
      <c r="G19" s="19">
        <f t="shared" si="0"/>
        <v>0.49628357907493437</v>
      </c>
      <c r="H19" s="19">
        <f t="shared" si="1"/>
        <v>0.32229281678603583</v>
      </c>
      <c r="J19" s="19">
        <f t="shared" si="2"/>
        <v>0.19289545021454291</v>
      </c>
      <c r="K19" s="19">
        <v>0.32229281678603583</v>
      </c>
      <c r="O19" s="56" t="s">
        <v>25</v>
      </c>
      <c r="P19" s="57">
        <v>1</v>
      </c>
      <c r="Q19" s="57"/>
    </row>
    <row r="20" spans="1:17" ht="15.5" thickTop="1" thickBot="1" x14ac:dyDescent="0.4">
      <c r="A20" s="54">
        <v>56</v>
      </c>
      <c r="B20" s="19">
        <v>71883</v>
      </c>
      <c r="C20" s="19">
        <v>2659356</v>
      </c>
      <c r="D20" s="19">
        <v>12198369</v>
      </c>
      <c r="G20" s="19">
        <f t="shared" si="0"/>
        <v>0.51833972934760653</v>
      </c>
      <c r="H20" s="19">
        <f t="shared" si="1"/>
        <v>0.21097601162205148</v>
      </c>
      <c r="J20" s="19">
        <f t="shared" si="2"/>
        <v>5.3055147401936419E-2</v>
      </c>
      <c r="K20" s="19">
        <v>0.21097601162205148</v>
      </c>
      <c r="O20" s="56" t="s">
        <v>24</v>
      </c>
      <c r="P20" s="57">
        <v>0.659131310809566</v>
      </c>
      <c r="Q20" s="57">
        <v>1</v>
      </c>
    </row>
    <row r="21" spans="1:17" ht="15.5" thickTop="1" thickBot="1" x14ac:dyDescent="0.4">
      <c r="A21" s="54">
        <v>57</v>
      </c>
      <c r="B21" s="19">
        <v>65633</v>
      </c>
      <c r="C21" s="19">
        <v>2558666</v>
      </c>
      <c r="D21" s="19">
        <v>11225990</v>
      </c>
      <c r="G21" s="19">
        <f t="shared" si="0"/>
        <v>0.39210260553423548</v>
      </c>
      <c r="H21" s="19">
        <f t="shared" si="1"/>
        <v>0.13114837539370799</v>
      </c>
      <c r="J21" s="19">
        <f t="shared" si="2"/>
        <v>2.1835658801282017E-2</v>
      </c>
      <c r="K21" s="19">
        <v>0.13114837539370799</v>
      </c>
    </row>
    <row r="22" spans="1:17" ht="15.5" thickTop="1" thickBot="1" x14ac:dyDescent="0.4">
      <c r="A22" s="54">
        <v>58</v>
      </c>
      <c r="B22" s="19">
        <v>57771</v>
      </c>
      <c r="C22" s="19">
        <v>2602421</v>
      </c>
      <c r="D22" s="19">
        <v>11235495</v>
      </c>
      <c r="G22" s="19">
        <f t="shared" si="0"/>
        <v>0.23330640274691983</v>
      </c>
      <c r="H22" s="19">
        <f t="shared" si="1"/>
        <v>0.1319286901499403</v>
      </c>
      <c r="J22" s="19">
        <f t="shared" si="2"/>
        <v>3.5402137336604626E-2</v>
      </c>
      <c r="K22" s="19">
        <v>0.1319286901499403</v>
      </c>
    </row>
    <row r="23" spans="1:17" ht="15.5" thickTop="1" thickBot="1" x14ac:dyDescent="0.4">
      <c r="A23" s="54">
        <v>59</v>
      </c>
      <c r="B23" s="19">
        <v>55659</v>
      </c>
      <c r="C23" s="19">
        <v>2716418</v>
      </c>
      <c r="D23" s="19">
        <v>11115839</v>
      </c>
      <c r="G23" s="19">
        <f t="shared" si="0"/>
        <v>0.19064835386790546</v>
      </c>
      <c r="H23" s="19">
        <f t="shared" si="1"/>
        <v>0.1221055084064651</v>
      </c>
      <c r="J23" s="19">
        <f t="shared" si="2"/>
        <v>7.0747534516153732E-2</v>
      </c>
      <c r="K23" s="19">
        <v>0.1221055084064651</v>
      </c>
    </row>
    <row r="24" spans="1:17" ht="15.5" thickTop="1" thickBot="1" x14ac:dyDescent="0.4">
      <c r="A24" s="54">
        <v>60</v>
      </c>
      <c r="B24" s="19">
        <v>55463</v>
      </c>
      <c r="C24" s="19">
        <v>3182898</v>
      </c>
      <c r="D24" s="19">
        <v>12650209</v>
      </c>
      <c r="G24" s="19">
        <f t="shared" si="0"/>
        <v>0.18668955766511816</v>
      </c>
      <c r="H24" s="19">
        <f t="shared" si="1"/>
        <v>0.24806990109664392</v>
      </c>
      <c r="J24" s="19">
        <f t="shared" si="2"/>
        <v>0.21538222557219969</v>
      </c>
      <c r="K24" s="19">
        <v>0.24806990109664392</v>
      </c>
    </row>
    <row r="25" spans="1:17" ht="15.5" thickTop="1" thickBot="1" x14ac:dyDescent="0.4">
      <c r="A25" s="54">
        <v>61</v>
      </c>
      <c r="B25" s="19">
        <v>56813</v>
      </c>
      <c r="C25" s="19">
        <v>3486818</v>
      </c>
      <c r="D25" s="19">
        <v>15488358</v>
      </c>
      <c r="G25" s="19">
        <f t="shared" si="0"/>
        <v>0.21395677640880631</v>
      </c>
      <c r="H25" s="19">
        <f t="shared" si="1"/>
        <v>0.48106827511936229</v>
      </c>
      <c r="J25" s="19">
        <f t="shared" si="2"/>
        <v>0.30961429405477875</v>
      </c>
      <c r="K25" s="19">
        <v>0.48106827511936229</v>
      </c>
    </row>
    <row r="26" spans="1:17" ht="15.5" thickTop="1" thickBot="1" x14ac:dyDescent="0.4">
      <c r="A26" s="54">
        <v>62</v>
      </c>
      <c r="B26" s="19">
        <v>69859</v>
      </c>
      <c r="C26" s="19">
        <v>3707473</v>
      </c>
      <c r="D26" s="19">
        <v>18615851</v>
      </c>
      <c r="G26" s="19">
        <f t="shared" si="0"/>
        <v>0.47745909917188445</v>
      </c>
      <c r="H26" s="19">
        <f t="shared" si="1"/>
        <v>0.73782039904500307</v>
      </c>
      <c r="J26" s="19">
        <f t="shared" si="2"/>
        <v>0.37802959107709871</v>
      </c>
      <c r="K26" s="19">
        <v>0.73782039904500307</v>
      </c>
    </row>
    <row r="27" spans="1:17" ht="15.5" thickTop="1" thickBot="1" x14ac:dyDescent="0.4">
      <c r="A27" s="54">
        <v>63</v>
      </c>
      <c r="B27" s="19">
        <v>65346</v>
      </c>
      <c r="C27" s="19">
        <v>4142747</v>
      </c>
      <c r="D27" s="19">
        <v>18205863</v>
      </c>
      <c r="G27" s="19">
        <f t="shared" si="0"/>
        <v>0.38630579680872551</v>
      </c>
      <c r="H27" s="19">
        <f t="shared" si="1"/>
        <v>0.70416235735345478</v>
      </c>
      <c r="J27" s="19">
        <f t="shared" si="2"/>
        <v>0.51298869010541581</v>
      </c>
      <c r="K27" s="19">
        <v>0.70416235735345478</v>
      </c>
    </row>
    <row r="28" spans="1:17" ht="15.5" thickTop="1" thickBot="1" x14ac:dyDescent="0.4">
      <c r="A28" s="54">
        <v>64</v>
      </c>
      <c r="B28" s="19">
        <v>68097</v>
      </c>
      <c r="C28" s="19">
        <v>4357884</v>
      </c>
      <c r="D28" s="19">
        <v>19264052</v>
      </c>
      <c r="G28" s="19">
        <f t="shared" si="0"/>
        <v>0.44187032922641889</v>
      </c>
      <c r="H28" s="19">
        <f t="shared" si="1"/>
        <v>0.7910345816125498</v>
      </c>
      <c r="J28" s="19">
        <f t="shared" si="2"/>
        <v>0.57969310086198533</v>
      </c>
      <c r="K28" s="19">
        <v>0.7910345816125498</v>
      </c>
    </row>
    <row r="29" spans="1:17" ht="15.5" thickTop="1" thickBot="1" x14ac:dyDescent="0.4">
      <c r="A29" s="54">
        <v>65</v>
      </c>
      <c r="B29" s="19">
        <v>69472</v>
      </c>
      <c r="C29" s="19">
        <v>4515662</v>
      </c>
      <c r="D29" s="19">
        <v>19274837</v>
      </c>
      <c r="G29" s="19">
        <f t="shared" si="0"/>
        <v>0.46964249646536055</v>
      </c>
      <c r="H29" s="19">
        <f t="shared" si="1"/>
        <v>0.79191997820865345</v>
      </c>
      <c r="J29" s="19">
        <f t="shared" si="2"/>
        <v>0.62861303801993595</v>
      </c>
      <c r="K29" s="19">
        <v>0.79191997820865345</v>
      </c>
    </row>
    <row r="30" spans="1:17" ht="15.5" thickTop="1" thickBot="1" x14ac:dyDescent="0.4">
      <c r="A30" s="54">
        <v>66</v>
      </c>
      <c r="B30" s="19">
        <v>70903</v>
      </c>
      <c r="C30" s="19">
        <v>4567104</v>
      </c>
      <c r="D30" s="19">
        <v>15935177</v>
      </c>
      <c r="G30" s="19">
        <f t="shared" si="0"/>
        <v>0.49854574833366999</v>
      </c>
      <c r="H30" s="19">
        <f t="shared" si="1"/>
        <v>0.51774996465802181</v>
      </c>
      <c r="J30" s="19">
        <f t="shared" si="2"/>
        <v>0.64456291320709325</v>
      </c>
      <c r="K30" s="19">
        <v>0.51774996465802181</v>
      </c>
    </row>
    <row r="31" spans="1:17" ht="15.5" thickTop="1" thickBot="1" x14ac:dyDescent="0.4">
      <c r="A31" s="54">
        <v>67</v>
      </c>
      <c r="B31" s="19">
        <v>71259</v>
      </c>
      <c r="C31" s="19">
        <v>4572185</v>
      </c>
      <c r="D31" s="19">
        <v>16864785</v>
      </c>
      <c r="G31" s="19">
        <f t="shared" si="0"/>
        <v>0.50573621490607956</v>
      </c>
      <c r="H31" s="19">
        <f t="shared" si="1"/>
        <v>0.59406630762610113</v>
      </c>
      <c r="J31" s="19">
        <f t="shared" si="2"/>
        <v>0.64613830521801707</v>
      </c>
      <c r="K31" s="19">
        <v>0.59406630762610113</v>
      </c>
    </row>
    <row r="32" spans="1:17" ht="15.5" thickTop="1" thickBot="1" x14ac:dyDescent="0.4">
      <c r="A32" s="54">
        <v>68</v>
      </c>
      <c r="B32" s="19">
        <v>68138</v>
      </c>
      <c r="C32" s="19">
        <v>4394092</v>
      </c>
      <c r="D32" s="19">
        <v>15543316</v>
      </c>
      <c r="G32" s="19">
        <f t="shared" si="0"/>
        <v>0.44269844475863462</v>
      </c>
      <c r="H32" s="19">
        <f t="shared" si="1"/>
        <v>0.4855800624284643</v>
      </c>
      <c r="J32" s="19">
        <f t="shared" si="2"/>
        <v>0.59091959051589826</v>
      </c>
      <c r="K32" s="19">
        <v>0.4855800624284643</v>
      </c>
    </row>
    <row r="33" spans="1:17" ht="15.5" thickTop="1" thickBot="1" x14ac:dyDescent="0.4">
      <c r="A33" s="54">
        <v>69</v>
      </c>
      <c r="B33" s="19">
        <v>63061</v>
      </c>
      <c r="C33" s="19">
        <v>4000190</v>
      </c>
      <c r="D33" s="19">
        <v>16300264</v>
      </c>
      <c r="G33" s="19">
        <f t="shared" si="0"/>
        <v>0.34015350434255703</v>
      </c>
      <c r="H33" s="19">
        <f t="shared" si="1"/>
        <v>0.54772185034014498</v>
      </c>
      <c r="J33" s="19">
        <f t="shared" si="2"/>
        <v>0.46878810775916996</v>
      </c>
      <c r="K33" s="19">
        <v>0.54772185034014498</v>
      </c>
    </row>
    <row r="34" spans="1:17" ht="15.5" thickTop="1" thickBot="1" x14ac:dyDescent="0.4">
      <c r="A34" s="54">
        <v>70</v>
      </c>
      <c r="B34" s="19">
        <v>61684</v>
      </c>
      <c r="C34" s="19">
        <v>3708296</v>
      </c>
      <c r="D34" s="19">
        <v>16345999</v>
      </c>
      <c r="G34" s="19">
        <f t="shared" si="0"/>
        <v>0.31234094122399514</v>
      </c>
      <c r="H34" s="19">
        <f t="shared" si="1"/>
        <v>0.55147647373586139</v>
      </c>
      <c r="J34" s="19">
        <f t="shared" si="2"/>
        <v>0.37828476675609701</v>
      </c>
      <c r="K34" s="19">
        <v>0.55147647373586139</v>
      </c>
    </row>
    <row r="35" spans="1:17" ht="15.5" thickTop="1" thickBot="1" x14ac:dyDescent="0.4">
      <c r="A35" s="54">
        <v>71</v>
      </c>
      <c r="B35" s="19">
        <v>57219</v>
      </c>
      <c r="C35" s="19">
        <v>3526533</v>
      </c>
      <c r="D35" s="19">
        <v>13946477</v>
      </c>
      <c r="G35" s="19">
        <f t="shared" si="0"/>
        <v>0.22215713997172287</v>
      </c>
      <c r="H35" s="19">
        <f t="shared" si="1"/>
        <v>0.35448726547662579</v>
      </c>
      <c r="J35" s="19">
        <f t="shared" si="2"/>
        <v>0.32192814835783756</v>
      </c>
      <c r="K35" s="19">
        <v>0.35448726547662579</v>
      </c>
    </row>
    <row r="36" spans="1:17" ht="15.5" thickTop="1" thickBot="1" x14ac:dyDescent="0.4">
      <c r="A36" s="54">
        <v>72</v>
      </c>
      <c r="B36" s="19">
        <v>53190</v>
      </c>
      <c r="C36" s="19">
        <v>3142486</v>
      </c>
      <c r="D36" s="19">
        <v>12641383</v>
      </c>
      <c r="G36" s="19">
        <f t="shared" si="0"/>
        <v>0.14077964047667138</v>
      </c>
      <c r="H36" s="19">
        <f t="shared" si="1"/>
        <v>0.2473453289726559</v>
      </c>
      <c r="J36" s="19">
        <f t="shared" si="2"/>
        <v>0.20285226258352507</v>
      </c>
      <c r="K36" s="19">
        <v>0.2473453289726559</v>
      </c>
    </row>
    <row r="37" spans="1:17" ht="15.5" thickTop="1" thickBot="1" x14ac:dyDescent="0.4">
      <c r="A37" s="54">
        <v>73</v>
      </c>
      <c r="B37" s="19">
        <v>48013</v>
      </c>
      <c r="C37" s="19">
        <v>2926764</v>
      </c>
      <c r="D37" s="19">
        <v>11622604</v>
      </c>
      <c r="G37" s="19">
        <f t="shared" si="0"/>
        <v>3.6214906079579882E-2</v>
      </c>
      <c r="H37" s="19">
        <f t="shared" si="1"/>
        <v>0.16370847604897537</v>
      </c>
      <c r="J37" s="19">
        <f t="shared" si="2"/>
        <v>0.13596646935767973</v>
      </c>
      <c r="K37" s="19">
        <v>0.16370847604897537</v>
      </c>
    </row>
    <row r="38" spans="1:17" ht="15.5" thickTop="1" thickBot="1" x14ac:dyDescent="0.4">
      <c r="A38" s="54">
        <v>74</v>
      </c>
      <c r="B38" s="19">
        <v>46220</v>
      </c>
      <c r="C38" s="19">
        <v>2832800</v>
      </c>
      <c r="D38" s="19">
        <v>11970223</v>
      </c>
      <c r="G38" s="19">
        <f t="shared" si="0"/>
        <v>0</v>
      </c>
      <c r="H38" s="19">
        <f t="shared" si="1"/>
        <v>0.19224632299760397</v>
      </c>
      <c r="J38" s="19">
        <f t="shared" si="2"/>
        <v>0.10683241407044275</v>
      </c>
      <c r="K38" s="19">
        <v>0.19224632299760397</v>
      </c>
    </row>
    <row r="39" spans="1:17" ht="15.5" thickTop="1" thickBot="1" x14ac:dyDescent="0.4">
      <c r="A39" s="54">
        <v>75</v>
      </c>
      <c r="B39" s="19">
        <v>47849</v>
      </c>
      <c r="C39" s="19">
        <v>2938783</v>
      </c>
      <c r="D39" s="19">
        <v>11791887</v>
      </c>
      <c r="G39" s="19">
        <f t="shared" si="0"/>
        <v>3.2902443950717029E-2</v>
      </c>
      <c r="H39" s="19">
        <f t="shared" si="1"/>
        <v>0.17760579565752579</v>
      </c>
      <c r="J39" s="19">
        <f t="shared" si="2"/>
        <v>0.13969302644866458</v>
      </c>
      <c r="K39" s="19">
        <v>0.17760579565752579</v>
      </c>
    </row>
    <row r="40" spans="1:17" ht="22" thickTop="1" thickBot="1" x14ac:dyDescent="0.55000000000000004">
      <c r="A40" s="54">
        <v>76</v>
      </c>
      <c r="B40" s="19">
        <v>49873</v>
      </c>
      <c r="C40" s="19">
        <v>3057558</v>
      </c>
      <c r="D40" s="19">
        <v>9630613</v>
      </c>
      <c r="G40" s="19">
        <f t="shared" si="0"/>
        <v>7.3783074126439099E-2</v>
      </c>
      <c r="H40" s="19">
        <f t="shared" si="1"/>
        <v>1.7560160584754168E-4</v>
      </c>
      <c r="J40" s="19">
        <f t="shared" si="2"/>
        <v>0.17651986882171777</v>
      </c>
      <c r="K40" s="19">
        <v>1.7560160584754168E-4</v>
      </c>
      <c r="O40" s="61" t="s">
        <v>43</v>
      </c>
      <c r="P40" s="58" t="s">
        <v>23</v>
      </c>
      <c r="Q40" s="58" t="s">
        <v>24</v>
      </c>
    </row>
    <row r="41" spans="1:17" ht="16.5" thickTop="1" thickBot="1" x14ac:dyDescent="0.4">
      <c r="A41" s="54">
        <v>77</v>
      </c>
      <c r="B41" s="19">
        <v>48083</v>
      </c>
      <c r="C41" s="19">
        <v>3122213</v>
      </c>
      <c r="D41" s="19">
        <v>10020018</v>
      </c>
      <c r="G41" s="19">
        <f t="shared" si="0"/>
        <v>3.7628761866289641E-2</v>
      </c>
      <c r="H41" s="19">
        <f t="shared" si="1"/>
        <v>3.2143878055151877E-2</v>
      </c>
      <c r="J41" s="19">
        <f t="shared" si="2"/>
        <v>0.19656650737048439</v>
      </c>
      <c r="K41" s="19">
        <v>3.2143878055151877E-2</v>
      </c>
      <c r="O41" s="59" t="s">
        <v>23</v>
      </c>
      <c r="P41" s="60">
        <v>1</v>
      </c>
      <c r="Q41" s="60"/>
    </row>
    <row r="42" spans="1:17" ht="16.5" thickTop="1" thickBot="1" x14ac:dyDescent="0.4">
      <c r="A42" s="54">
        <v>78</v>
      </c>
      <c r="B42" s="19">
        <v>49040</v>
      </c>
      <c r="C42" s="19">
        <v>3348175</v>
      </c>
      <c r="D42" s="19">
        <v>9931122</v>
      </c>
      <c r="G42" s="19">
        <f t="shared" si="0"/>
        <v>5.6958190264593013E-2</v>
      </c>
      <c r="H42" s="19">
        <f t="shared" si="1"/>
        <v>2.4845944276085458E-2</v>
      </c>
      <c r="J42" s="19">
        <f t="shared" si="2"/>
        <v>0.26662726894741429</v>
      </c>
      <c r="K42" s="19">
        <v>2.4845944276085458E-2</v>
      </c>
      <c r="O42" s="59" t="s">
        <v>24</v>
      </c>
      <c r="P42" s="60">
        <v>0.74799485728340942</v>
      </c>
      <c r="Q42" s="60">
        <v>1</v>
      </c>
    </row>
    <row r="43" spans="1:17" ht="15.5" thickTop="1" thickBot="1" x14ac:dyDescent="0.4">
      <c r="A43" s="54">
        <v>79</v>
      </c>
      <c r="B43" s="19">
        <v>53514</v>
      </c>
      <c r="C43" s="19">
        <v>3764859</v>
      </c>
      <c r="D43" s="19">
        <v>9628474</v>
      </c>
      <c r="G43" s="19">
        <f t="shared" si="0"/>
        <v>0.14732377297515653</v>
      </c>
      <c r="H43" s="19">
        <f t="shared" si="1"/>
        <v>0</v>
      </c>
      <c r="J43" s="19">
        <f t="shared" si="2"/>
        <v>0.39582243617429957</v>
      </c>
      <c r="K43" s="19">
        <v>0</v>
      </c>
    </row>
    <row r="44" spans="1:17" ht="15.5" thickTop="1" thickBot="1" x14ac:dyDescent="0.4">
      <c r="A44" s="54">
        <v>80</v>
      </c>
      <c r="B44" s="19">
        <v>48890</v>
      </c>
      <c r="C44" s="19">
        <v>4036037</v>
      </c>
      <c r="D44" s="19">
        <v>9672971</v>
      </c>
      <c r="G44" s="19">
        <f t="shared" si="0"/>
        <v>5.3928499293072106E-2</v>
      </c>
      <c r="H44" s="19">
        <f t="shared" si="1"/>
        <v>3.6529895537157843E-3</v>
      </c>
      <c r="J44" s="19">
        <f t="shared" si="2"/>
        <v>0.47990266737648707</v>
      </c>
      <c r="K44" s="19">
        <v>3.6529895537157843E-3</v>
      </c>
    </row>
    <row r="45" spans="1:17" ht="15.5" thickTop="1" thickBot="1" x14ac:dyDescent="0.4">
      <c r="A45" s="54">
        <v>81</v>
      </c>
      <c r="B45" s="19">
        <v>49429</v>
      </c>
      <c r="C45" s="19">
        <v>4128716</v>
      </c>
      <c r="D45" s="19">
        <v>13962034</v>
      </c>
      <c r="G45" s="19">
        <f t="shared" si="0"/>
        <v>6.4815188850737226E-2</v>
      </c>
      <c r="H45" s="19">
        <f t="shared" si="1"/>
        <v>0.3557644203069999</v>
      </c>
      <c r="J45" s="19">
        <f t="shared" si="2"/>
        <v>0.50863830134232324</v>
      </c>
      <c r="K45" s="19">
        <v>0.3557644203069999</v>
      </c>
    </row>
    <row r="46" spans="1:17" ht="15" thickTop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Dataset</vt:lpstr>
      <vt:lpstr>PHASE I (part1)</vt:lpstr>
      <vt:lpstr>PHASE II (part1)</vt:lpstr>
      <vt:lpstr>Bar Plot</vt:lpstr>
      <vt:lpstr>PHASE I (part2)</vt:lpstr>
      <vt:lpstr>PHASE II (part2)</vt:lpstr>
      <vt:lpstr>WHO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Mahdi Mohammadi</cp:lastModifiedBy>
  <dcterms:created xsi:type="dcterms:W3CDTF">2021-12-14T16:44:58Z</dcterms:created>
  <dcterms:modified xsi:type="dcterms:W3CDTF">2021-12-22T11:04:37Z</dcterms:modified>
</cp:coreProperties>
</file>