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inodelossuenios\"/>
    </mc:Choice>
  </mc:AlternateContent>
  <xr:revisionPtr revIDLastSave="0" documentId="13_ncr:1_{39613554-C848-4110-9EFC-E7279E12D9B0}" xr6:coauthVersionLast="47" xr6:coauthVersionMax="47" xr10:uidLastSave="{00000000-0000-0000-0000-000000000000}"/>
  <bookViews>
    <workbookView xWindow="-108" yWindow="-108" windowWidth="23256" windowHeight="12576" xr2:uid="{AEE6017A-261C-436D-B9A2-6D3D7160E8AF}"/>
  </bookViews>
  <sheets>
    <sheet name="tesorería" sheetId="1" r:id="rId1"/>
    <sheet name="cuenta de  resultados" sheetId="4" r:id="rId2"/>
    <sheet name="plan inversione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22" i="3" l="1"/>
  <c r="F21" i="3" l="1"/>
  <c r="G21" i="3" s="1"/>
  <c r="F20" i="3"/>
  <c r="G20" i="3" s="1"/>
  <c r="F19" i="3"/>
  <c r="G19" i="3" s="1"/>
  <c r="F18" i="3"/>
  <c r="G18" i="3" s="1"/>
  <c r="F17" i="3"/>
  <c r="G17" i="3" s="1"/>
  <c r="F16" i="3"/>
  <c r="G16" i="3" s="1"/>
  <c r="F15" i="3"/>
  <c r="G15" i="3" s="1"/>
  <c r="F14" i="3"/>
  <c r="G14" i="3" s="1"/>
  <c r="F13" i="3"/>
  <c r="G13" i="3" s="1"/>
  <c r="F12" i="3"/>
  <c r="G12" i="3" s="1"/>
  <c r="F11" i="3"/>
  <c r="G11" i="3" s="1"/>
  <c r="F10" i="3"/>
  <c r="G10" i="3" s="1"/>
  <c r="F9" i="3"/>
  <c r="G9" i="3" s="1"/>
  <c r="F8" i="3"/>
  <c r="G8" i="3" s="1"/>
  <c r="F7" i="3"/>
  <c r="G7" i="3" s="1"/>
  <c r="F6" i="3"/>
  <c r="G6" i="3" s="1"/>
  <c r="G22" i="3" l="1"/>
  <c r="F22" i="3"/>
  <c r="F4" i="4" s="1"/>
  <c r="O25" i="1" l="1"/>
  <c r="O24" i="1"/>
  <c r="O23" i="1"/>
  <c r="O22" i="1"/>
  <c r="F10" i="4" s="1"/>
  <c r="O21" i="1"/>
  <c r="F9" i="4" s="1"/>
  <c r="O20" i="1"/>
  <c r="F8" i="4" s="1"/>
  <c r="O19" i="1"/>
  <c r="F7" i="4" s="1"/>
  <c r="O18" i="1"/>
  <c r="F6" i="4" s="1"/>
  <c r="O17" i="1"/>
  <c r="F5" i="4" s="1"/>
  <c r="O16" i="1"/>
  <c r="O15" i="1"/>
  <c r="F3" i="4" s="1"/>
  <c r="O14" i="1"/>
  <c r="N26" i="1"/>
  <c r="M26" i="1"/>
  <c r="L26" i="1"/>
  <c r="K26" i="1"/>
  <c r="J26" i="1"/>
  <c r="I26" i="1"/>
  <c r="H26" i="1"/>
  <c r="G26" i="1"/>
  <c r="F26" i="1"/>
  <c r="E26" i="1"/>
  <c r="D26" i="1"/>
  <c r="C26" i="1"/>
  <c r="C28" i="1" s="1"/>
  <c r="C30" i="1" s="1"/>
  <c r="O10" i="1"/>
  <c r="O9" i="1"/>
  <c r="O8" i="1"/>
  <c r="O7" i="1"/>
  <c r="C3" i="4" s="1"/>
  <c r="C12" i="4" s="1"/>
  <c r="O6" i="1"/>
  <c r="O5" i="1"/>
  <c r="N11" i="1"/>
  <c r="M11" i="1"/>
  <c r="L11" i="1"/>
  <c r="L28" i="1" s="1"/>
  <c r="K11" i="1"/>
  <c r="J11" i="1"/>
  <c r="I11" i="1"/>
  <c r="H11" i="1"/>
  <c r="G11" i="1"/>
  <c r="F11" i="1"/>
  <c r="E11" i="1"/>
  <c r="D11" i="1"/>
  <c r="H28" i="1" l="1"/>
  <c r="D28" i="1"/>
  <c r="D30" i="1" s="1"/>
  <c r="F11" i="4"/>
  <c r="E28" i="1"/>
  <c r="I28" i="1"/>
  <c r="M28" i="1"/>
  <c r="F28" i="1"/>
  <c r="N28" i="1"/>
  <c r="J28" i="1"/>
  <c r="O26" i="1"/>
  <c r="F12" i="4"/>
  <c r="K3" i="4" s="1"/>
  <c r="G28" i="1"/>
  <c r="K28" i="1"/>
  <c r="O11" i="1"/>
  <c r="E30" i="1" l="1"/>
  <c r="F30" i="1" s="1"/>
  <c r="G30" i="1" s="1"/>
  <c r="H30" i="1" s="1"/>
  <c r="I30" i="1" s="1"/>
  <c r="J30" i="1" s="1"/>
  <c r="K30" i="1" s="1"/>
  <c r="L30" i="1" s="1"/>
  <c r="M30" i="1" s="1"/>
  <c r="N30" i="1" s="1"/>
  <c r="O28" i="1"/>
</calcChain>
</file>

<file path=xl/sharedStrings.xml><?xml version="1.0" encoding="utf-8"?>
<sst xmlns="http://schemas.openxmlformats.org/spreadsheetml/2006/main" count="81" uniqueCount="61">
  <si>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</si>
  <si>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</si>
  <si>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</si>
  <si>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</si>
  <si>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</si>
  <si>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</si>
  <si>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</si>
  <si>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</si>
  <si>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</si>
  <si>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</si>
  <si>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</si>
  <si>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</si>
  <si>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Entradas</t>
  </si>
  <si>
    <t>Aportaciones socios</t>
  </si>
  <si>
    <t>Préstamos</t>
  </si>
  <si>
    <t>Ventas</t>
  </si>
  <si>
    <t>créditos</t>
  </si>
  <si>
    <t>Total entradas</t>
  </si>
  <si>
    <t xml:space="preserve">Total </t>
  </si>
  <si>
    <t>Salidas</t>
  </si>
  <si>
    <t>Alquiler</t>
  </si>
  <si>
    <t>Seguros</t>
  </si>
  <si>
    <t>Publicidad</t>
  </si>
  <si>
    <t>Compras de mercaderías</t>
  </si>
  <si>
    <t>Salarios</t>
  </si>
  <si>
    <t>Seguridad social</t>
  </si>
  <si>
    <t>Compra Maquinaria/mobiliario</t>
  </si>
  <si>
    <t>Impuestos</t>
  </si>
  <si>
    <t>Agua</t>
  </si>
  <si>
    <t>Electricidad</t>
  </si>
  <si>
    <t>Telefóno/internet</t>
  </si>
  <si>
    <t>Total salidas</t>
  </si>
  <si>
    <t>Saldo Entradas-Salidas</t>
  </si>
  <si>
    <t>Concepto</t>
  </si>
  <si>
    <t>Valor inicial</t>
  </si>
  <si>
    <t>Valor final</t>
  </si>
  <si>
    <t>Periodo amortización</t>
  </si>
  <si>
    <t>Cuota anual de amortización</t>
  </si>
  <si>
    <t>Cuota mensual amortización</t>
  </si>
  <si>
    <t>Amortizaciones</t>
  </si>
  <si>
    <t>Totales</t>
  </si>
  <si>
    <t>Devolución préstamos</t>
  </si>
  <si>
    <t>Ingresos financieros</t>
  </si>
  <si>
    <t>Otros ingresos</t>
  </si>
  <si>
    <t>Ingresos de explotacion</t>
  </si>
  <si>
    <t>Gastos explotación</t>
  </si>
  <si>
    <t>Compra de mercaderias</t>
  </si>
  <si>
    <t>Suministros</t>
  </si>
  <si>
    <t>Total Ingresos</t>
  </si>
  <si>
    <t>Total gastos</t>
  </si>
  <si>
    <t>Alquileres</t>
  </si>
  <si>
    <t>Inversiones en máquinaria</t>
  </si>
  <si>
    <t>Mobiliario</t>
  </si>
  <si>
    <t>Elementos de transporte</t>
  </si>
  <si>
    <t>Equipos para procesos de información (ordenadores)</t>
  </si>
  <si>
    <t>Inversiones inmobiliarias (construciones)</t>
  </si>
  <si>
    <t>BAI ( beneficios antes de impuestos)</t>
  </si>
  <si>
    <t>Inversión inicial</t>
  </si>
  <si>
    <t>Saldo acumulado</t>
  </si>
  <si>
    <t>silla</t>
  </si>
  <si>
    <t>Ordenador, pantalla,raton, teclado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</si>
</sst>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44" fontId="0" fillId="0" borderId="1" xfId="1" applyFont="1" applyBorder="1"/>
    <xf numFmtId="44" fontId="0" fillId="0" borderId="2" xfId="1" applyFont="1" applyBorder="1"/>
    <xf numFmtId="44" fontId="0" fillId="0" borderId="4" xfId="1" applyFont="1" applyBorder="1"/>
    <xf numFmtId="44" fontId="0" fillId="0" borderId="8" xfId="1" applyFont="1" applyBorder="1"/>
    <xf numFmtId="44" fontId="0" fillId="0" borderId="9" xfId="1" applyFont="1" applyBorder="1"/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44" fontId="0" fillId="0" borderId="14" xfId="1" applyFont="1" applyBorder="1"/>
    <xf numFmtId="44" fontId="0" fillId="0" borderId="15" xfId="1" applyFont="1" applyBorder="1"/>
    <xf numFmtId="0" fontId="0" fillId="3" borderId="16" xfId="0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44" fontId="0" fillId="0" borderId="23" xfId="1" applyFont="1" applyBorder="1"/>
    <xf numFmtId="44" fontId="0" fillId="0" borderId="24" xfId="1" applyFont="1" applyBorder="1"/>
    <xf numFmtId="44" fontId="0" fillId="0" borderId="25" xfId="1" applyFont="1" applyBorder="1"/>
    <xf numFmtId="44" fontId="2" fillId="0" borderId="10" xfId="1" applyFont="1" applyBorder="1"/>
    <xf numFmtId="44" fontId="2" fillId="0" borderId="11" xfId="1" applyFont="1" applyBorder="1"/>
    <xf numFmtId="44" fontId="2" fillId="0" borderId="12" xfId="1" applyFont="1" applyBorder="1"/>
    <xf numFmtId="44" fontId="0" fillId="0" borderId="0" xfId="0" applyNumberFormat="1"/>
    <xf numFmtId="44" fontId="0" fillId="0" borderId="10" xfId="0" applyNumberFormat="1" applyBorder="1"/>
    <xf numFmtId="44" fontId="0" fillId="0" borderId="11" xfId="0" applyNumberFormat="1" applyBorder="1"/>
    <xf numFmtId="44" fontId="0" fillId="0" borderId="12" xfId="0" applyNumberFormat="1" applyBorder="1"/>
    <xf numFmtId="0" fontId="6" fillId="0" borderId="0" xfId="0" applyFont="1" applyAlignment="1">
      <alignment horizontal="right"/>
    </xf>
    <xf numFmtId="44" fontId="4" fillId="0" borderId="17" xfId="0" applyNumberFormat="1" applyFont="1" applyBorder="1"/>
    <xf numFmtId="44" fontId="4" fillId="0" borderId="18" xfId="0" applyNumberFormat="1" applyFont="1" applyBorder="1"/>
    <xf numFmtId="44" fontId="4" fillId="0" borderId="26" xfId="0" applyNumberFormat="1" applyFont="1" applyBorder="1"/>
    <xf numFmtId="0" fontId="0" fillId="0" borderId="0" xfId="0" applyAlignment="1">
      <alignment vertical="center"/>
    </xf>
    <xf numFmtId="0" fontId="7" fillId="0" borderId="20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/>
    </xf>
    <xf numFmtId="0" fontId="8" fillId="0" borderId="0" xfId="0" applyFont="1"/>
    <xf numFmtId="0" fontId="4" fillId="0" borderId="0" xfId="0" applyFont="1"/>
    <xf numFmtId="44" fontId="9" fillId="0" borderId="0" xfId="1" applyFont="1"/>
    <xf numFmtId="0" fontId="0" fillId="4" borderId="16" xfId="0" applyFill="1" applyBorder="1"/>
    <xf numFmtId="44" fontId="0" fillId="4" borderId="28" xfId="1" applyFont="1" applyFill="1" applyBorder="1"/>
    <xf numFmtId="44" fontId="0" fillId="4" borderId="1" xfId="1" applyFont="1" applyFill="1" applyBorder="1"/>
    <xf numFmtId="0" fontId="0" fillId="4" borderId="1" xfId="0" applyFill="1" applyBorder="1"/>
    <xf numFmtId="0" fontId="0" fillId="4" borderId="17" xfId="0" applyFill="1" applyBorder="1"/>
    <xf numFmtId="0" fontId="0" fillId="2" borderId="17" xfId="0" applyFill="1" applyBorder="1"/>
    <xf numFmtId="44" fontId="0" fillId="2" borderId="1" xfId="1" applyFont="1" applyFill="1" applyBorder="1"/>
    <xf numFmtId="0" fontId="0" fillId="5" borderId="17" xfId="0" applyFill="1" applyBorder="1"/>
    <xf numFmtId="44" fontId="0" fillId="5" borderId="1" xfId="1" applyFont="1" applyFill="1" applyBorder="1"/>
    <xf numFmtId="0" fontId="0" fillId="3" borderId="17" xfId="0" applyFill="1" applyBorder="1"/>
    <xf numFmtId="44" fontId="0" fillId="3" borderId="1" xfId="1" applyFont="1" applyFill="1" applyBorder="1"/>
    <xf numFmtId="0" fontId="0" fillId="3" borderId="18" xfId="0" applyFill="1" applyBorder="1"/>
    <xf numFmtId="0" fontId="0" fillId="0" borderId="0" xfId="0" applyAlignment="1">
      <alignment horizontal="right" indent="1"/>
    </xf>
    <xf numFmtId="0" fontId="0" fillId="6" borderId="17" xfId="0" applyFill="1" applyBorder="1"/>
    <xf numFmtId="44" fontId="0" fillId="6" borderId="1" xfId="1" applyFont="1" applyFill="1" applyBorder="1"/>
    <xf numFmtId="44" fontId="5" fillId="0" borderId="0" xfId="0" applyNumberFormat="1" applyFont="1"/>
    <xf numFmtId="0" fontId="4" fillId="2" borderId="29" xfId="0" applyFont="1" applyFill="1" applyBorder="1"/>
    <xf numFmtId="0" fontId="4" fillId="2" borderId="30" xfId="0" applyFont="1" applyFill="1" applyBorder="1"/>
    <xf numFmtId="0" fontId="0" fillId="7" borderId="2" xfId="0" applyFill="1" applyBorder="1"/>
    <xf numFmtId="44" fontId="0" fillId="7" borderId="3" xfId="1" applyFont="1" applyFill="1" applyBorder="1"/>
    <xf numFmtId="0" fontId="0" fillId="7" borderId="4" xfId="0" applyFill="1" applyBorder="1"/>
    <xf numFmtId="44" fontId="0" fillId="7" borderId="5" xfId="1" applyFont="1" applyFill="1" applyBorder="1"/>
    <xf numFmtId="0" fontId="0" fillId="7" borderId="6" xfId="0" applyFill="1" applyBorder="1"/>
    <xf numFmtId="44" fontId="0" fillId="7" borderId="7" xfId="1" applyFont="1" applyFill="1" applyBorder="1"/>
    <xf numFmtId="0" fontId="4" fillId="8" borderId="10" xfId="0" applyFont="1" applyFill="1" applyBorder="1"/>
    <xf numFmtId="0" fontId="0" fillId="8" borderId="12" xfId="0" applyFill="1" applyBorder="1"/>
    <xf numFmtId="0" fontId="0" fillId="9" borderId="2" xfId="0" applyFill="1" applyBorder="1"/>
    <xf numFmtId="44" fontId="0" fillId="9" borderId="3" xfId="1" applyFont="1" applyFill="1" applyBorder="1"/>
    <xf numFmtId="0" fontId="0" fillId="9" borderId="4" xfId="0" applyFill="1" applyBorder="1"/>
    <xf numFmtId="44" fontId="0" fillId="9" borderId="5" xfId="1" applyFont="1" applyFill="1" applyBorder="1"/>
    <xf numFmtId="0" fontId="0" fillId="9" borderId="4" xfId="0" applyFill="1" applyBorder="1" applyAlignment="1">
      <alignment wrapText="1"/>
    </xf>
    <xf numFmtId="44" fontId="0" fillId="9" borderId="5" xfId="1" applyFont="1" applyFill="1" applyBorder="1" applyAlignment="1">
      <alignment vertical="center"/>
    </xf>
    <xf numFmtId="0" fontId="0" fillId="9" borderId="6" xfId="0" applyFill="1" applyBorder="1"/>
    <xf numFmtId="44" fontId="0" fillId="9" borderId="7" xfId="1" applyFont="1" applyFill="1" applyBorder="1"/>
  </cellXfs>
  <cellStyles count="2">
    <cellStyle name="Moneda" xfId="1" builtinId="4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9C09C-8BB3-4D23-B22F-6FECA44B57E3}">
  <dimension ref="B3:O30"/>
  <sheetViews>
    <sheetView tabSelected="1" zoomScale="80" zoomScaleNormal="80" workbookViewId="0">
      <selection activeCell="J16" sqref="J16"/>
    </sheetView>
  </sheetViews>
  <sheetFormatPr baseColWidth="10" defaultRowHeight="14.4" x14ac:dyDescent="0.3"/>
  <cols>
    <col min="1" max="1" width="3.33203125" customWidth="1"/>
    <col min="2" max="2" width="29.33203125" customWidth="1"/>
    <col min="3" max="3" width="12" bestFit="1" customWidth="1"/>
    <col min="9" max="9" width="11.77734375" bestFit="1" customWidth="1"/>
    <col min="15" max="15" width="19.33203125" customWidth="1"/>
  </cols>
  <sheetData>
    <row r="3" spans="2:15" ht="15" thickBot="1" x14ac:dyDescent="0.35"/>
    <row r="4" spans="2:15" ht="18.600000000000001" thickBot="1" x14ac:dyDescent="0.4">
      <c r="B4" s="15" t="s">
        <v>12</v>
      </c>
      <c r="C4" s="9" t="s">
        <v>0</v>
      </c>
      <c r="D4" s="10" t="s">
        <v>1</v>
      </c>
      <c r="E4" s="10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1" t="s">
        <v>11</v>
      </c>
      <c r="O4" s="14" t="s">
        <v>18</v>
      </c>
    </row>
    <row r="5" spans="2:15" ht="18" x14ac:dyDescent="0.35">
      <c r="B5" t="s">
        <v>13</v>
      </c>
      <c r="C5" s="7">
        <v>10000</v>
      </c>
      <c r="D5" s="8"/>
      <c r="E5" s="8"/>
      <c r="F5" s="8"/>
      <c r="G5" s="8"/>
      <c r="H5" s="8"/>
      <c r="I5" s="8"/>
      <c r="J5" s="8"/>
      <c r="K5" s="8"/>
      <c r="L5" s="8"/>
      <c r="M5" s="8"/>
      <c r="N5" s="12"/>
      <c r="O5" s="32">
        <f>SUM(C5:N5)</f>
        <v>10000</v>
      </c>
    </row>
    <row r="6" spans="2:15" ht="18" x14ac:dyDescent="0.35">
      <c r="B6" t="s">
        <v>14</v>
      </c>
      <c r="C6" s="6">
        <v>50000</v>
      </c>
      <c r="D6" s="4"/>
      <c r="E6" s="4"/>
      <c r="F6" s="4"/>
      <c r="G6" s="4"/>
      <c r="H6" s="4"/>
      <c r="I6" s="4"/>
      <c r="J6" s="4"/>
      <c r="K6" s="4"/>
      <c r="L6" s="4"/>
      <c r="M6" s="4"/>
      <c r="N6" s="13"/>
      <c r="O6" s="32">
        <f t="shared" ref="O6:O11" si="0">SUM(C6:N6)</f>
        <v>50000</v>
      </c>
    </row>
    <row r="7" spans="2:15" ht="18" x14ac:dyDescent="0.35">
      <c r="B7" t="s">
        <v>15</v>
      </c>
      <c r="C7" s="6">
        <v>16000</v>
      </c>
      <c r="D7" s="6">
        <v>16000</v>
      </c>
      <c r="E7" s="6">
        <v>16000</v>
      </c>
      <c r="F7" s="6">
        <v>16000</v>
      </c>
      <c r="G7" s="6">
        <v>16000</v>
      </c>
      <c r="H7" s="6">
        <v>16000</v>
      </c>
      <c r="I7" s="6">
        <v>16000</v>
      </c>
      <c r="J7" s="6">
        <v>16000</v>
      </c>
      <c r="K7" s="6">
        <v>16000</v>
      </c>
      <c r="L7" s="6">
        <v>16000</v>
      </c>
      <c r="M7" s="6">
        <v>16000</v>
      </c>
      <c r="N7" s="6">
        <v>16000</v>
      </c>
      <c r="O7" s="32">
        <f t="shared" si="0"/>
        <v>192000</v>
      </c>
    </row>
    <row r="8" spans="2:15" ht="18" x14ac:dyDescent="0.35">
      <c r="B8" t="s">
        <v>16</v>
      </c>
      <c r="C8" s="6"/>
      <c r="D8" s="4"/>
      <c r="E8" s="4"/>
      <c r="F8" s="4"/>
      <c r="G8" s="4"/>
      <c r="H8" s="4"/>
      <c r="I8" s="4"/>
      <c r="J8" s="4"/>
      <c r="K8" s="4"/>
      <c r="L8" s="4"/>
      <c r="M8" s="4"/>
      <c r="N8" s="13"/>
      <c r="O8" s="32">
        <f t="shared" si="0"/>
        <v>0</v>
      </c>
    </row>
    <row r="9" spans="2:15" ht="18" x14ac:dyDescent="0.35">
      <c r="B9" t="s">
        <v>42</v>
      </c>
      <c r="C9" s="6"/>
      <c r="D9" s="4"/>
      <c r="E9" s="4"/>
      <c r="F9" s="4"/>
      <c r="G9" s="4"/>
      <c r="H9" s="4"/>
      <c r="I9" s="4"/>
      <c r="J9" s="4"/>
      <c r="K9" s="4"/>
      <c r="L9" s="4"/>
      <c r="M9" s="4"/>
      <c r="N9" s="13"/>
      <c r="O9" s="32">
        <f t="shared" si="0"/>
        <v>0</v>
      </c>
    </row>
    <row r="10" spans="2:15" ht="18.600000000000001" thickBot="1" x14ac:dyDescent="0.4">
      <c r="B10" t="s">
        <v>43</v>
      </c>
      <c r="C10" s="21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3"/>
      <c r="O10" s="32">
        <f t="shared" si="0"/>
        <v>0</v>
      </c>
    </row>
    <row r="11" spans="2:15" ht="18.600000000000001" thickBot="1" x14ac:dyDescent="0.4">
      <c r="B11" s="2" t="s">
        <v>17</v>
      </c>
      <c r="C11" s="24">
        <f>SUM(C5:C10)</f>
        <v>76000</v>
      </c>
      <c r="D11" s="25">
        <f t="shared" ref="D11:N11" si="1">SUM(D6:D10)</f>
        <v>16000</v>
      </c>
      <c r="E11" s="25">
        <f t="shared" si="1"/>
        <v>16000</v>
      </c>
      <c r="F11" s="25">
        <f t="shared" si="1"/>
        <v>16000</v>
      </c>
      <c r="G11" s="25">
        <f t="shared" si="1"/>
        <v>16000</v>
      </c>
      <c r="H11" s="25">
        <f t="shared" si="1"/>
        <v>16000</v>
      </c>
      <c r="I11" s="25">
        <f t="shared" si="1"/>
        <v>16000</v>
      </c>
      <c r="J11" s="25">
        <f t="shared" si="1"/>
        <v>16000</v>
      </c>
      <c r="K11" s="25">
        <f t="shared" si="1"/>
        <v>16000</v>
      </c>
      <c r="L11" s="25">
        <f t="shared" si="1"/>
        <v>16000</v>
      </c>
      <c r="M11" s="25">
        <f t="shared" si="1"/>
        <v>16000</v>
      </c>
      <c r="N11" s="26">
        <f t="shared" si="1"/>
        <v>16000</v>
      </c>
      <c r="O11" s="33">
        <f t="shared" si="0"/>
        <v>252000</v>
      </c>
    </row>
    <row r="12" spans="2:15" ht="15" thickBot="1" x14ac:dyDescent="0.35"/>
    <row r="13" spans="2:15" ht="18.600000000000001" thickBot="1" x14ac:dyDescent="0.4">
      <c r="B13" s="16" t="s">
        <v>19</v>
      </c>
      <c r="C13" s="17" t="s">
        <v>0</v>
      </c>
      <c r="D13" s="18" t="s">
        <v>1</v>
      </c>
      <c r="E13" s="18" t="s">
        <v>2</v>
      </c>
      <c r="F13" s="18" t="s">
        <v>3</v>
      </c>
      <c r="G13" s="18" t="s">
        <v>4</v>
      </c>
      <c r="H13" s="18" t="s">
        <v>5</v>
      </c>
      <c r="I13" s="18" t="s">
        <v>6</v>
      </c>
      <c r="J13" s="18" t="s">
        <v>7</v>
      </c>
      <c r="K13" s="18" t="s">
        <v>8</v>
      </c>
      <c r="L13" s="18" t="s">
        <v>9</v>
      </c>
      <c r="M13" s="18" t="s">
        <v>10</v>
      </c>
      <c r="N13" s="19" t="s">
        <v>11</v>
      </c>
      <c r="O13" s="20" t="s">
        <v>18</v>
      </c>
    </row>
    <row r="14" spans="2:15" ht="18" x14ac:dyDescent="0.35">
      <c r="B14" t="s">
        <v>41</v>
      </c>
      <c r="C14" s="5">
        <v>416</v>
      </c>
      <c r="D14" s="5">
        <v>416</v>
      </c>
      <c r="E14" s="5">
        <v>416</v>
      </c>
      <c r="F14" s="5">
        <v>416</v>
      </c>
      <c r="G14" s="5">
        <v>416</v>
      </c>
      <c r="H14" s="5">
        <v>416</v>
      </c>
      <c r="I14" s="5">
        <v>416</v>
      </c>
      <c r="J14" s="5">
        <v>416</v>
      </c>
      <c r="K14" s="5">
        <v>416</v>
      </c>
      <c r="L14" s="5">
        <v>416</v>
      </c>
      <c r="M14" s="5">
        <v>416</v>
      </c>
      <c r="N14" s="5">
        <v>416</v>
      </c>
      <c r="O14" s="32">
        <f t="shared" ref="O14:O26" si="2">SUM(C14:N14)</f>
        <v>4992</v>
      </c>
    </row>
    <row r="15" spans="2:15" ht="18" x14ac:dyDescent="0.35">
      <c r="B15" t="s">
        <v>20</v>
      </c>
      <c r="C15" s="6">
        <v>700</v>
      </c>
      <c r="D15" s="6">
        <v>700</v>
      </c>
      <c r="E15" s="6">
        <v>700</v>
      </c>
      <c r="F15" s="6">
        <v>700</v>
      </c>
      <c r="G15" s="6">
        <v>700</v>
      </c>
      <c r="H15" s="6">
        <v>700</v>
      </c>
      <c r="I15" s="6">
        <v>700</v>
      </c>
      <c r="J15" s="6">
        <v>700</v>
      </c>
      <c r="K15" s="6">
        <v>700</v>
      </c>
      <c r="L15" s="6">
        <v>700</v>
      </c>
      <c r="M15" s="6">
        <v>700</v>
      </c>
      <c r="N15" s="6">
        <v>700</v>
      </c>
      <c r="O15" s="32">
        <f t="shared" si="2"/>
        <v>8400</v>
      </c>
    </row>
    <row r="16" spans="2:15" ht="18" x14ac:dyDescent="0.35">
      <c r="B16" t="s">
        <v>26</v>
      </c>
      <c r="C16" s="6">
        <v>10000</v>
      </c>
      <c r="D16" s="4"/>
      <c r="E16" s="4"/>
      <c r="F16" s="4"/>
      <c r="G16" s="4"/>
      <c r="H16" s="4"/>
      <c r="I16" s="4">
        <v>10000</v>
      </c>
      <c r="J16" s="4"/>
      <c r="K16" s="4"/>
      <c r="L16" s="4"/>
      <c r="M16" s="4"/>
      <c r="N16" s="13"/>
      <c r="O16" s="32">
        <f t="shared" si="2"/>
        <v>20000</v>
      </c>
    </row>
    <row r="17" spans="2:15" ht="18" x14ac:dyDescent="0.35">
      <c r="B17" t="s">
        <v>21</v>
      </c>
      <c r="C17" s="6"/>
      <c r="D17" s="4"/>
      <c r="E17" s="4"/>
      <c r="F17" s="4"/>
      <c r="G17" s="4"/>
      <c r="H17" s="4"/>
      <c r="I17" s="4"/>
      <c r="J17" s="4"/>
      <c r="K17" s="4"/>
      <c r="L17" s="4"/>
      <c r="M17" s="4"/>
      <c r="N17" s="13"/>
      <c r="O17" s="32">
        <f t="shared" si="2"/>
        <v>0</v>
      </c>
    </row>
    <row r="18" spans="2:15" ht="18" x14ac:dyDescent="0.35">
      <c r="B18" t="s">
        <v>22</v>
      </c>
      <c r="C18" s="6">
        <v>100</v>
      </c>
      <c r="D18" s="6">
        <v>100</v>
      </c>
      <c r="E18" s="6">
        <v>100</v>
      </c>
      <c r="F18" s="6">
        <v>100</v>
      </c>
      <c r="G18" s="6">
        <v>100</v>
      </c>
      <c r="H18" s="6">
        <v>100</v>
      </c>
      <c r="I18" s="6">
        <v>100</v>
      </c>
      <c r="J18" s="6">
        <v>100</v>
      </c>
      <c r="K18" s="6">
        <v>100</v>
      </c>
      <c r="L18" s="6">
        <v>100</v>
      </c>
      <c r="M18" s="6">
        <v>100</v>
      </c>
      <c r="N18" s="6">
        <v>100</v>
      </c>
      <c r="O18" s="32">
        <f t="shared" si="2"/>
        <v>1200</v>
      </c>
    </row>
    <row r="19" spans="2:15" ht="18" x14ac:dyDescent="0.35">
      <c r="B19" t="s">
        <v>23</v>
      </c>
      <c r="C19" s="6">
        <v>20000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13"/>
      <c r="O19" s="32">
        <f t="shared" si="2"/>
        <v>20000</v>
      </c>
    </row>
    <row r="20" spans="2:15" ht="18" x14ac:dyDescent="0.35">
      <c r="B20" t="s">
        <v>24</v>
      </c>
      <c r="C20" s="6">
        <v>4600</v>
      </c>
      <c r="D20" s="6">
        <v>4600</v>
      </c>
      <c r="E20" s="6">
        <v>4600</v>
      </c>
      <c r="F20" s="6">
        <v>4600</v>
      </c>
      <c r="G20" s="6">
        <v>4600</v>
      </c>
      <c r="H20" s="6">
        <v>4600</v>
      </c>
      <c r="I20" s="6">
        <v>4600</v>
      </c>
      <c r="J20" s="6">
        <v>4600</v>
      </c>
      <c r="K20" s="6">
        <v>4600</v>
      </c>
      <c r="L20" s="6">
        <v>4600</v>
      </c>
      <c r="M20" s="6">
        <v>4600</v>
      </c>
      <c r="N20" s="6">
        <v>4600</v>
      </c>
      <c r="O20" s="32">
        <f t="shared" si="2"/>
        <v>55200</v>
      </c>
    </row>
    <row r="21" spans="2:15" ht="18" x14ac:dyDescent="0.35">
      <c r="B21" t="s">
        <v>25</v>
      </c>
      <c r="C21" s="6"/>
      <c r="D21" s="4"/>
      <c r="E21" s="4"/>
      <c r="F21" s="4"/>
      <c r="G21" s="4"/>
      <c r="H21" s="4"/>
      <c r="I21" s="4"/>
      <c r="J21" s="4"/>
      <c r="K21" s="4"/>
      <c r="L21" s="4"/>
      <c r="M21" s="4"/>
      <c r="N21" s="13"/>
      <c r="O21" s="32">
        <f t="shared" si="2"/>
        <v>0</v>
      </c>
    </row>
    <row r="22" spans="2:15" ht="18" x14ac:dyDescent="0.35">
      <c r="B22" t="s">
        <v>27</v>
      </c>
      <c r="C22" s="6"/>
      <c r="D22" s="4"/>
      <c r="E22" s="4"/>
      <c r="F22" s="4"/>
      <c r="G22" s="4"/>
      <c r="H22" s="4"/>
      <c r="I22" s="4"/>
      <c r="J22" s="4"/>
      <c r="K22" s="4"/>
      <c r="L22" s="4"/>
      <c r="M22" s="4"/>
      <c r="N22" s="13"/>
      <c r="O22" s="32">
        <f t="shared" si="2"/>
        <v>0</v>
      </c>
    </row>
    <row r="23" spans="2:15" ht="18" x14ac:dyDescent="0.35">
      <c r="B23" t="s">
        <v>28</v>
      </c>
      <c r="C23" s="6">
        <v>30</v>
      </c>
      <c r="D23" s="6">
        <v>30</v>
      </c>
      <c r="E23" s="6">
        <v>30</v>
      </c>
      <c r="F23" s="6">
        <v>30</v>
      </c>
      <c r="G23" s="6">
        <v>30</v>
      </c>
      <c r="H23" s="6">
        <v>30</v>
      </c>
      <c r="I23" s="6">
        <v>30</v>
      </c>
      <c r="J23" s="6">
        <v>30</v>
      </c>
      <c r="K23" s="6">
        <v>30</v>
      </c>
      <c r="L23" s="6">
        <v>30</v>
      </c>
      <c r="M23" s="6">
        <v>30</v>
      </c>
      <c r="N23" s="6">
        <v>30</v>
      </c>
      <c r="O23" s="32">
        <f t="shared" si="2"/>
        <v>360</v>
      </c>
    </row>
    <row r="24" spans="2:15" ht="18" x14ac:dyDescent="0.35">
      <c r="B24" t="s">
        <v>29</v>
      </c>
      <c r="C24" s="6">
        <v>40</v>
      </c>
      <c r="D24" s="6">
        <v>40</v>
      </c>
      <c r="E24" s="6">
        <v>40</v>
      </c>
      <c r="F24" s="6">
        <v>40</v>
      </c>
      <c r="G24" s="6">
        <v>40</v>
      </c>
      <c r="H24" s="6">
        <v>40</v>
      </c>
      <c r="I24" s="6">
        <v>40</v>
      </c>
      <c r="J24" s="6">
        <v>40</v>
      </c>
      <c r="K24" s="6">
        <v>40</v>
      </c>
      <c r="L24" s="6">
        <v>40</v>
      </c>
      <c r="M24" s="6">
        <v>40</v>
      </c>
      <c r="N24" s="6">
        <v>40</v>
      </c>
      <c r="O24" s="32">
        <f t="shared" si="2"/>
        <v>480</v>
      </c>
    </row>
    <row r="25" spans="2:15" ht="18.600000000000001" thickBot="1" x14ac:dyDescent="0.4">
      <c r="B25" t="s">
        <v>30</v>
      </c>
      <c r="C25" s="21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3"/>
      <c r="O25" s="33">
        <f t="shared" si="2"/>
        <v>0</v>
      </c>
    </row>
    <row r="26" spans="2:15" ht="18.600000000000001" thickBot="1" x14ac:dyDescent="0.4">
      <c r="B26" s="2" t="s">
        <v>31</v>
      </c>
      <c r="C26" s="28">
        <f>SUM(C14:C25)</f>
        <v>35886</v>
      </c>
      <c r="D26" s="29">
        <f t="shared" ref="D26:N26" si="3">SUM(D14:D25)</f>
        <v>5886</v>
      </c>
      <c r="E26" s="29">
        <f t="shared" si="3"/>
        <v>5886</v>
      </c>
      <c r="F26" s="29">
        <f t="shared" si="3"/>
        <v>5886</v>
      </c>
      <c r="G26" s="29">
        <f t="shared" si="3"/>
        <v>5886</v>
      </c>
      <c r="H26" s="29">
        <f t="shared" si="3"/>
        <v>5886</v>
      </c>
      <c r="I26" s="29">
        <f t="shared" si="3"/>
        <v>15886</v>
      </c>
      <c r="J26" s="29">
        <f t="shared" si="3"/>
        <v>5886</v>
      </c>
      <c r="K26" s="29">
        <f t="shared" si="3"/>
        <v>5886</v>
      </c>
      <c r="L26" s="29">
        <f t="shared" si="3"/>
        <v>5886</v>
      </c>
      <c r="M26" s="29">
        <f t="shared" si="3"/>
        <v>5886</v>
      </c>
      <c r="N26" s="30">
        <f t="shared" si="3"/>
        <v>5886</v>
      </c>
      <c r="O26" s="34">
        <f t="shared" si="2"/>
        <v>110632</v>
      </c>
    </row>
    <row r="28" spans="2:15" x14ac:dyDescent="0.3">
      <c r="B28" s="31" t="s">
        <v>32</v>
      </c>
      <c r="C28" s="27">
        <f>C11-C26</f>
        <v>40114</v>
      </c>
      <c r="D28" s="27">
        <f t="shared" ref="D28:O28" si="4">D11-D26</f>
        <v>10114</v>
      </c>
      <c r="E28" s="27">
        <f t="shared" si="4"/>
        <v>10114</v>
      </c>
      <c r="F28" s="27">
        <f t="shared" si="4"/>
        <v>10114</v>
      </c>
      <c r="G28" s="27">
        <f t="shared" si="4"/>
        <v>10114</v>
      </c>
      <c r="H28" s="27">
        <f t="shared" si="4"/>
        <v>10114</v>
      </c>
      <c r="I28" s="27">
        <f t="shared" si="4"/>
        <v>114</v>
      </c>
      <c r="J28" s="27">
        <f t="shared" si="4"/>
        <v>10114</v>
      </c>
      <c r="K28" s="27">
        <f t="shared" si="4"/>
        <v>10114</v>
      </c>
      <c r="L28" s="27">
        <f t="shared" si="4"/>
        <v>10114</v>
      </c>
      <c r="M28" s="27">
        <f t="shared" si="4"/>
        <v>10114</v>
      </c>
      <c r="N28" s="27">
        <f t="shared" si="4"/>
        <v>10114</v>
      </c>
      <c r="O28" s="27">
        <f t="shared" si="4"/>
        <v>141368</v>
      </c>
    </row>
    <row r="30" spans="2:15" x14ac:dyDescent="0.3">
      <c r="B30" s="2" t="s">
        <v>58</v>
      </c>
      <c r="C30" s="27">
        <f>C28*1</f>
        <v>40114</v>
      </c>
      <c r="D30" s="27">
        <f>C30+D28</f>
        <v>50228</v>
      </c>
      <c r="E30" s="27">
        <f t="shared" ref="E30:N30" si="5">D30+E28</f>
        <v>60342</v>
      </c>
      <c r="F30" s="27">
        <f t="shared" si="5"/>
        <v>70456</v>
      </c>
      <c r="G30" s="27">
        <f t="shared" si="5"/>
        <v>80570</v>
      </c>
      <c r="H30" s="27">
        <f t="shared" si="5"/>
        <v>90684</v>
      </c>
      <c r="I30" s="27">
        <f t="shared" si="5"/>
        <v>90798</v>
      </c>
      <c r="J30" s="27">
        <f t="shared" si="5"/>
        <v>100912</v>
      </c>
      <c r="K30" s="27">
        <f t="shared" si="5"/>
        <v>111026</v>
      </c>
      <c r="L30" s="27">
        <f t="shared" si="5"/>
        <v>121140</v>
      </c>
      <c r="M30" s="27">
        <f t="shared" si="5"/>
        <v>131254</v>
      </c>
      <c r="N30" s="27">
        <f t="shared" si="5"/>
        <v>141368</v>
      </c>
    </row>
  </sheetData>
  <phoneticPr fontId="3" type="noConversion"/>
  <conditionalFormatting sqref="C28">
    <cfRule type="cellIs" dxfId="2" priority="3" operator="lessThan">
      <formula>0</formula>
    </cfRule>
  </conditionalFormatting>
  <conditionalFormatting sqref="D28:O28">
    <cfRule type="cellIs" dxfId="1" priority="2" operator="lessThan">
      <formula>0</formula>
    </cfRule>
  </conditionalFormatting>
  <conditionalFormatting sqref="C30:N30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C278D-0193-4759-818D-168C0146BCAC}">
  <dimension ref="B1:K16"/>
  <sheetViews>
    <sheetView workbookViewId="0">
      <selection activeCell="F8" sqref="F8"/>
    </sheetView>
  </sheetViews>
  <sheetFormatPr baseColWidth="10" defaultRowHeight="14.4" x14ac:dyDescent="0.3"/>
  <cols>
    <col min="2" max="2" width="12.33203125" customWidth="1"/>
    <col min="3" max="3" width="13.6640625" customWidth="1"/>
    <col min="5" max="5" width="14.6640625" customWidth="1"/>
    <col min="6" max="6" width="11.44140625" customWidth="1"/>
    <col min="11" max="11" width="19.44140625" customWidth="1"/>
  </cols>
  <sheetData>
    <row r="1" spans="2:11" ht="15" thickBot="1" x14ac:dyDescent="0.35"/>
    <row r="2" spans="2:11" ht="18.600000000000001" thickBot="1" x14ac:dyDescent="0.4">
      <c r="B2" s="59" t="s">
        <v>44</v>
      </c>
      <c r="C2" s="60"/>
      <c r="D2" s="41"/>
      <c r="E2" s="67" t="s">
        <v>45</v>
      </c>
      <c r="F2" s="68"/>
    </row>
    <row r="3" spans="2:11" ht="18" x14ac:dyDescent="0.35">
      <c r="B3" s="61" t="s">
        <v>15</v>
      </c>
      <c r="C3" s="62">
        <f>tesorería!O7*1</f>
        <v>192000</v>
      </c>
      <c r="E3" s="69" t="s">
        <v>50</v>
      </c>
      <c r="F3" s="70">
        <f>tesorería!O15*1</f>
        <v>8400</v>
      </c>
      <c r="H3" t="s">
        <v>56</v>
      </c>
      <c r="K3" s="58">
        <f>C12-F12</f>
        <v>106207.61904761905</v>
      </c>
    </row>
    <row r="4" spans="2:11" x14ac:dyDescent="0.3">
      <c r="B4" s="63"/>
      <c r="C4" s="64"/>
      <c r="E4" s="71" t="s">
        <v>39</v>
      </c>
      <c r="F4" s="72">
        <f>'plan inversiones'!F22*1</f>
        <v>152.38095238095238</v>
      </c>
    </row>
    <row r="5" spans="2:11" x14ac:dyDescent="0.3">
      <c r="B5" s="63"/>
      <c r="C5" s="64"/>
      <c r="E5" s="71" t="s">
        <v>21</v>
      </c>
      <c r="F5" s="72">
        <f>tesorería!O17*1</f>
        <v>0</v>
      </c>
    </row>
    <row r="6" spans="2:11" x14ac:dyDescent="0.3">
      <c r="B6" s="63"/>
      <c r="C6" s="64"/>
      <c r="E6" s="71" t="s">
        <v>22</v>
      </c>
      <c r="F6" s="72">
        <f>tesorería!O18*1</f>
        <v>1200</v>
      </c>
    </row>
    <row r="7" spans="2:11" ht="28.8" x14ac:dyDescent="0.3">
      <c r="B7" s="63"/>
      <c r="C7" s="64"/>
      <c r="E7" s="73" t="s">
        <v>46</v>
      </c>
      <c r="F7" s="74">
        <f>tesorería!O19*1</f>
        <v>20000</v>
      </c>
    </row>
    <row r="8" spans="2:11" x14ac:dyDescent="0.3">
      <c r="B8" s="63"/>
      <c r="C8" s="64"/>
      <c r="E8" s="71" t="s">
        <v>24</v>
      </c>
      <c r="F8" s="72">
        <f>tesorería!O20*1</f>
        <v>55200</v>
      </c>
    </row>
    <row r="9" spans="2:11" x14ac:dyDescent="0.3">
      <c r="B9" s="63"/>
      <c r="C9" s="64"/>
      <c r="E9" s="71" t="s">
        <v>25</v>
      </c>
      <c r="F9" s="72">
        <f>tesorería!O21*1</f>
        <v>0</v>
      </c>
    </row>
    <row r="10" spans="2:11" x14ac:dyDescent="0.3">
      <c r="B10" s="63"/>
      <c r="C10" s="64"/>
      <c r="E10" s="71" t="s">
        <v>27</v>
      </c>
      <c r="F10" s="72">
        <f>tesorería!O22*1</f>
        <v>0</v>
      </c>
    </row>
    <row r="11" spans="2:11" ht="15" thickBot="1" x14ac:dyDescent="0.35">
      <c r="B11" s="65"/>
      <c r="C11" s="66"/>
      <c r="E11" s="75" t="s">
        <v>47</v>
      </c>
      <c r="F11" s="76">
        <f>tesorería!O23+tesorería!O24+tesorería!O25</f>
        <v>840</v>
      </c>
    </row>
    <row r="12" spans="2:11" ht="15.6" x14ac:dyDescent="0.3">
      <c r="B12" t="s">
        <v>48</v>
      </c>
      <c r="C12" s="42">
        <f>SUM(C3:C11)</f>
        <v>192000</v>
      </c>
      <c r="E12" t="s">
        <v>49</v>
      </c>
      <c r="F12" s="42">
        <f>SUM(F3:F11)</f>
        <v>85792.380952380947</v>
      </c>
    </row>
    <row r="16" spans="2:11" x14ac:dyDescent="0.3">
      <c r="G1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9C8E0-C8E9-4846-8CD1-142469C8EDE2}">
  <dimension ref="A4:G22"/>
  <sheetViews>
    <sheetView workbookViewId="0">
      <selection activeCell="B13" sqref="B13"/>
    </sheetView>
  </sheetViews>
  <sheetFormatPr baseColWidth="10" defaultRowHeight="14.4" x14ac:dyDescent="0.3"/>
  <cols>
    <col min="1" max="1" width="44.5546875" customWidth="1"/>
    <col min="2" max="2" width="38.44140625" customWidth="1"/>
    <col min="3" max="3" width="11.5546875" bestFit="1" customWidth="1"/>
    <col min="5" max="5" width="11.5546875" customWidth="1"/>
    <col min="6" max="6" width="11.44140625" customWidth="1"/>
    <col min="7" max="7" width="11.5546875" customWidth="1"/>
  </cols>
  <sheetData>
    <row r="4" spans="1:7" ht="21.6" thickBot="1" x14ac:dyDescent="0.45">
      <c r="B4" s="40" t="s">
        <v>39</v>
      </c>
    </row>
    <row r="5" spans="1:7" s="35" customFormat="1" ht="42" thickBot="1" x14ac:dyDescent="0.35">
      <c r="B5" s="39" t="s">
        <v>33</v>
      </c>
      <c r="C5" s="36" t="s">
        <v>34</v>
      </c>
      <c r="D5" s="36" t="s">
        <v>35</v>
      </c>
      <c r="E5" s="37" t="s">
        <v>36</v>
      </c>
      <c r="F5" s="37" t="s">
        <v>37</v>
      </c>
      <c r="G5" s="38" t="s">
        <v>38</v>
      </c>
    </row>
    <row r="6" spans="1:7" x14ac:dyDescent="0.3">
      <c r="A6" s="1" t="s">
        <v>55</v>
      </c>
      <c r="B6" s="43"/>
      <c r="C6" s="44">
        <v>0</v>
      </c>
      <c r="D6" s="45">
        <v>0</v>
      </c>
      <c r="E6" s="46">
        <v>1</v>
      </c>
      <c r="F6" s="45">
        <f>(C6-D6)/E6</f>
        <v>0</v>
      </c>
      <c r="G6" s="45">
        <f>F6/12</f>
        <v>0</v>
      </c>
    </row>
    <row r="7" spans="1:7" x14ac:dyDescent="0.3">
      <c r="B7" s="47"/>
      <c r="C7" s="44">
        <v>0</v>
      </c>
      <c r="D7" s="45">
        <v>0</v>
      </c>
      <c r="E7" s="46">
        <v>1</v>
      </c>
      <c r="F7" s="45">
        <f t="shared" ref="F7:F21" si="0">(C7-D7)/E7</f>
        <v>0</v>
      </c>
      <c r="G7" s="45">
        <f t="shared" ref="G7:G21" si="1">F7/12</f>
        <v>0</v>
      </c>
    </row>
    <row r="8" spans="1:7" x14ac:dyDescent="0.3">
      <c r="B8" s="47"/>
      <c r="C8" s="44">
        <v>0</v>
      </c>
      <c r="D8" s="45">
        <v>0</v>
      </c>
      <c r="E8" s="46">
        <v>1</v>
      </c>
      <c r="F8" s="45">
        <f t="shared" si="0"/>
        <v>0</v>
      </c>
      <c r="G8" s="45">
        <f t="shared" si="1"/>
        <v>0</v>
      </c>
    </row>
    <row r="9" spans="1:7" x14ac:dyDescent="0.3">
      <c r="A9" s="1" t="s">
        <v>51</v>
      </c>
      <c r="B9" s="48"/>
      <c r="C9" s="44">
        <v>0</v>
      </c>
      <c r="D9" s="45">
        <v>0</v>
      </c>
      <c r="E9" s="46">
        <v>1</v>
      </c>
      <c r="F9" s="49">
        <f t="shared" si="0"/>
        <v>0</v>
      </c>
      <c r="G9" s="49">
        <f t="shared" si="1"/>
        <v>0</v>
      </c>
    </row>
    <row r="10" spans="1:7" x14ac:dyDescent="0.3">
      <c r="B10" s="48"/>
      <c r="C10" s="44">
        <v>0</v>
      </c>
      <c r="D10" s="45">
        <v>0</v>
      </c>
      <c r="E10" s="46">
        <v>1</v>
      </c>
      <c r="F10" s="49">
        <f t="shared" si="0"/>
        <v>0</v>
      </c>
      <c r="G10" s="49">
        <f t="shared" si="1"/>
        <v>0</v>
      </c>
    </row>
    <row r="11" spans="1:7" x14ac:dyDescent="0.3">
      <c r="B11" s="48"/>
      <c r="C11" s="44">
        <v>0</v>
      </c>
      <c r="D11" s="45">
        <v>0</v>
      </c>
      <c r="E11" s="46">
        <v>1</v>
      </c>
      <c r="F11" s="49">
        <f t="shared" si="0"/>
        <v>0</v>
      </c>
      <c r="G11" s="49">
        <f t="shared" si="1"/>
        <v>0</v>
      </c>
    </row>
    <row r="12" spans="1:7" x14ac:dyDescent="0.3">
      <c r="B12" s="48"/>
      <c r="C12" s="44">
        <v>0</v>
      </c>
      <c r="D12" s="45">
        <v>0</v>
      </c>
      <c r="E12" s="46">
        <v>1</v>
      </c>
      <c r="F12" s="49">
        <f t="shared" si="0"/>
        <v>0</v>
      </c>
      <c r="G12" s="49">
        <f t="shared" si="1"/>
        <v>0</v>
      </c>
    </row>
    <row r="13" spans="1:7" x14ac:dyDescent="0.3">
      <c r="A13" t="s">
        <v>54</v>
      </c>
      <c r="B13" s="56" t="s">
        <v>60</v>
      </c>
      <c r="C13" s="44">
        <v>900</v>
      </c>
      <c r="D13" s="45">
        <v>200</v>
      </c>
      <c r="E13" s="46">
        <v>6</v>
      </c>
      <c r="F13" s="57">
        <f t="shared" si="0"/>
        <v>116.66666666666667</v>
      </c>
      <c r="G13" s="57">
        <f t="shared" si="1"/>
        <v>9.7222222222222232</v>
      </c>
    </row>
    <row r="14" spans="1:7" x14ac:dyDescent="0.3">
      <c r="A14" s="1" t="s">
        <v>52</v>
      </c>
      <c r="B14" s="50" t="s">
        <v>59</v>
      </c>
      <c r="C14" s="44">
        <v>300</v>
      </c>
      <c r="D14" s="45">
        <v>50</v>
      </c>
      <c r="E14" s="46">
        <v>7</v>
      </c>
      <c r="F14" s="51">
        <f t="shared" si="0"/>
        <v>35.714285714285715</v>
      </c>
      <c r="G14" s="51">
        <f t="shared" si="1"/>
        <v>2.9761904761904763</v>
      </c>
    </row>
    <row r="15" spans="1:7" x14ac:dyDescent="0.3">
      <c r="B15" s="50"/>
      <c r="C15" s="44">
        <v>0</v>
      </c>
      <c r="D15" s="45">
        <v>0</v>
      </c>
      <c r="E15" s="46">
        <v>1</v>
      </c>
      <c r="F15" s="51">
        <f t="shared" si="0"/>
        <v>0</v>
      </c>
      <c r="G15" s="51">
        <f t="shared" si="1"/>
        <v>0</v>
      </c>
    </row>
    <row r="16" spans="1:7" x14ac:dyDescent="0.3">
      <c r="B16" s="50"/>
      <c r="C16" s="44">
        <v>0</v>
      </c>
      <c r="D16" s="45">
        <v>0</v>
      </c>
      <c r="E16" s="46">
        <v>1</v>
      </c>
      <c r="F16" s="51">
        <f t="shared" si="0"/>
        <v>0</v>
      </c>
      <c r="G16" s="51">
        <f t="shared" si="1"/>
        <v>0</v>
      </c>
    </row>
    <row r="17" spans="1:7" x14ac:dyDescent="0.3">
      <c r="B17" s="50"/>
      <c r="C17" s="44">
        <v>0</v>
      </c>
      <c r="D17" s="45">
        <v>0</v>
      </c>
      <c r="E17" s="46">
        <v>1</v>
      </c>
      <c r="F17" s="51">
        <f t="shared" si="0"/>
        <v>0</v>
      </c>
      <c r="G17" s="51">
        <f t="shared" si="1"/>
        <v>0</v>
      </c>
    </row>
    <row r="18" spans="1:7" x14ac:dyDescent="0.3">
      <c r="A18" s="55" t="s">
        <v>53</v>
      </c>
      <c r="B18" s="52"/>
      <c r="C18" s="44">
        <v>0</v>
      </c>
      <c r="D18" s="45">
        <v>0</v>
      </c>
      <c r="E18" s="46">
        <v>1</v>
      </c>
      <c r="F18" s="53">
        <f t="shared" si="0"/>
        <v>0</v>
      </c>
      <c r="G18" s="53">
        <f t="shared" si="1"/>
        <v>0</v>
      </c>
    </row>
    <row r="19" spans="1:7" x14ac:dyDescent="0.3">
      <c r="B19" s="52"/>
      <c r="C19" s="44">
        <v>0</v>
      </c>
      <c r="D19" s="45">
        <v>0</v>
      </c>
      <c r="E19" s="46">
        <v>1</v>
      </c>
      <c r="F19" s="53">
        <f t="shared" si="0"/>
        <v>0</v>
      </c>
      <c r="G19" s="53">
        <f t="shared" si="1"/>
        <v>0</v>
      </c>
    </row>
    <row r="20" spans="1:7" x14ac:dyDescent="0.3">
      <c r="B20" s="52"/>
      <c r="C20" s="44">
        <v>0</v>
      </c>
      <c r="D20" s="45">
        <v>0</v>
      </c>
      <c r="E20" s="46">
        <v>1</v>
      </c>
      <c r="F20" s="53">
        <f t="shared" si="0"/>
        <v>0</v>
      </c>
      <c r="G20" s="53">
        <f t="shared" si="1"/>
        <v>0</v>
      </c>
    </row>
    <row r="21" spans="1:7" ht="15" thickBot="1" x14ac:dyDescent="0.35">
      <c r="B21" s="54"/>
      <c r="C21" s="44">
        <v>0</v>
      </c>
      <c r="D21" s="45">
        <v>0</v>
      </c>
      <c r="E21" s="46">
        <v>1</v>
      </c>
      <c r="F21" s="53">
        <f t="shared" si="0"/>
        <v>0</v>
      </c>
      <c r="G21" s="53">
        <f t="shared" si="1"/>
        <v>0</v>
      </c>
    </row>
    <row r="22" spans="1:7" x14ac:dyDescent="0.3">
      <c r="B22" s="1" t="s">
        <v>57</v>
      </c>
      <c r="C22" s="27">
        <f>SUM(C6:C21)</f>
        <v>1200</v>
      </c>
      <c r="E22" s="1" t="s">
        <v>40</v>
      </c>
      <c r="F22" s="27">
        <f>SUM(F6:F21)</f>
        <v>152.38095238095238</v>
      </c>
      <c r="G22" s="27">
        <f>SUM(G6:G21)</f>
        <v>12.698412698412699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tesorería</vt:lpstr>
      <vt:lpstr>cuenta de  resultados</vt:lpstr>
      <vt:lpstr>plan inversiones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www.intercambiosvirtuales.org</dc:creator>
  <cp:lastModifiedBy>User</cp:lastModifiedBy>
  <dcterms:created xsi:type="dcterms:W3CDTF">2020-01-27T19:02:03Z</dcterms:created>
  <dcterms:modified xsi:type="dcterms:W3CDTF">2023-05-24T18:32:31Z</dcterms:modified>
</cp:coreProperties>
</file>