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Projekty\Projekty do portfolio\Excel\P2\"/>
    </mc:Choice>
  </mc:AlternateContent>
  <xr:revisionPtr revIDLastSave="0" documentId="13_ncr:1_{F367DB09-3DB2-49AE-80FC-D770EBA0431E}" xr6:coauthVersionLast="47" xr6:coauthVersionMax="47" xr10:uidLastSave="{00000000-0000-0000-0000-000000000000}"/>
  <bookViews>
    <workbookView xWindow="-120" yWindow="-120" windowWidth="29040" windowHeight="15840" xr2:uid="{00000000-000D-0000-FFFF-FFFF00000000}"/>
  </bookViews>
  <sheets>
    <sheet name="Dashboard" sheetId="23" r:id="rId1"/>
    <sheet name="Sales" sheetId="19" r:id="rId2"/>
    <sheet name="CountryBarCharts"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59" i="17"/>
  <c r="M615"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<sst xmlns="http://schemas.openxmlformats.org/spreadsheetml/2006/main" count="11127" uniqueCount="6221">
  <si>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</si>
  <si>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</si>
  <si>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</si>
  <si>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</si>
  <si>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</si>
  <si>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</si>
  <si>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</si>
  <si>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</si>
  <si>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</si>
  <si>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</si>
  <si>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</si>
  <si>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</si>
  <si>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</si>
  <si>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</si>
  <si>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</si>
  <si>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</si>
  <si>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</si>
  <si>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</si>
  <si>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</si>
  <si>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</si>
  <si>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</si>
  <si>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</si>
  <si>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</si>
  <si>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</si>
  <si>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</si>
  <si>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</si>
  <si>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</si>
  <si>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</si>
  <si>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</si>
  <si>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</si>
  <si>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</si>
  <si>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</si>
  <si>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</si>
  <si>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</si>
  <si>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</si>
  <si>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</si>
  <si>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</si>
  <si>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</si>
  <si>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</si>
  <si>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</si>
  <si>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</si>
  <si>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</si>
  <si>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</si>
  <si>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</si>
  <si>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</si>
  <si>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</si>
  <si>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</si>
  <si>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</si>
  <si>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</si>
  <si>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</si>
  <si>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</si>
  <si>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</si>
  <si>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</si>
  <si>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</si>
  <si>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</si>
  <si>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</si>
  <si>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</si>
  <si>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</si>
  <si>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</si>
  <si>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</si>
  <si>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</si>
  <si>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</si>
  <si>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</si>
  <si>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</si>
  <si>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</si>
  <si>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</si>
  <si>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</si>
  <si>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</si>
  <si>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</si>
  <si>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</si>
  <si>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</si>
  <si>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</si>
  <si>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</si>
  <si>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</si>
  <si>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</si>
  <si>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</si>
  <si>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</si>
  <si>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</si>
  <si>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</si>
  <si>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</si>
  <si>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</si>
  <si>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</si>
  <si>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</si>
  <si>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</si>
  <si>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</si>
  <si>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</si>
  <si>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</si>
  <si>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</si>
  <si>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</si>
  <si>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</si>
  <si>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</si>
  <si>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</si>
  <si>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</si>
  <si>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</si>
  <si>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</si>
  <si>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</si>
  <si>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</si>
  <si>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</si>
  <si>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</si>
  <si>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</si>
  <si>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</si>
  <si>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</si>
  <si>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</si>
  <si>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</si>
  <si>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</si>
  <si>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</si>
  <si>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</si>
  <si>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</si>
  <si>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</si>
  <si>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</si>
  <si>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</si>
  <si>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</si>
  <si>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</si>
  <si>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</si>
  <si>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</si>
  <si>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</si>
  <si>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</si>
  <si>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</si>
  <si>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</si>
  <si>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</si>
  <si>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</si>
  <si>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</si>
  <si>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</si>
  <si>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</si>
  <si>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</si>
  <si>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</si>
  <si>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</si>
  <si>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</si>
  <si>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</si>
  <si>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</si>
  <si>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</si>
  <si>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</si>
  <si>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</si>
  <si>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</si>
  <si>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</si>
  <si>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</si>
  <si>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</si>
  <si>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</si>
  <si>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</si>
  <si>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</si>
  <si>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</si>
  <si>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</si>
  <si>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</si>
  <si>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</si>
  <si>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</si>
  <si>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</si>
  <si>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</si>
  <si>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</si>
  <si>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</si>
  <si>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</si>
  <si>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</si>
  <si>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</si>
  <si>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</si>
  <si>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</si>
  <si>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</si>
  <si>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</si>
  <si>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</si>
  <si>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</si>
  <si>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</si>
  <si>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</si>
  <si>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</si>
  <si>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</si>
  <si>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</si>
  <si>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</si>
  <si>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</si>
  <si>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</si>
  <si>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</si>
  <si>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</si>
  <si>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</si>
  <si>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</si>
  <si>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</si>
  <si>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</si>
  <si>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</si>
  <si>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</si>
  <si>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</si>
  <si>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</si>
  <si>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</si>
  <si>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</si>
  <si>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</si>
  <si>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</si>
  <si>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</si>
  <si>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</si>
  <si>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</si>
  <si>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</si>
  <si>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</si>
  <si>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</si>
  <si>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</si>
  <si>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</si>
  <si>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</si>
  <si>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</si>
  <si>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</si>
  <si>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</si>
  <si>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</si>
  <si>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</si>
  <si>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</si>
  <si>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</si>
  <si>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</si>
  <si>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</si>
  <si>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</si>
  <si>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</si>
  <si>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</si>
  <si>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</si>
  <si>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</si>
  <si>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</si>
  <si>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</si>
  <si>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</si>
  <si>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</si>
  <si>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</si>
  <si>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</si>
  <si>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</si>
  <si>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</si>
  <si>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</si>
  <si>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</si>
  <si>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</si>
  <si>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</si>
  <si>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</si>
  <si>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</si>
  <si>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</si>
  <si>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</si>
  <si>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</si>
  <si>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</si>
  <si>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</si>
  <si>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</si>
  <si>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</si>
  <si>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</si>
  <si>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</si>
  <si>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</si>
  <si>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</si>
  <si>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</si>
  <si>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</si>
  <si>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</si>
  <si>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</si>
  <si>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</si>
  <si>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</si>
  <si>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</si>
  <si>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</si>
  <si>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</si>
  <si>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</si>
  <si>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</si>
  <si>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</si>
  <si>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</si>
  <si>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</si>
  <si>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</si>
  <si>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</si>
  <si>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</si>
  <si>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</si>
  <si>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</si>
  <si>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</si>
  <si>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</si>
  <si>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</si>
  <si>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</si>
  <si>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</si>
  <si>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</si>
  <si>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</si>
  <si>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</si>
  <si>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</si>
  <si>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</si>
  <si>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</si>
  <si>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</si>
  <si>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</si>
  <si>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</si>
  <si>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</si>
  <si>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</si>
  <si>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</si>
  <si>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</si>
  <si>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</si>
  <si>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</si>
  <si>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</si>
  <si>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</si>
  <si>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</si>
  <si>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</si>
  <si>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</si>
  <si>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</si>
  <si>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</si>
  <si>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</si>
  <si>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</si>
  <si>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</si>
  <si>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</si>
  <si>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</si>
  <si>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</si>
  <si>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</si>
  <si>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</si>
  <si>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</si>
  <si>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</si>
  <si>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</si>
  <si>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</si>
  <si>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</si>
  <si>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</si>
  <si>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</si>
  <si>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</si>
  <si>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</si>
  <si>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</si>
  <si>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</si>
  <si>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</si>
  <si>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</si>
  <si>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</si>
  <si>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</si>
  <si>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</si>
  <si>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</si>
  <si>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</si>
  <si>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</si>
  <si>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</si>
  <si>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</si>
  <si>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</si>
  <si>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</si>
  <si>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</si>
  <si>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</si>
  <si>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</si>
  <si>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</si>
  <si>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</si>
  <si>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</si>
  <si>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</si>
  <si>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</si>
  <si>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</si>
  <si>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</si>
  <si>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</si>
  <si>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</si>
  <si>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</si>
  <si>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</si>
  <si>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</si>
  <si>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</si>
  <si>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</si>
  <si>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</si>
  <si>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</si>
  <si>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</si>
  <si>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</si>
  <si>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</si>
  <si>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</si>
  <si>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</si>
  <si>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</si>
  <si>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</si>
  <si>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</si>
  <si>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</si>
  <si>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</si>
  <si>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</si>
  <si>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</si>
  <si>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</si>
  <si>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</si>
  <si>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</si>
  <si>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</si>
  <si>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</si>
  <si>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</si>
  <si>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</si>
  <si>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</si>
  <si>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</si>
  <si>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</si>
  <si>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</si>
  <si>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</si>
  <si>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</si>
  <si>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</si>
  <si>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</si>
  <si>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</si>
  <si>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</si>
  <si>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</si>
  <si>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</si>
  <si>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</si>
  <si>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</si>
  <si>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</si>
  <si>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</si>
  <si>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</si>
  <si>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</si>
  <si>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</si>
  <si>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</si>
  <si>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</si>
  <si>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</si>
  <si>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</si>
  <si>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</si>
  <si>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</si>
  <si>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</si>
  <si>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</si>
  <si>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</si>
  <si>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</si>
  <si>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</si>
  <si>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</si>
  <si>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</si>
  <si>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</si>
  <si>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</si>
  <si>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</si>
  <si>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</si>
  <si>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</si>
  <si>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</si>
  <si>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</si>
  <si>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</si>
  <si>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</si>
  <si>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</si>
  <si>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</si>
  <si>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</si>
  <si>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</si>
  <si>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</si>
  <si>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</si>
  <si>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</si>
  <si>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</si>
  <si>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</si>
  <si>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</si>
  <si>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</si>
  <si>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</si>
  <si>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</si>
  <si>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</si>
  <si>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</si>
  <si>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</si>
  <si>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</si>
  <si>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</si>
  <si>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</si>
  <si>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</si>
  <si>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</si>
  <si>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</si>
  <si>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</si>
  <si>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</si>
  <si>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</si>
  <si>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</si>
  <si>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</si>
  <si>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</si>
  <si>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</si>
  <si>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</si>
  <si>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</si>
  <si>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</si>
  <si>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</si>
  <si>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</si>
  <si>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</si>
  <si>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</si>
  <si>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</si>
  <si>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</si>
  <si>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</si>
  <si>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</si>
  <si>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</si>
  <si>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</si>
  <si>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</si>
  <si>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</si>
  <si>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</si>
  <si>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</si>
  <si>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</si>
  <si>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</si>
  <si>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</si>
  <si>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</si>
  <si>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</si>
  <si>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</si>
  <si>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</si>
  <si>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</si>
  <si>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</si>
  <si>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</si>
  <si>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</si>
  <si>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</si>
  <si>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</si>
  <si>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</si>
  <si>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</si>
  <si>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</si>
  <si>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</si>
  <si>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</si>
  <si>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</si>
  <si>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</si>
  <si>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</si>
  <si>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</si>
  <si>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</si>
  <si>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</si>
  <si>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</si>
  <si>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</si>
  <si>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</si>
  <si>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</si>
  <si>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</si>
  <si>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</si>
  <si>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</si>
  <si>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</si>
  <si>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</si>
  <si>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</si>
  <si>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</si>
  <si>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</si>
  <si>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</si>
  <si>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</si>
  <si>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</si>
  <si>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</si>
  <si>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</si>
  <si>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</si>
  <si>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</si>
  <si>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</si>
  <si>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</si>
  <si>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</si>
  <si>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</si>
  <si>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</si>
  <si>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</si>
  <si>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</si>
  <si>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</si>
  <si>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</si>
  <si>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</si>
  <si>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</si>
  <si>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</si>
  <si>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</si>
  <si>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</si>
  <si>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</si>
  <si>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</si>
  <si>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</si>
  <si>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</si>
  <si>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</si>
  <si>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</si>
  <si>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</si>
  <si>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</si>
  <si>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</si>
  <si>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</si>
  <si>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</si>
  <si>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</si>
  <si>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</si>
  <si>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</si>
  <si>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</si>
  <si>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</si>
  <si>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</si>
  <si>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</si>
  <si>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</si>
  <si>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</si>
  <si>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</si>
  <si>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</si>
  <si>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</si>
  <si>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</si>
  <si>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</si>
  <si>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</si>
  <si>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</si>
  <si>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</si>
  <si>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</si>
  <si>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</si>
  <si>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</si>
  <si>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</si>
  <si>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</si>
  <si>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</si>
  <si>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</si>
  <si>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</si>
  <si>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</si>
  <si>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</si>
  <si>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</si>
  <si>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</si>
  <si>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</si>
  <si>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</si>
  <si>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</si>
  <si>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</si>
  <si>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</si>
  <si>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</si>
  <si>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</si>
  <si>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</si>
  <si>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</si>
  <si>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</si>
  <si>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</si>
  <si>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</si>
  <si>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</si>
  <si>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</si>
  <si>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</si>
  <si>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</si>
  <si>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</si>
  <si>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</si>
  <si>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</si>
  <si>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</si>
  <si>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</si>
  <si>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</si>
  <si>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</si>
  <si>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</si>
  <si>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</si>
  <si>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</si>
  <si>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</si>
  <si>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</si>
  <si>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</si>
  <si>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</si>
  <si>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</si>
  <si>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</si>
  <si>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</si>
  <si>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</si>
  <si>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</si>
  <si>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</si>
  <si>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</si>
  <si>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</si>
  <si>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</si>
  <si>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</si>
  <si>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</si>
  <si>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</si>
  <si>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</si>
  <si>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</si>
  <si>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</si>
  <si>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</si>
  <si>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</si>
  <si>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</si>
  <si>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</si>
  <si>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</si>
  <si>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</si>
  <si>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</si>
  <si>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</si>
  <si>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</si>
  <si>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</si>
  <si>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</si>
  <si>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</si>
  <si>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</si>
  <si>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</si>
  <si>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</si>
  <si>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</si>
  <si>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</si>
  <si>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</si>
  <si>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</si>
  <si>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</si>
  <si>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</si>
  <si>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</si>
  <si>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</si>
  <si>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</si>
  <si>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</si>
  <si>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</si>
  <si>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</si>
  <si>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</si>
  <si>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</si>
  <si>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</si>
  <si>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</si>
  <si>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</si>
  <si>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</si>
  <si>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</si>
  <si>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</si>
  <si>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</si>
  <si>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</si>
  <si>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</si>
  <si>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</si>
  <si>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</si>
  <si>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</si>
  <si>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</si>
  <si>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</si>
  <si>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</si>
  <si>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</si>
  <si>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</si>
  <si>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</si>
  <si>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</si>
  <si>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</si>
  <si>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</si>
  <si>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</si>
  <si>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</si>
  <si>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</si>
  <si>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</si>
  <si>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</si>
  <si>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</si>
  <si>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</si>
  <si>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</si>
  <si>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</si>
  <si>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</si>
  <si>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</si>
  <si>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</si>
  <si>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</si>
  <si>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</si>
  <si>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</si>
  <si>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</si>
  <si>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</si>
  <si>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</si>
  <si>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</si>
  <si>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</si>
  <si>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</si>
  <si>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</si>
  <si>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</si>
  <si>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</si>
  <si>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</si>
  <si>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</si>
  <si>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</si>
  <si>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</si>
  <si>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</si>
  <si>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</si>
  <si>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</si>
  <si>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</si>
  <si>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</si>
  <si>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</si>
  <si>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</si>
  <si>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</si>
  <si>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</si>
  <si>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</si>
  <si>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</si>
  <si>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</si>
  <si>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</si>
  <si>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</si>
  <si>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</si>
  <si>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</si>
  <si>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</si>
  <si>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</si>
  <si>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</si>
  <si>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</si>
  <si>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</si>
  <si>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</si>
  <si>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</si>
  <si>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</si>
  <si>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</si>
  <si>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</si>
  <si>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</si>
  <si>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</si>
  <si>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</si>
  <si>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</si>
  <si>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</si>
  <si>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</si>
  <si>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</si>
  <si>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</si>
  <si>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</si>
  <si>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</si>
  <si>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</si>
  <si>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</si>
  <si>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</si>
  <si>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</si>
  <si>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</si>
  <si>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</si>
  <si>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</si>
  <si>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</si>
  <si>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</si>
  <si>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</si>
  <si>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</si>
  <si>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</si>
  <si>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</si>
  <si>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</si>
  <si>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</si>
  <si>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</si>
  <si>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</si>
  <si>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</si>
  <si>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</si>
  <si>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</si>
  <si>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</si>
  <si>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</si>
  <si>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</si>
  <si>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</si>
  <si>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</si>
  <si>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</si>
  <si>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</si>
  <si>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</si>
  <si>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</si>
  <si>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</si>
  <si>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</si>
  <si>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</si>
  <si>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</si>
  <si>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</si>
  <si>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</si>
  <si>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</si>
  <si>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</si>
  <si>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</si>
  <si>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</si>
  <si>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</si>
  <si>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</si>
  <si>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</si>
  <si>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</si>
  <si>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</si>
  <si>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</si>
  <si>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</si>
  <si>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</si>
  <si>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</si>
  <si>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</si>
  <si>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</si>
  <si>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</si>
  <si>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</si>
  <si>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</si>
  <si>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</si>
  <si>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</si>
  <si>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</si>
  <si>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</si>
  <si>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</si>
  <si>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</si>
  <si>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</si>
  <si>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</si>
  <si>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</si>
  <si>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</si>
  <si>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</si>
  <si>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</si>
  <si>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</si>
  <si>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</si>
  <si>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</si>
  <si>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</si>
  <si>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</si>
  <si>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</si>
  <si>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</si>
  <si>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</si>
  <si>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</si>
  <si>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</si>
  <si>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</si>
  <si>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</si>
  <si>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</si>
  <si>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</si>
  <si>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</si>
  <si>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</si>
  <si>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</si>
  <si>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</si>
  <si>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</si>
  <si>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</si>
  <si>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</si>
  <si>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</si>
  <si>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</si>
  <si>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</si>
  <si>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</si>
  <si>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</si>
  <si>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</si>
  <si>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</si>
  <si>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</si>
  <si>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</si>
  <si>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</si>
  <si>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</si>
  <si>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</si>
  <si>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</si>
  <si>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</si>
  <si>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</si>
  <si>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</si>
  <si>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</si>
  <si>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</si>
  <si>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</si>
  <si>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</si>
  <si>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</si>
  <si>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</si>
  <si>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</si>
  <si>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</si>
  <si>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</si>
  <si>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</si>
  <si>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</si>
  <si>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</si>
  <si>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</si>
  <si>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</si>
  <si>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</si>
  <si>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</si>
  <si>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</si>
  <si>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</si>
  <si>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</si>
  <si>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</si>
  <si>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</si>
  <si>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</si>
  <si>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</si>
  <si>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</si>
  <si>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</si>
  <si>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</si>
  <si>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</si>
  <si>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</si>
  <si>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</si>
  <si>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</si>
  <si>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</si>
  <si>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</si>
  <si>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</si>
  <si>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</si>
  <si>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</si>
  <si>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</si>
  <si>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</si>
  <si>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</si>
  <si>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</si>
  <si>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</si>
  <si>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</si>
  <si>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</si>
  <si>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</si>
  <si>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</si>
  <si>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</si>
  <si>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</si>
  <si>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</si>
  <si>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</si>
  <si>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</si>
  <si>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</si>
  <si>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</si>
  <si>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</si>
  <si>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</si>
  <si>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</si>
  <si>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</si>
  <si>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</si>
  <si>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</si>
  <si>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</si>
  <si>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</si>
  <si>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</si>
  <si>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</si>
  <si>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</si>
  <si>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</si>
  <si>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</si>
  <si>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</si>
  <si>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</si>
  <si>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</si>
  <si>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</si>
  <si>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</si>
  <si>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</si>
  <si>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</si>
  <si>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</si>
  <si>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</si>
  <si>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</si>
  <si>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</si>
  <si>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</si>
  <si>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</si>
  <si>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</si>
  <si>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</si>
  <si>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</si>
  <si>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</si>
  <si>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</si>
  <si>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</si>
  <si>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</si>
  <si>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</si>
  <si>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</si>
  <si>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</si>
  <si>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</si>
  <si>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</si>
  <si>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</si>
  <si>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</si>
  <si>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</si>
  <si>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</si>
  <si>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</si>
  <si>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</si>
  <si>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</si>
  <si>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</si>
  <si>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</si>
  <si>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</si>
  <si>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</si>
  <si>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</si>
  <si>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</si>
  <si>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</si>
  <si>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</si>
  <si>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</si>
  <si>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</si>
  <si>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</si>
  <si>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</si>
  <si>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</si>
  <si>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</si>
  <si>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</si>
  <si>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</si>
  <si>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</si>
  <si>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</si>
  <si>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</si>
  <si>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</si>
  <si>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</si>
  <si>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</si>
  <si>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</si>
  <si>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</si>
  <si>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</si>
  <si>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</si>
  <si>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</si>
  <si>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</si>
  <si>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</si>
  <si>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</si>
  <si>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</si>
  <si>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</si>
  <si>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</si>
  <si>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</si>
  <si>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</si>
  <si>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</si>
  <si>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</si>
  <si>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</si>
  <si>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</si>
  <si>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</si>
  <si>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</si>
  <si>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</si>
  <si>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</si>
  <si>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</si>
  <si>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</si>
  <si>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</si>
  <si>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</si>
  <si>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</si>
  <si>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</si>
  <si>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</si>
  <si>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</si>
  <si>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</si>
  <si>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</si>
  <si>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</si>
  <si>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</si>
  <si>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</si>
  <si>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</si>
  <si>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</si>
  <si>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</si>
  <si>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</si>
  <si>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</si>
  <si>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</si>
  <si>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</si>
  <si>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</si>
  <si>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</si>
  <si>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</si>
  <si>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</si>
  <si>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</si>
  <si>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</si>
  <si>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</si>
  <si>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</si>
  <si>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</si>
  <si>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</si>
  <si>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</si>
  <si>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</si>
  <si>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</si>
  <si>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</si>
  <si>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</si>
  <si>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</si>
  <si>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</si>
  <si>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</si>
  <si>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</si>
  <si>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</si>
  <si>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</si>
  <si>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</si>
  <si>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</si>
  <si>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</si>
  <si>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</si>
  <si>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</si>
  <si>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</si>
  <si>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</si>
  <si>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</si>
  <si>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</si>
  <si>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</si>
  <si>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</si>
  <si>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</si>
  <si>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</si>
  <si>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</si>
  <si>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</si>
  <si>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</si>
  <si>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</si>
  <si>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</si>
  <si>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</si>
  <si>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</si>
  <si>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</si>
  <si>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</si>
  <si>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</si>
  <si>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</si>
  <si>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</si>
  <si>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</si>
  <si>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</si>
  <si>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</si>
  <si>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</si>
  <si>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</si>
  <si>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</si>
  <si>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</si>
  <si>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</si>
  <si>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</si>
  <si>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</si>
  <si>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</si>
  <si>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</si>
  <si>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</si>
  <si>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</si>
  <si>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</si>
  <si>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</si>
  <si>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</si>
  <si>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</si>
  <si>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</si>
  <si>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</si>
  <si>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</si>
  <si>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</si>
  <si>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</si>
  <si>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</si>
  <si>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</si>
  <si>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</si>
  <si>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</si>
  <si>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</si>
  <si>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</si>
  <si>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</si>
  <si>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</si>
  <si>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</si>
  <si>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</si>
  <si>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</si>
  <si>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</si>
  <si>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</si>
  <si>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</si>
  <si>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</si>
  <si>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</si>
  <si>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</si>
  <si>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</si>
  <si>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</si>
  <si>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</si>
  <si>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</si>
  <si>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</si>
  <si>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</si>
  <si>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</si>
  <si>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</si>
  <si>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</si>
  <si>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</si>
  <si>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</si>
  <si>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</si>
  <si>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</si>
  <si>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</si>
  <si>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</si>
  <si>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</si>
  <si>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</si>
  <si>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</si>
  <si>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</si>
  <si>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</si>
  <si>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</si>
  <si>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</si>
  <si>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</si>
  <si>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</si>
  <si>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</si>
  <si>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</si>
  <si>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</si>
  <si>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</si>
  <si>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</si>
  <si>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</si>
  <si>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</si>
  <si>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</si>
  <si>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</si>
  <si>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</si>
  <si>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</si>
  <si>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</si>
  <si>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</si>
  <si>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</si>
  <si>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</si>
  <si>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</si>
  <si>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</si>
  <si>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</si>
  <si>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</si>
  <si>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</si>
  <si>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</si>
  <si>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</si>
  <si>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</si>
  <si>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</si>
  <si>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</si>
  <si>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</si>
  <si>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</si>
  <si>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</si>
  <si>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</si>
  <si>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</si>
  <si>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</si>
  <si>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</si>
  <si>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</si>
  <si>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</si>
  <si>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</si>
  <si>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</si>
  <si>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</si>
  <si>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</si>
  <si>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</si>
  <si>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</si>
  <si>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</si>
  <si>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</si>
  <si>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</si>
  <si>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</si>
  <si>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</si>
  <si>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</si>
  <si>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</si>
  <si>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</si>
  <si>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</si>
  <si>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</si>
  <si>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</si>
  <si>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</si>
  <si>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</si>
  <si>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</si>
  <si>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</si>
  <si>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</si>
  <si>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</si>
  <si>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</si>
  <si>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</si>
  <si>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</si>
  <si>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</si>
  <si>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</si>
  <si>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</si>
  <si>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</si>
  <si>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</si>
  <si>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</si>
  <si>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</si>
  <si>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</si>
  <si>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</si>
  <si>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</si>
  <si>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</si>
  <si>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</si>
  <si>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</si>
  <si>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</si>
  <si>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</si>
  <si>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</si>
  <si>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</si>
  <si>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</si>
  <si>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</si>
  <si>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</si>
  <si>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</si>
  <si>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</si>
  <si>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</si>
  <si>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</si>
  <si>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</si>
  <si>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</si>
  <si>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</si>
  <si>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</si>
  <si>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</si>
  <si>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</si>
  <si>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</si>
  <si>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</si>
  <si>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</si>
  <si>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</si>
  <si>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</si>
  <si>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</si>
  <si>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</si>
  <si>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</si>
  <si>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</si>
  <si>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</si>
  <si>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</si>
  <si>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</si>
  <si>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</si>
  <si>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</si>
  <si>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</si>
  <si>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</si>
  <si>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</si>
  <si>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</si>
  <si>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</si>
  <si>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</si>
  <si>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</si>
  <si>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</si>
  <si>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</si>
  <si>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</si>
  <si>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</si>
  <si>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</si>
  <si>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</si>
  <si>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</si>
  <si>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</si>
  <si>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</si>
  <si>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</si>
  <si>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</si>
  <si>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</si>
  <si>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</si>
  <si>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</si>
  <si>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</si>
  <si>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</si>
  <si>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</si>
  <si>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</si>
  <si>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</si>
  <si>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</si>
  <si>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</si>
  <si>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</si>
  <si>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</si>
  <si>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</si>
  <si>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</si>
  <si>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</si>
  <si>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</si>
  <si>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</si>
  <si>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</si>
  <si>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</si>
  <si>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</si>
  <si>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</si>
  <si>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</si>
  <si>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</si>
  <si>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</si>
  <si>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</si>
  <si>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</si>
  <si>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</si>
  <si>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</si>
  <si>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</si>
  <si>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</si>
  <si>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</si>
  <si>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</si>
  <si>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</si>
  <si>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</si>
  <si>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</si>
  <si>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</si>
  <si>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</si>
  <si>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</si>
  <si>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</si>
  <si>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</si>
  <si>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</si>
  <si>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</si>
  <si>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</si>
  <si>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</si>
  <si>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</si>
  <si>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</si>
  <si>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</si>
  <si>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</si>
  <si>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</si>
  <si>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</si>
  <si>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</si>
  <si>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</si>
  <si>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</si>
  <si>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</si>
  <si>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</si>
  <si>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</si>
  <si>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</si>
  <si>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</si>
  <si>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</si>
  <si>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</si>
  <si>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</si>
  <si>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</si>
  <si>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</si>
  <si>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</si>
  <si>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</si>
  <si>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</si>
  <si>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</si>
  <si>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</si>
  <si>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</si>
  <si>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</si>
  <si>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</si>
  <si>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</si>
  <si>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</si>
  <si>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</si>
  <si>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</si>
  <si>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</si>
  <si>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</si>
  <si>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</si>
  <si>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</si>
  <si>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</si>
  <si>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</si>
  <si>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</si>
  <si>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</si>
  <si>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</si>
  <si>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</si>
  <si>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</si>
  <si>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</si>
  <si>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</si>
  <si>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</si>
  <si>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</si>
  <si>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</si>
  <si>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</si>
  <si>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</si>
  <si>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</si>
  <si>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</si>
  <si>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</si>
  <si>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</si>
  <si>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</si>
  <si>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</si>
  <si>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</si>
  <si>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</si>
  <si>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</si>
  <si>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</si>
  <si>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</si>
  <si>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</si>
  <si>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</si>
  <si>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</si>
  <si>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</si>
  <si>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</si>
  <si>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</si>
  <si>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</si>
  <si>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</si>
  <si>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</si>
  <si>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</si>
  <si>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</si>
  <si>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</si>
  <si>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</si>
  <si>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</si>
  <si>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</si>
  <si>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</si>
  <si>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</si>
  <si>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</si>
  <si>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</si>
  <si>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</si>
  <si>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</si>
  <si>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</si>
  <si>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</si>
  <si>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</si>
  <si>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</si>
  <si>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</si>
  <si>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</si>
  <si>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</si>
  <si>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</si>
  <si>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</si>
  <si>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</si>
  <si>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</si>
  <si>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</si>
  <si>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</si>
  <si>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</si>
  <si>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</si>
  <si>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</si>
  <si>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</si>
  <si>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</si>
  <si>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</si>
  <si>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</si>
  <si>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</si>
  <si>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</si>
  <si>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</si>
  <si>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</si>
  <si>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</si>
  <si>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</si>
  <si>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</si>
  <si>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</si>
  <si>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</si>
  <si>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</si>
  <si>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</si>
  <si>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</si>
  <si>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</si>
  <si>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</si>
  <si>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</si>
  <si>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</si>
  <si>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</si>
  <si>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</si>
  <si>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</si>
  <si>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</si>
  <si>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</si>
  <si>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</si>
  <si>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</si>
  <si>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</si>
  <si>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</si>
  <si>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</si>
  <si>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</si>
  <si>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</si>
  <si>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</si>
  <si>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</si>
  <si>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</si>
  <si>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</si>
  <si>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</si>
  <si>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</si>
  <si>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</si>
  <si>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</si>
  <si>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</si>
  <si>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</si>
  <si>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</si>
  <si>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</si>
  <si>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</si>
  <si>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</si>
  <si>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</si>
  <si>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</si>
  <si>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</si>
  <si>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</si>
  <si>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</si>
  <si>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</si>
  <si>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</si>
  <si>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</si>
  <si>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</si>
  <si>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</si>
  <si>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</si>
  <si>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</si>
  <si>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</si>
  <si>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</si>
  <si>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</si>
  <si>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</si>
  <si>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</si>
  <si>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</si>
  <si>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</si>
  <si>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</si>
  <si>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</si>
  <si>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</si>
  <si>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</si>
  <si>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</si>
  <si>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</si>
  <si>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</si>
  <si>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</si>
  <si>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</si>
  <si>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</si>
  <si>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</si>
  <si>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</si>
  <si>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</si>
  <si>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</si>
  <si>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</si>
  <si>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</si>
  <si>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</si>
  <si>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</si>
  <si>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</si>
  <si>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</si>
  <si>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</si>
  <si>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</si>
  <si>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</si>
  <si>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</si>
  <si>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</si>
  <si>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</si>
  <si>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</si>
  <si>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</si>
  <si>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</si>
  <si>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</si>
  <si>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</si>
  <si>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</si>
  <si>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</si>
  <si>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</si>
  <si>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</si>
  <si>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</si>
  <si>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</si>
  <si>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</si>
  <si>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</si>
  <si>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</si>
  <si>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</si>
  <si>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</si>
  <si>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</si>
  <si>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</si>
  <si>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</si>
  <si>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</si>
  <si>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</si>
  <si>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</si>
  <si>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</si>
  <si>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</si>
  <si>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</si>
  <si>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</si>
  <si>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</si>
  <si>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</si>
  <si>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</si>
  <si>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</si>
  <si>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</si>
  <si>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</si>
  <si>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</si>
  <si>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</si>
  <si>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</si>
  <si>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</si>
  <si>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</si>
  <si>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</si>
  <si>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</si>
  <si>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</si>
  <si>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</si>
  <si>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</si>
  <si>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</si>
  <si>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</si>
  <si>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</si>
  <si>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</si>
  <si>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</si>
  <si>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</si>
  <si>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</si>
  <si>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</si>
  <si>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</si>
  <si>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</si>
  <si>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</si>
  <si>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</si>
  <si>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</si>
  <si>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</si>
  <si>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</si>
  <si>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</si>
  <si>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</si>
  <si>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</si>
  <si>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</si>
  <si>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</si>
  <si>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</si>
  <si>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</si>
  <si>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</si>
  <si>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</si>
  <si>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</si>
  <si>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</si>
  <si>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</si>
  <si>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</si>
  <si>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</si>
  <si>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</si>
  <si>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</si>
  <si>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</si>
  <si>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</si>
  <si>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</si>
  <si>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</si>
  <si>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</si>
  <si>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</si>
  <si>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</si>
  <si>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</si>
  <si>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</si>
  <si>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</si>
  <si>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</si>
  <si>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</si>
  <si>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</si>
  <si>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</si>
  <si>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</si>
  <si>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</si>
  <si>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</si>
  <si>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</si>
  <si>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</si>
  <si>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</si>
  <si>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</si>
  <si>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</si>
  <si>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</si>
  <si>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</si>
  <si>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</si>
  <si>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</si>
  <si>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</si>
  <si>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</si>
  <si>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</si>
  <si>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</si>
  <si>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</si>
  <si>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</si>
  <si>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</si>
  <si>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</si>
  <si>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</si>
  <si>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</si>
  <si>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</si>
  <si>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</si>
  <si>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</si>
  <si>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</si>
  <si>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</si>
  <si>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</si>
  <si>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</si>
  <si>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</si>
  <si>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</si>
  <si>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</si>
  <si>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</si>
  <si>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</si>
  <si>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</si>
  <si>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</si>
  <si>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</si>
  <si>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</si>
  <si>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</si>
  <si>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</si>
  <si>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</si>
  <si>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</si>
  <si>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</si>
  <si>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</si>
  <si>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</si>
  <si>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</si>
  <si>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</si>
  <si>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</si>
  <si>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</si>
  <si>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</si>
  <si>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</si>
  <si>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</si>
  <si>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</si>
  <si>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</si>
  <si>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</si>
  <si>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</si>
  <si>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</si>
  <si>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</si>
  <si>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</si>
  <si>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</si>
  <si>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</si>
  <si>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</si>
  <si>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</si>
  <si>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</si>
  <si>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</si>
  <si>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</si>
  <si>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</si>
  <si>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</si>
  <si>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</si>
  <si>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</si>
  <si>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</si>
  <si>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</si>
  <si>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</si>
  <si>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</si>
  <si>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</si>
  <si>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</si>
  <si>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</si>
  <si>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</si>
  <si>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</si>
  <si>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</si>
  <si>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</si>
  <si>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</si>
  <si>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</si>
  <si>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</si>
  <si>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</si>
  <si>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</si>
  <si>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</si>
  <si>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</si>
  <si>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</si>
  <si>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</si>
  <si>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</si>
  <si>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</si>
  <si>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</si>
  <si>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</si>
  <si>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</si>
  <si>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</si>
  <si>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</si>
  <si>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</si>
  <si>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</si>
  <si>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</si>
  <si>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</si>
  <si>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</si>
  <si>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</si>
  <si>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</si>
  <si>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</si>
  <si>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</si>
  <si>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</si>
  <si>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</si>
  <si>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</si>
  <si>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</si>
  <si>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</si>
  <si>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</si>
  <si>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</si>
  <si>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</si>
  <si>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</si>
  <si>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</si>
  <si>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</si>
  <si>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</si>
  <si>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</si>
  <si>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</si>
  <si>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</si>
  <si>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</si>
  <si>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</si>
  <si>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</si>
  <si>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</si>
  <si>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</si>
  <si>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</si>
  <si>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</si>
  <si>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</si>
  <si>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</si>
  <si>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</si>
  <si>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</si>
  <si>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</si>
  <si>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</si>
  <si>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</si>
  <si>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</si>
  <si>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</si>
  <si>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</si>
  <si>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</si>
  <si>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</si>
  <si>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</si>
  <si>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</si>
  <si>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</si>
  <si>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</si>
  <si>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</si>
  <si>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</si>
  <si>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</si>
  <si>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</si>
  <si>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</si>
  <si>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</si>
  <si>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</si>
  <si>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</si>
  <si>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</si>
  <si>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</si>
  <si>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</si>
  <si>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</si>
  <si>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</si>
  <si>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</si>
  <si>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</si>
  <si>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</si>
  <si>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</si>
  <si>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</si>
  <si>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</si>
  <si>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</si>
  <si>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</si>
  <si>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</si>
  <si>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</si>
  <si>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</si>
  <si>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</si>
  <si>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</si>
  <si>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</si>
  <si>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</si>
  <si>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</si>
  <si>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</si>
  <si>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</si>
  <si>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</si>
  <si>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</si>
  <si>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</si>
  <si>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</si>
  <si>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</si>
  <si>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</si>
  <si>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</si>
  <si>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</si>
  <si>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</si>
  <si>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</si>
  <si>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</si>
  <si>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</si>
  <si>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</si>
  <si>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</si>
  <si>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</si>
  <si>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</si>
  <si>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</si>
  <si>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</si>
  <si>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</si>
  <si>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</si>
  <si>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</si>
  <si>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</si>
  <si>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</si>
  <si>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</si>
  <si>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</si>
  <si>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</si>
  <si>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</si>
  <si>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</si>
  <si>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</si>
  <si>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</si>
  <si>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</si>
  <si>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</si>
  <si>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</si>
  <si>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</si>
  <si>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</si>
  <si>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</si>
  <si>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</si>
  <si>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</si>
  <si>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</si>
  <si>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</si>
  <si>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</si>
  <si>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</si>
  <si>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</si>
  <si>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</si>
  <si>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</si>
  <si>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</si>
  <si>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</si>
  <si>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</si>
  <si>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</si>
  <si>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</si>
  <si>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</si>
  <si>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</si>
  <si>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</si>
  <si>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</si>
  <si>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</si>
  <si>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</si>
  <si>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</si>
  <si>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</si>
  <si>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</si>
  <si>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</si>
  <si>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</si>
  <si>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</si>
  <si>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</si>
  <si>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</si>
  <si>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</si>
  <si>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</si>
  <si>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</si>
  <si>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</si>
  <si>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</si>
  <si>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</si>
  <si>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</si>
  <si>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</si>
  <si>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</si>
  <si>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</si>
  <si>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</si>
  <si>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</si>
  <si>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</si>
  <si>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</si>
  <si>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</si>
  <si>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</si>
  <si>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</si>
  <si>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</si>
  <si>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</si>
  <si>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</si>
  <si>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</si>
  <si>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</si>
  <si>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</si>
  <si>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</si>
  <si>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</si>
  <si>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</si>
  <si>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</si>
  <si>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</si>
  <si>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</si>
  <si>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</si>
  <si>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</si>
  <si>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</si>
  <si>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</si>
  <si>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</si>
  <si>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</si>
  <si>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</si>
  <si>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</si>
  <si>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</si>
  <si>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</si>
  <si>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</si>
  <si>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</si>
  <si>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</si>
  <si>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</si>
  <si>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</si>
  <si>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</si>
  <si>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</si>
  <si>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</si>
  <si>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</si>
  <si>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</si>
  <si>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</si>
  <si>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</si>
  <si>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</si>
  <si>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</si>
  <si>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</si>
  <si>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</si>
  <si>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</si>
  <si>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</si>
  <si>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</si>
  <si>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</si>
  <si>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</si>
  <si>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</si>
  <si>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</si>
  <si>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</si>
  <si>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</si>
  <si>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</si>
  <si>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</si>
  <si>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</si>
  <si>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</si>
  <si>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</si>
  <si>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</si>
  <si>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</si>
  <si>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</si>
  <si>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</si>
  <si>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</si>
  <si>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</si>
  <si>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</si>
  <si>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</si>
  <si>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</si>
  <si>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</si>
  <si>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</si>
  <si>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</si>
  <si>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</si>
  <si>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</si>
  <si>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</si>
  <si>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</si>
  <si>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</si>
  <si>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</si>
  <si>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</si>
  <si>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</si>
  <si>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</si>
  <si>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</si>
  <si>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</si>
  <si>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</si>
  <si>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</si>
  <si>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</si>
  <si>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</si>
  <si>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</si>
  <si>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</si>
  <si>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</si>
  <si>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</si>
  <si>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</si>
  <si>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</si>
  <si>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</si>
  <si>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</si>
  <si>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</si>
  <si>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</si>
  <si>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</si>
  <si>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</si>
  <si>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</si>
  <si>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</si>
  <si>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</si>
  <si>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</si>
  <si>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</si>
  <si>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</si>
  <si>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</si>
  <si>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</si>
  <si>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</si>
  <si>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</si>
  <si>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</si>
  <si>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</si>
  <si>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</si>
  <si>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</si>
  <si>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</si>
  <si>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</si>
  <si>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</si>
  <si>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</si>
  <si>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</si>
  <si>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</si>
  <si>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</si>
  <si>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</si>
  <si>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</si>
  <si>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</si>
  <si>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</si>
  <si>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</si>
  <si>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</si>
  <si>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</si>
  <si>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</si>
  <si>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</si>
  <si>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</si>
  <si>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</si>
  <si>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</si>
  <si>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</si>
  <si>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</si>
  <si>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</si>
  <si>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</si>
  <si>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</si>
  <si>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</si>
  <si>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</si>
  <si>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</si>
  <si>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</si>
  <si>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</si>
  <si>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</si>
  <si>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</si>
  <si>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</si>
  <si>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</si>
  <si>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</si>
  <si>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</si>
  <si>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</si>
  <si>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</si>
  <si>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</si>
  <si>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</si>
  <si>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</si>
  <si>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</si>
  <si>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</si>
  <si>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</si>
  <si>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</si>
  <si>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</si>
  <si>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</si>
  <si>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</si>
  <si>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</si>
  <si>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</si>
  <si>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</si>
  <si>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</si>
  <si>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</si>
  <si>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</si>
  <si>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</si>
  <si>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</si>
  <si>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</si>
  <si>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</si>
  <si>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</si>
  <si>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</si>
  <si>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</si>
  <si>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</si>
  <si>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</si>
  <si>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</si>
  <si>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</si>
  <si>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</si>
  <si>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</si>
  <si>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</si>
  <si>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</si>
  <si>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</si>
  <si>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</si>
  <si>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</si>
  <si>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</si>
  <si>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</si>
  <si>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</si>
  <si>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</si>
  <si>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</si>
  <si>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</si>
  <si>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</si>
  <si>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</si>
  <si>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</si>
  <si>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</si>
  <si>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</si>
  <si>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</si>
  <si>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</si>
  <si>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</si>
  <si>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</si>
  <si>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</si>
  <si>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</si>
  <si>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</si>
  <si>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</si>
  <si>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</si>
  <si>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</si>
  <si>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</si>
  <si>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</si>
  <si>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</si>
  <si>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</si>
  <si>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</si>
  <si>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</si>
  <si>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</si>
  <si>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</si>
  <si>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</si>
  <si>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</si>
  <si>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</si>
  <si>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</si>
  <si>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</si>
  <si>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</si>
  <si>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</si>
  <si>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</si>
  <si>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</si>
  <si>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</si>
  <si>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</si>
  <si>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</si>
  <si>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</si>
  <si>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</si>
  <si>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</si>
  <si>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</si>
  <si>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</si>
  <si>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</si>
  <si>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</si>
  <si>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</si>
  <si>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</si>
  <si>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</si>
  <si>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</si>
  <si>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</si>
  <si>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</si>
  <si>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</si>
  <si>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</si>
  <si>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</si>
  <si>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</si>
  <si>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</si>
  <si>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</si>
  <si>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</si>
  <si>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</si>
  <si>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</si>
  <si>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</si>
  <si>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</si>
  <si>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</si>
  <si>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</si>
  <si>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</si>
  <si>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</si>
  <si>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</si>
  <si>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</si>
  <si>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</si>
  <si>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</si>
  <si>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</si>
  <si>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</si>
  <si>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</si>
  <si>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</si>
  <si>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</si>
  <si>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</si>
  <si>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</si>
  <si>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</si>
  <si>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</si>
  <si>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</si>
  <si>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</si>
  <si>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</si>
  <si>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</si>
  <si>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</si>
  <si>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</si>
  <si>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</si>
  <si>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</si>
  <si>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</si>
  <si>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</si>
  <si>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</si>
  <si>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</si>
  <si>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</si>
  <si>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</si>
  <si>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</si>
  <si>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</si>
  <si>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</si>
  <si>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</si>
  <si>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</si>
  <si>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</si>
  <si>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</si>
  <si>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</si>
  <si>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</si>
  <si>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</si>
  <si>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</si>
  <si>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</si>
  <si>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</si>
  <si>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</si>
  <si>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</si>
  <si>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</si>
  <si>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</si>
  <si>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</si>
  <si>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</si>
  <si>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</si>
  <si>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</si>
  <si>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</si>
  <si>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</si>
  <si>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</si>
  <si>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</si>
  <si>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</si>
  <si>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</si>
  <si>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</si>
  <si>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</si>
  <si>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</si>
  <si>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</si>
  <si>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</si>
  <si>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</si>
  <si>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</si>
  <si>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</si>
  <si>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</si>
  <si>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</si>
  <si>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</si>
  <si>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</si>
  <si>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</si>
  <si>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</si>
  <si>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</si>
  <si>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</si>
  <si>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</si>
  <si>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</si>
  <si>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</si>
  <si>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</si>
  <si>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</si>
  <si>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</si>
  <si>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</si>
  <si>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</si>
  <si>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</si>
  <si>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</si>
  <si>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</si>
  <si>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</si>
  <si>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</si>
  <si>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</si>
  <si>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</si>
  <si>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</si>
  <si>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</si>
  <si>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</si>
  <si>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</si>
  <si>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</si>
  <si>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</si>
  <si>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</si>
  <si>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</si>
  <si>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</si>
  <si>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</si>
  <si>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</si>
  <si>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</si>
  <si>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</si>
  <si>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</si>
  <si>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</si>
  <si>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</si>
  <si>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</si>
  <si>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</si>
  <si>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</si>
  <si>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</si>
  <si>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</si>
  <si>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</si>
  <si>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</si>
  <si>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</si>
  <si>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</si>
  <si>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</si>
  <si>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</si>
  <si>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</si>
  <si>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</si>
  <si>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</si>
  <si>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</si>
  <si>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</si>
  <si>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</si>
  <si>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</si>
  <si>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</si>
  <si>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</si>
  <si>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</si>
  <si>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</si>
  <si>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</si>
  <si>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</si>
  <si>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</si>
  <si>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</si>
  <si>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</si>
  <si>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</si>
  <si>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</si>
  <si>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</si>
  <si>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</si>
  <si>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</si>
  <si>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</si>
  <si>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</si>
  <si>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</si>
  <si>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</si>
  <si>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</si>
  <si>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</si>
  <si>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</si>
  <si>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</si>
  <si>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</si>
  <si>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</si>
  <si>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</si>
  <si>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</si>
  <si>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</si>
  <si>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</si>
  <si>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</si>
  <si>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</si>
  <si>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</si>
  <si>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</si>
  <si>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</si>
  <si>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</si>
  <si>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</si>
  <si>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</si>
  <si>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</si>
  <si>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</si>
  <si>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</si>
  <si>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</si>
  <si>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</si>
  <si>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</si>
  <si>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</si>
  <si>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</si>
  <si>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</si>
  <si>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</si>
  <si>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</si>
  <si>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</si>
  <si>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</si>
  <si>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</si>
  <si>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</si>
  <si>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</si>
  <si>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</si>
  <si>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</si>
  <si>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</si>
  <si>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</si>
  <si>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</si>
  <si>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</si>
  <si>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</si>
  <si>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</si>
  <si>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</si>
  <si>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</si>
  <si>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</si>
  <si>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</si>
  <si>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</si>
  <si>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</si>
  <si>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</si>
  <si>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</si>
  <si>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</si>
  <si>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</si>
  <si>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</si>
  <si>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</si>
  <si>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</si>
  <si>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</si>
  <si>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</si>
  <si>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</si>
  <si>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</si>
  <si>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</si>
  <si>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</si>
  <si>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</si>
  <si>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</si>
  <si>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</si>
  <si>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</si>
  <si>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</si>
  <si>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</si>
  <si>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</si>
  <si>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</si>
  <si>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</si>
  <si>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</si>
  <si>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</si>
  <si>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</si>
  <si>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</si>
  <si>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</si>
  <si>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</si>
  <si>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</si>
  <si>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</si>
  <si>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</si>
  <si>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</si>
  <si>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</si>
  <si>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</si>
  <si>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</si>
  <si>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</si>
  <si>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</si>
  <si>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</si>
  <si>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</si>
  <si>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</si>
  <si>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</si>
  <si>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</si>
  <si>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</si>
  <si>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</si>
  <si>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</si>
  <si>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</si>
  <si>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</si>
  <si>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</si>
  <si>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</si>
  <si>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</si>
  <si>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</si>
  <si>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</si>
  <si>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</si>
  <si>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</si>
  <si>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</si>
  <si>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</si>
  <si>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</si>
  <si>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</si>
  <si>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</si>
  <si>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</si>
  <si>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</si>
  <si>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</si>
  <si>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</si>
  <si>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</si>
  <si>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</si>
  <si>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</si>
  <si>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</si>
  <si>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</si>
  <si>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</si>
  <si>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</si>
  <si>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</si>
  <si>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</si>
  <si>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</si>
  <si>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</si>
  <si>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</si>
  <si>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</si>
  <si>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</si>
  <si>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</si>
  <si>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</si>
  <si>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</si>
  <si>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</si>
  <si>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</si>
  <si>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</si>
  <si>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</si>
  <si>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</si>
  <si>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</si>
  <si>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</si>
  <si>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</si>
  <si>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</si>
  <si>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</si>
  <si>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</si>
  <si>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</si>
  <si>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</si>
  <si>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</si>
  <si>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</si>
  <si>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</si>
  <si>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</si>
  <si>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</si>
  <si>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</si>
  <si>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</si>
  <si>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</si>
  <si>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</si>
  <si>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</si>
  <si>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</si>
  <si>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</si>
  <si>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</si>
  <si>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</si>
  <si>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</si>
  <si>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</si>
  <si>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</si>
  <si>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</si>
  <si>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</si>
  <si>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</si>
  <si>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</si>
  <si>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</si>
  <si>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</si>
  <si>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</si>
  <si>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</si>
  <si>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</si>
  <si>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</si>
  <si>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</si>
  <si>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</si>
  <si>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</si>
  <si>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</si>
  <si>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</si>
  <si>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</si>
  <si>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</si>
  <si>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</si>
  <si>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</si>
  <si>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</si>
  <si>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</si>
  <si>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</si>
  <si>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</si>
  <si>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</si>
  <si>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</si>
  <si>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</si>
  <si>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</si>
  <si>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</si>
  <si>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</si>
  <si>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</si>
  <si>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</si>
  <si>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</si>
  <si>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</si>
  <si>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</si>
  <si>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</si>
  <si>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</si>
  <si>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</si>
  <si>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</si>
  <si>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</si>
  <si>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</si>
  <si>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</si>
  <si>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</si>
  <si>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</si>
  <si>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</si>
  <si>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</si>
  <si>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</si>
  <si>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</si>
  <si>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</si>
  <si>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</si>
  <si>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</si>
  <si>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</si>
  <si>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</si>
  <si>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</si>
  <si>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</si>
  <si>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</si>
  <si>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</si>
  <si>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</si>
  <si>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</si>
  <si>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</si>
  <si>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</si>
  <si>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</si>
  <si>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</si>
  <si>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</si>
  <si>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</si>
  <si>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</si>
  <si>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</si>
  <si>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</si>
  <si>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</si>
  <si>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</si>
  <si>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</si>
  <si>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</si>
  <si>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</si>
  <si>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</si>
  <si>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</si>
  <si>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</si>
  <si>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</si>
  <si>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</si>
  <si>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</si>
  <si>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</si>
  <si>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</si>
  <si>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</si>
  <si>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</si>
  <si>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</si>
  <si>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</si>
  <si>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</si>
  <si>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</si>
  <si>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</si>
  <si>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</si>
  <si>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</si>
  <si>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</si>
  <si>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</si>
  <si>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</si>
  <si>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</si>
  <si>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</si>
  <si>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</si>
  <si>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</si>
  <si>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</si>
  <si>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</si>
  <si>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</si>
  <si>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</si>
  <si>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</si>
  <si>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</si>
  <si>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</si>
  <si>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</si>
  <si>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</si>
  <si>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</si>
  <si>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</si>
  <si>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</si>
  <si>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</si>
  <si>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</si>
  <si>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</si>
  <si>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</si>
  <si>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</si>
  <si>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</si>
  <si>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</si>
  <si>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</si>
  <si>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</si>
  <si>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</si>
  <si>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</si>
  <si>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</si>
  <si>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</si>
  <si>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</si>
  <si>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</si>
  <si>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</si>
  <si>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</si>
  <si>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</si>
  <si>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</si>
  <si>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</si>
  <si>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</si>
  <si>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</si>
  <si>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</si>
  <si>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</si>
  <si>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</si>
  <si>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</si>
  <si>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</si>
  <si>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</si>
  <si>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</si>
  <si>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</si>
  <si>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</si>
  <si>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</si>
  <si>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</si>
  <si>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</si>
  <si>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</si>
  <si>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</si>
  <si>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</si>
  <si>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</si>
  <si>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</si>
  <si>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</si>
  <si>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</si>
  <si>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</si>
  <si>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</si>
  <si>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</si>
  <si>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</si>
  <si>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</si>
  <si>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</si>
  <si>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</si>
  <si>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</si>
  <si>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</si>
  <si>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</si>
  <si>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</si>
  <si>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</si>
  <si>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</si>
  <si>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</si>
  <si>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</si>
  <si>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</si>
  <si>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</si>
  <si>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</si>
  <si>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</si>
  <si>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</si>
  <si>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</si>
  <si>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</si>
  <si>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</si>
  <si>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</si>
  <si>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</si>
  <si>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</si>
  <si>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</si>
  <si>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</si>
  <si>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</si>
  <si>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</si>
  <si>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</si>
  <si>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</si>
  <si>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</si>
  <si>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</si>
  <si>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</si>
  <si>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</si>
  <si>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</si>
  <si>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</si>
  <si>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</si>
  <si>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</si>
  <si>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</si>
  <si>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</si>
  <si>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</si>
  <si>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</si>
  <si>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</si>
  <si>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</si>
  <si>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</si>
  <si>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</si>
  <si>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</si>
  <si>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</si>
  <si>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</si>
  <si>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</si>
  <si>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</si>
  <si>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</si>
  <si>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</si>
  <si>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</si>
  <si>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</si>
  <si>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</si>
  <si>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</si>
  <si>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</si>
  <si>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</si>
  <si>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</si>
  <si>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</si>
  <si>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</si>
  <si>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</si>
  <si>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</si>
  <si>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</si>
  <si>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</si>
  <si>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</si>
  <si>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</si>
  <si>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</si>
  <si>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</si>
  <si>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</si>
  <si>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</si>
  <si>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</si>
  <si>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</si>
  <si>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</si>
  <si>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</si>
  <si>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</si>
  <si>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</si>
  <si>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</si>
  <si>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</si>
  <si>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</si>
  <si>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</si>
  <si>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</si>
  <si>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</si>
  <si>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</si>
  <si>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</si>
  <si>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</si>
  <si>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</si>
  <si>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</si>
  <si>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</si>
  <si>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</si>
  <si>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</si>
  <si>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</si>
  <si>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</si>
  <si>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</si>
  <si>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</si>
  <si>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</si>
  <si>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</si>
  <si>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</si>
  <si>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</si>
  <si>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</si>
  <si>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</si>
  <si>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</si>
  <si>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</si>
  <si>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</si>
  <si>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</si>
  <si>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</si>
  <si>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</si>
  <si>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</si>
  <si>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</si>
  <si>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</si>
  <si>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</si>
  <si>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</si>
  <si>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</si>
  <si>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</si>
  <si>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</si>
  <si>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</si>
  <si>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</si>
  <si>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</si>
  <si>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</si>
  <si>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</si>
  <si>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</si>
  <si>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</si>
  <si>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</si>
  <si>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</si>
  <si>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</si>
  <si>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</si>
  <si>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</si>
  <si>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</si>
  <si>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</si>
  <si>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</si>
  <si>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</si>
  <si>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</si>
  <si>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</si>
  <si>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</si>
  <si>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</si>
  <si>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</si>
  <si>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</si>
  <si>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</si>
  <si>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</si>
  <si>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</si>
  <si>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</si>
  <si>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</si>
  <si>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</si>
  <si>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</si>
  <si>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</si>
  <si>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</si>
  <si>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</si>
  <si>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</si>
  <si>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</si>
  <si>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</si>
  <si>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</si>
  <si>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</si>
  <si>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</si>
  <si>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</si>
  <si>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</si>
  <si>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</si>
  <si>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</si>
  <si>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</si>
  <si>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</si>
  <si>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</si>
  <si>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</si>
  <si>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</si>
  <si>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</si>
  <si>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</si>
  <si>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</si>
  <si>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</si>
  <si>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</si>
  <si>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</si>
  <si>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</si>
  <si>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</si>
  <si>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</si>
  <si>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</si>
  <si>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</si>
  <si>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</si>
  <si>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</si>
  <si>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</si>
  <si>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</si>
  <si>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</si>
  <si>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</si>
  <si>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</si>
  <si>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</si>
  <si>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</si>
  <si>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</si>
  <si>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</si>
  <si>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</si>
  <si>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</si>
  <si>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</si>
  <si>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</si>
  <si>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</si>
  <si>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</si>
  <si>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</si>
  <si>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</si>
  <si>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</si>
  <si>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</si>
  <si>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</si>
  <si>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</si>
  <si>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</si>
  <si>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</si>
  <si>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</si>
  <si>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</si>
  <si>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</si>
  <si>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</si>
  <si>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</si>
  <si>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</si>
  <si>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</si>
  <si>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</si>
  <si>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</si>
  <si>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</si>
  <si>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</si>
  <si>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</si>
  <si>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</si>
  <si>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</si>
  <si>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</si>
  <si>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</si>
  <si>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</si>
  <si>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</si>
  <si>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</si>
  <si>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</si>
  <si>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</si>
  <si>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</si>
  <si>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</si>
  <si>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</si>
  <si>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</si>
  <si>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</si>
  <si>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</si>
  <si>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</si>
  <si>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</si>
  <si>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</si>
  <si>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</si>
  <si>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</si>
  <si>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</si>
  <si>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</si>
  <si>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</si>
  <si>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</si>
  <si>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</si>
  <si>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</si>
  <si>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</si>
  <si>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</si>
  <si>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</si>
  <si>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</si>
  <si>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</si>
  <si>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</si>
  <si>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</si>
  <si>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</si>
  <si>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</si>
  <si>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</si>
  <si>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</si>
  <si>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</si>
  <si>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</si>
  <si>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</si>
  <si>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</si>
  <si>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</si>
  <si>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</si>
  <si>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</si>
  <si>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</si>
  <si>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</si>
  <si>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</si>
  <si>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</si>
  <si>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</si>
  <si>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</si>
  <si>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</si>
  <si>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</si>
  <si>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</si>
  <si>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</si>
  <si>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</si>
  <si>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</si>
  <si>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</si>
  <si>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</si>
  <si>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</si>
  <si>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</si>
  <si>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</si>
  <si>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</si>
  <si>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</si>
  <si>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</si>
  <si>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</si>
  <si>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</si>
  <si>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</si>
  <si>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</si>
  <si>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</si>
  <si>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</si>
  <si>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</si>
  <si>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</si>
  <si>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</si>
  <si>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</si>
  <si>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</si>
  <si>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</si>
  <si>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</si>
  <si>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</si>
  <si>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</si>
  <si>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</si>
  <si>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</si>
  <si>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</si>
  <si>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</si>
  <si>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</si>
  <si>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</si>
  <si>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</si>
  <si>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</si>
  <si>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</si>
  <si>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</si>
  <si>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</si>
  <si>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</si>
  <si>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</si>
  <si>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</si>
  <si>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</si>
  <si>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</si>
  <si>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</si>
  <si>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</si>
  <si>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</si>
  <si>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</si>
  <si>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</si>
  <si>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</si>
  <si>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</si>
  <si>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</si>
  <si>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</si>
  <si>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</si>
  <si>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</si>
  <si>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</si>
  <si>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</si>
  <si>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</si>
  <si>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</si>
  <si>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</si>
  <si>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</si>
  <si>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</si>
  <si>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</si>
  <si>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</si>
  <si>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</si>
  <si>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</si>
  <si>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</si>
  <si>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</si>
  <si>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</si>
  <si>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</si>
  <si>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</si>
  <si>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</si>
  <si>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</si>
  <si>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</si>
  <si>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</si>
  <si>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</si>
  <si>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</si>
  <si>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</si>
  <si>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</si>
  <si>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</si>
  <si>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</si>
  <si>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</si>
  <si>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</si>
  <si>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</si>
  <si>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</si>
  <si>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</si>
  <si>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</si>
  <si>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</si>
  <si>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</si>
  <si>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</si>
  <si>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</si>
  <si>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</si>
  <si>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</si>
  <si>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</si>
  <si>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</si>
  <si>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</si>
  <si>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</si>
  <si>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</si>
  <si>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</si>
  <si>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</si>
  <si>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</si>
  <si>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</si>
  <si>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</si>
  <si>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</si>
  <si>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</si>
  <si>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</si>
  <si>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</si>
  <si>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</si>
  <si>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</si>
  <si>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</si>
  <si>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</si>
  <si>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</si>
  <si>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</si>
  <si>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</si>
  <si>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</si>
  <si>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</si>
  <si>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</si>
  <si>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</si>
  <si>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</si>
  <si>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</si>
  <si>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</si>
  <si>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</si>
  <si>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</si>
  <si>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</si>
  <si>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</si>
  <si>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</si>
  <si>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</si>
  <si>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</si>
  <si>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</si>
  <si>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</si>
  <si>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</si>
  <si>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</si>
  <si>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</si>
  <si>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</si>
  <si>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</si>
  <si>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</si>
  <si>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</si>
  <si>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</si>
  <si>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</si>
  <si>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</si>
  <si>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</si>
  <si>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</si>
  <si>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</si>
  <si>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</si>
  <si>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</si>
  <si>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</si>
  <si>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</si>
  <si>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</si>
  <si>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</si>
  <si>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</si>
  <si>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</si>
  <si>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</si>
  <si>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</si>
  <si>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</si>
  <si>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</si>
  <si>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</si>
  <si>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</si>
  <si>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</si>
  <si>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</si>
  <si>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</si>
  <si>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</si>
  <si>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</si>
  <si>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</si>
  <si>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</si>
  <si>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</si>
  <si>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</si>
  <si>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</si>
  <si>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</si>
  <si>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</si>
  <si>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</si>
  <si>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</si>
  <si>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</si>
  <si>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</si>
  <si>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</si>
  <si>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</si>
  <si>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</si>
  <si>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</si>
  <si>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</si>
  <si>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</si>
  <si>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</si>
  <si>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</si>
  <si>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</si>
  <si>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</si>
  <si>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</si>
  <si>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</si>
  <si>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</si>
  <si>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</si>
  <si>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</si>
  <si>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</si>
  <si>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</si>
  <si>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</si>
  <si>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</si>
  <si>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</si>
  <si>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</si>
  <si>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</si>
  <si>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</si>
  <si>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</si>
  <si>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</si>
  <si>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</si>
  <si>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</si>
  <si>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</si>
  <si>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</si>
  <si>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</si>
  <si>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</si>
  <si>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</si>
  <si>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</si>
  <si>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</si>
  <si>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</si>
  <si>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</si>
  <si>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</si>
  <si>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</si>
  <si>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</si>
  <si>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</si>
  <si>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</si>
  <si>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</si>
  <si>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</si>
  <si>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</si>
  <si>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</si>
  <si>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</si>
  <si>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</si>
  <si>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</si>
  <si>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</si>
  <si>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</si>
  <si>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</si>
  <si>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</si>
  <si>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</si>
  <si>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</si>
  <si>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</si>
  <si>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</si>
  <si>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</si>
  <si>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</si>
  <si>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</si>
  <si>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</si>
  <si>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</si>
  <si>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</si>
  <si>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</si>
  <si>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</si>
  <si>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</si>
  <si>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</si>
  <si>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</si>
  <si>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</si>
  <si>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</si>
  <si>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</si>
  <si>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</si>
  <si>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</si>
  <si>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</si>
  <si>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</si>
  <si>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</si>
  <si>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</si>
  <si>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</si>
  <si>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</si>
  <si>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</si>
  <si>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</si>
  <si>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</si>
  <si>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</si>
  <si>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</si>
  <si>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</si>
  <si>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</si>
  <si>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</si>
  <si>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</si>
  <si>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</si>
  <si>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</si>
  <si>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</si>
  <si>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</si>
  <si>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</si>
  <si>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</si>
  <si>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</si>
  <si>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</si>
  <si>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</si>
  <si>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</si>
  <si>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</si>
  <si>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</si>
  <si>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</si>
  <si>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</si>
  <si>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</si>
  <si>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</si>
  <si>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</si>
  <si>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</si>
  <si>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</si>
  <si>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</si>
  <si>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</si>
  <si>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</si>
  <si>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</si>
  <si>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</si>
  <si>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</si>
  <si>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</si>
  <si>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</si>
  <si>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</si>
  <si>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</si>
  <si>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</si>
  <si>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</si>
  <si>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</si>
  <si>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</si>
  <si>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</si>
  <si>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</si>
  <si>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</si>
  <si>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</si>
  <si>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</si>
  <si>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</si>
  <si>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</si>
  <si>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</si>
  <si>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</si>
  <si>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</si>
  <si>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</si>
  <si>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</si>
  <si>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</si>
  <si>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</si>
  <si>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</si>
  <si>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</si>
  <si>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</si>
  <si>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</si>
  <si>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</si>
  <si>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</si>
  <si>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</si>
  <si>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</si>
  <si>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</si>
  <si>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</si>
  <si>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</si>
  <si>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</si>
  <si>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</si>
  <si>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</si>
  <si>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</si>
  <si>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</si>
  <si>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</si>
  <si>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</si>
  <si>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</si>
  <si>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</si>
  <si>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</si>
  <si>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</si>
  <si>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</si>
  <si>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</si>
  <si>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</si>
  <si>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</si>
  <si>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</si>
  <si>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</si>
  <si>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</si>
  <si>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</si>
  <si>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</si>
  <si>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</si>
  <si>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</si>
  <si>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</si>
  <si>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</si>
  <si>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</si>
  <si>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</si>
  <si>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</si>
  <si>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</si>
  <si>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</si>
  <si>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</si>
  <si>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</si>
  <si>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</si>
  <si>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</si>
  <si>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</si>
  <si>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</si>
  <si>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</si>
  <si>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</si>
  <si>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</si>
  <si>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</si>
  <si>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</si>
  <si>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</si>
  <si>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</si>
  <si>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</si>
  <si>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</si>
  <si>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</si>
  <si>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</si>
  <si>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</si>
  <si>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</si>
  <si>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</si>
  <si>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</si>
  <si>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</si>
  <si>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</si>
  <si>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</si>
  <si>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</si>
  <si>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</si>
  <si>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</si>
  <si>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</si>
  <si>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</si>
  <si>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</si>
  <si>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</si>
  <si>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</si>
  <si>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</si>
  <si>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</si>
  <si>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</si>
  <si>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</si>
  <si>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</si>
  <si>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</si>
  <si>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</si>
  <si>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</si>
  <si>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</si>
  <si>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</si>
  <si>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</si>
  <si>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</si>
  <si>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</si>
  <si>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</si>
  <si>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</si>
  <si>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</si>
  <si>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</si>
  <si>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</si>
  <si>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</si>
  <si>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</si>
  <si>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</si>
  <si>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</si>
  <si>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</si>
  <si>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</si>
  <si>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</si>
  <si>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</si>
  <si>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</si>
  <si>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</si>
  <si>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</si>
  <si>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</si>
  <si>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</si>
  <si>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</si>
  <si>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</si>
  <si>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</si>
  <si>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</si>
  <si>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</si>
  <si>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</si>
  <si>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</si>
  <si>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</si>
  <si>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</si>
  <si>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</si>
  <si>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</si>
  <si>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</si>
  <si>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</si>
  <si>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</si>
  <si>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</si>
  <si>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</si>
  <si>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</si>
  <si>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</si>
  <si>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</si>
  <si>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</si>
  <si>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</si>
  <si>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</si>
  <si>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</si>
  <si>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</si>
  <si>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</si>
  <si>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</si>
  <si>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</si>
  <si>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</si>
  <si>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</si>
  <si>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</si>
  <si>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</si>
  <si>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</si>
  <si>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</si>
  <si>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</si>
  <si>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</si>
  <si>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</si>
  <si>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</si>
  <si>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</si>
  <si>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</si>
  <si>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</si>
  <si>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</si>
  <si>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</si>
  <si>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</si>
  <si>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</si>
  <si>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</si>
  <si>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</si>
  <si>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</si>
  <si>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</si>
  <si>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</si>
  <si>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</si>
  <si>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</si>
  <si>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</si>
  <si>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</si>
  <si>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</si>
  <si>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</si>
  <si>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</si>
  <si>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</si>
  <si>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</si>
  <si>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</si>
  <si>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</si>
  <si>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</si>
  <si>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</si>
  <si>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</si>
  <si>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</si>
  <si>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</si>
  <si>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</si>
  <si>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</si>
  <si>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</si>
  <si>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</si>
  <si>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</si>
  <si>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</si>
  <si>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</si>
  <si>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</si>
  <si>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</si>
  <si>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</si>
  <si>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</si>
  <si>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</si>
  <si>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</si>
  <si>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</si>
  <si>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</si>
  <si>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</si>
  <si>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</si>
  <si>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</si>
  <si>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</si>
  <si>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</si>
  <si>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</si>
  <si>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</si>
  <si>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</si>
  <si>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</si>
  <si>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</si>
  <si>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</si>
  <si>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</si>
  <si>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</si>
  <si>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</si>
  <si>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</si>
  <si>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</si>
  <si>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</si>
  <si>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</si>
  <si>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</si>
  <si>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</si>
  <si>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</si>
  <si>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</si>
  <si>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</si>
  <si>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</si>
  <si>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</si>
  <si>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</si>
  <si>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</si>
  <si>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</si>
  <si>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</si>
  <si>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</si>
  <si>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</si>
  <si>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</si>
  <si>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</si>
  <si>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</si>
  <si>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</si>
  <si>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</si>
  <si>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</si>
  <si>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</si>
  <si>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</si>
  <si>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</si>
  <si>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</si>
  <si>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</si>
  <si>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</si>
  <si>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</si>
  <si>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</si>
  <si>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</si>
  <si>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</si>
  <si>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</si>
  <si>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</si>
  <si>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</si>
  <si>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</si>
  <si>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</si>
  <si>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</si>
  <si>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</si>
  <si>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</si>
  <si>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</si>
  <si>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</si>
  <si>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</si>
  <si>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</si>
  <si>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</si>
  <si>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</si>
  <si>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</si>
  <si>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</si>
  <si>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</si>
  <si>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</si>
  <si>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</si>
  <si>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</si>
  <si>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</si>
  <si>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</si>
  <si>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</si>
  <si>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</si>
  <si>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</si>
  <si>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</si>
  <si>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</si>
  <si>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</si>
  <si>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</si>
  <si>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</si>
  <si>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</si>
  <si>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</si>
  <si>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</si>
  <si>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</si>
  <si>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</si>
  <si>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</si>
  <si>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</si>
  <si>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</si>
  <si>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</si>
  <si>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</si>
  <si>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</si>
  <si>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</si>
  <si>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</si>
  <si>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</si>
  <si>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</si>
  <si>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</si>
  <si>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</si>
  <si>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</si>
  <si>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</si>
  <si>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</si>
  <si>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</si>
  <si>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</si>
  <si>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</si>
  <si>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</si>
  <si>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</si>
  <si>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</si>
  <si>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</si>
  <si>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</si>
  <si>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</si>
  <si>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</si>
  <si>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</si>
  <si>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</si>
  <si>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</si>
  <si>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</si>
  <si>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</si>
  <si>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</si>
  <si>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</si>
  <si>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</si>
  <si>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</si>
  <si>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</si>
  <si>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</si>
  <si>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</si>
  <si>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</si>
  <si>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</si>
  <si>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</si>
  <si>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</si>
  <si>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</si>
  <si>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</si>
  <si>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</si>
  <si>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</si>
  <si>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</si>
  <si>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</si>
  <si>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</si>
  <si>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</si>
  <si>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</si>
  <si>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</si>
  <si>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</si>
  <si>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</si>
  <si>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</si>
  <si>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</si>
  <si>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</si>
  <si>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</si>
  <si>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</si>
  <si>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</si>
  <si>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</si>
  <si>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</si>
  <si>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</si>
  <si>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</si>
  <si>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</si>
  <si>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</si>
  <si>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</si>
  <si>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</si>
  <si>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</si>
  <si>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</si>
  <si>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</si>
  <si>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</si>
  <si>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</si>
  <si>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</si>
  <si>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</si>
  <si>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</si>
  <si>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</si>
  <si>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</si>
  <si>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</si>
  <si>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</si>
  <si>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</si>
  <si>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</si>
  <si>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</si>
  <si>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</si>
  <si>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</si>
  <si>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</si>
  <si>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</si>
  <si>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</si>
  <si>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</si>
  <si>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</si>
  <si>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</si>
  <si>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</si>
  <si>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</si>
  <si>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</si>
  <si>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</si>
  <si>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</si>
  <si>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</si>
  <si>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</si>
  <si>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</si>
  <si>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</si>
  <si>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</si>
  <si>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</si>
  <si>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</si>
  <si>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</si>
  <si>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</si>
  <si>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</si>
  <si>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</si>
  <si>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</si>
  <si>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</si>
  <si>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</si>
  <si>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</si>
  <si>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</si>
  <si>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</si>
  <si>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</si>
  <si>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</si>
  <si>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</si>
  <si>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</si>
  <si>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</si>
  <si>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</si>
  <si>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</si>
  <si>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</si>
  <si>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</si>
  <si>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</si>
  <si>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</si>
  <si>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</si>
  <si>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</si>
  <si>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</si>
  <si>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</si>
  <si>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</si>
  <si>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</si>
  <si>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</si>
  <si>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</si>
  <si>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</si>
  <si>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</si>
  <si>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</si>
  <si>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</si>
  <si>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</si>
  <si>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</si>
  <si>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</si>
  <si>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</si>
  <si>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</si>
  <si>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</si>
  <si>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</si>
  <si>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</si>
  <si>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</si>
  <si>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</si>
  <si>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</si>
  <si>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</si>
  <si>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</si>
  <si>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</si>
  <si>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</si>
  <si>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</si>
  <si>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</si>
  <si>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</si>
  <si>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</si>
  <si>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</si>
  <si>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</si>
  <si>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</si>
  <si>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</si>
  <si>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</si>
  <si>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</si>
  <si>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</si>
  <si>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</si>
  <si>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</si>
  <si>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</si>
  <si>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</si>
  <si>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</si>
  <si>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</si>
  <si>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</si>
  <si>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</si>
  <si>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</si>
  <si>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</si>
  <si>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</si>
  <si>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</si>
  <si>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</si>
  <si>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</si>
  <si>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</si>
  <si>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</si>
  <si>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</si>
  <si>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</si>
  <si>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</si>
  <si>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</si>
  <si>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</si>
  <si>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</si>
  <si>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</si>
  <si>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</si>
  <si>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</si>
  <si>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</si>
  <si>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</si>
  <si>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</si>
  <si>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</si>
  <si>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</si>
  <si>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</si>
  <si>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</si>
  <si>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</si>
  <si>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</si>
  <si>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</si>
  <si>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</si>
  <si>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</si>
  <si>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</si>
  <si>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</si>
  <si>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</si>
  <si>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</si>
  <si>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</si>
  <si>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</si>
  <si>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</si>
  <si>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</si>
  <si>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</si>
  <si>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</si>
  <si>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</si>
  <si>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</si>
  <si>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</si>
  <si>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</si>
  <si>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</si>
  <si>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</si>
  <si>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</si>
  <si>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</si>
  <si>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</si>
  <si>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</si>
  <si>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</si>
  <si>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</si>
  <si>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</si>
  <si>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</si>
  <si>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</si>
  <si>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</si>
  <si>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</si>
  <si>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</si>
  <si>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</si>
  <si>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</si>
  <si>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</si>
  <si>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</si>
  <si>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</si>
  <si>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</si>
  <si>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</si>
  <si>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</si>
  <si>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</si>
  <si>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</si>
  <si>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</si>
  <si>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</si>
  <si>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</si>
  <si>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</si>
  <si>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</si>
  <si>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</si>
  <si>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</si>
  <si>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</si>
  <si>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</si>
  <si>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</si>
  <si>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</si>
  <si>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</si>
  <si>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</si>
  <si>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</si>
  <si>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</si>
  <si>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</si>
  <si>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</si>
  <si>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</si>
  <si>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</si>
  <si>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</si>
  <si>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</si>
  <si>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</si>
  <si>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</si>
  <si>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</si>
  <si>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</si>
  <si>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</si>
  <si>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</si>
  <si>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</si>
  <si>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</si>
  <si>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</si>
  <si>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</si>
  <si>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</si>
  <si>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</si>
  <si>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</si>
  <si>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</si>
  <si>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</si>
  <si>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</si>
  <si>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</si>
  <si>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</si>
  <si>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</si>
  <si>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</si>
  <si>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</si>
  <si>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</si>
  <si>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</si>
  <si>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</si>
  <si>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</si>
  <si>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</si>
  <si>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</si>
  <si>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</si>
  <si>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</si>
  <si>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</si>
  <si>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</si>
  <si>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</si>
  <si>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</si>
  <si>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</si>
  <si>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</si>
  <si>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</si>
  <si>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</si>
  <si>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</si>
  <si>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</si>
  <si>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</si>
  <si>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</si>
  <si>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</si>
  <si>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</si>
  <si>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</si>
  <si>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</si>
  <si>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</si>
  <si>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</si>
  <si>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</si>
  <si>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</si>
  <si>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</si>
  <si>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</si>
  <si>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</si>
  <si>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</si>
  <si>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</si>
  <si>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</si>
  <si>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</si>
  <si>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</si>
  <si>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</si>
  <si>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</si>
  <si>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</si>
  <si>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</si>
  <si>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</si>
  <si>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</si>
  <si>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</si>
  <si>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</si>
  <si>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</si>
  <si>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</si>
  <si>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</si>
  <si>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</si>
  <si>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</si>
  <si>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</si>
  <si>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</si>
  <si>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</si>
  <si>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</si>
  <si>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</si>
  <si>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</si>
  <si>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</si>
  <si>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</si>
  <si>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</si>
  <si>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</si>
  <si>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</si>
  <si>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</si>
  <si>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</si>
  <si>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</si>
  <si>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</si>
  <si>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</si>
  <si>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</si>
  <si>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</si>
  <si>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</si>
  <si>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</si>
  <si>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</si>
  <si>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</si>
  <si>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</si>
  <si>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</si>
  <si>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</si>
  <si>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</si>
  <si>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</si>
  <si>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</si>
  <si>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</si>
  <si>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</si>
  <si>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</si>
  <si>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</si>
  <si>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</si>
  <si>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</si>
  <si>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</si>
  <si>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</si>
  <si>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</si>
  <si>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</si>
  <si>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</si>
  <si>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</si>
  <si>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</si>
  <si>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</si>
  <si>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</si>
  <si>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</si>
  <si>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</si>
  <si>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</si>
  <si>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</si>
  <si>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</si>
  <si>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</si>
  <si>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</si>
  <si>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</si>
  <si>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</si>
  <si>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</si>
  <si>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</si>
  <si>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</si>
  <si>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</si>
  <si>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</si>
  <si>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</si>
  <si>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</si>
  <si>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</si>
  <si>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</si>
  <si>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</si>
  <si>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</si>
  <si>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</si>
  <si>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</si>
  <si>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</si>
  <si>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</si>
  <si>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</si>
  <si>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</si>
  <si>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</si>
  <si>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</si>
  <si>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</si>
  <si>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</si>
  <si>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</si>
  <si>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</si>
  <si>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</si>
  <si>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</si>
  <si>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</si>
  <si>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</si>
  <si>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</si>
  <si>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</si>
  <si>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</si>
  <si>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</si>
  <si>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</si>
  <si>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</si>
  <si>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</si>
  <si>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</si>
  <si>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</si>
  <si>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</si>
  <si>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</si>
  <si>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</si>
  <si>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</si>
  <si>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</si>
  <si>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</si>
  <si>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</si>
  <si>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</si>
  <si>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</si>
  <si>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</si>
  <si>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</si>
  <si>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</si>
  <si>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</si>
  <si>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</si>
  <si>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</si>
  <si>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</si>
  <si>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</si>
  <si>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</si>
  <si>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</si>
  <si>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</si>
  <si>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</si>
  <si>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</si>
  <si>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</si>
  <si>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</si>
  <si>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</si>
  <si>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</si>
  <si>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</si>
  <si>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</si>
  <si>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</si>
  <si>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</si>
  <si>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</si>
  <si>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</si>
  <si>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</si>
  <si>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</si>
  <si>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</si>
  <si>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</si>
  <si>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</si>
  <si>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</si>
  <si>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</si>
  <si>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</si>
  <si>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</si>
  <si>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</si>
  <si>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</si>
  <si>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</si>
  <si>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</si>
  <si>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</si>
  <si>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</si>
  <si>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</si>
  <si>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</si>
  <si>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</si>
  <si>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</si>
  <si>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</si>
  <si>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</si>
  <si>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</si>
  <si>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</si>
  <si>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</si>
  <si>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</si>
  <si>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</si>
  <si>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</si>
  <si>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</si>
  <si>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</si>
  <si>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</si>
  <si>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</si>
  <si>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</si>
  <si>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</si>
  <si>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</si>
  <si>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</si>
  <si>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</si>
  <si>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</si>
  <si>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</si>
  <si>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</si>
  <si>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</si>
  <si>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</si>
  <si>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</si>
  <si>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</si>
  <si>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</si>
  <si>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</si>
  <si>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</si>
  <si>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</si>
  <si>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</si>
  <si>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</si>
  <si>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</si>
  <si>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</si>
  <si>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</si>
  <si>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</si>
  <si>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</si>
  <si>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</si>
  <si>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</si>
  <si>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</si>
  <si>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</si>
  <si>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</si>
  <si>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</si>
  <si>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</si>
  <si>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</si>
  <si>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</si>
  <si>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</si>
  <si>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</si>
  <si>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</si>
  <si>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</si>
  <si>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</si>
  <si>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</si>
  <si>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</si>
  <si>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</si>
  <si>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</si>
  <si>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</si>
  <si>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</si>
  <si>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</si>
  <si>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</si>
  <si>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</si>
  <si>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</si>
  <si>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</si>
  <si>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</si>
  <si>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</si>
  <si>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</si>
  <si>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</si>
  <si>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</si>
  <si>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</si>
  <si>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</si>
  <si>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</si>
  <si>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</si>
  <si>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</si>
  <si>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</si>
  <si>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</si>
  <si>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</si>
  <si>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</si>
  <si>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</si>
  <si>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</si>
  <si>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</si>
  <si>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</si>
  <si>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</si>
  <si>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</si>
  <si>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</si>
  <si>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</si>
  <si>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</si>
  <si>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</si>
  <si>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</si>
  <si>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</si>
  <si>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</si>
  <si>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</si>
  <si>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</si>
  <si>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</si>
  <si>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</si>
  <si>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</si>
  <si>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</si>
  <si>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</si>
  <si>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</si>
  <si>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</si>
  <si>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</si>
  <si>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</si>
  <si>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</si>
  <si>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</si>
  <si>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</si>
  <si>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</si>
  <si>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</si>
  <si>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</si>
  <si>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</si>
  <si>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</si>
  <si>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</si>
  <si>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</si>
  <si>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</si>
  <si>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</si>
  <si>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</si>
  <si>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</si>
  <si>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</si>
  <si>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</si>
  <si>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</si>
  <si>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</si>
  <si>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</si>
  <si>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</si>
  <si>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</si>
  <si>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</si>
  <si>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</si>
  <si>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</si>
  <si>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</si>
  <si>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</si>
  <si>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</si>
  <si>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</si>
  <si>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</si>
  <si>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</si>
  <si>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</si>
  <si>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</si>
  <si>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</si>
  <si>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</si>
  <si>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</si>
  <si>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</si>
  <si>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</si>
  <si>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</si>
  <si>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</si>
  <si>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</si>
  <si>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</si>
  <si>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</si>
  <si>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</si>
  <si>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</si>
  <si>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</si>
  <si>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</si>
  <si>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</si>
  <si>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</si>
  <si>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</si>
  <si>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</si>
  <si>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</si>
  <si>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</si>
  <si>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</si>
  <si>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</si>
  <si>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</si>
  <si>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</si>
  <si>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</si>
  <si>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</si>
  <si>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</si>
  <si>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</si>
  <si>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</si>
  <si>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</si>
  <si>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</si>
  <si>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</si>
  <si>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</si>
  <si>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</si>
  <si>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</si>
  <si>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</si>
  <si>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</si>
  <si>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</si>
  <si>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</si>
  <si>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</si>
  <si>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</si>
  <si>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</si>
  <si>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</si>
  <si>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</si>
  <si>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</si>
  <si>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</si>
  <si>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</si>
  <si>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</si>
  <si>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</si>
  <si>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</si>
  <si>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</si>
  <si>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</si>
  <si>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</si>
  <si>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</si>
  <si>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</si>
  <si>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</si>
  <si>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</si>
  <si>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</si>
  <si>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</si>
  <si>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</si>
  <si>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</si>
  <si>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</si>
  <si>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</si>
  <si>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</si>
  <si>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</si>
  <si>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</si>
  <si>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</si>
  <si>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</si>
  <si>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</si>
  <si>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</si>
  <si>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</si>
  <si>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</si>
  <si>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</si>
  <si>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</si>
  <si>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</si>
  <si>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</si>
  <si>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</si>
  <si>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</si>
  <si>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</si>
  <si>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</si>
  <si>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</si>
  <si>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</si>
  <si>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</si>
  <si>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</si>
  <si>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</si>
  <si>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</si>
  <si>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</si>
  <si>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</si>
  <si>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</si>
  <si>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</si>
  <si>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</si>
  <si>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</si>
  <si>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</si>
  <si>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</si>
  <si>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</si>
  <si>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</si>
  <si>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</si>
  <si>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</si>
  <si>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</si>
  <si>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</si>
  <si>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</si>
  <si>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</si>
  <si>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</si>
  <si>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</si>
  <si>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</si>
  <si>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</si>
  <si>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</si>
  <si>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</si>
  <si>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</si>
  <si>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</si>
  <si>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</si>
  <si>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</si>
  <si>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</si>
  <si>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</si>
  <si>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</si>
  <si>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</si>
  <si>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</si>
  <si>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</si>
  <si>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</si>
  <si>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</si>
  <si>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</si>
  <si>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</si>
  <si>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</si>
  <si>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</si>
  <si>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</si>
  <si>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</si>
  <si>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</si>
  <si>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</si>
  <si>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</si>
  <si>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</si>
  <si>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</si>
  <si>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</si>
  <si>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</si>
  <si>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</si>
  <si>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</si>
  <si>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</si>
  <si>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</si>
  <si>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</si>
  <si>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</si>
  <si>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</si>
  <si>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</si>
  <si>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</si>
  <si>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</si>
  <si>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</si>
  <si>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</si>
  <si>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</si>
  <si>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</si>
  <si>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</si>
  <si>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</si>
  <si>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</si>
  <si>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</si>
  <si>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</si>
  <si>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</si>
  <si>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</si>
  <si>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</si>
  <si>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</si>
  <si>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</si>
  <si>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</si>
  <si>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</si>
  <si>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</si>
  <si>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</si>
  <si>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</si>
  <si>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</si>
  <si>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</si>
  <si>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</si>
  <si>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</si>
  <si>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</si>
  <si>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</si>
  <si>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</si>
  <si>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</si>
  <si>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</si>
  <si>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</si>
  <si>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</si>
  <si>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</si>
  <si>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</si>
  <si>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</si>
  <si>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</si>
  <si>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</si>
  <si>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</si>
  <si>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</si>
  <si>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</si>
  <si>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</si>
  <si>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</si>
  <si>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</si>
  <si>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</si>
  <si>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</si>
  <si>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</si>
  <si>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</si>
  <si>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</si>
  <si>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</si>
  <si>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</si>
  <si>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</si>
  <si>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</si>
  <si>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</si>
  <si>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</si>
  <si>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</si>
  <si>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</si>
  <si>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</si>
  <si>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</si>
  <si>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</si>
  <si>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</si>
  <si>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</si>
  <si>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</si>
  <si>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</si>
  <si>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</si>
  <si>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</si>
  <si>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</si>
  <si>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</si>
  <si>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</si>
  <si>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</si>
  <si>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</si>
  <si>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</si>
  <si>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</si>
  <si>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</si>
  <si>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</si>
  <si>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</si>
  <si>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</si>
  <si>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</si>
  <si>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</si>
  <si>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</si>
  <si>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</si>
  <si>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</si>
  <si>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</si>
  <si>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</si>
  <si>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</si>
  <si>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</si>
  <si>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</si>
  <si>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</si>
  <si>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</si>
  <si>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</si>
  <si>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</si>
  <si>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</si>
  <si>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</si>
  <si>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</si>
  <si>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</si>
  <si>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</si>
  <si>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</si>
  <si>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</si>
  <si>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</si>
  <si>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</si>
  <si>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</si>
  <si>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</si>
  <si>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</si>
  <si>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</si>
  <si>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</si>
  <si>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</si>
  <si>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</si>
  <si>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</si>
  <si>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</si>
  <si>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</si>
  <si>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</si>
  <si>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</si>
  <si>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</si>
  <si>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</si>
  <si>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</si>
  <si>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</si>
  <si>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</si>
  <si>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</si>
  <si>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</si>
  <si>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</si>
  <si>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</si>
  <si>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</si>
  <si>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</si>
  <si>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</si>
  <si>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</si>
  <si>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</si>
  <si>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</si>
  <si>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</si>
  <si>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</si>
  <si>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</si>
  <si>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</si>
  <si>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</si>
  <si>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</si>
  <si>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</si>
  <si>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</si>
  <si>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</si>
  <si>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</si>
  <si>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</si>
  <si>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</si>
  <si>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</si>
  <si>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</si>
  <si>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</si>
  <si>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</si>
  <si>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</si>
  <si>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</si>
  <si>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</si>
  <si>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</si>
  <si>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</si>
  <si>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</si>
  <si>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</si>
  <si>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</si>
  <si>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</si>
  <si>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</si>
  <si>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</si>
  <si>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</si>
  <si>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</si>
  <si>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</si>
  <si>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</si>
  <si>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</si>
  <si>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</si>
  <si>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</si>
  <si>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</si>
  <si>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</si>
  <si>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</si>
  <si>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</si>
  <si>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</si>
  <si>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</si>
  <si>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</si>
  <si>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</si>
  <si>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</si>
  <si>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</si>
  <si>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</si>
  <si>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</si>
  <si>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</si>
  <si>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</si>
  <si>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</si>
  <si>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</si>
  <si>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</si>
  <si>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</si>
  <si>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</si>
  <si>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</si>
  <si>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</si>
  <si>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</si>
  <si>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</si>
  <si>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</si>
  <si>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</si>
  <si>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</si>
  <si>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</si>
  <si>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</si>
  <si>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</si>
  <si>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</si>
  <si>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</si>
  <si>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</si>
  <si>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</si>
  <si>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</si>
  <si>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</si>
  <si>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</si>
  <si>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</si>
  <si>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</si>
  <si>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</si>
  <si>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</si>
  <si>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</si>
  <si>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</si>
  <si>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</si>
  <si>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</si>
  <si>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</si>
  <si>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</si>
  <si>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</si>
  <si>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</si>
  <si>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</si>
  <si>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</si>
  <si>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</si>
  <si>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</si>
  <si>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</si>
  <si>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</si>
  <si>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</si>
  <si>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</si>
  <si>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</si>
  <si>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</si>
  <si>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</si>
  <si>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</si>
  <si>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</si>
  <si>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</si>
  <si>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</si>
  <si>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</si>
  <si>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</si>
  <si>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</si>
  <si>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</si>
  <si>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</si>
  <si>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</si>
  <si>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</si>
  <si>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</si>
  <si>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</si>
  <si>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</si>
  <si>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</si>
  <si>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</si>
  <si>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</si>
  <si>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</si>
  <si>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</si>
  <si>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</si>
  <si>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</si>
  <si>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</si>
  <si>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</si>
  <si>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</si>
  <si>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</si>
  <si>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</si>
  <si>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</si>
  <si>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</si>
  <si>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</si>
  <si>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</si>
  <si>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</si>
  <si>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</si>
  <si>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</si>
  <si>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</si>
  <si>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</si>
  <si>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</si>
  <si>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</si>
  <si>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</si>
  <si>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</si>
  <si>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</si>
  <si>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</si>
  <si>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</si>
  <si>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</si>
  <si>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</si>
  <si>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</si>
  <si>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</si>
  <si>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</si>
  <si>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</si>
  <si>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</si>
  <si>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</si>
  <si>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</si>
  <si>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</si>
  <si>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</si>
  <si>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</si>
  <si>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</si>
  <si>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</si>
  <si>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</si>
  <si>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</si>
  <si>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</si>
  <si>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</si>
  <si>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</si>
  <si>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</si>
  <si>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</si>
  <si>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</si>
  <si>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</si>
  <si>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</si>
  <si>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</si>
  <si>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</si>
  <si>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</si>
  <si>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</si>
  <si>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</si>
  <si>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</si>
  <si>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</si>
  <si>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</si>
  <si>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</si>
  <si>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</si>
  <si>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</si>
  <si>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</si>
  <si>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</si>
  <si>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</si>
  <si>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</si>
  <si>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</si>
  <si>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</si>
  <si>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</si>
  <si>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</si>
  <si>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</si>
  <si>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</si>
  <si>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</si>
  <si>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</si>
  <si>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</si>
  <si>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</si>
  <si>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</si>
  <si>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</si>
  <si>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</si>
  <si>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</si>
  <si>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</si>
  <si>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</si>
  <si>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</si>
  <si>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</si>
  <si>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</si>
  <si>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</si>
  <si>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</si>
  <si>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</si>
  <si>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</si>
  <si>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</si>
  <si>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</si>
  <si>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</si>
  <si>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</si>
  <si>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</si>
  <si>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</si>
  <si>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</si>
  <si>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</si>
  <si>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</si>
  <si>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</si>
  <si>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</si>
  <si>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</si>
  <si>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</si>
  <si>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</si>
  <si>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</si>
  <si>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</si>
  <si>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</si>
  <si>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</si>
  <si>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</si>
  <si>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</si>
  <si>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</si>
  <si>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</si>
  <si>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</si>
  <si>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</si>
  <si>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</si>
  <si>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</si>
  <si>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</si>
  <si>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</si>
  <si>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</si>
  <si>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</si>
  <si>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</si>
  <si>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</si>
  <si>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</si>
  <si>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</si>
  <si>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</si>
  <si>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</si>
  <si>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</si>
  <si>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</si>
  <si>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</si>
  <si>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</si>
  <si>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</si>
  <si>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</si>
  <si>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</si>
  <si>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</si>
  <si>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</si>
  <si>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</si>
  <si>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</si>
  <si>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</si>
  <si>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</si>
  <si>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</si>
  <si>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</si>
  <si>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</si>
  <si>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</si>
  <si>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</si>
  <si>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</si>
  <si>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</si>
  <si>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</si>
  <si>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</si>
  <si>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</si>
  <si>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</si>
  <si>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</si>
  <si>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</si>
  <si>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</si>
  <si>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</si>
  <si>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</si>
  <si>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</si>
  <si>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</si>
  <si>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</si>
  <si>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</si>
  <si>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</si>
  <si>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</si>
  <si>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</si>
  <si>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</si>
  <si>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</si>
  <si>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</si>
  <si>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</si>
  <si>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</si>
  <si>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</si>
  <si>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</si>
  <si>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</si>
  <si>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</si>
  <si>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</si>
  <si>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</si>
  <si>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</si>
  <si>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</si>
  <si>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</si>
  <si>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</si>
  <si>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</si>
  <si>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</si>
  <si>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</si>
  <si>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</si>
  <si>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</si>
  <si>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</si>
  <si>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</si>
  <si>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</si>
  <si>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</si>
  <si>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</si>
  <si>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</si>
  <si>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</si>
  <si>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</si>
  <si>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</si>
  <si>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</si>
  <si>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</si>
  <si>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</si>
  <si>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</si>
  <si>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</si>
  <si>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</si>
  <si>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</si>
  <si>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</si>
  <si>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</si>
  <si>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</si>
  <si>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</si>
  <si>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</si>
  <si>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</si>
  <si>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</si>
  <si>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</si>
  <si>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</si>
  <si>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</si>
  <si>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</si>
  <si>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</si>
  <si>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</si>
  <si>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</si>
  <si>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</si>
  <si>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</si>
  <si>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</si>
  <si>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</si>
  <si>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</si>
  <si>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</si>
  <si>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</si>
  <si>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</si>
  <si>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</si>
  <si>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</si>
  <si>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</si>
  <si>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</si>
  <si>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</si>
  <si>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</si>
  <si>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</si>
  <si>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</si>
  <si>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</si>
  <si>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</si>
  <si>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</si>
  <si>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</si>
  <si>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</si>
  <si>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</si>
  <si>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</si>
  <si>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</si>
  <si>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</si>
  <si>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</si>
  <si>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</si>
  <si>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</si>
  <si>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</si>
  <si>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</si>
  <si>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</si>
  <si>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</si>
  <si>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</si>
  <si>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</si>
  <si>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</si>
  <si>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</si>
  <si>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</si>
  <si>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</si>
  <si>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</si>
  <si>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</si>
  <si>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</si>
  <si>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</si>
  <si>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</si>
  <si>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</si>
  <si>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</si>
  <si>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</si>
  <si>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</si>
  <si>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</si>
  <si>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</si>
  <si>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</si>
  <si>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</si>
  <si>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</si>
  <si>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</si>
  <si>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</si>
  <si>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</si>
  <si>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</si>
  <si>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</si>
  <si>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</si>
  <si>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</si>
  <si>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</si>
  <si>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</si>
  <si>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</si>
  <si>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</si>
  <si>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</si>
  <si>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</si>
  <si>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</si>
  <si>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</si>
  <si>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</si>
  <si>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</si>
  <si>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</si>
  <si>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</si>
  <si>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</si>
  <si>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</si>
  <si>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</si>
  <si>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</si>
  <si>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</si>
  <si>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</si>
  <si>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</si>
  <si>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</si>
  <si>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</si>
  <si>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</si>
  <si>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</si>
  <si>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</si>
  <si>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</si>
  <si>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</si>
  <si>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</si>
  <si>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</si>
  <si>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</si>
  <si>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</si>
  <si>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</si>
  <si>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</si>
  <si>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</si>
  <si>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</si>
  <si>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</si>
  <si>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</si>
  <si>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</si>
  <si>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</si>
  <si>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</si>
  <si>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</si>
  <si>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</si>
  <si>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</si>
  <si>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</si>
  <si>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</si>
  <si>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</si>
  <si>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</si>
  <si>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</si>
  <si>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</si>
  <si>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</si>
  <si>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</si>
  <si>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</si>
  <si>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</si>
  <si>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</si>
  <si>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</si>
  <si>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</si>
  <si>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</si>
  <si>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</si>
  <si>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</si>
  <si>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</si>
  <si>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</si>
  <si>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</si>
  <si>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</si>
  <si>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</si>
  <si>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</si>
  <si>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</si>
  <si>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</si>
  <si>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</si>
  <si>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</si>
  <si>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</si>
  <si>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</si>
  <si>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</si>
  <si>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</si>
  <si>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</si>
  <si>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</si>
  <si>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</si>
  <si>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</si>
  <si>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</si>
  <si>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</si>
  <si>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</si>
  <si>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</si>
  <si>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</si>
  <si>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</si>
  <si>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</si>
  <si>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</si>
  <si>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</si>
  <si>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</si>
  <si>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</si>
  <si>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</si>
  <si>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</si>
  <si>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</si>
  <si>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</si>
  <si>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</si>
  <si>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</si>
  <si>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</si>
  <si>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</si>
  <si>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</si>
  <si>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</si>
  <si>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</si>
  <si>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</si>
  <si>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</si>
  <si>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</si>
  <si>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</si>
  <si>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</si>
  <si>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</si>
  <si>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</si>
  <si>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</si>
  <si>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</si>
  <si>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</si>
  <si>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</si>
  <si>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</si>
  <si>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</si>
  <si>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</si>
  <si>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</si>
  <si>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</si>
  <si>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</si>
  <si>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</si>
  <si>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</si>
  <si>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</si>
  <si>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</si>
  <si>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</si>
  <si>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</si>
  <si>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</si>
  <si>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</si>
  <si>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</si>
  <si>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</si>
  <si>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</si>
  <si>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</si>
  <si>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</si>
  <si>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</si>
  <si>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</si>
  <si>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</si>
  <si>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</si>
  <si>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</si>
  <si>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</si>
  <si>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</si>
  <si>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</si>
  <si>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</si>
  <si>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</si>
  <si>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</si>
  <si>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</si>
  <si>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</si>
  <si>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</si>
  <si>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</si>
  <si>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</si>
  <si>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</si>
  <si>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</si>
  <si>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</si>
  <si>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</si>
  <si>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</si>
  <si>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</si>
  <si>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</si>
  <si>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</si>
  <si>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</si>
  <si>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</si>
  <si>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</si>
  <si>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</si>
  <si>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</si>
  <si>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</si>
  <si>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</si>
  <si>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</si>
  <si>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</si>
  <si>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</si>
  <si>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</si>
  <si>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</si>
  <si>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</si>
  <si>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</si>
  <si>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</si>
  <si>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</si>
  <si>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</si>
  <si>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</si>
  <si>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</si>
  <si>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</si>
  <si>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</si>
  <si>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</si>
  <si>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</si>
  <si>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</si>
  <si>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</si>
  <si>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</si>
  <si>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</si>
  <si>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</si>
  <si>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</si>
  <si>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</si>
  <si>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</si>
  <si>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</si>
  <si>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</si>
  <si>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</si>
  <si>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</si>
  <si>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</si>
  <si>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</si>
  <si>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</si>
  <si>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</si>
  <si>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</si>
  <si>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</si>
  <si>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</si>
  <si>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</si>
  <si>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</si>
  <si>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</si>
  <si>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</si>
  <si>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</si>
  <si>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</si>
  <si>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</si>
  <si>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</si>
  <si>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</si>
  <si>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</si>
  <si>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</si>
  <si>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</si>
  <si>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</si>
  <si>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</si>
  <si>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</si>
  <si>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</si>
  <si>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</si>
  <si>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</si>
  <si>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</si>
  <si>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</si>
  <si>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</si>
  <si>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</si>
  <si>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</si>
  <si>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</si>
  <si>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</si>
  <si>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</si>
  <si>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</si>
  <si>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</si>
  <si>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</si>
  <si>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</si>
  <si>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</si>
  <si>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</si>
  <si>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</si>
  <si>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</si>
  <si>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</si>
  <si>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</si>
  <si>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</si>
  <si>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</si>
  <si>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</si>
  <si>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</si>
  <si>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</si>
  <si>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</si>
  <si>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</si>
  <si>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</si>
  <si>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</si>
  <si>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</si>
  <si>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</si>
  <si>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</si>
  <si>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</si>
  <si>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</si>
  <si>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</si>
  <si>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</si>
  <si>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</si>
  <si>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</si>
  <si>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</si>
  <si>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</si>
  <si>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</si>
  <si>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</si>
  <si>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</si>
  <si>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</si>
  <si>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</si>
  <si>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</si>
  <si>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</si>
  <si>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</si>
  <si>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</si>
  <si>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</si>
  <si>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</si>
  <si>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</si>
  <si>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</si>
  <si>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</si>
  <si>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</si>
  <si>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</si>
  <si>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</si>
  <si>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</si>
  <si>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</si>
  <si>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</si>
  <si>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</si>
  <si>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</si>
  <si>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</si>
  <si>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</si>
  <si>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</si>
  <si>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</si>
  <si>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</si>
  <si>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</si>
  <si>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</si>
  <si>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</si>
  <si>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</si>
  <si>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</si>
  <si>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</si>
  <si>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</si>
  <si>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</si>
  <si>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</si>
  <si>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</si>
  <si>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</si>
  <si>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</si>
  <si>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</si>
  <si>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</si>
  <si>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</si>
  <si>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</si>
  <si>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</si>
  <si>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</si>
  <si>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</si>
  <si>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</si>
  <si>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</si>
  <si>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</si>
  <si>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</si>
  <si>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</si>
  <si>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</si>
  <si>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</si>
  <si>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</si>
  <si>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</si>
  <si>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</si>
  <si>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</si>
  <si>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</si>
  <si>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</si>
  <si>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</si>
  <si>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</si>
  <si>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</si>
  <si>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</si>
  <si>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</si>
  <si>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</si>
  <si>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</si>
  <si>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</si>
  <si>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</si>
  <si>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</si>
  <si>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</si>
  <si>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</si>
  <si>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</si>
  <si>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</si>
  <si>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</si>
  <si>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</si>
  <si>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</si>
  <si>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</si>
  <si>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</si>
  <si>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</si>
  <si>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</si>
  <si>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</si>
  <si>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</si>
  <si>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</si>
  <si>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</si>
  <si>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</si>
  <si>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</si>
  <si>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</si>
  <si>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</si>
  <si>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</si>
  <si>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</si>
  <si>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</si>
  <si>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</si>
  <si>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</si>
  <si>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</si>
  <si>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</si>
  <si>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</si>
  <si>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</si>
  <si>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</si>
  <si>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</si>
  <si>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</si>
  <si>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</si>
  <si>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</si>
  <si>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</si>
  <si>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</si>
  <si>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</si>
  <si>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</si>
  <si>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</si>
  <si>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</si>
  <si>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</si>
  <si>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</si>
  <si>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</si>
  <si>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</si>
  <si>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</si>
  <si>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</si>
  <si>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</si>
  <si>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</si>
  <si>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</si>
  <si>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</si>
  <si>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</si>
  <si>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</si>
  <si>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</si>
  <si>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</si>
  <si>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</si>
  <si>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</si>
  <si>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</si>
  <si>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</si>
  <si>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</si>
  <si>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</si>
  <si>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</si>
  <si>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</si>
  <si>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</si>
  <si>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</si>
  <si>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</si>
  <si>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</si>
  <si>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</si>
  <si>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</si>
  <si>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</si>
  <si>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</si>
  <si>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</si>
  <si>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</si>
  <si>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</si>
  <si>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</si>
  <si>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</si>
  <si>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</si>
  <si>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</si>
  <si>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</si>
  <si>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</si>
  <si>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</si>
  <si>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</si>
  <si>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</si>
  <si>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</si>
  <si>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</si>
  <si>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</si>
  <si>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</si>
  <si>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</si>
  <si>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</si>
  <si>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</si>
  <si>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</si>
  <si>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</si>
  <si>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</si>
  <si>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</si>
  <si>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</si>
  <si>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</si>
  <si>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</si>
  <si>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</si>
  <si>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</si>
  <si>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</si>
  <si>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</si>
  <si>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</si>
  <si>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</si>
  <si>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</si>
  <si>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</si>
  <si>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</si>
  <si>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</si>
  <si>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</si>
  <si>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</si>
  <si>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</si>
  <si>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</si>
  <si>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</si>
  <si>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</si>
  <si>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</si>
  <si>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</si>
  <si>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</si>
  <si>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</si>
  <si>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</si>
  <si>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</si>
  <si>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</si>
  <si>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</si>
  <si>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</si>
  <si>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</si>
  <si>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</si>
  <si>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</si>
  <si>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</si>
  <si>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</si>
  <si>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</si>
  <si>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</si>
  <si>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</si>
  <si>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</si>
  <si>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</si>
  <si>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</si>
  <si>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</si>
  <si>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</si>
  <si>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</si>
  <si>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</si>
  <si>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</si>
  <si>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</si>
  <si>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</si>
  <si>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</si>
  <si>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</si>
  <si>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</si>
  <si>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</si>
  <si>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</si>
  <si>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</si>
  <si>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</si>
  <si>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</si>
  <si>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</si>
  <si>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</si>
  <si>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</si>
  <si>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</si>
  <si>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</si>
  <si>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</si>
  <si>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</si>
  <si>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</si>
  <si>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</si>
  <si>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</si>
  <si>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</si>
  <si>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</si>
  <si>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</si>
  <si>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</si>
  <si>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</si>
  <si>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</si>
  <si>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</si>
  <si>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</si>
  <si>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</si>
  <si>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</si>
  <si>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</si>
  <si>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</si>
  <si>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</si>
  <si>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</si>
  <si>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</si>
  <si>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</si>
  <si>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</si>
  <si>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</si>
  <si>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</si>
  <si>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</si>
  <si>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</si>
  <si>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</si>
  <si>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</si>
  <si>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</si>
  <si>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</si>
  <si>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</si>
  <si>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</si>
  <si>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</si>
  <si>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</si>
  <si>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</si>
  <si>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</si>
  <si>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</si>
  <si>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</si>
  <si>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</si>
  <si>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</si>
  <si>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</si>
  <si>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</si>
  <si>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</si>
  <si>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</si>
  <si>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</si>
  <si>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</si>
  <si>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</si>
  <si>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</si>
  <si>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</si>
  <si>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</si>
  <si>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</si>
  <si>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</si>
  <si>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</si>
  <si>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</si>
  <si>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</si>
  <si>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</si>
  <si>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</si>
  <si>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</si>
  <si>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</si>
  <si>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</si>
  <si>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</si>
  <si>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</si>
  <si>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</si>
  <si>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</si>
  <si>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</si>
  <si>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</si>
  <si>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</si>
  <si>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</si>
  <si>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</si>
  <si>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</si>
  <si>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</si>
  <si>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</si>
  <si>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</si>
  <si>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</si>
  <si>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</si>
  <si>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</si>
  <si>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</si>
  <si>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</si>
  <si>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</si>
  <si>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</si>
  <si>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</si>
  <si>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</si>
  <si>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</si>
  <si>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</si>
  <si>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</si>
  <si>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</si>
  <si>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</si>
  <si>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</si>
  <si>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</si>
  <si>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</si>
  <si>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</si>
  <si>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</si>
  <si>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</si>
  <si>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</si>
  <si>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</si>
  <si>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</si>
  <si>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</si>
  <si>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</si>
  <si>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</si>
  <si>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</si>
  <si>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</si>
  <si>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</si>
  <si>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</si>
  <si>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</si>
  <si>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</si>
  <si>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</si>
  <si>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</si>
  <si>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</si>
  <si>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</si>
  <si>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</si>
  <si>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</si>
  <si>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</si>
  <si>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</si>
  <si>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</si>
  <si>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</si>
  <si>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</si>
  <si>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</si>
  <si>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</si>
  <si>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</si>
  <si>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</si>
  <si>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</si>
  <si>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</si>
  <si>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</si>
  <si>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</si>
  <si>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</si>
  <si>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</si>
  <si>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</si>
  <si>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</si>
  <si>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</si>
  <si>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</si>
  <si>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</si>
  <si>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</si>
  <si>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</si>
  <si>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</si>
  <si>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</si>
  <si>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</si>
  <si>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</si>
  <si>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</si>
  <si>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</si>
  <si>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</si>
  <si>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</si>
  <si>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</si>
  <si>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</si>
  <si>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</si>
  <si>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</si>
  <si>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</si>
  <si>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</si>
  <si>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</si>
  <si>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</si>
  <si>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</si>
  <si>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</si>
  <si>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</si>
  <si>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</si>
  <si>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</si>
  <si>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</si>
  <si>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</si>
  <si>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</si>
  <si>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</si>
  <si>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</si>
  <si>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</si>
  <si>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</si>
  <si>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</si>
  <si>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</si>
  <si>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</si>
  <si>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</si>
  <si>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</si>
  <si>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</si>
  <si>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</si>
  <si>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</si>
  <si>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</si>
  <si>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</si>
  <si>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</si>
  <si>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</si>
  <si>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</si>
  <si>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</si>
  <si>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</si>
  <si>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</si>
  <si>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</si>
  <si>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</si>
  <si>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</si>
  <si>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</si>
  <si>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</si>
  <si>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</si>
  <si>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</si>
  <si>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</si>
  <si>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</si>
  <si>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</si>
  <si>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</si>
  <si>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</si>
  <si>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</si>
  <si>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</si>
  <si>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</si>
  <si>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</si>
  <si>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</si>
  <si>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</si>
  <si>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</si>
  <si>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</si>
  <si>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</si>
  <si>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</si>
  <si>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</si>
  <si>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</si>
  <si>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</si>
  <si>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</si>
  <si>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</si>
  <si>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</si>
  <si>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</si>
  <si>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</si>
  <si>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</si>
  <si>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</si>
  <si>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</si>
  <si>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</si>
  <si>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</si>
  <si>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</si>
  <si>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</si>
  <si>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</si>
  <si>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</si>
  <si>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</si>
  <si>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</si>
  <si>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</si>
  <si>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</si>
  <si>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</si>
  <si>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</si>
  <si>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</si>
  <si>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</si>
  <si>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</si>
  <si>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</si>
  <si>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</si>
  <si>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</si>
  <si>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</si>
  <si>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</si>
  <si>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</si>
  <si>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</si>
  <si>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</si>
  <si>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</si>
  <si>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</si>
  <si>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</si>
  <si>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</si>
  <si>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</si>
  <si>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</si>
  <si>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</si>
  <si>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</si>
  <si>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</si>
  <si>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</si>
  <si>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</si>
  <si>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</si>
  <si>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</si>
  <si>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</si>
  <si>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</si>
  <si>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</si>
  <si>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</si>
  <si>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</si>
  <si>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</si>
  <si>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</si>
  <si>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</si>
  <si>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</si>
  <si>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</si>
  <si>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</si>
  <si>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</si>
  <si>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</si>
  <si>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</si>
  <si>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</si>
  <si>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</si>
  <si>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</si>
  <si>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</si>
  <si>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</si>
  <si>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</si>
  <si>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</si>
  <si>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</si>
  <si>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</si>
  <si>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</si>
  <si>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</si>
  <si>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</si>
  <si>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</si>
  <si>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</si>
  <si>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</si>
  <si>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</si>
  <si>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</si>
  <si>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</si>
  <si>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</si>
  <si>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</si>
  <si>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</si>
  <si>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</si>
  <si>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</si>
  <si>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</si>
  <si>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</si>
  <si>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</si>
  <si>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</si>
  <si>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</si>
  <si>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</si>
  <si>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</si>
  <si>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</si>
  <si>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</si>
  <si>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</si>
  <si>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</si>
  <si>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</si>
  <si>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</si>
  <si>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</si>
  <si>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</si>
  <si>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</si>
  <si>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</si>
  <si>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</si>
  <si>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</si>
  <si>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</si>
  <si>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</si>
  <si>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</si>
  <si>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</si>
  <si>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</si>
  <si>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</si>
  <si>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</si>
  <si>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</si>
  <si>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</si>
  <si>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</si>
  <si>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</si>
  <si>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</si>
  <si>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</si>
  <si>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</si>
  <si>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</si>
  <si>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</si>
  <si>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</si>
  <si>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</si>
  <si>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</si>
  <si>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</si>
  <si>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</si>
  <si>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</si>
  <si>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</si>
  <si>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</si>
  <si>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</si>
  <si>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</si>
  <si>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</si>
  <si>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</si>
  <si>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</si>
  <si>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</si>
  <si>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</si>
  <si>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</si>
  <si>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</si>
  <si>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</si>
  <si>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</si>
  <si>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</si>
  <si>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</si>
  <si>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</si>
  <si>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</si>
  <si>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</si>
  <si>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</si>
  <si>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</si>
  <si>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</si>
  <si>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</si>
  <si>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</si>
  <si>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</si>
  <si>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</si>
  <si>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</si>
  <si>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</si>
  <si>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</si>
  <si>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</si>
  <si>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</si>
  <si>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</si>
  <si>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</si>
  <si>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</si>
  <si>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</si>
  <si>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</si>
  <si>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</si>
  <si>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</si>
  <si>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</si>
  <si>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</si>
  <si>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</si>
  <si>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</si>
  <si>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</si>
  <si>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</si>
  <si>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</si>
  <si>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</si>
  <si>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</si>
  <si>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</si>
  <si>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</si>
  <si>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</si>
  <si>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</si>
  <si>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</si>
  <si>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</si>
  <si>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</si>
  <si>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</si>
  <si>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</si>
  <si>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</si>
  <si>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</si>
  <si>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</si>
  <si>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</si>
  <si>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</si>
  <si>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</si>
  <si>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</si>
  <si>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</si>
  <si>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</si>
  <si>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</si>
  <si>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</si>
  <si>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</si>
  <si>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</si>
  <si>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</si>
  <si>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</si>
  <si>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</si>
  <si>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</si>
  <si>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</si>
  <si>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</si>
  <si>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</si>
  <si>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</si>
  <si>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</si>
  <si>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</si>
  <si>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</si>
  <si>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</si>
  <si>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</si>
  <si>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</si>
  <si>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</si>
  <si>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</si>
  <si>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</si>
  <si>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</si>
  <si>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</si>
  <si>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</si>
  <si>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</si>
  <si>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</si>
  <si>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</si>
  <si>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</si>
  <si>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</si>
  <si>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</si>
  <si>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</si>
  <si>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</si>
  <si>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</si>
  <si>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</si>
  <si>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</si>
  <si>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</si>
  <si>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</si>
  <si>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</si>
  <si>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</si>
  <si>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</si>
  <si>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</si>
  <si>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</si>
  <si>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</si>
  <si>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</si>
  <si>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</si>
  <si>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</si>
  <si>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</si>
  <si>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</si>
  <si>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</si>
  <si>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</si>
  <si>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</si>
  <si>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</si>
  <si>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</si>
  <si>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</si>
  <si>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</si>
  <si>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</si>
  <si>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</si>
  <si>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</si>
  <si>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</si>
  <si>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</si>
  <si>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</si>
  <si>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</si>
  <si>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</si>
  <si>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</si>
  <si>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</si>
  <si>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</si>
  <si>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</si>
  <si>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</si>
  <si>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</si>
  <si>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</si>
  <si>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</si>
  <si>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</si>
  <si>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</si>
  <si>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</si>
  <si>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</si>
  <si>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</si>
  <si>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</si>
  <si>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</si>
  <si>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</si>
  <si>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</si>
  <si>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</si>
  <si>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</si>
  <si>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</si>
  <si>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</si>
  <si>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</si>
  <si>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</si>
  <si>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</si>
  <si>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</si>
  <si>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</si>
  <si>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</si>
  <si>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</si>
  <si>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</si>
  <si>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</si>
  <si>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</si>
  <si>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</si>
  <si>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</si>
  <si>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</si>
  <si>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</si>
  <si>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</si>
  <si>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</si>
  <si>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</si>
  <si>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</si>
  <si>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</si>
  <si>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</si>
  <si>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</si>
  <si>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</si>
  <si>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</si>
  <si>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</si>
  <si>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</si>
  <si>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</si>
  <si>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</si>
  <si>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</si>
  <si>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</si>
  <si>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</si>
  <si>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</si>
  <si>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</si>
  <si>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</si>
  <si>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</si>
  <si>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</si>
  <si>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</si>
  <si>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</si>
  <si>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</si>
  <si>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</si>
  <si>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</si>
  <si>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</si>
  <si>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</si>
  <si>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</si>
  <si>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</si>
  <si>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</si>
  <si>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</si>
  <si>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</si>
  <si>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</si>
  <si>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</si>
  <si>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</si>
  <si>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</si>
  <si>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</si>
  <si>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</si>
  <si>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</si>
  <si>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</si>
  <si>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</si>
  <si>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</si>
  <si>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</si>
  <si>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</si>
  <si>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</si>
  <si>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</si>
  <si>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</si>
  <si>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</si>
  <si>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</si>
  <si>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</si>
  <si>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</si>
  <si>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</si>
  <si>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</si>
  <si>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</si>
  <si>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</si>
  <si>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</si>
  <si>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</si>
  <si>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</si>
  <si>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</si>
  <si>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</si>
  <si>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</si>
  <si>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</si>
  <si>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</si>
  <si>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</si>
  <si>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</si>
  <si>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</si>
  <si>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</si>
  <si>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</si>
  <si>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</si>
  <si>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</si>
  <si>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</si>
  <si>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</si>
  <si>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</si>
  <si>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</si>
  <si>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</si>
  <si>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</si>
  <si>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</si>
  <si>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</si>
  <si>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</si>
  <si>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</si>
  <si>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</si>
  <si>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</si>
  <si>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</si>
  <si>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</si>
  <si>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</si>
  <si>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</si>
  <si>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</si>
  <si>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</si>
  <si>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</si>
  <si>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</si>
  <si>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</si>
  <si>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</si>
  <si>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</si>
  <si>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</si>
  <si>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</si>
  <si>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</si>
  <si>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</si>
  <si>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</si>
  <si>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</si>
  <si>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</si>
  <si>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</si>
  <si>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</si>
  <si>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</si>
  <si>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</si>
  <si>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</si>
  <si>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</si>
  <si>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</si>
  <si>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</si>
  <si>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</si>
  <si>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</si>
  <si>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</si>
  <si>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</si>
  <si>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</si>
  <si>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</si>
  <si>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</si>
  <si>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</si>
  <si>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</si>
  <si>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</si>
  <si>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</si>
  <si>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</si>
  <si>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</si>
  <si>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</si>
  <si>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</si>
  <si>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</si>
  <si>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</si>
  <si>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</si>
  <si>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</si>
  <si>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</si>
  <si>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</si>
  <si>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</si>
  <si>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</si>
  <si>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</si>
  <si>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</si>
  <si>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</si>
  <si>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</si>
  <si>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</si>
  <si>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</si>
  <si>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</si>
  <si>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</si>
  <si>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</si>
  <si>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</si>
  <si>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</si>
  <si>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</si>
  <si>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</si>
  <si>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</si>
  <si>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</si>
  <si>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</si>
  <si>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</si>
  <si>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</si>
  <si>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</si>
  <si>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</si>
  <si>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</si>
  <si>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</si>
  <si>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</si>
  <si>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</si>
  <si>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</si>
  <si>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</si>
  <si>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</si>
  <si>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</si>
  <si>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</si>
  <si>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</si>
  <si>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</si>
  <si>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</si>
  <si>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</si>
  <si>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</si>
  <si>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</si>
  <si>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</si>
  <si>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</si>
  <si>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</si>
  <si>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</si>
  <si>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</si>
  <si>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</si>
  <si>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</si>
  <si>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</si>
  <si>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</si>
  <si>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</si>
  <si>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</si>
  <si>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</si>
  <si>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</si>
  <si>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</si>
  <si>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</si>
  <si>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</si>
  <si>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</si>
  <si>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</si>
  <si>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</si>
  <si>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</si>
  <si>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</si>
  <si>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</si>
  <si>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</si>
  <si>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</si>
  <si>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</si>
  <si>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</si>
  <si>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</si>
  <si>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</si>
  <si>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</si>
  <si>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</si>
  <si>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</si>
  <si>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</si>
  <si>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</si>
  <si>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</si>
  <si>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</si>
  <si>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</si>
  <si>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</si>
  <si>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</si>
  <si>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</si>
  <si>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</si>
  <si>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</si>
  <si>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</si>
  <si>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</si>
  <si>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</si>
  <si>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</si>
  <si>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</si>
  <si>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</si>
  <si>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</si>
  <si>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</si>
  <si>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</si>
  <si>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</si>
  <si>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</si>
  <si>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</si>
  <si>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</si>
  <si>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</si>
  <si>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</si>
  <si>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</si>
  <si>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</si>
  <si>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</si>
  <si>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</si>
  <si>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</si>
  <si>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</si>
  <si>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</si>
  <si>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</si>
  <si>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</si>
  <si>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</si>
  <si>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</si>
  <si>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</si>
  <si>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</si>
  <si>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</si>
  <si>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</si>
  <si>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</si>
  <si>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</si>
  <si>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</si>
  <si>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</si>
  <si>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</si>
  <si>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</si>
  <si>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</si>
  <si>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</si>
  <si>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</si>
  <si>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</si>
  <si>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</si>
  <si>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</si>
  <si>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</si>
  <si>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</si>
  <si>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</si>
  <si>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</si>
  <si>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</si>
  <si>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</si>
  <si>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</si>
  <si>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</si>
  <si>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</si>
  <si>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</si>
  <si>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</si>
  <si>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</si>
  <si>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</si>
  <si>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</si>
  <si>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</si>
  <si>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</si>
  <si>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</si>
  <si>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</si>
  <si>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</si>
  <si>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</si>
  <si>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</si>
  <si>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</si>
  <si>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</si>
  <si>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</si>
  <si>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</si>
  <si>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</si>
  <si>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</si>
  <si>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</si>
  <si>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</si>
  <si>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</si>
  <si>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</si>
  <si>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</si>
  <si>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</si>
  <si>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</si>
  <si>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</si>
  <si>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</si>
  <si>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</si>
  <si>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</si>
  <si>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</si>
  <si>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</si>
  <si>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</si>
  <si>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</si>
  <si>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</si>
  <si>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</si>
  <si>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</si>
  <si>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</si>
  <si>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</si>
  <si>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</si>
  <si>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</si>
  <si>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</si>
  <si>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</si>
  <si>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</si>
  <si>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</si>
  <si>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</si>
  <si>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</si>
  <si>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</si>
  <si>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</si>
  <si>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</si>
  <si>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</si>
  <si>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</si>
  <si>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</si>
  <si>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</si>
  <si>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</si>
  <si>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</si>
  <si>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</si>
  <si>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</si>
  <si>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</si>
  <si>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</si>
  <si>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</si>
  <si>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</si>
  <si>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</si>
  <si>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</si>
  <si>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</si>
  <si>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</si>
  <si>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</si>
  <si>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</si>
  <si>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</si>
  <si>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</si>
  <si>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</si>
  <si>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</si>
  <si>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</si>
  <si>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</si>
  <si>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</si>
  <si>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</si>
  <si>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</si>
  <si>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</si>
  <si>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</si>
  <si>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</si>
  <si>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</si>
  <si>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</si>
  <si>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</si>
  <si>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</si>
  <si>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</si>
  <si>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</si>
  <si>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</si>
  <si>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</si>
  <si>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</si>
  <si>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</si>
  <si>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</si>
  <si>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</si>
  <si>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</si>
  <si>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</si>
  <si>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</si>
  <si>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</si>
  <si>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</si>
  <si>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</si>
  <si>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</si>
  <si>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</si>
  <si>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</si>
  <si>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</si>
  <si>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</si>
  <si>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</si>
  <si>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</si>
  <si>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</si>
  <si>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</si>
  <si>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</si>
  <si>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</si>
  <si>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</si>
  <si>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</si>
  <si>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</si>
  <si>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</si>
  <si>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</si>
  <si>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</si>
  <si>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</si>
  <si>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</si>
  <si>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</si>
  <si>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</si>
  <si>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</si>
  <si>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</si>
  <si>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</si>
  <si>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</si>
  <si>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</si>
  <si>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</si>
  <si>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</si>
  <si>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</si>
  <si>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</si>
  <si>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</si>
  <si>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</si>
  <si>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</si>
  <si>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</si>
  <si>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</si>
  <si>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</si>
  <si>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</si>
  <si>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</si>
  <si>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</si>
  <si>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</si>
  <si>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</si>
  <si>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</si>
  <si>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</si>
  <si>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</si>
  <si>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</si>
  <si>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</si>
  <si>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</si>
  <si>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</si>
  <si>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</si>
  <si>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</si>
  <si>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</si>
  <si>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</si>
  <si>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</si>
  <si>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</si>
  <si>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</si>
  <si>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</si>
  <si>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</si>
  <si>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</si>
  <si>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</si>
  <si>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</si>
  <si>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</si>
  <si>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</si>
  <si>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</si>
  <si>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</si>
  <si>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</si>
  <si>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</si>
  <si>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</si>
  <si>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</si>
  <si>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</si>
  <si>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</si>
  <si>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</si>
  <si>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</si>
  <si>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</si>
  <si>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</si>
  <si>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</si>
  <si>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</si>
  <si>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</si>
  <si>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</si>
  <si>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</si>
  <si>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</si>
  <si>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</si>
  <si>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</si>
  <si>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</si>
  <si>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</si>
  <si>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</si>
  <si>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</si>
  <si>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</si>
  <si>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</si>
  <si>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</si>
  <si>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</si>
  <si>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</si>
  <si>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</si>
  <si>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</si>
  <si>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</si>
  <si>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</si>
  <si>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</si>
  <si>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</si>
  <si>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</si>
  <si>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</si>
  <si>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</si>
  <si>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</si>
  <si>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</si>
  <si>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</si>
  <si>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</si>
  <si>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</si>
  <si>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</si>
  <si>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</si>
  <si>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</si>
  <si>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</si>
  <si>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</si>
  <si>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</si>
  <si>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</si>
  <si>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</si>
  <si>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</si>
  <si>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</si>
  <si>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</si>
  <si>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</si>
  <si>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</si>
  <si>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</si>
  <si>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</si>
  <si>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</si>
  <si>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</si>
  <si>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</si>
  <si>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</si>
  <si>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</si>
  <si>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</si>
  <si>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</si>
  <si>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</si>
  <si>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</si>
  <si>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</si>
  <si>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</si>
  <si>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</si>
  <si>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</si>
  <si>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</si>
  <si>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</si>
  <si>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</si>
  <si>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</si>
  <si>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</si>
  <si>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</si>
  <si>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</si>
  <si>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</si>
  <si>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</si>
  <si>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</si>
  <si>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</si>
  <si>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</si>
  <si>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</si>
  <si>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</si>
  <si>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</si>
  <si>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</si>
  <si>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</si>
  <si>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</si>
  <si>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</si>
  <si>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</si>
  <si>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</si>
  <si>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</si>
  <si>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</si>
  <si>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</si>
  <si>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</si>
  <si>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</si>
  <si>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</si>
  <si>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</si>
  <si>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</si>
  <si>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</si>
  <si>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</si>
  <si>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</si>
  <si>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</si>
  <si>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</si>
  <si>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</si>
  <si>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</si>
  <si>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</si>
  <si>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</si>
  <si>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</si>
  <si>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</si>
  <si>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</si>
  <si>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</si>
  <si>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</si>
  <si>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</si>
  <si>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</si>
  <si>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</si>
  <si>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</si>
  <si>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</si>
  <si>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</si>
  <si>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</si>
  <si>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</si>
  <si>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</si>
  <si>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</si>
  <si>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</si>
  <si>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</si>
  <si>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</si>
  <si>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</si>
  <si>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</si>
  <si>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</si>
  <si>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</si>
  <si>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</si>
  <si>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</si>
  <si>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</si>
  <si>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</si>
  <si>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</si>
  <si>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</si>
  <si>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</si>
  <si>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</si>
  <si>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</si>
  <si>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</si>
  <si>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</si>
  <si>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</si>
  <si>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</si>
  <si>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</si>
  <si>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</si>
  <si>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</si>
  <si>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</si>
  <si>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</si>
  <si>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</si>
  <si>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</si>
  <si>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</si>
  <si>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</si>
  <si>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</si>
  <si>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</si>
  <si>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</si>
  <si>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</si>
  <si>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</si>
  <si>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</si>
  <si>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</si>
  <si>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</si>
  <si>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</si>
  <si>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</si>
  <si>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</si>
  <si>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</si>
  <si>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</si>
  <si>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</si>
  <si>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</si>
  <si>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</si>
  <si>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</si>
  <si>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</si>
  <si>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</si>
  <si>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</si>
  <si>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</si>
  <si>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</si>
  <si>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</si>
  <si>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</si>
  <si>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</si>
  <si>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</si>
  <si>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</si>
  <si>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</si>
  <si>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</si>
  <si>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</si>
  <si>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</si>
  <si>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</si>
  <si>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</si>
  <si>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</si>
  <si>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</si>
  <si>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</si>
  <si>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</si>
  <si>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</si>
  <si>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</si>
  <si>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</si>
  <si>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</si>
  <si>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</si>
  <si>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</si>
  <si>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</si>
  <si>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</si>
  <si>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</si>
  <si>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</si>
  <si>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</si>
  <si>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</si>
  <si>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</si>
  <si>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</si>
  <si>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</si>
  <si>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</si>
  <si>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</si>
  <si>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</si>
  <si>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</si>
  <si>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</si>
  <si>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</si>
  <si>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</si>
  <si>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</si>
  <si>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</si>
  <si>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</si>
  <si>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</si>
  <si>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</si>
  <si>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</si>
  <si>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</si>
  <si>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</si>
  <si>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</si>
  <si>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</si>
  <si>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</si>
  <si>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</si>
  <si>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</si>
  <si>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</si>
  <si>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</si>
  <si>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</si>
  <si>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</si>
  <si>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</si>
  <si>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</si>
  <si>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</si>
  <si>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</si>
  <si>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</si>
  <si>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</si>
  <si>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</si>
  <si>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</si>
  <si>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</si>
  <si>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</si>
  <si>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</si>
  <si>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</si>
  <si>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</si>
  <si>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</si>
  <si>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</si>
  <si>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</si>
  <si>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</si>
  <si>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</si>
  <si>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</si>
  <si>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</si>
  <si>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</si>
  <si>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</si>
  <si>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</si>
  <si>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</si>
  <si>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</si>
  <si>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</si>
  <si>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</si>
  <si>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</si>
  <si>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</si>
  <si>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</si>
  <si>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</si>
  <si>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</si>
  <si>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</si>
  <si>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</si>
  <si>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</si>
  <si>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</si>
  <si>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</si>
  <si>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</si>
  <si>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</si>
  <si>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</si>
  <si>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</si>
  <si>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</si>
  <si>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</si>
  <si>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</si>
  <si>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</si>
  <si>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</si>
  <si>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</si>
  <si>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</si>
  <si>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</si>
  <si>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</si>
  <si>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</si>
  <si>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</si>
  <si>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</si>
  <si>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</si>
  <si>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</si>
  <si>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</si>
  <si>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</si>
  <si>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</si>
  <si>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</si>
  <si>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</si>
  <si>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</si>
  <si>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</si>
  <si>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</si>
  <si>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</si>
  <si>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</si>
  <si>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</si>
  <si>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</si>
  <si>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</si>
  <si>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</si>
  <si>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</si>
  <si>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</si>
  <si>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</si>
  <si>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</si>
  <si>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</si>
  <si>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</si>
  <si>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</si>
  <si>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sty</t>
  </si>
  <si>
    <t>lut</t>
  </si>
  <si>
    <t>mar</t>
  </si>
  <si>
    <t>kwi</t>
  </si>
  <si>
    <t>maj</t>
  </si>
  <si>
    <t>cze</t>
  </si>
  <si>
    <t>lip</t>
  </si>
  <si>
    <t>sie</t>
  </si>
  <si>
    <t>wrz</t>
  </si>
  <si>
    <t>paź</t>
  </si>
  <si>
    <t>lis</t>
  </si>
  <si>
    <t>gru</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</si>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</sst>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dd\-mmm\-\y\y" x16r2:formatCode16="[$-en-EN]dd\-mmm\-\y\y"/>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numFmt numFmtId="168" formatCode="[$$-409]#,##0.00"/>
    </dxf>
    <dxf>
      <numFmt numFmtId="169" formatCode="[$$-409]#,##0"/>
    </dxf>
    <dxf>
      <font>
        <b/>
        <i val="0"/>
        <sz val="10"/>
        <color theme="0"/>
        <name val="Calibri"/>
        <family val="2"/>
        <charset val="238"/>
        <scheme val="minor"/>
      </font>
    </dxf>
    <dxf>
      <font>
        <b val="0"/>
        <i val="0"/>
        <sz val="10"/>
        <color theme="0"/>
        <name val="Calibri"/>
        <family val="2"/>
        <charset val="238"/>
        <scheme val="minor"/>
      </font>
      <fill>
        <patternFill>
          <bgColor rgb="FF008000"/>
        </patternFill>
      </fill>
    </dxf>
    <dxf>
      <font>
        <b/>
        <i val="0"/>
        <sz val="12"/>
        <color theme="0"/>
        <name val="Calibri"/>
        <family val="2"/>
        <charset val="238"/>
        <scheme val="minor"/>
      </font>
    </dxf>
    <dxf>
      <font>
        <b val="0"/>
        <i val="0"/>
        <sz val="11"/>
        <name val="Calibri"/>
        <family val="2"/>
        <charset val="238"/>
        <scheme val="minor"/>
      </font>
      <fill>
        <patternFill patternType="solid">
          <fgColor theme="0"/>
          <bgColor rgb="FF008000"/>
        </patternFill>
      </fill>
      <border diagonalUp="0" diagonalDown="0">
        <left style="thin">
          <color theme="9" tint="-0.499984740745262"/>
        </left>
        <right style="thin">
          <color theme="9" tint="-0.499984740745262"/>
        </right>
        <top style="thin">
          <color theme="9" tint="-0.499984740745262"/>
        </top>
        <bottom style="thin">
          <color theme="9" tint="-0.499984740745262"/>
        </bottom>
        <vertical/>
        <horizontal/>
      </border>
    </dxf>
  </dxfs>
  <tableStyles count="2" defaultTableStyle="TableStyleMedium2" defaultPivotStyle="PivotStyleMedium9">
    <tableStyle name="Dark Green Style" pivot="0" table="0" count="8" xr9:uid="{CAC5A2E7-5729-4EC8-AD7B-9D3F0BC93DFF}">
      <tableStyleElement type="wholeTable" dxfId="17"/>
      <tableStyleElement type="headerRow" dxfId="16"/>
    </tableStyle>
    <tableStyle name="Slicer Style 1" pivot="0" table="0" count="10" xr9:uid="{678B8042-0FFA-43B0-9B4C-DDBA4086C781}">
      <tableStyleElement type="wholeTable" dxfId="15"/>
      <tableStyleElement type="headerRow" dxfId="14"/>
    </tableStyle>
  </tableStyles>
  <colors>
    <mruColors>
      <color rgb="FF008000"/>
      <color rgb="FF7CAFDE"/>
      <color rgb="FF3A88CE"/>
      <color rgb="FF76ABDC"/>
      <color rgb="FF73A9DB"/>
      <color rgb="FF317FC5"/>
      <color rgb="FF255D8F"/>
      <color rgb="FF2E76B8"/>
      <color rgb="FF2E74B4"/>
      <color rgb="FF448DD0"/>
    </mruColors>
  </colors>
  <extLst>
    <ext xmlns:x14="http://schemas.microsoft.com/office/spreadsheetml/2009/9/main" uri="{46F421CA-312F-682f-3DD2-61675219B42D}">
      <x14:dxfs count="8">
        <dxf>
          <border>
            <left style="thin">
              <color theme="2"/>
            </left>
            <right style="thin">
              <color theme="2"/>
            </right>
            <top style="thin">
              <color theme="2"/>
            </top>
            <bottom style="thin">
              <color theme="2"/>
            </bottom>
          </border>
        </dxf>
        <dxf>
          <font>
            <b val="0"/>
            <i val="0"/>
            <sz val="10"/>
            <color rgb="FF92D050"/>
            <name val="Calibri"/>
            <family val="2"/>
            <charset val="238"/>
            <scheme val="minor"/>
          </font>
          <border>
            <left style="thin">
              <color auto="1"/>
            </left>
            <right style="thin">
              <color auto="1"/>
            </right>
            <top style="thin">
              <color auto="1"/>
            </top>
            <bottom style="thin">
              <color auto="1"/>
            </bottom>
          </border>
        </dxf>
        <dxf>
          <border>
            <left style="thin">
              <color theme="0" tint="-0.14996795556505021"/>
            </left>
            <right style="thin">
              <color theme="0" tint="-0.14996795556505021"/>
            </right>
            <top style="thin">
              <color theme="0" tint="-0.14996795556505021"/>
            </top>
            <bottom style="thin">
              <color theme="0" tint="-0.14996795556505021"/>
            </bottom>
          </border>
        </dxf>
        <dxf>
          <font>
            <b val="0"/>
            <i val="0"/>
            <sz val="10"/>
            <color rgb="FF92D050"/>
            <name val="Calibri"/>
            <family val="2"/>
            <charset val="238"/>
            <scheme val="minor"/>
          </font>
          <border>
            <left style="thin">
              <color rgb="FF92D050"/>
            </left>
            <right style="thin">
              <color rgb="FF92D050"/>
            </right>
            <top style="thin">
              <color rgb="FF92D050"/>
            </top>
            <bottom style="thin">
              <color rgb="FF92D050"/>
            </bottom>
          </border>
        </dxf>
        <dxf>
          <font>
            <b/>
            <i val="0"/>
            <sz val="10"/>
            <color theme="0"/>
            <name val="Calibri"/>
            <family val="2"/>
            <charset val="238"/>
            <scheme val="minor"/>
          </font>
          <border>
            <left style="thin">
              <color auto="1"/>
            </left>
            <right style="thin">
              <color auto="1"/>
            </right>
            <top style="thin">
              <color auto="1"/>
            </top>
            <bottom style="thin">
              <color auto="1"/>
            </bottom>
          </border>
        </dxf>
        <dxf>
          <font>
            <b/>
            <i val="0"/>
            <u/>
            <sz val="10"/>
            <color theme="0"/>
            <name val="Calibri"/>
            <family val="2"/>
            <charset val="238"/>
            <scheme val="minor"/>
          </font>
          <border diagonalUp="0" diagonalDown="0">
            <left style="thin">
              <color theme="0"/>
            </left>
            <right style="thin">
              <color theme="0"/>
            </right>
            <top style="thin">
              <color theme="0"/>
            </top>
            <bottom style="thin">
              <color theme="0"/>
            </bottom>
            <vertical/>
            <horizontal/>
          </border>
        </dxf>
        <dxf>
          <font>
            <b val="0"/>
            <i val="0"/>
            <strike/>
            <sz val="10"/>
            <color theme="2"/>
            <name val="Calibri"/>
            <family val="2"/>
            <charset val="238"/>
            <scheme val="minor"/>
          </font>
          <border>
            <left style="thin">
              <color theme="0"/>
            </left>
            <right style="thin">
              <color theme="0"/>
            </right>
            <top style="thin">
              <color theme="0"/>
            </top>
            <bottom style="thin">
              <color theme="0"/>
            </bottom>
          </border>
        </dxf>
        <dxf>
          <font>
            <b val="0"/>
            <i val="0"/>
            <strike/>
            <sz val="10"/>
            <color theme="2"/>
            <name val="Calibri"/>
            <family val="2"/>
            <charset val="238"/>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58E2D2"/>
            </patternFill>
          </fill>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dxf>
          <font>
            <b/>
            <i val="0"/>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Dark Green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[coffeeOrdersDataProject.xlsx]Sales!PivotTable1</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Total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E79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E7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E7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32919977652801E-2"/>
          <c:y val="0.12402061855670105"/>
          <c:w val="0.7807685454917378"/>
          <c:h val="0.7354414589928836"/>
        </c:manualLayout>
      </c:layout>
      <c:lineChart>
        <c:grouping val="standard"/>
        <c:varyColors val="0"/>
        <c:ser>
          <c:idx val="0"/>
          <c:order val="0"/>
          <c:tx>
            <c:strRef>
              <c:f>Sales!$C$3:$C$4</c:f>
              <c:strCache>
                <c:ptCount val="1"/>
                <c:pt idx="0">
                  <c:v>Arabica</c:v>
                </c:pt>
              </c:strCache>
            </c:strRef>
          </c:tx>
          <c:spPr>
            <a:ln w="28575" cap="rnd">
              <a:solidFill>
                <a:schemeClr val="accent1"/>
              </a:solidFill>
              <a:round/>
            </a:ln>
            <a:effectLst/>
          </c:spPr>
          <c:marker>
            <c:symbol val="none"/>
          </c:marker>
          <c:cat>
            <c:multiLvlStrRef>
              <c:f>Sales!$A$5:$B$47</c:f>
              <c:multiLvlStrCache>
                <c:ptCount val="43"/>
                <c:lvl>
                  <c:pt idx="0">
                    <c:v>sty</c:v>
                  </c:pt>
                  <c:pt idx="1">
                    <c:v>lut</c:v>
                  </c:pt>
                  <c:pt idx="2">
                    <c:v>mar</c:v>
                  </c:pt>
                  <c:pt idx="3">
                    <c:v>maj</c:v>
                  </c:pt>
                  <c:pt idx="4">
                    <c:v>cze</c:v>
                  </c:pt>
                  <c:pt idx="5">
                    <c:v>lip</c:v>
                  </c:pt>
                  <c:pt idx="6">
                    <c:v>sie</c:v>
                  </c:pt>
                  <c:pt idx="7">
                    <c:v>wrz</c:v>
                  </c:pt>
                  <c:pt idx="8">
                    <c:v>paź</c:v>
                  </c:pt>
                  <c:pt idx="9">
                    <c:v>lis</c:v>
                  </c:pt>
                  <c:pt idx="10">
                    <c:v>gru</c:v>
                  </c:pt>
                  <c:pt idx="11">
                    <c:v>sty</c:v>
                  </c:pt>
                  <c:pt idx="12">
                    <c:v>lut</c:v>
                  </c:pt>
                  <c:pt idx="13">
                    <c:v>mar</c:v>
                  </c:pt>
                  <c:pt idx="14">
                    <c:v>kwi</c:v>
                  </c:pt>
                  <c:pt idx="15">
                    <c:v>maj</c:v>
                  </c:pt>
                  <c:pt idx="16">
                    <c:v>cze</c:v>
                  </c:pt>
                  <c:pt idx="17">
                    <c:v>lip</c:v>
                  </c:pt>
                  <c:pt idx="18">
                    <c:v>sie</c:v>
                  </c:pt>
                  <c:pt idx="19">
                    <c:v>wrz</c:v>
                  </c:pt>
                  <c:pt idx="20">
                    <c:v>paź</c:v>
                  </c:pt>
                  <c:pt idx="21">
                    <c:v>lis</c:v>
                  </c:pt>
                  <c:pt idx="22">
                    <c:v>gru</c:v>
                  </c:pt>
                  <c:pt idx="23">
                    <c:v>sty</c:v>
                  </c:pt>
                  <c:pt idx="24">
                    <c:v>lut</c:v>
                  </c:pt>
                  <c:pt idx="25">
                    <c:v>mar</c:v>
                  </c:pt>
                  <c:pt idx="26">
                    <c:v>kwi</c:v>
                  </c:pt>
                  <c:pt idx="27">
                    <c:v>maj</c:v>
                  </c:pt>
                  <c:pt idx="28">
                    <c:v>cze</c:v>
                  </c:pt>
                  <c:pt idx="29">
                    <c:v>lip</c:v>
                  </c:pt>
                  <c:pt idx="30">
                    <c:v>sie</c:v>
                  </c:pt>
                  <c:pt idx="31">
                    <c:v>wrz</c:v>
                  </c:pt>
                  <c:pt idx="32">
                    <c:v>paź</c:v>
                  </c:pt>
                  <c:pt idx="33">
                    <c:v>lis</c:v>
                  </c:pt>
                  <c:pt idx="34">
                    <c:v>gru</c:v>
                  </c:pt>
                  <c:pt idx="35">
                    <c:v>sty</c:v>
                  </c:pt>
                  <c:pt idx="36">
                    <c:v>lut</c:v>
                  </c:pt>
                  <c:pt idx="37">
                    <c:v>mar</c:v>
                  </c:pt>
                  <c:pt idx="38">
                    <c:v>kwi</c:v>
                  </c:pt>
                  <c:pt idx="39">
                    <c:v>maj</c:v>
                  </c:pt>
                  <c:pt idx="40">
                    <c:v>cze</c:v>
                  </c:pt>
                  <c:pt idx="41">
                    <c:v>lip</c:v>
                  </c:pt>
                  <c:pt idx="42">
                    <c:v>sie</c:v>
                  </c:pt>
                </c:lvl>
                <c:lvl>
                  <c:pt idx="0">
                    <c:v>2019</c:v>
                  </c:pt>
                  <c:pt idx="11">
                    <c:v>2020</c:v>
                  </c:pt>
                  <c:pt idx="23">
                    <c:v>2021</c:v>
                  </c:pt>
                  <c:pt idx="35">
                    <c:v>2022</c:v>
                  </c:pt>
                </c:lvl>
              </c:multiLvlStrCache>
            </c:multiLvlStrRef>
          </c:cat>
          <c:val>
            <c:numRef>
              <c:f>Sales!$C$5:$C$47</c:f>
              <c:numCache>
                <c:formatCode>#,##0</c:formatCode>
                <c:ptCount val="43"/>
                <c:pt idx="0">
                  <c:v>68.655000000000001</c:v>
                </c:pt>
                <c:pt idx="3">
                  <c:v>23.88</c:v>
                </c:pt>
                <c:pt idx="5">
                  <c:v>80.594999999999999</c:v>
                </c:pt>
                <c:pt idx="10">
                  <c:v>2.9849999999999999</c:v>
                </c:pt>
                <c:pt idx="12">
                  <c:v>313.42500000000001</c:v>
                </c:pt>
                <c:pt idx="13">
                  <c:v>29.849999999999998</c:v>
                </c:pt>
                <c:pt idx="15">
                  <c:v>39.799999999999997</c:v>
                </c:pt>
                <c:pt idx="16">
                  <c:v>91.539999999999992</c:v>
                </c:pt>
                <c:pt idx="17">
                  <c:v>17.91</c:v>
                </c:pt>
                <c:pt idx="19">
                  <c:v>101.49</c:v>
                </c:pt>
                <c:pt idx="21">
                  <c:v>22.884999999999998</c:v>
                </c:pt>
                <c:pt idx="22">
                  <c:v>23.88</c:v>
                </c:pt>
                <c:pt idx="23">
                  <c:v>17.91</c:v>
                </c:pt>
                <c:pt idx="24">
                  <c:v>123.37999999999998</c:v>
                </c:pt>
                <c:pt idx="25">
                  <c:v>89.55</c:v>
                </c:pt>
                <c:pt idx="26">
                  <c:v>17.91</c:v>
                </c:pt>
                <c:pt idx="27">
                  <c:v>5.97</c:v>
                </c:pt>
                <c:pt idx="28">
                  <c:v>98.504999999999995</c:v>
                </c:pt>
                <c:pt idx="29">
                  <c:v>14.924999999999999</c:v>
                </c:pt>
                <c:pt idx="30">
                  <c:v>15.919999999999998</c:v>
                </c:pt>
                <c:pt idx="31">
                  <c:v>187.05999999999997</c:v>
                </c:pt>
                <c:pt idx="32">
                  <c:v>176.11499999999998</c:v>
                </c:pt>
                <c:pt idx="33">
                  <c:v>17.91</c:v>
                </c:pt>
                <c:pt idx="34">
                  <c:v>5.97</c:v>
                </c:pt>
                <c:pt idx="39">
                  <c:v>29.849999999999998</c:v>
                </c:pt>
                <c:pt idx="40">
                  <c:v>17.91</c:v>
                </c:pt>
                <c:pt idx="41">
                  <c:v>114.42499999999998</c:v>
                </c:pt>
                <c:pt idx="42">
                  <c:v>47.76</c:v>
                </c:pt>
              </c:numCache>
            </c:numRef>
          </c:val>
          <c:smooth val="0"/>
          <c:extLst>
            <c:ext xmlns:c16="http://schemas.microsoft.com/office/drawing/2014/chart" uri="{C3380CC4-5D6E-409C-BE32-E72D297353CC}">
              <c16:uniqueId val="{00000000-FB66-4F25-AAE8-36497FD44741}"/>
            </c:ext>
          </c:extLst>
        </c:ser>
        <c:ser>
          <c:idx val="1"/>
          <c:order val="1"/>
          <c:tx>
            <c:strRef>
              <c:f>Sales!$D$3:$D$4</c:f>
              <c:strCache>
                <c:ptCount val="1"/>
                <c:pt idx="0">
                  <c:v>Excelsa</c:v>
                </c:pt>
              </c:strCache>
            </c:strRef>
          </c:tx>
          <c:spPr>
            <a:ln w="28575" cap="rnd">
              <a:solidFill>
                <a:schemeClr val="accent4">
                  <a:lumMod val="50000"/>
                </a:schemeClr>
              </a:solidFill>
              <a:round/>
            </a:ln>
            <a:effectLst/>
          </c:spPr>
          <c:marker>
            <c:symbol val="none"/>
          </c:marker>
          <c:cat>
            <c:multiLvlStrRef>
              <c:f>Sales!$A$5:$B$47</c:f>
              <c:multiLvlStrCache>
                <c:ptCount val="43"/>
                <c:lvl>
                  <c:pt idx="0">
                    <c:v>sty</c:v>
                  </c:pt>
                  <c:pt idx="1">
                    <c:v>lut</c:v>
                  </c:pt>
                  <c:pt idx="2">
                    <c:v>mar</c:v>
                  </c:pt>
                  <c:pt idx="3">
                    <c:v>maj</c:v>
                  </c:pt>
                  <c:pt idx="4">
                    <c:v>cze</c:v>
                  </c:pt>
                  <c:pt idx="5">
                    <c:v>lip</c:v>
                  </c:pt>
                  <c:pt idx="6">
                    <c:v>sie</c:v>
                  </c:pt>
                  <c:pt idx="7">
                    <c:v>wrz</c:v>
                  </c:pt>
                  <c:pt idx="8">
                    <c:v>paź</c:v>
                  </c:pt>
                  <c:pt idx="9">
                    <c:v>lis</c:v>
                  </c:pt>
                  <c:pt idx="10">
                    <c:v>gru</c:v>
                  </c:pt>
                  <c:pt idx="11">
                    <c:v>sty</c:v>
                  </c:pt>
                  <c:pt idx="12">
                    <c:v>lut</c:v>
                  </c:pt>
                  <c:pt idx="13">
                    <c:v>mar</c:v>
                  </c:pt>
                  <c:pt idx="14">
                    <c:v>kwi</c:v>
                  </c:pt>
                  <c:pt idx="15">
                    <c:v>maj</c:v>
                  </c:pt>
                  <c:pt idx="16">
                    <c:v>cze</c:v>
                  </c:pt>
                  <c:pt idx="17">
                    <c:v>lip</c:v>
                  </c:pt>
                  <c:pt idx="18">
                    <c:v>sie</c:v>
                  </c:pt>
                  <c:pt idx="19">
                    <c:v>wrz</c:v>
                  </c:pt>
                  <c:pt idx="20">
                    <c:v>paź</c:v>
                  </c:pt>
                  <c:pt idx="21">
                    <c:v>lis</c:v>
                  </c:pt>
                  <c:pt idx="22">
                    <c:v>gru</c:v>
                  </c:pt>
                  <c:pt idx="23">
                    <c:v>sty</c:v>
                  </c:pt>
                  <c:pt idx="24">
                    <c:v>lut</c:v>
                  </c:pt>
                  <c:pt idx="25">
                    <c:v>mar</c:v>
                  </c:pt>
                  <c:pt idx="26">
                    <c:v>kwi</c:v>
                  </c:pt>
                  <c:pt idx="27">
                    <c:v>maj</c:v>
                  </c:pt>
                  <c:pt idx="28">
                    <c:v>cze</c:v>
                  </c:pt>
                  <c:pt idx="29">
                    <c:v>lip</c:v>
                  </c:pt>
                  <c:pt idx="30">
                    <c:v>sie</c:v>
                  </c:pt>
                  <c:pt idx="31">
                    <c:v>wrz</c:v>
                  </c:pt>
                  <c:pt idx="32">
                    <c:v>paź</c:v>
                  </c:pt>
                  <c:pt idx="33">
                    <c:v>lis</c:v>
                  </c:pt>
                  <c:pt idx="34">
                    <c:v>gru</c:v>
                  </c:pt>
                  <c:pt idx="35">
                    <c:v>sty</c:v>
                  </c:pt>
                  <c:pt idx="36">
                    <c:v>lut</c:v>
                  </c:pt>
                  <c:pt idx="37">
                    <c:v>mar</c:v>
                  </c:pt>
                  <c:pt idx="38">
                    <c:v>kwi</c:v>
                  </c:pt>
                  <c:pt idx="39">
                    <c:v>maj</c:v>
                  </c:pt>
                  <c:pt idx="40">
                    <c:v>cze</c:v>
                  </c:pt>
                  <c:pt idx="41">
                    <c:v>lip</c:v>
                  </c:pt>
                  <c:pt idx="42">
                    <c:v>sie</c:v>
                  </c:pt>
                </c:lvl>
                <c:lvl>
                  <c:pt idx="0">
                    <c:v>2019</c:v>
                  </c:pt>
                  <c:pt idx="11">
                    <c:v>2020</c:v>
                  </c:pt>
                  <c:pt idx="23">
                    <c:v>2021</c:v>
                  </c:pt>
                  <c:pt idx="35">
                    <c:v>2022</c:v>
                  </c:pt>
                </c:lvl>
              </c:multiLvlStrCache>
            </c:multiLvlStrRef>
          </c:cat>
          <c:val>
            <c:numRef>
              <c:f>Sales!$D$5:$D$47</c:f>
              <c:numCache>
                <c:formatCode>#,##0</c:formatCode>
                <c:ptCount val="43"/>
                <c:pt idx="0">
                  <c:v>111.78</c:v>
                </c:pt>
                <c:pt idx="2">
                  <c:v>189.54000000000002</c:v>
                </c:pt>
                <c:pt idx="3">
                  <c:v>7.29</c:v>
                </c:pt>
                <c:pt idx="4">
                  <c:v>10.935</c:v>
                </c:pt>
                <c:pt idx="8">
                  <c:v>27.945</c:v>
                </c:pt>
                <c:pt idx="11">
                  <c:v>21.87</c:v>
                </c:pt>
                <c:pt idx="12">
                  <c:v>211.41000000000003</c:v>
                </c:pt>
                <c:pt idx="13">
                  <c:v>36.450000000000003</c:v>
                </c:pt>
                <c:pt idx="14">
                  <c:v>24.3</c:v>
                </c:pt>
                <c:pt idx="15">
                  <c:v>24.3</c:v>
                </c:pt>
                <c:pt idx="16">
                  <c:v>36.450000000000003</c:v>
                </c:pt>
                <c:pt idx="18">
                  <c:v>14.58</c:v>
                </c:pt>
                <c:pt idx="19">
                  <c:v>72.900000000000006</c:v>
                </c:pt>
                <c:pt idx="20">
                  <c:v>83.835000000000008</c:v>
                </c:pt>
                <c:pt idx="22">
                  <c:v>168.88499999999999</c:v>
                </c:pt>
                <c:pt idx="23">
                  <c:v>12.15</c:v>
                </c:pt>
                <c:pt idx="24">
                  <c:v>48.6</c:v>
                </c:pt>
                <c:pt idx="25">
                  <c:v>24.3</c:v>
                </c:pt>
                <c:pt idx="29">
                  <c:v>97.2</c:v>
                </c:pt>
                <c:pt idx="30">
                  <c:v>29.160000000000004</c:v>
                </c:pt>
                <c:pt idx="32">
                  <c:v>55.89</c:v>
                </c:pt>
                <c:pt idx="33">
                  <c:v>139.72499999999999</c:v>
                </c:pt>
                <c:pt idx="34">
                  <c:v>109.35000000000001</c:v>
                </c:pt>
                <c:pt idx="35">
                  <c:v>21.87</c:v>
                </c:pt>
                <c:pt idx="36">
                  <c:v>80.19</c:v>
                </c:pt>
                <c:pt idx="39">
                  <c:v>7.29</c:v>
                </c:pt>
                <c:pt idx="40">
                  <c:v>18.225000000000001</c:v>
                </c:pt>
                <c:pt idx="41">
                  <c:v>21.87</c:v>
                </c:pt>
              </c:numCache>
            </c:numRef>
          </c:val>
          <c:smooth val="0"/>
          <c:extLst>
            <c:ext xmlns:c16="http://schemas.microsoft.com/office/drawing/2014/chart" uri="{C3380CC4-5D6E-409C-BE32-E72D297353CC}">
              <c16:uniqueId val="{00000001-FB66-4F25-AAE8-36497FD44741}"/>
            </c:ext>
          </c:extLst>
        </c:ser>
        <c:ser>
          <c:idx val="2"/>
          <c:order val="2"/>
          <c:tx>
            <c:strRef>
              <c:f>Sales!$E$3:$E$4</c:f>
              <c:strCache>
                <c:ptCount val="1"/>
                <c:pt idx="0">
                  <c:v>Liberica</c:v>
                </c:pt>
              </c:strCache>
            </c:strRef>
          </c:tx>
          <c:spPr>
            <a:ln w="28575" cap="rnd">
              <a:solidFill>
                <a:srgbClr val="FF0000"/>
              </a:solidFill>
              <a:round/>
            </a:ln>
            <a:effectLst/>
          </c:spPr>
          <c:marker>
            <c:symbol val="none"/>
          </c:marker>
          <c:cat>
            <c:multiLvlStrRef>
              <c:f>Sales!$A$5:$B$47</c:f>
              <c:multiLvlStrCache>
                <c:ptCount val="43"/>
                <c:lvl>
                  <c:pt idx="0">
                    <c:v>sty</c:v>
                  </c:pt>
                  <c:pt idx="1">
                    <c:v>lut</c:v>
                  </c:pt>
                  <c:pt idx="2">
                    <c:v>mar</c:v>
                  </c:pt>
                  <c:pt idx="3">
                    <c:v>maj</c:v>
                  </c:pt>
                  <c:pt idx="4">
                    <c:v>cze</c:v>
                  </c:pt>
                  <c:pt idx="5">
                    <c:v>lip</c:v>
                  </c:pt>
                  <c:pt idx="6">
                    <c:v>sie</c:v>
                  </c:pt>
                  <c:pt idx="7">
                    <c:v>wrz</c:v>
                  </c:pt>
                  <c:pt idx="8">
                    <c:v>paź</c:v>
                  </c:pt>
                  <c:pt idx="9">
                    <c:v>lis</c:v>
                  </c:pt>
                  <c:pt idx="10">
                    <c:v>gru</c:v>
                  </c:pt>
                  <c:pt idx="11">
                    <c:v>sty</c:v>
                  </c:pt>
                  <c:pt idx="12">
                    <c:v>lut</c:v>
                  </c:pt>
                  <c:pt idx="13">
                    <c:v>mar</c:v>
                  </c:pt>
                  <c:pt idx="14">
                    <c:v>kwi</c:v>
                  </c:pt>
                  <c:pt idx="15">
                    <c:v>maj</c:v>
                  </c:pt>
                  <c:pt idx="16">
                    <c:v>cze</c:v>
                  </c:pt>
                  <c:pt idx="17">
                    <c:v>lip</c:v>
                  </c:pt>
                  <c:pt idx="18">
                    <c:v>sie</c:v>
                  </c:pt>
                  <c:pt idx="19">
                    <c:v>wrz</c:v>
                  </c:pt>
                  <c:pt idx="20">
                    <c:v>paź</c:v>
                  </c:pt>
                  <c:pt idx="21">
                    <c:v>lis</c:v>
                  </c:pt>
                  <c:pt idx="22">
                    <c:v>gru</c:v>
                  </c:pt>
                  <c:pt idx="23">
                    <c:v>sty</c:v>
                  </c:pt>
                  <c:pt idx="24">
                    <c:v>lut</c:v>
                  </c:pt>
                  <c:pt idx="25">
                    <c:v>mar</c:v>
                  </c:pt>
                  <c:pt idx="26">
                    <c:v>kwi</c:v>
                  </c:pt>
                  <c:pt idx="27">
                    <c:v>maj</c:v>
                  </c:pt>
                  <c:pt idx="28">
                    <c:v>cze</c:v>
                  </c:pt>
                  <c:pt idx="29">
                    <c:v>lip</c:v>
                  </c:pt>
                  <c:pt idx="30">
                    <c:v>sie</c:v>
                  </c:pt>
                  <c:pt idx="31">
                    <c:v>wrz</c:v>
                  </c:pt>
                  <c:pt idx="32">
                    <c:v>paź</c:v>
                  </c:pt>
                  <c:pt idx="33">
                    <c:v>lis</c:v>
                  </c:pt>
                  <c:pt idx="34">
                    <c:v>gru</c:v>
                  </c:pt>
                  <c:pt idx="35">
                    <c:v>sty</c:v>
                  </c:pt>
                  <c:pt idx="36">
                    <c:v>lut</c:v>
                  </c:pt>
                  <c:pt idx="37">
                    <c:v>mar</c:v>
                  </c:pt>
                  <c:pt idx="38">
                    <c:v>kwi</c:v>
                  </c:pt>
                  <c:pt idx="39">
                    <c:v>maj</c:v>
                  </c:pt>
                  <c:pt idx="40">
                    <c:v>cze</c:v>
                  </c:pt>
                  <c:pt idx="41">
                    <c:v>lip</c:v>
                  </c:pt>
                  <c:pt idx="42">
                    <c:v>sie</c:v>
                  </c:pt>
                </c:lvl>
                <c:lvl>
                  <c:pt idx="0">
                    <c:v>2019</c:v>
                  </c:pt>
                  <c:pt idx="11">
                    <c:v>2020</c:v>
                  </c:pt>
                  <c:pt idx="23">
                    <c:v>2021</c:v>
                  </c:pt>
                  <c:pt idx="35">
                    <c:v>2022</c:v>
                  </c:pt>
                </c:lvl>
              </c:multiLvlStrCache>
            </c:multiLvlStrRef>
          </c:cat>
          <c:val>
            <c:numRef>
              <c:f>Sales!$E$5:$E$47</c:f>
              <c:numCache>
                <c:formatCode>#,##0</c:formatCode>
                <c:ptCount val="43"/>
                <c:pt idx="0">
                  <c:v>67.34</c:v>
                </c:pt>
                <c:pt idx="1">
                  <c:v>119.13999999999999</c:v>
                </c:pt>
                <c:pt idx="2">
                  <c:v>25.9</c:v>
                </c:pt>
                <c:pt idx="4">
                  <c:v>89.35499999999999</c:v>
                </c:pt>
                <c:pt idx="6">
                  <c:v>31.08</c:v>
                </c:pt>
                <c:pt idx="7">
                  <c:v>36.26</c:v>
                </c:pt>
                <c:pt idx="8">
                  <c:v>54.389999999999993</c:v>
                </c:pt>
                <c:pt idx="9">
                  <c:v>15.54</c:v>
                </c:pt>
                <c:pt idx="10">
                  <c:v>49.209999999999994</c:v>
                </c:pt>
                <c:pt idx="12">
                  <c:v>120.43499999999999</c:v>
                </c:pt>
                <c:pt idx="14">
                  <c:v>46.62</c:v>
                </c:pt>
                <c:pt idx="16">
                  <c:v>119.13999999999999</c:v>
                </c:pt>
                <c:pt idx="19">
                  <c:v>46.62</c:v>
                </c:pt>
                <c:pt idx="20">
                  <c:v>45.324999999999996</c:v>
                </c:pt>
                <c:pt idx="21">
                  <c:v>119.13999999999999</c:v>
                </c:pt>
                <c:pt idx="22">
                  <c:v>23.31</c:v>
                </c:pt>
                <c:pt idx="23">
                  <c:v>76.405000000000001</c:v>
                </c:pt>
                <c:pt idx="24">
                  <c:v>23.31</c:v>
                </c:pt>
                <c:pt idx="27">
                  <c:v>161.875</c:v>
                </c:pt>
                <c:pt idx="28">
                  <c:v>187.77499999999998</c:v>
                </c:pt>
                <c:pt idx="30">
                  <c:v>38.849999999999994</c:v>
                </c:pt>
                <c:pt idx="31">
                  <c:v>50.504999999999995</c:v>
                </c:pt>
                <c:pt idx="32">
                  <c:v>59.569999999999993</c:v>
                </c:pt>
                <c:pt idx="33">
                  <c:v>85.469999999999985</c:v>
                </c:pt>
                <c:pt idx="34">
                  <c:v>69.929999999999993</c:v>
                </c:pt>
                <c:pt idx="35">
                  <c:v>178.70999999999998</c:v>
                </c:pt>
                <c:pt idx="38">
                  <c:v>7.77</c:v>
                </c:pt>
                <c:pt idx="40">
                  <c:v>15.54</c:v>
                </c:pt>
                <c:pt idx="41">
                  <c:v>178.70999999999998</c:v>
                </c:pt>
                <c:pt idx="42">
                  <c:v>15.54</c:v>
                </c:pt>
              </c:numCache>
            </c:numRef>
          </c:val>
          <c:smooth val="0"/>
          <c:extLst>
            <c:ext xmlns:c16="http://schemas.microsoft.com/office/drawing/2014/chart" uri="{C3380CC4-5D6E-409C-BE32-E72D297353CC}">
              <c16:uniqueId val="{00000002-FB66-4F25-AAE8-36497FD44741}"/>
            </c:ext>
          </c:extLst>
        </c:ser>
        <c:ser>
          <c:idx val="3"/>
          <c:order val="3"/>
          <c:tx>
            <c:strRef>
              <c:f>Sales!$F$3:$F$4</c:f>
              <c:strCache>
                <c:ptCount val="1"/>
                <c:pt idx="0">
                  <c:v>Robusta</c:v>
                </c:pt>
              </c:strCache>
            </c:strRef>
          </c:tx>
          <c:spPr>
            <a:ln w="28575" cap="rnd">
              <a:solidFill>
                <a:srgbClr val="FFE79B"/>
              </a:solidFill>
              <a:round/>
            </a:ln>
            <a:effectLst/>
          </c:spPr>
          <c:marker>
            <c:symbol val="none"/>
          </c:marker>
          <c:cat>
            <c:multiLvlStrRef>
              <c:f>Sales!$A$5:$B$47</c:f>
              <c:multiLvlStrCache>
                <c:ptCount val="43"/>
                <c:lvl>
                  <c:pt idx="0">
                    <c:v>sty</c:v>
                  </c:pt>
                  <c:pt idx="1">
                    <c:v>lut</c:v>
                  </c:pt>
                  <c:pt idx="2">
                    <c:v>mar</c:v>
                  </c:pt>
                  <c:pt idx="3">
                    <c:v>maj</c:v>
                  </c:pt>
                  <c:pt idx="4">
                    <c:v>cze</c:v>
                  </c:pt>
                  <c:pt idx="5">
                    <c:v>lip</c:v>
                  </c:pt>
                  <c:pt idx="6">
                    <c:v>sie</c:v>
                  </c:pt>
                  <c:pt idx="7">
                    <c:v>wrz</c:v>
                  </c:pt>
                  <c:pt idx="8">
                    <c:v>paź</c:v>
                  </c:pt>
                  <c:pt idx="9">
                    <c:v>lis</c:v>
                  </c:pt>
                  <c:pt idx="10">
                    <c:v>gru</c:v>
                  </c:pt>
                  <c:pt idx="11">
                    <c:v>sty</c:v>
                  </c:pt>
                  <c:pt idx="12">
                    <c:v>lut</c:v>
                  </c:pt>
                  <c:pt idx="13">
                    <c:v>mar</c:v>
                  </c:pt>
                  <c:pt idx="14">
                    <c:v>kwi</c:v>
                  </c:pt>
                  <c:pt idx="15">
                    <c:v>maj</c:v>
                  </c:pt>
                  <c:pt idx="16">
                    <c:v>cze</c:v>
                  </c:pt>
                  <c:pt idx="17">
                    <c:v>lip</c:v>
                  </c:pt>
                  <c:pt idx="18">
                    <c:v>sie</c:v>
                  </c:pt>
                  <c:pt idx="19">
                    <c:v>wrz</c:v>
                  </c:pt>
                  <c:pt idx="20">
                    <c:v>paź</c:v>
                  </c:pt>
                  <c:pt idx="21">
                    <c:v>lis</c:v>
                  </c:pt>
                  <c:pt idx="22">
                    <c:v>gru</c:v>
                  </c:pt>
                  <c:pt idx="23">
                    <c:v>sty</c:v>
                  </c:pt>
                  <c:pt idx="24">
                    <c:v>lut</c:v>
                  </c:pt>
                  <c:pt idx="25">
                    <c:v>mar</c:v>
                  </c:pt>
                  <c:pt idx="26">
                    <c:v>kwi</c:v>
                  </c:pt>
                  <c:pt idx="27">
                    <c:v>maj</c:v>
                  </c:pt>
                  <c:pt idx="28">
                    <c:v>cze</c:v>
                  </c:pt>
                  <c:pt idx="29">
                    <c:v>lip</c:v>
                  </c:pt>
                  <c:pt idx="30">
                    <c:v>sie</c:v>
                  </c:pt>
                  <c:pt idx="31">
                    <c:v>wrz</c:v>
                  </c:pt>
                  <c:pt idx="32">
                    <c:v>paź</c:v>
                  </c:pt>
                  <c:pt idx="33">
                    <c:v>lis</c:v>
                  </c:pt>
                  <c:pt idx="34">
                    <c:v>gru</c:v>
                  </c:pt>
                  <c:pt idx="35">
                    <c:v>sty</c:v>
                  </c:pt>
                  <c:pt idx="36">
                    <c:v>lut</c:v>
                  </c:pt>
                  <c:pt idx="37">
                    <c:v>mar</c:v>
                  </c:pt>
                  <c:pt idx="38">
                    <c:v>kwi</c:v>
                  </c:pt>
                  <c:pt idx="39">
                    <c:v>maj</c:v>
                  </c:pt>
                  <c:pt idx="40">
                    <c:v>cze</c:v>
                  </c:pt>
                  <c:pt idx="41">
                    <c:v>lip</c:v>
                  </c:pt>
                  <c:pt idx="42">
                    <c:v>sie</c:v>
                  </c:pt>
                </c:lvl>
                <c:lvl>
                  <c:pt idx="0">
                    <c:v>2019</c:v>
                  </c:pt>
                  <c:pt idx="11">
                    <c:v>2020</c:v>
                  </c:pt>
                  <c:pt idx="23">
                    <c:v>2021</c:v>
                  </c:pt>
                  <c:pt idx="35">
                    <c:v>2022</c:v>
                  </c:pt>
                </c:lvl>
              </c:multiLvlStrCache>
            </c:multiLvlStrRef>
          </c:cat>
          <c:val>
            <c:numRef>
              <c:f>Sales!$F$5:$F$47</c:f>
              <c:numCache>
                <c:formatCode>#,##0</c:formatCode>
                <c:ptCount val="43"/>
                <c:pt idx="2">
                  <c:v>8.0549999999999997</c:v>
                </c:pt>
                <c:pt idx="4">
                  <c:v>42.959999999999994</c:v>
                </c:pt>
                <c:pt idx="5">
                  <c:v>132.45999999999998</c:v>
                </c:pt>
                <c:pt idx="6">
                  <c:v>45.644999999999996</c:v>
                </c:pt>
                <c:pt idx="9">
                  <c:v>16.11</c:v>
                </c:pt>
                <c:pt idx="11">
                  <c:v>10.739999999999998</c:v>
                </c:pt>
                <c:pt idx="12">
                  <c:v>16.11</c:v>
                </c:pt>
                <c:pt idx="13">
                  <c:v>10.739999999999998</c:v>
                </c:pt>
                <c:pt idx="15">
                  <c:v>41.169999999999995</c:v>
                </c:pt>
                <c:pt idx="17">
                  <c:v>123.50999999999999</c:v>
                </c:pt>
                <c:pt idx="18">
                  <c:v>85.919999999999987</c:v>
                </c:pt>
                <c:pt idx="21">
                  <c:v>26.849999999999994</c:v>
                </c:pt>
                <c:pt idx="24">
                  <c:v>16.11</c:v>
                </c:pt>
                <c:pt idx="25">
                  <c:v>32.22</c:v>
                </c:pt>
                <c:pt idx="27">
                  <c:v>5.3699999999999992</c:v>
                </c:pt>
                <c:pt idx="28">
                  <c:v>64.44</c:v>
                </c:pt>
                <c:pt idx="30">
                  <c:v>62.65</c:v>
                </c:pt>
                <c:pt idx="32">
                  <c:v>26.849999999999994</c:v>
                </c:pt>
                <c:pt idx="35">
                  <c:v>44.75</c:v>
                </c:pt>
                <c:pt idx="37">
                  <c:v>38.484999999999999</c:v>
                </c:pt>
                <c:pt idx="39">
                  <c:v>164.67999999999998</c:v>
                </c:pt>
                <c:pt idx="40">
                  <c:v>21.479999999999997</c:v>
                </c:pt>
              </c:numCache>
            </c:numRef>
          </c:val>
          <c:smooth val="0"/>
          <c:extLst>
            <c:ext xmlns:c16="http://schemas.microsoft.com/office/drawing/2014/chart" uri="{C3380CC4-5D6E-409C-BE32-E72D297353CC}">
              <c16:uniqueId val="{00000001-C98B-4D14-9634-94602DEC0B9B}"/>
            </c:ext>
          </c:extLst>
        </c:ser>
        <c:dLbls>
          <c:showLegendKey val="0"/>
          <c:showVal val="0"/>
          <c:showCatName val="0"/>
          <c:showSerName val="0"/>
          <c:showPercent val="0"/>
          <c:showBubbleSize val="0"/>
        </c:dLbls>
        <c:smooth val="0"/>
        <c:axId val="1491721103"/>
        <c:axId val="1345283695"/>
      </c:lineChart>
      <c:catAx>
        <c:axId val="149172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5283695"/>
        <c:crosses val="autoZero"/>
        <c:auto val="1"/>
        <c:lblAlgn val="ctr"/>
        <c:lblOffset val="100"/>
        <c:noMultiLvlLbl val="0"/>
      </c:catAx>
      <c:valAx>
        <c:axId val="1345283695"/>
        <c:scaling>
          <c:orientation val="minMax"/>
        </c:scaling>
        <c:delete val="0"/>
        <c:axPos val="l"/>
        <c:majorGridlines>
          <c:spPr>
            <a:ln w="12700" cap="flat" cmpd="sng" algn="ctr">
              <a:solidFill>
                <a:schemeClr val="tx2">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pl-PL"/>
                  <a:t>USD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172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CCB3D"/>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[coffeeOrdersDataProject.xlsx]CountryBarCharts!PivotTable1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9A4D9"/>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9A4D9"/>
          </a:solidFill>
          <a:ln w="15875">
            <a:solidFill>
              <a:schemeClr val="bg1"/>
            </a:solidFill>
          </a:ln>
          <a:effectLst/>
        </c:spPr>
      </c:pivotFmt>
      <c:pivotFmt>
        <c:idx val="2"/>
        <c:spPr>
          <a:solidFill>
            <a:srgbClr val="69A4D9"/>
          </a:solidFill>
          <a:ln w="15875">
            <a:solidFill>
              <a:schemeClr val="bg1"/>
            </a:solidFill>
          </a:ln>
          <a:effectLst/>
        </c:spPr>
      </c:pivotFmt>
      <c:pivotFmt>
        <c:idx val="3"/>
        <c:spPr>
          <a:solidFill>
            <a:srgbClr val="69A4D9"/>
          </a:solidFill>
          <a:ln w="15875">
            <a:solidFill>
              <a:schemeClr val="bg1"/>
            </a:solidFill>
          </a:ln>
          <a:effectLst/>
        </c:spPr>
      </c:pivotFmt>
      <c:pivotFmt>
        <c:idx val="4"/>
        <c:spPr>
          <a:solidFill>
            <a:srgbClr val="69A4D9"/>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A4D9"/>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4218670427393"/>
          <c:y val="0.14940584088620346"/>
          <c:w val="0.79019015160418382"/>
          <c:h val="0.75714695783872943"/>
        </c:manualLayout>
      </c:layout>
      <c:barChart>
        <c:barDir val="bar"/>
        <c:grouping val="clustered"/>
        <c:varyColors val="0"/>
        <c:ser>
          <c:idx val="0"/>
          <c:order val="0"/>
          <c:tx>
            <c:strRef>
              <c:f>CountryBarCharts!$B$3</c:f>
              <c:strCache>
                <c:ptCount val="1"/>
                <c:pt idx="0">
                  <c:v>Total</c:v>
                </c:pt>
              </c:strCache>
            </c:strRef>
          </c:tx>
          <c:spPr>
            <a:solidFill>
              <a:srgbClr val="69A4D9"/>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CountryBarCharts!$A$4:$A$6</c:f>
              <c:strCache>
                <c:ptCount val="3"/>
                <c:pt idx="0">
                  <c:v>United Kingdom</c:v>
                </c:pt>
                <c:pt idx="1">
                  <c:v>Ireland</c:v>
                </c:pt>
                <c:pt idx="2">
                  <c:v>United States</c:v>
                </c:pt>
              </c:strCache>
            </c:strRef>
          </c:cat>
          <c:val>
            <c:numRef>
              <c:f>CountryBarCharts!$B$4:$B$6</c:f>
              <c:numCache>
                <c:formatCode>[$$-409]#\ ##0.00</c:formatCode>
                <c:ptCount val="3"/>
                <c:pt idx="0">
                  <c:v>654.1</c:v>
                </c:pt>
                <c:pt idx="1">
                  <c:v>1136.8749999999998</c:v>
                </c:pt>
                <c:pt idx="2">
                  <c:v>4911.3499999999995</c:v>
                </c:pt>
              </c:numCache>
            </c:numRef>
          </c:val>
          <c:extLst>
            <c:ext xmlns:c16="http://schemas.microsoft.com/office/drawing/2014/chart" uri="{C3380CC4-5D6E-409C-BE32-E72D297353CC}">
              <c16:uniqueId val="{00000000-A3B6-420F-9F26-545A838C1212}"/>
            </c:ext>
          </c:extLst>
        </c:ser>
        <c:dLbls>
          <c:dLblPos val="outEnd"/>
          <c:showLegendKey val="0"/>
          <c:showVal val="1"/>
          <c:showCatName val="0"/>
          <c:showSerName val="0"/>
          <c:showPercent val="0"/>
          <c:showBubbleSize val="0"/>
        </c:dLbls>
        <c:gapWidth val="182"/>
        <c:axId val="1570465631"/>
        <c:axId val="1580206319"/>
      </c:barChart>
      <c:catAx>
        <c:axId val="1570465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80206319"/>
        <c:crosses val="autoZero"/>
        <c:auto val="1"/>
        <c:lblAlgn val="ctr"/>
        <c:lblOffset val="100"/>
        <c:noMultiLvlLbl val="0"/>
      </c:catAx>
      <c:valAx>
        <c:axId val="1580206319"/>
        <c:scaling>
          <c:orientation val="minMax"/>
        </c:scaling>
        <c:delete val="0"/>
        <c:axPos val="b"/>
        <c:majorGridlines>
          <c:spPr>
            <a:ln w="9525" cap="flat" cmpd="sng" algn="ctr">
              <a:solidFill>
                <a:schemeClr val="accent6">
                  <a:lumMod val="60000"/>
                  <a:lumOff val="40000"/>
                </a:schemeClr>
              </a:solidFill>
              <a:round/>
            </a:ln>
            <a:effectLst/>
          </c:spPr>
        </c:majorGridlines>
        <c:numFmt formatCode="[$$-4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7046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CCB3D"/>
    </a:solidFill>
    <a:ln w="9525" cap="flat" cmpd="sng" algn="ctr">
      <a:solidFill>
        <a:schemeClr val="bg1">
          <a:lumMod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[coffeeOrdersDataProject.xlsx]Top 5 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Top 5 Customers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9A4D9"/>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9A4D9"/>
          </a:solidFill>
          <a:ln w="15875">
            <a:solidFill>
              <a:schemeClr val="bg1"/>
            </a:solidFill>
          </a:ln>
          <a:effectLst/>
        </c:spPr>
      </c:pivotFmt>
      <c:pivotFmt>
        <c:idx val="2"/>
        <c:spPr>
          <a:solidFill>
            <a:srgbClr val="69A4D9"/>
          </a:solidFill>
          <a:ln w="15875">
            <a:solidFill>
              <a:schemeClr val="bg1"/>
            </a:solidFill>
          </a:ln>
          <a:effectLst/>
        </c:spPr>
      </c:pivotFmt>
      <c:pivotFmt>
        <c:idx val="3"/>
        <c:spPr>
          <a:solidFill>
            <a:srgbClr val="69A4D9"/>
          </a:solidFill>
          <a:ln w="15875">
            <a:solidFill>
              <a:schemeClr val="bg1"/>
            </a:solidFill>
          </a:ln>
          <a:effectLst/>
        </c:spPr>
      </c:pivotFmt>
      <c:pivotFmt>
        <c:idx val="4"/>
        <c:spPr>
          <a:solidFill>
            <a:srgbClr val="69A4D9"/>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A4D9"/>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A4D9"/>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4218670427393"/>
          <c:y val="0.14940584088620346"/>
          <c:w val="0.79019015160418382"/>
          <c:h val="0.75714695783872943"/>
        </c:manualLayout>
      </c:layout>
      <c:barChart>
        <c:barDir val="bar"/>
        <c:grouping val="clustered"/>
        <c:varyColors val="0"/>
        <c:ser>
          <c:idx val="0"/>
          <c:order val="0"/>
          <c:tx>
            <c:strRef>
              <c:f>'Top 5 Customers'!$B$3</c:f>
              <c:strCache>
                <c:ptCount val="1"/>
                <c:pt idx="0">
                  <c:v>Total</c:v>
                </c:pt>
              </c:strCache>
            </c:strRef>
          </c:tx>
          <c:spPr>
            <a:solidFill>
              <a:srgbClr val="69A4D9"/>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Murielle Lorinez</c:v>
                </c:pt>
                <c:pt idx="1">
                  <c:v>Ingelbert Hotchkin</c:v>
                </c:pt>
                <c:pt idx="2">
                  <c:v>Terri Farra</c:v>
                </c:pt>
                <c:pt idx="3">
                  <c:v>Francesco Dressel</c:v>
                </c:pt>
                <c:pt idx="4">
                  <c:v>Petey Kingsbury</c:v>
                </c:pt>
              </c:strCache>
            </c:strRef>
          </c:cat>
          <c:val>
            <c:numRef>
              <c:f>'Top 5 Customers'!$B$4:$B$8</c:f>
              <c:numCache>
                <c:formatCode>[$$-409]#\ ##0.00</c:formatCode>
                <c:ptCount val="5"/>
                <c:pt idx="0">
                  <c:v>167.67000000000002</c:v>
                </c:pt>
                <c:pt idx="1">
                  <c:v>167.67000000000002</c:v>
                </c:pt>
                <c:pt idx="2">
                  <c:v>168.39</c:v>
                </c:pt>
                <c:pt idx="3">
                  <c:v>178.70999999999998</c:v>
                </c:pt>
                <c:pt idx="4">
                  <c:v>178.70999999999998</c:v>
                </c:pt>
              </c:numCache>
            </c:numRef>
          </c:val>
          <c:extLst>
            <c:ext xmlns:c16="http://schemas.microsoft.com/office/drawing/2014/chart" uri="{C3380CC4-5D6E-409C-BE32-E72D297353CC}">
              <c16:uniqueId val="{00000000-8F5E-4D81-939C-0E3563D2DC1D}"/>
            </c:ext>
          </c:extLst>
        </c:ser>
        <c:dLbls>
          <c:dLblPos val="outEnd"/>
          <c:showLegendKey val="0"/>
          <c:showVal val="1"/>
          <c:showCatName val="0"/>
          <c:showSerName val="0"/>
          <c:showPercent val="0"/>
          <c:showBubbleSize val="0"/>
        </c:dLbls>
        <c:gapWidth val="182"/>
        <c:axId val="1570465631"/>
        <c:axId val="1580206319"/>
      </c:barChart>
      <c:catAx>
        <c:axId val="1570465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80206319"/>
        <c:crosses val="autoZero"/>
        <c:auto val="1"/>
        <c:lblAlgn val="ctr"/>
        <c:lblOffset val="100"/>
        <c:noMultiLvlLbl val="0"/>
      </c:catAx>
      <c:valAx>
        <c:axId val="1580206319"/>
        <c:scaling>
          <c:orientation val="minMax"/>
        </c:scaling>
        <c:delete val="0"/>
        <c:axPos val="b"/>
        <c:majorGridlines>
          <c:spPr>
            <a:ln w="9525" cap="flat" cmpd="sng" algn="ctr">
              <a:solidFill>
                <a:schemeClr val="accent6">
                  <a:lumMod val="60000"/>
                  <a:lumOff val="40000"/>
                </a:schemeClr>
              </a:solidFill>
              <a:round/>
            </a:ln>
            <a:effectLst/>
          </c:spPr>
        </c:majorGridlines>
        <c:numFmt formatCode="[$$-4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7046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CCB3D"/>
    </a:solidFill>
    <a:ln w="9525" cap="flat" cmpd="sng" algn="ctr">
      <a:solidFill>
        <a:schemeClr val="bg1">
          <a:lumMod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9" name="Rectangle 8">
          <a:extLst>
            <a:ext uri="{FF2B5EF4-FFF2-40B4-BE49-F238E27FC236}">
              <a16:creationId xmlns:a16="http://schemas.microsoft.com/office/drawing/2014/main" id="{EB9DD56E-34C4-0806-9834-EB936B1D849D}"/>
            </a:ext>
          </a:extLst>
        </xdr:cNvPr>
        <xdr:cNvSpPr/>
      </xdr:nvSpPr>
      <xdr:spPr>
        <a:xfrm>
          <a:off x="114300" y="57150"/>
          <a:ext cx="15240000" cy="762000"/>
        </a:xfrm>
        <a:prstGeom prst="rect">
          <a:avLst/>
        </a:prstGeom>
        <a:solidFill>
          <a:srgbClr val="008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4000">
              <a:solidFill>
                <a:schemeClr val="bg1"/>
              </a:solidFill>
            </a:rPr>
            <a:t>Coffee Sales Dashboard</a:t>
          </a:r>
          <a:endParaRPr lang="en-GB" sz="4000">
            <a:solidFill>
              <a:schemeClr val="bg1"/>
            </a:solidFill>
          </a:endParaRPr>
        </a:p>
      </xdr:txBody>
    </xdr:sp>
    <xdr:clientData/>
  </xdr:twoCellAnchor>
  <xdr:twoCellAnchor>
    <xdr:from>
      <xdr:col>1</xdr:col>
      <xdr:colOff>0</xdr:colOff>
      <xdr:row>17</xdr:row>
      <xdr:rowOff>0</xdr:rowOff>
    </xdr:from>
    <xdr:to>
      <xdr:col>13</xdr:col>
      <xdr:colOff>0</xdr:colOff>
      <xdr:row>40</xdr:row>
      <xdr:rowOff>0</xdr:rowOff>
    </xdr:to>
    <xdr:graphicFrame macro="">
      <xdr:nvGraphicFramePr>
        <xdr:cNvPr id="15" name="Chart 14">
          <a:extLst>
            <a:ext uri="{FF2B5EF4-FFF2-40B4-BE49-F238E27FC236}">
              <a16:creationId xmlns:a16="http://schemas.microsoft.com/office/drawing/2014/main" id="{B1546A4F-7C74-43B2-896A-6C67914E9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2241</xdr:colOff>
      <xdr:row>6</xdr:row>
      <xdr:rowOff>0</xdr:rowOff>
    </xdr:from>
    <xdr:to>
      <xdr:col>18</xdr:col>
      <xdr:colOff>0</xdr:colOff>
      <xdr:row>16</xdr:row>
      <xdr:rowOff>1</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FF069F8B-5DB9-4F6E-80C5-CA296CAC98C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4059"/>
              <a:ext cx="10284760" cy="177053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1</xdr:colOff>
      <xdr:row>10</xdr:row>
      <xdr:rowOff>55469</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17" name="Size">
              <a:extLst>
                <a:ext uri="{FF2B5EF4-FFF2-40B4-BE49-F238E27FC236}">
                  <a16:creationId xmlns:a16="http://schemas.microsoft.com/office/drawing/2014/main" id="{3752413D-D812-48F6-ACA2-C578F37E9D7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18060" y="1691528"/>
              <a:ext cx="1815352" cy="953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1</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18" name="Roast Type Name">
              <a:extLst>
                <a:ext uri="{FF2B5EF4-FFF2-40B4-BE49-F238E27FC236}">
                  <a16:creationId xmlns:a16="http://schemas.microsoft.com/office/drawing/2014/main" id="{618C88CD-1FB8-4D4C-8975-4FF14285892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18060" y="874060"/>
              <a:ext cx="3742763" cy="761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19" name="Loyalty Card">
              <a:extLst>
                <a:ext uri="{FF2B5EF4-FFF2-40B4-BE49-F238E27FC236}">
                  <a16:creationId xmlns:a16="http://schemas.microsoft.com/office/drawing/2014/main" id="{BA1E0B70-CD81-4679-9AD1-B35015DB56C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45471" y="1692088"/>
              <a:ext cx="1815353"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17</xdr:row>
      <xdr:rowOff>1</xdr:rowOff>
    </xdr:from>
    <xdr:to>
      <xdr:col>26</xdr:col>
      <xdr:colOff>0</xdr:colOff>
      <xdr:row>27</xdr:row>
      <xdr:rowOff>1</xdr:rowOff>
    </xdr:to>
    <xdr:graphicFrame macro="">
      <xdr:nvGraphicFramePr>
        <xdr:cNvPr id="20" name="Chart 19">
          <a:extLst>
            <a:ext uri="{FF2B5EF4-FFF2-40B4-BE49-F238E27FC236}">
              <a16:creationId xmlns:a16="http://schemas.microsoft.com/office/drawing/2014/main" id="{953BB8C4-DD57-4A95-954A-ECC6DED41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74519</xdr:rowOff>
    </xdr:from>
    <xdr:to>
      <xdr:col>25</xdr:col>
      <xdr:colOff>605116</xdr:colOff>
      <xdr:row>40</xdr:row>
      <xdr:rowOff>0</xdr:rowOff>
    </xdr:to>
    <xdr:graphicFrame macro="">
      <xdr:nvGraphicFramePr>
        <xdr:cNvPr id="21" name="Chart 20">
          <a:extLst>
            <a:ext uri="{FF2B5EF4-FFF2-40B4-BE49-F238E27FC236}">
              <a16:creationId xmlns:a16="http://schemas.microsoft.com/office/drawing/2014/main" id="{AB2CC58D-E746-46BA-8D28-C60585D64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tio" refreshedDate="45164.844830902781" createdVersion="8" refreshedVersion="8" minRefreshableVersion="3" recordCount="1000" xr:uid="{7DC43504-095C-421E-9F59-126DA4E3021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31932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6F4510-C36A-4810-91DA-1C487274654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7"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245C7E-D9F2-4EAE-80A4-8887D44128C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h="1" x="1"/>
        <item h="1" x="0"/>
      </items>
    </pivotField>
    <pivotField compact="0" outline="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13">
      <pivotArea outline="0" fieldPosition="0">
        <references count="1">
          <reference field="7" count="1" selected="0">
            <x v="0"/>
          </reference>
        </references>
      </pivotArea>
    </format>
    <format dxfId="12">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20DAB-D669-4403-86D3-68D6A07E7B5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h="1" x="1"/>
        <item h="1" x="0"/>
      </items>
    </pivotField>
    <pivotField compact="0" outline="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31"/>
    </i>
    <i>
      <x v="417"/>
    </i>
    <i>
      <x v="831"/>
    </i>
    <i>
      <x v="329"/>
    </i>
    <i>
      <x v="696"/>
    </i>
  </rowItems>
  <colItems count="1">
    <i/>
  </colItems>
  <dataFields count="1">
    <dataField name="Sum of Sales" fld="12" baseField="7" baseItem="0" numFmtId="168"/>
  </dataFields>
  <formats count="1">
    <format dxfId="11">
      <pivotArea outline="0" collapsedLevelsAreSubtotals="1" fieldPosition="0"/>
    </format>
  </formats>
  <chartFormats count="4">
    <chartFormat chart="1" format="206"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39A90D-9A93-4DA6-BA32-D1FBC5FF7BCC}" sourceName="Size">
  <pivotTables>
    <pivotTable tabId="19" name="PivotTable1"/>
    <pivotTable tabId="20" name="PivotTable1"/>
    <pivotTable tabId="21" name="PivotTable1"/>
  </pivotTables>
  <data>
    <tabular pivotCacheId="18319329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A383760-FA8F-43FE-9BE9-60D2343C39E8}" sourceName="Roast Type Name">
  <pivotTables>
    <pivotTable tabId="19" name="PivotTable1"/>
    <pivotTable tabId="20" name="PivotTable1"/>
    <pivotTable tabId="21" name="PivotTable1"/>
  </pivotTables>
  <data>
    <tabular pivotCacheId="1831932951">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56107C5-B77B-4038-B7B1-9F55022F9DFD}" sourceName="Loyalty Card">
  <pivotTables>
    <pivotTable tabId="19" name="PivotTable1"/>
    <pivotTable tabId="20" name="PivotTable1"/>
    <pivotTable tabId="21" name="PivotTable1"/>
  </pivotTables>
  <data>
    <tabular pivotCacheId="183193295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EDD8B4-3B21-42FC-8D67-61BBB838874D}" cache="Slicer_Size" caption="Size" columnCount="2" rowHeight="241300"/>
  <slicer name="Roast Type Name" xr10:uid="{824D3F88-F02F-4C15-ACB2-4CDAE2E9A395}" cache="Slicer_Roast_Type_Name" caption="Roast Type Name" columnCount="3" rowHeight="241300"/>
  <slicer name="Loyalty Card" xr10:uid="{4EBCCD15-C3E0-46DD-85B4-AB271F64813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C06E4A-2EF7-49B5-985C-7A01A7CF0D9F}" name="Orders" displayName="Orders" ref="A1:P1001" totalsRowShown="0" headerRowDxfId="10">
  <autoFilter ref="A1:P1001" xr:uid="{15C06E4A-2EF7-49B5-985C-7A01A7CF0D9F}"/>
  <tableColumns count="16">
    <tableColumn id="1" xr3:uid="{22BB58CD-04A9-46E9-B929-30A4770E08D7}" name="Order ID" dataDxfId="9"/>
    <tableColumn id="2" xr3:uid="{10A3C746-ACA6-474D-A398-C12496B0E414}" name="Order Date" dataDxfId="8"/>
    <tableColumn id="3" xr3:uid="{059F314B-323A-4113-8EC9-86359A12E3D8}" name="Customer ID" dataDxfId="7"/>
    <tableColumn id="4" xr3:uid="{E617F3F1-EB9C-4FF2-82D2-4A5C3BF42E36}" name="Product ID"/>
    <tableColumn id="5" xr3:uid="{26CD72E7-AE10-4B5C-981A-DA38053CF89C}" name="Quantity" dataDxfId="6"/>
    <tableColumn id="6" xr3:uid="{62A764CF-B317-497E-8B29-6EE9B500F56D}" name="Customer Name" dataDxfId="5">
      <calculatedColumnFormula>_xlfn.XLOOKUP(C2,customers!$A$1:$A$1001,customers!$B$1:$B$1001,,0)</calculatedColumnFormula>
    </tableColumn>
    <tableColumn id="7" xr3:uid="{59F03051-8D7E-4BA4-BFDB-3A84A5A9194B}" name="Email" dataDxfId="4">
      <calculatedColumnFormula>IF(_xlfn.XLOOKUP(C2,customers!$A$1:$A$1001,customers!$C$1:$C$1001,,0)=0,"",_xlfn.XLOOKUP(C2,customers!$A$1:$A$1001,customers!$C$1:$C$1001,,0))</calculatedColumnFormula>
    </tableColumn>
    <tableColumn id="8" xr3:uid="{901FEDD0-2B92-4CB7-8BC0-DFB866127978}" name="Country" dataDxfId="3">
      <calculatedColumnFormula>_xlfn.XLOOKUP(C2,customers!$A$1:$A$1001,customers!$G$1:$G$1001,,0)</calculatedColumnFormula>
    </tableColumn>
    <tableColumn id="9" xr3:uid="{3ACC8B25-C5BB-4AE6-B4E5-EB10B632F611}" name="Coffee Type">
      <calculatedColumnFormula>INDEX(products!$A$1:$G$49,MATCH(orders!$D2,products!$A$1:$A$49,0),MATCH(orders!I$1,products!$A$1:$G$1,0))</calculatedColumnFormula>
    </tableColumn>
    <tableColumn id="10" xr3:uid="{1377CB9D-4B13-45D3-940F-C8C3CB8E8D36}" name="Roast Type">
      <calculatedColumnFormula>INDEX(products!$A$1:$G$49,MATCH(orders!$D2,products!$A$1:$A$49,0),MATCH(orders!J$1,products!$A$1:$G$1,0))</calculatedColumnFormula>
    </tableColumn>
    <tableColumn id="11" xr3:uid="{D75DC69D-929F-460D-BB3D-D993327A22CD}" name="Size">
      <calculatedColumnFormula>INDEX(products!$A$1:$G$49,MATCH(orders!$D2,products!$A$1:$A$49,0),MATCH(orders!K$1,products!$A$1:$G$1,0))</calculatedColumnFormula>
    </tableColumn>
    <tableColumn id="12" xr3:uid="{F7585C85-E6F4-4319-AFB9-A2E5774616F3}" name="Unit Price" dataDxfId="2">
      <calculatedColumnFormula>INDEX(products!$A$1:$G$49,MATCH(orders!$D2,products!$A$1:$A$49,0),MATCH(orders!L$1,products!$A$1:$G$1,0))</calculatedColumnFormula>
    </tableColumn>
    <tableColumn id="13" xr3:uid="{E1D054C5-1E9F-4DC7-A179-B2E5F6916051}" name="Sales" dataDxfId="1">
      <calculatedColumnFormula>E2*L2</calculatedColumnFormula>
    </tableColumn>
    <tableColumn id="14" xr3:uid="{8562E7F1-4EB1-46DB-98B9-D3D5CCDE0C06}" name="Coffee Type Name">
      <calculatedColumnFormula>IF(I2="Rob","Robusta",IF(orders!I2="Exc","Excelsa",IF(orders!I2="Ara","Arabica",IF(orders!I2="Lib","Liberica",""))))</calculatedColumnFormula>
    </tableColumn>
    <tableColumn id="15" xr3:uid="{4D3A0631-C232-4714-9737-0209970703B6}" name="Roast Type Name">
      <calculatedColumnFormula>IF(J2="M","Medium",IF(J2="L","Light",IF(J2="D","Dark","")))</calculatedColumnFormula>
    </tableColumn>
    <tableColumn id="16" xr3:uid="{47377036-D95F-46B5-9914-FA368F0FC75E}" name="Loyalty Card" dataDxfId="0">
      <calculatedColumnFormula>_xlfn.XLOOKUP(Orders[[#This Row],[Customer ID]],customers!$A$2:$A$1001,customers!$I$2:$I$1001,,0)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E1D90C7-7E40-4EB8-9B0B-54C098264B87}" sourceName="Order Date">
  <pivotTables>
    <pivotTable tabId="19" name="PivotTable1"/>
    <pivotTable tabId="20" name="PivotTable1"/>
    <pivotTable tabId="21" name="PivotTable1"/>
  </pivotTables>
  <state minimalRefreshVersion="6" lastRefreshVersion="6" pivotCacheId="18319329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15D268-7721-4B1D-9BC9-F3DC79CC54EE}" cache="NativeTimeline_Order_Date" caption="Order Date" level="2" selectionLevel="2" scrollPosition="2019-07-02T00:00:00" style="Dark Green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EF9F9-BF82-4A77-8585-B40220183D8E}">
  <dimension ref="A1:A17"/>
  <sheetViews>
    <sheetView showGridLines="0" tabSelected="1" zoomScaleNormal="100" workbookViewId="0">
      <selection activeCell="AF15" sqref="AF15"/>
    </sheetView>
  </sheetViews>
  <sheetFormatPr defaultRowHeight="15" x14ac:dyDescent="0.25"/>
  <cols>
    <col min="1" max="1" width="1.7109375" customWidth="1"/>
    <col min="14" max="14" width="1.7109375" customWidth="1"/>
    <col min="19" max="19" width="1.7109375" customWidth="1"/>
    <col min="20" max="20" width="9.14062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BFED8-5C9C-4811-AC9E-B8B2892C0E84}">
  <dimension ref="A3:F47"/>
  <sheetViews>
    <sheetView workbookViewId="0">
      <selection activeCell="AB18" sqref="AB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5" t="s">
        <v>6220</v>
      </c>
      <c r="C3" s="5" t="s">
        <v>6196</v>
      </c>
    </row>
    <row r="4" spans="1:6" x14ac:dyDescent="0.25">
      <c r="A4" s="5" t="s">
        <v>6214</v>
      </c>
      <c r="B4" s="5" t="s">
        <v>6215</v>
      </c>
      <c r="C4" t="s">
        <v>6216</v>
      </c>
      <c r="D4" t="s">
        <v>6217</v>
      </c>
      <c r="E4" t="s">
        <v>6218</v>
      </c>
      <c r="F4" t="s">
        <v>6219</v>
      </c>
    </row>
    <row r="5" spans="1:6" x14ac:dyDescent="0.25">
      <c r="A5" t="s">
        <v>6198</v>
      </c>
      <c r="B5" t="s">
        <v>6199</v>
      </c>
      <c r="C5" s="6">
        <v>68.655000000000001</v>
      </c>
      <c r="D5" s="6">
        <v>111.78</v>
      </c>
      <c r="E5" s="6">
        <v>67.34</v>
      </c>
      <c r="F5" s="6"/>
    </row>
    <row r="6" spans="1:6" x14ac:dyDescent="0.25">
      <c r="B6" t="s">
        <v>6200</v>
      </c>
      <c r="C6" s="6"/>
      <c r="D6" s="6"/>
      <c r="E6" s="6">
        <v>119.13999999999999</v>
      </c>
      <c r="F6" s="6"/>
    </row>
    <row r="7" spans="1:6" x14ac:dyDescent="0.25">
      <c r="B7" t="s">
        <v>6201</v>
      </c>
      <c r="C7" s="6"/>
      <c r="D7" s="6">
        <v>189.54000000000002</v>
      </c>
      <c r="E7" s="6">
        <v>25.9</v>
      </c>
      <c r="F7" s="6">
        <v>8.0549999999999997</v>
      </c>
    </row>
    <row r="8" spans="1:6" x14ac:dyDescent="0.25">
      <c r="B8" t="s">
        <v>6203</v>
      </c>
      <c r="C8" s="6">
        <v>23.88</v>
      </c>
      <c r="D8" s="6">
        <v>7.29</v>
      </c>
      <c r="E8" s="6"/>
      <c r="F8" s="6"/>
    </row>
    <row r="9" spans="1:6" x14ac:dyDescent="0.25">
      <c r="B9" t="s">
        <v>6204</v>
      </c>
      <c r="C9" s="6"/>
      <c r="D9" s="6">
        <v>10.935</v>
      </c>
      <c r="E9" s="6">
        <v>89.35499999999999</v>
      </c>
      <c r="F9" s="6">
        <v>42.959999999999994</v>
      </c>
    </row>
    <row r="10" spans="1:6" x14ac:dyDescent="0.25">
      <c r="B10" t="s">
        <v>6205</v>
      </c>
      <c r="C10" s="6">
        <v>80.594999999999999</v>
      </c>
      <c r="D10" s="6"/>
      <c r="E10" s="6"/>
      <c r="F10" s="6">
        <v>132.45999999999998</v>
      </c>
    </row>
    <row r="11" spans="1:6" x14ac:dyDescent="0.25">
      <c r="B11" t="s">
        <v>6206</v>
      </c>
      <c r="C11" s="6"/>
      <c r="D11" s="6"/>
      <c r="E11" s="6">
        <v>31.08</v>
      </c>
      <c r="F11" s="6">
        <v>45.644999999999996</v>
      </c>
    </row>
    <row r="12" spans="1:6" x14ac:dyDescent="0.25">
      <c r="B12" t="s">
        <v>6207</v>
      </c>
      <c r="C12" s="6"/>
      <c r="D12" s="6"/>
      <c r="E12" s="6">
        <v>36.26</v>
      </c>
      <c r="F12" s="6"/>
    </row>
    <row r="13" spans="1:6" x14ac:dyDescent="0.25">
      <c r="B13" t="s">
        <v>6208</v>
      </c>
      <c r="C13" s="6"/>
      <c r="D13" s="6">
        <v>27.945</v>
      </c>
      <c r="E13" s="6">
        <v>54.389999999999993</v>
      </c>
      <c r="F13" s="6"/>
    </row>
    <row r="14" spans="1:6" x14ac:dyDescent="0.25">
      <c r="B14" t="s">
        <v>6209</v>
      </c>
      <c r="C14" s="6"/>
      <c r="D14" s="6"/>
      <c r="E14" s="6">
        <v>15.54</v>
      </c>
      <c r="F14" s="6">
        <v>16.11</v>
      </c>
    </row>
    <row r="15" spans="1:6" x14ac:dyDescent="0.25">
      <c r="B15" t="s">
        <v>6210</v>
      </c>
      <c r="C15" s="6">
        <v>2.9849999999999999</v>
      </c>
      <c r="D15" s="6"/>
      <c r="E15" s="6">
        <v>49.209999999999994</v>
      </c>
      <c r="F15" s="6"/>
    </row>
    <row r="16" spans="1:6" x14ac:dyDescent="0.25">
      <c r="A16" t="s">
        <v>6211</v>
      </c>
      <c r="B16" t="s">
        <v>6199</v>
      </c>
      <c r="C16" s="6"/>
      <c r="D16" s="6">
        <v>21.87</v>
      </c>
      <c r="E16" s="6"/>
      <c r="F16" s="6">
        <v>10.739999999999998</v>
      </c>
    </row>
    <row r="17" spans="1:6" x14ac:dyDescent="0.25">
      <c r="B17" t="s">
        <v>6200</v>
      </c>
      <c r="C17" s="6">
        <v>313.42500000000001</v>
      </c>
      <c r="D17" s="6">
        <v>211.41000000000003</v>
      </c>
      <c r="E17" s="6">
        <v>120.43499999999999</v>
      </c>
      <c r="F17" s="6">
        <v>16.11</v>
      </c>
    </row>
    <row r="18" spans="1:6" x14ac:dyDescent="0.25">
      <c r="B18" t="s">
        <v>6201</v>
      </c>
      <c r="C18" s="6">
        <v>29.849999999999998</v>
      </c>
      <c r="D18" s="6">
        <v>36.450000000000003</v>
      </c>
      <c r="E18" s="6"/>
      <c r="F18" s="6">
        <v>10.739999999999998</v>
      </c>
    </row>
    <row r="19" spans="1:6" x14ac:dyDescent="0.25">
      <c r="B19" t="s">
        <v>6202</v>
      </c>
      <c r="C19" s="6"/>
      <c r="D19" s="6">
        <v>24.3</v>
      </c>
      <c r="E19" s="6">
        <v>46.62</v>
      </c>
      <c r="F19" s="6"/>
    </row>
    <row r="20" spans="1:6" x14ac:dyDescent="0.25">
      <c r="B20" t="s">
        <v>6203</v>
      </c>
      <c r="C20" s="6">
        <v>39.799999999999997</v>
      </c>
      <c r="D20" s="6">
        <v>24.3</v>
      </c>
      <c r="E20" s="6"/>
      <c r="F20" s="6">
        <v>41.169999999999995</v>
      </c>
    </row>
    <row r="21" spans="1:6" x14ac:dyDescent="0.25">
      <c r="B21" t="s">
        <v>6204</v>
      </c>
      <c r="C21" s="6">
        <v>91.539999999999992</v>
      </c>
      <c r="D21" s="6">
        <v>36.450000000000003</v>
      </c>
      <c r="E21" s="6">
        <v>119.13999999999999</v>
      </c>
      <c r="F21" s="6"/>
    </row>
    <row r="22" spans="1:6" x14ac:dyDescent="0.25">
      <c r="B22" t="s">
        <v>6205</v>
      </c>
      <c r="C22" s="6">
        <v>17.91</v>
      </c>
      <c r="D22" s="6"/>
      <c r="E22" s="6"/>
      <c r="F22" s="6">
        <v>123.50999999999999</v>
      </c>
    </row>
    <row r="23" spans="1:6" x14ac:dyDescent="0.25">
      <c r="B23" t="s">
        <v>6206</v>
      </c>
      <c r="C23" s="6"/>
      <c r="D23" s="6">
        <v>14.58</v>
      </c>
      <c r="E23" s="6"/>
      <c r="F23" s="6">
        <v>85.919999999999987</v>
      </c>
    </row>
    <row r="24" spans="1:6" x14ac:dyDescent="0.25">
      <c r="B24" t="s">
        <v>6207</v>
      </c>
      <c r="C24" s="6">
        <v>101.49</v>
      </c>
      <c r="D24" s="6">
        <v>72.900000000000006</v>
      </c>
      <c r="E24" s="6">
        <v>46.62</v>
      </c>
      <c r="F24" s="6"/>
    </row>
    <row r="25" spans="1:6" x14ac:dyDescent="0.25">
      <c r="B25" t="s">
        <v>6208</v>
      </c>
      <c r="C25" s="6"/>
      <c r="D25" s="6">
        <v>83.835000000000008</v>
      </c>
      <c r="E25" s="6">
        <v>45.324999999999996</v>
      </c>
      <c r="F25" s="6"/>
    </row>
    <row r="26" spans="1:6" x14ac:dyDescent="0.25">
      <c r="B26" t="s">
        <v>6209</v>
      </c>
      <c r="C26" s="6">
        <v>22.884999999999998</v>
      </c>
      <c r="D26" s="6"/>
      <c r="E26" s="6">
        <v>119.13999999999999</v>
      </c>
      <c r="F26" s="6">
        <v>26.849999999999994</v>
      </c>
    </row>
    <row r="27" spans="1:6" x14ac:dyDescent="0.25">
      <c r="B27" t="s">
        <v>6210</v>
      </c>
      <c r="C27" s="6">
        <v>23.88</v>
      </c>
      <c r="D27" s="6">
        <v>168.88499999999999</v>
      </c>
      <c r="E27" s="6">
        <v>23.31</v>
      </c>
      <c r="F27" s="6"/>
    </row>
    <row r="28" spans="1:6" x14ac:dyDescent="0.25">
      <c r="A28" t="s">
        <v>6212</v>
      </c>
      <c r="B28" t="s">
        <v>6199</v>
      </c>
      <c r="C28" s="6">
        <v>17.91</v>
      </c>
      <c r="D28" s="6">
        <v>12.15</v>
      </c>
      <c r="E28" s="6">
        <v>76.405000000000001</v>
      </c>
      <c r="F28" s="6"/>
    </row>
    <row r="29" spans="1:6" x14ac:dyDescent="0.25">
      <c r="B29" t="s">
        <v>6200</v>
      </c>
      <c r="C29" s="6">
        <v>123.37999999999998</v>
      </c>
      <c r="D29" s="6">
        <v>48.6</v>
      </c>
      <c r="E29" s="6">
        <v>23.31</v>
      </c>
      <c r="F29" s="6">
        <v>16.11</v>
      </c>
    </row>
    <row r="30" spans="1:6" x14ac:dyDescent="0.25">
      <c r="B30" t="s">
        <v>6201</v>
      </c>
      <c r="C30" s="6">
        <v>89.55</v>
      </c>
      <c r="D30" s="6">
        <v>24.3</v>
      </c>
      <c r="E30" s="6"/>
      <c r="F30" s="6">
        <v>32.22</v>
      </c>
    </row>
    <row r="31" spans="1:6" x14ac:dyDescent="0.25">
      <c r="B31" t="s">
        <v>6202</v>
      </c>
      <c r="C31" s="6">
        <v>17.91</v>
      </c>
      <c r="D31" s="6"/>
      <c r="E31" s="6"/>
      <c r="F31" s="6"/>
    </row>
    <row r="32" spans="1:6" x14ac:dyDescent="0.25">
      <c r="B32" t="s">
        <v>6203</v>
      </c>
      <c r="C32" s="6">
        <v>5.97</v>
      </c>
      <c r="D32" s="6"/>
      <c r="E32" s="6">
        <v>161.875</v>
      </c>
      <c r="F32" s="6">
        <v>5.3699999999999992</v>
      </c>
    </row>
    <row r="33" spans="1:6" x14ac:dyDescent="0.25">
      <c r="B33" t="s">
        <v>6204</v>
      </c>
      <c r="C33" s="6">
        <v>98.504999999999995</v>
      </c>
      <c r="D33" s="6"/>
      <c r="E33" s="6">
        <v>187.77499999999998</v>
      </c>
      <c r="F33" s="6">
        <v>64.44</v>
      </c>
    </row>
    <row r="34" spans="1:6" x14ac:dyDescent="0.25">
      <c r="B34" t="s">
        <v>6205</v>
      </c>
      <c r="C34" s="6">
        <v>14.924999999999999</v>
      </c>
      <c r="D34" s="6">
        <v>97.2</v>
      </c>
      <c r="E34" s="6"/>
      <c r="F34" s="6"/>
    </row>
    <row r="35" spans="1:6" x14ac:dyDescent="0.25">
      <c r="B35" t="s">
        <v>6206</v>
      </c>
      <c r="C35" s="6">
        <v>15.919999999999998</v>
      </c>
      <c r="D35" s="6">
        <v>29.160000000000004</v>
      </c>
      <c r="E35" s="6">
        <v>38.849999999999994</v>
      </c>
      <c r="F35" s="6">
        <v>62.65</v>
      </c>
    </row>
    <row r="36" spans="1:6" x14ac:dyDescent="0.25">
      <c r="B36" t="s">
        <v>6207</v>
      </c>
      <c r="C36" s="6">
        <v>187.05999999999997</v>
      </c>
      <c r="D36" s="6"/>
      <c r="E36" s="6">
        <v>50.504999999999995</v>
      </c>
      <c r="F36" s="6"/>
    </row>
    <row r="37" spans="1:6" x14ac:dyDescent="0.25">
      <c r="B37" t="s">
        <v>6208</v>
      </c>
      <c r="C37" s="6">
        <v>176.11499999999998</v>
      </c>
      <c r="D37" s="6">
        <v>55.89</v>
      </c>
      <c r="E37" s="6">
        <v>59.569999999999993</v>
      </c>
      <c r="F37" s="6">
        <v>26.849999999999994</v>
      </c>
    </row>
    <row r="38" spans="1:6" x14ac:dyDescent="0.25">
      <c r="B38" t="s">
        <v>6209</v>
      </c>
      <c r="C38" s="6">
        <v>17.91</v>
      </c>
      <c r="D38" s="6">
        <v>139.72499999999999</v>
      </c>
      <c r="E38" s="6">
        <v>85.469999999999985</v>
      </c>
      <c r="F38" s="6"/>
    </row>
    <row r="39" spans="1:6" x14ac:dyDescent="0.25">
      <c r="B39" t="s">
        <v>6210</v>
      </c>
      <c r="C39" s="6">
        <v>5.97</v>
      </c>
      <c r="D39" s="6">
        <v>109.35000000000001</v>
      </c>
      <c r="E39" s="6">
        <v>69.929999999999993</v>
      </c>
      <c r="F39" s="6"/>
    </row>
    <row r="40" spans="1:6" x14ac:dyDescent="0.25">
      <c r="A40" t="s">
        <v>6213</v>
      </c>
      <c r="B40" t="s">
        <v>6199</v>
      </c>
      <c r="C40" s="6"/>
      <c r="D40" s="6">
        <v>21.87</v>
      </c>
      <c r="E40" s="6">
        <v>178.70999999999998</v>
      </c>
      <c r="F40" s="6">
        <v>44.75</v>
      </c>
    </row>
    <row r="41" spans="1:6" x14ac:dyDescent="0.25">
      <c r="B41" t="s">
        <v>6200</v>
      </c>
      <c r="C41" s="6"/>
      <c r="D41" s="6">
        <v>80.19</v>
      </c>
      <c r="E41" s="6"/>
      <c r="F41" s="6"/>
    </row>
    <row r="42" spans="1:6" x14ac:dyDescent="0.25">
      <c r="B42" t="s">
        <v>6201</v>
      </c>
      <c r="C42" s="6"/>
      <c r="D42" s="6"/>
      <c r="E42" s="6"/>
      <c r="F42" s="6">
        <v>38.484999999999999</v>
      </c>
    </row>
    <row r="43" spans="1:6" x14ac:dyDescent="0.25">
      <c r="B43" t="s">
        <v>6202</v>
      </c>
      <c r="C43" s="6"/>
      <c r="D43" s="6"/>
      <c r="E43" s="6">
        <v>7.77</v>
      </c>
      <c r="F43" s="6"/>
    </row>
    <row r="44" spans="1:6" x14ac:dyDescent="0.25">
      <c r="B44" t="s">
        <v>6203</v>
      </c>
      <c r="C44" s="6">
        <v>29.849999999999998</v>
      </c>
      <c r="D44" s="6">
        <v>7.29</v>
      </c>
      <c r="E44" s="6"/>
      <c r="F44" s="6">
        <v>164.67999999999998</v>
      </c>
    </row>
    <row r="45" spans="1:6" x14ac:dyDescent="0.25">
      <c r="B45" t="s">
        <v>6204</v>
      </c>
      <c r="C45" s="6">
        <v>17.91</v>
      </c>
      <c r="D45" s="6">
        <v>18.225000000000001</v>
      </c>
      <c r="E45" s="6">
        <v>15.54</v>
      </c>
      <c r="F45" s="6">
        <v>21.479999999999997</v>
      </c>
    </row>
    <row r="46" spans="1:6" x14ac:dyDescent="0.25">
      <c r="B46" t="s">
        <v>6205</v>
      </c>
      <c r="C46" s="6">
        <v>114.42499999999998</v>
      </c>
      <c r="D46" s="6">
        <v>21.87</v>
      </c>
      <c r="E46" s="6">
        <v>178.70999999999998</v>
      </c>
      <c r="F46" s="6"/>
    </row>
    <row r="47" spans="1:6" x14ac:dyDescent="0.25">
      <c r="B47" t="s">
        <v>6206</v>
      </c>
      <c r="C47" s="6">
        <v>47.76</v>
      </c>
      <c r="D47" s="6"/>
      <c r="E47" s="6">
        <v>15.54</v>
      </c>
      <c r="F47"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A6BDF-0644-4E1E-AA1B-572303CAAD2E}">
  <dimension ref="A3:B6"/>
  <sheetViews>
    <sheetView workbookViewId="0">
      <selection activeCell="Y23" sqref="Y23"/>
    </sheetView>
  </sheetViews>
  <sheetFormatPr defaultRowHeight="15" x14ac:dyDescent="0.25"/>
  <cols>
    <col min="1" max="1" width="15.42578125" bestFit="1" customWidth="1"/>
    <col min="2" max="2" width="12.140625" bestFit="1" customWidth="1"/>
    <col min="3" max="24" width="6.7109375" bestFit="1" customWidth="1"/>
    <col min="25" max="168" width="7.7109375" bestFit="1" customWidth="1"/>
    <col min="169" max="198" width="8.7109375" bestFit="1" customWidth="1"/>
  </cols>
  <sheetData>
    <row r="3" spans="1:2" x14ac:dyDescent="0.25">
      <c r="A3" s="5" t="s">
        <v>7</v>
      </c>
      <c r="B3" t="s">
        <v>6220</v>
      </c>
    </row>
    <row r="4" spans="1:2" x14ac:dyDescent="0.25">
      <c r="A4" t="s">
        <v>28</v>
      </c>
      <c r="B4" s="7">
        <v>654.1</v>
      </c>
    </row>
    <row r="5" spans="1:2" x14ac:dyDescent="0.25">
      <c r="A5" t="s">
        <v>318</v>
      </c>
      <c r="B5" s="7">
        <v>1136.8749999999998</v>
      </c>
    </row>
    <row r="6" spans="1:2" x14ac:dyDescent="0.25">
      <c r="A6" t="s">
        <v>19</v>
      </c>
      <c r="B6" s="7">
        <v>4911.3499999999995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D400E-7E03-43B1-B8D0-6D990C451A4E}">
  <dimension ref="A3:B8"/>
  <sheetViews>
    <sheetView workbookViewId="0">
      <selection activeCell="V34" sqref="V34"/>
    </sheetView>
  </sheetViews>
  <sheetFormatPr defaultRowHeight="15" x14ac:dyDescent="0.25"/>
  <cols>
    <col min="1" max="1" width="17.7109375" bestFit="1" customWidth="1"/>
    <col min="2" max="2" width="12.140625" bestFit="1" customWidth="1"/>
    <col min="3" max="24" width="6.7109375" bestFit="1" customWidth="1"/>
    <col min="25" max="168" width="7.7109375" bestFit="1" customWidth="1"/>
    <col min="169" max="198" width="8.7109375" bestFit="1" customWidth="1"/>
  </cols>
  <sheetData>
    <row r="3" spans="1:2" x14ac:dyDescent="0.25">
      <c r="A3" s="5" t="s">
        <v>4</v>
      </c>
      <c r="B3" t="s">
        <v>6220</v>
      </c>
    </row>
    <row r="4" spans="1:2" x14ac:dyDescent="0.25">
      <c r="A4" t="s">
        <v>5270</v>
      </c>
      <c r="B4" s="7">
        <v>167.67000000000002</v>
      </c>
    </row>
    <row r="5" spans="1:2" x14ac:dyDescent="0.25">
      <c r="A5" t="s">
        <v>2741</v>
      </c>
      <c r="B5" s="7">
        <v>167.67000000000002</v>
      </c>
    </row>
    <row r="6" spans="1:2" x14ac:dyDescent="0.25">
      <c r="A6" t="s">
        <v>2587</v>
      </c>
      <c r="B6" s="7">
        <v>168.39</v>
      </c>
    </row>
    <row r="7" spans="1:2" x14ac:dyDescent="0.25">
      <c r="A7" t="s">
        <v>4391</v>
      </c>
      <c r="B7" s="7">
        <v>178.70999999999998</v>
      </c>
    </row>
    <row r="8" spans="1:2" x14ac:dyDescent="0.25">
      <c r="A8" t="s">
        <v>746</v>
      </c>
      <c r="B8" s="7">
        <v>178.70999999999998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2" sqref="B2:B1001"/>
    </sheetView>
  </sheetViews>
  <sheetFormatPr defaultRowHeight="15" x14ac:dyDescent="0.25"/>
  <cols>
    <col min="1" max="1" width="16.5703125" bestFit="1" customWidth="1"/>
    <col min="2" max="2" width="13"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9.140625"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4">
        <f>INDEX(products!$A$1:$G$49,MATCH(orders!$D2,products!$A$1:$A$49,0),MATCH(orders!L$1,products!$A$1:$G$1,0))</f>
        <v>9.9499999999999993</v>
      </c>
      <c r="M2" s="4">
        <f>E2*L2</f>
        <v>19.899999999999999</v>
      </c>
      <c r="N2" t="str">
        <f>IF(I2="Rob","Robusta",IF(orders!I2="Exc","Excelsa",IF(orders!I2="Ara","Arabica",IF(orders!I2="Lib","Liberica",""))))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4">
        <f>INDEX(products!$A$1:$G$49,MATCH(orders!$D3,products!$A$1:$A$49,0),MATCH(orders!L$1,products!$A$1:$G$1,0))</f>
        <v>8.25</v>
      </c>
      <c r="M3" s="4">
        <f t="shared" ref="M3:M66" si="0">E3*L3</f>
        <v>41.25</v>
      </c>
      <c r="N3" t="str">
        <f>IF(I3="Rob","Robusta",IF(orders!I3="Exc","Excelsa",IF(orders!I3="Ara","Arabica",IF(orders!I3="Lib","Liberica",""))))</f>
        <v>Excelsa</v>
      </c>
      <c r="O3" t="str">
        <f t="shared" ref="O3:O66" si="1">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4">
        <f>INDEX(products!$A$1:$G$49,MATCH(orders!$D4,products!$A$1:$A$49,0),MATCH(orders!L$1,products!$A$1:$G$1,0))</f>
        <v>12.95</v>
      </c>
      <c r="M4" s="4">
        <f t="shared" si="0"/>
        <v>12.95</v>
      </c>
      <c r="N4" t="str">
        <f>IF(I4="Rob","Robusta",IF(orders!I4="Exc","Excelsa",IF(orders!I4="Ara","Arabica",IF(orders!I4="Lib","Liberica",""))))</f>
        <v>Arabica</v>
      </c>
      <c r="O4" t="str">
        <f t="shared" si="1"/>
        <v>Light</v>
      </c>
      <c r="P4" t="str">
        <f>_xlfn.XLOOKUP(Orders[[#This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4">
        <f>INDEX(products!$A$1:$G$49,MATCH(orders!$D5,products!$A$1:$A$49,0),MATCH(orders!L$1,products!$A$1:$G$1,0))</f>
        <v>13.75</v>
      </c>
      <c r="M5" s="4">
        <f t="shared" si="0"/>
        <v>27.5</v>
      </c>
      <c r="N5" t="str">
        <f>IF(I5="Rob","Robusta",IF(orders!I5="Exc","Excelsa",IF(orders!I5="Ara","Arabica",IF(orders!I5="Lib","Liberica",""))))</f>
        <v>Excelsa</v>
      </c>
      <c r="O5" t="str">
        <f t="shared" si="1"/>
        <v>Medium</v>
      </c>
      <c r="P5" t="str">
        <f>_xlfn.XLOOKUP(Orders[[#This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4">
        <f>INDEX(products!$A$1:$G$49,MATCH(orders!$D6,products!$A$1:$A$49,0),MATCH(orders!L$1,products!$A$1:$G$1,0))</f>
        <v>27.484999999999996</v>
      </c>
      <c r="M6" s="4">
        <f t="shared" si="0"/>
        <v>54.969999999999992</v>
      </c>
      <c r="N6" t="str">
        <f>IF(I6="Rob","Robusta",IF(orders!I6="Exc","Excelsa",IF(orders!I6="Ara","Arabica",IF(orders!I6="Lib","Liberica",""))))</f>
        <v>Robusta</v>
      </c>
      <c r="O6" t="str">
        <f t="shared" si="1"/>
        <v>Light</v>
      </c>
      <c r="P6" t="str">
        <f>_xlfn.XLOOKUP(Orders[[#This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4">
        <f>INDEX(products!$A$1:$G$49,MATCH(orders!$D7,products!$A$1:$A$49,0),MATCH(orders!L$1,products!$A$1:$G$1,0))</f>
        <v>12.95</v>
      </c>
      <c r="M7" s="4">
        <f t="shared" si="0"/>
        <v>38.849999999999994</v>
      </c>
      <c r="N7" t="str">
        <f>IF(I7="Rob","Robusta",IF(orders!I7="Exc","Excelsa",IF(orders!I7="Ara","Arabica",IF(orders!I7="Lib","Liberica",""))))</f>
        <v>Liberica</v>
      </c>
      <c r="O7" t="str">
        <f t="shared" si="1"/>
        <v>Dark</v>
      </c>
      <c r="P7" t="str">
        <f>_xlfn.XLOOKUP(Orders[[#This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4">
        <f>INDEX(products!$A$1:$G$49,MATCH(orders!$D8,products!$A$1:$A$49,0),MATCH(orders!L$1,products!$A$1:$G$1,0))</f>
        <v>7.29</v>
      </c>
      <c r="M8" s="4">
        <f t="shared" si="0"/>
        <v>21.87</v>
      </c>
      <c r="N8" t="str">
        <f>IF(I8="Rob","Robusta",IF(orders!I8="Exc","Excelsa",IF(orders!I8="Ara","Arabica",IF(orders!I8="Lib","Liberica",""))))</f>
        <v>Excelsa</v>
      </c>
      <c r="O8" t="str">
        <f t="shared" si="1"/>
        <v>Dark</v>
      </c>
      <c r="P8" t="str">
        <f>_xlfn.XLOOKUP(Orders[[#This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4">
        <f>INDEX(products!$A$1:$G$49,MATCH(orders!$D9,products!$A$1:$A$49,0),MATCH(orders!L$1,products!$A$1:$G$1,0))</f>
        <v>4.7549999999999999</v>
      </c>
      <c r="M9" s="4">
        <f t="shared" si="0"/>
        <v>4.7549999999999999</v>
      </c>
      <c r="N9" t="str">
        <f>IF(I9="Rob","Robusta",IF(orders!I9="Exc","Excelsa",IF(orders!I9="Ara","Arabica",IF(orders!I9="Lib","Liberica",""))))</f>
        <v>Liberica</v>
      </c>
      <c r="O9" t="str">
        <f t="shared" si="1"/>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4">
        <f>INDEX(products!$A$1:$G$49,MATCH(orders!$D10,products!$A$1:$A$49,0),MATCH(orders!L$1,products!$A$1:$G$1,0))</f>
        <v>5.97</v>
      </c>
      <c r="M10" s="4">
        <f t="shared" si="0"/>
        <v>17.91</v>
      </c>
      <c r="N10" t="str">
        <f>IF(I10="Rob","Robusta",IF(orders!I10="Exc","Excelsa",IF(orders!I10="Ara","Arabica",IF(orders!I10="Lib","Liberica",""))))</f>
        <v>Robusta</v>
      </c>
      <c r="O10" t="str">
        <f t="shared" si="1"/>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4">
        <f>INDEX(products!$A$1:$G$49,MATCH(orders!$D11,products!$A$1:$A$49,0),MATCH(orders!L$1,products!$A$1:$G$1,0))</f>
        <v>5.97</v>
      </c>
      <c r="M11" s="4">
        <f t="shared" si="0"/>
        <v>5.97</v>
      </c>
      <c r="N11" t="str">
        <f>IF(I11="Rob","Robusta",IF(orders!I11="Exc","Excelsa",IF(orders!I11="Ara","Arabica",IF(orders!I11="Lib","Liberica",""))))</f>
        <v>Robusta</v>
      </c>
      <c r="O11" t="str">
        <f t="shared" si="1"/>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4">
        <f>INDEX(products!$A$1:$G$49,MATCH(orders!$D12,products!$A$1:$A$49,0),MATCH(orders!L$1,products!$A$1:$G$1,0))</f>
        <v>9.9499999999999993</v>
      </c>
      <c r="M12" s="4">
        <f t="shared" si="0"/>
        <v>39.799999999999997</v>
      </c>
      <c r="N12" t="str">
        <f>IF(I12="Rob","Robusta",IF(orders!I12="Exc","Excelsa",IF(orders!I12="Ara","Arabica",IF(orders!I12="Lib","Liberica",""))))</f>
        <v>Arabica</v>
      </c>
      <c r="O12" t="str">
        <f t="shared" si="1"/>
        <v>Dark</v>
      </c>
      <c r="P12" t="str">
        <f>_xlfn.XLOOKUP(Orders[[#This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4">
        <f>INDEX(products!$A$1:$G$49,MATCH(orders!$D13,products!$A$1:$A$49,0),MATCH(orders!L$1,products!$A$1:$G$1,0))</f>
        <v>34.154999999999994</v>
      </c>
      <c r="M13" s="4">
        <f t="shared" si="0"/>
        <v>170.77499999999998</v>
      </c>
      <c r="N13" t="str">
        <f>IF(I13="Rob","Robusta",IF(orders!I13="Exc","Excelsa",IF(orders!I13="Ara","Arabica",IF(orders!I13="Lib","Liberica",""))))</f>
        <v>Excelsa</v>
      </c>
      <c r="O13" t="str">
        <f t="shared" si="1"/>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4">
        <f>INDEX(products!$A$1:$G$49,MATCH(orders!$D14,products!$A$1:$A$49,0),MATCH(orders!L$1,products!$A$1:$G$1,0))</f>
        <v>9.9499999999999993</v>
      </c>
      <c r="M14" s="4">
        <f t="shared" si="0"/>
        <v>49.75</v>
      </c>
      <c r="N14" t="str">
        <f>IF(I14="Rob","Robusta",IF(orders!I14="Exc","Excelsa",IF(orders!I14="Ara","Arabica",IF(orders!I14="Lib","Liberica",""))))</f>
        <v>Robusta</v>
      </c>
      <c r="O14" t="str">
        <f t="shared" si="1"/>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4">
        <f>INDEX(products!$A$1:$G$49,MATCH(orders!$D15,products!$A$1:$A$49,0),MATCH(orders!L$1,products!$A$1:$G$1,0))</f>
        <v>20.584999999999997</v>
      </c>
      <c r="M15" s="4">
        <f t="shared" si="0"/>
        <v>41.169999999999995</v>
      </c>
      <c r="N15" t="str">
        <f>IF(I15="Rob","Robusta",IF(orders!I15="Exc","Excelsa",IF(orders!I15="Ara","Arabica",IF(orders!I15="Lib","Liberica",""))))</f>
        <v>Robusta</v>
      </c>
      <c r="O15" t="str">
        <f t="shared" si="1"/>
        <v>Dark</v>
      </c>
      <c r="P15" t="str">
        <f>_xlfn.XLOOKUP(Orders[[#This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4">
        <f>INDEX(products!$A$1:$G$49,MATCH(orders!$D16,products!$A$1:$A$49,0),MATCH(orders!L$1,products!$A$1:$G$1,0))</f>
        <v>3.8849999999999998</v>
      </c>
      <c r="M16" s="4">
        <f t="shared" si="0"/>
        <v>11.654999999999999</v>
      </c>
      <c r="N16" t="str">
        <f>IF(I16="Rob","Robusta",IF(orders!I16="Exc","Excelsa",IF(orders!I16="Ara","Arabica",IF(orders!I16="Lib","Liberica",""))))</f>
        <v>Liberica</v>
      </c>
      <c r="O16" t="str">
        <f t="shared" si="1"/>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4">
        <f>INDEX(products!$A$1:$G$49,MATCH(orders!$D17,products!$A$1:$A$49,0),MATCH(orders!L$1,products!$A$1:$G$1,0))</f>
        <v>22.884999999999998</v>
      </c>
      <c r="M17" s="4">
        <f t="shared" si="0"/>
        <v>114.42499999999998</v>
      </c>
      <c r="N17" t="str">
        <f>IF(I17="Rob","Robusta",IF(orders!I17="Exc","Excelsa",IF(orders!I17="Ara","Arabica",IF(orders!I17="Lib","Liberica",""))))</f>
        <v>Robusta</v>
      </c>
      <c r="O17" t="str">
        <f t="shared" si="1"/>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4">
        <f>INDEX(products!$A$1:$G$49,MATCH(orders!$D18,products!$A$1:$A$49,0),MATCH(orders!L$1,products!$A$1:$G$1,0))</f>
        <v>3.375</v>
      </c>
      <c r="M18" s="4">
        <f t="shared" si="0"/>
        <v>20.25</v>
      </c>
      <c r="N18" t="str">
        <f>IF(I18="Rob","Robusta",IF(orders!I18="Exc","Excelsa",IF(orders!I18="Ara","Arabica",IF(orders!I18="Lib","Liberica",""))))</f>
        <v>Arabica</v>
      </c>
      <c r="O18" t="str">
        <f t="shared" si="1"/>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4">
        <f>INDEX(products!$A$1:$G$49,MATCH(orders!$D19,products!$A$1:$A$49,0),MATCH(orders!L$1,products!$A$1:$G$1,0))</f>
        <v>12.95</v>
      </c>
      <c r="M19" s="4">
        <f t="shared" si="0"/>
        <v>77.699999999999989</v>
      </c>
      <c r="N19" t="str">
        <f>IF(I19="Rob","Robusta",IF(orders!I19="Exc","Excelsa",IF(orders!I19="Ara","Arabica",IF(orders!I19="Lib","Liberica",""))))</f>
        <v>Arabica</v>
      </c>
      <c r="O19" t="str">
        <f t="shared" si="1"/>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4">
        <f>INDEX(products!$A$1:$G$49,MATCH(orders!$D20,products!$A$1:$A$49,0),MATCH(orders!L$1,products!$A$1:$G$1,0))</f>
        <v>20.584999999999997</v>
      </c>
      <c r="M20" s="4">
        <f t="shared" si="0"/>
        <v>82.339999999999989</v>
      </c>
      <c r="N20" t="str">
        <f>IF(I20="Rob","Robusta",IF(orders!I20="Exc","Excelsa",IF(orders!I20="Ara","Arabica",IF(orders!I20="Lib","Liberica",""))))</f>
        <v>Robusta</v>
      </c>
      <c r="O20" t="str">
        <f t="shared" si="1"/>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4">
        <f>INDEX(products!$A$1:$G$49,MATCH(orders!$D21,products!$A$1:$A$49,0),MATCH(orders!L$1,products!$A$1:$G$1,0))</f>
        <v>3.375</v>
      </c>
      <c r="M21" s="4">
        <f t="shared" si="0"/>
        <v>16.875</v>
      </c>
      <c r="N21" t="str">
        <f>IF(I21="Rob","Robusta",IF(orders!I21="Exc","Excelsa",IF(orders!I21="Ara","Arabica",IF(orders!I21="Lib","Liberica",""))))</f>
        <v>Arabica</v>
      </c>
      <c r="O21" t="str">
        <f t="shared" si="1"/>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4">
        <f>INDEX(products!$A$1:$G$49,MATCH(orders!$D22,products!$A$1:$A$49,0),MATCH(orders!L$1,products!$A$1:$G$1,0))</f>
        <v>3.645</v>
      </c>
      <c r="M22" s="4">
        <f t="shared" si="0"/>
        <v>14.58</v>
      </c>
      <c r="N22" t="str">
        <f>IF(I22="Rob","Robusta",IF(orders!I22="Exc","Excelsa",IF(orders!I22="Ara","Arabica",IF(orders!I22="Lib","Liberica",""))))</f>
        <v>Excelsa</v>
      </c>
      <c r="O22" t="str">
        <f t="shared" si="1"/>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4">
        <f>INDEX(products!$A$1:$G$49,MATCH(orders!$D23,products!$A$1:$A$49,0),MATCH(orders!L$1,products!$A$1:$G$1,0))</f>
        <v>2.9849999999999999</v>
      </c>
      <c r="M23" s="4">
        <f t="shared" si="0"/>
        <v>17.91</v>
      </c>
      <c r="N23" t="str">
        <f>IF(I23="Rob","Robusta",IF(orders!I23="Exc","Excelsa",IF(orders!I23="Ara","Arabica",IF(orders!I23="Lib","Liberica",""))))</f>
        <v>Arabica</v>
      </c>
      <c r="O23" t="str">
        <f t="shared" si="1"/>
        <v>Dark</v>
      </c>
      <c r="P23" t="str">
        <f>_xlfn.XLOOKUP(Orders[[#This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4">
        <f>INDEX(products!$A$1:$G$49,MATCH(orders!$D24,products!$A$1:$A$49,0),MATCH(orders!L$1,products!$A$1:$G$1,0))</f>
        <v>22.884999999999998</v>
      </c>
      <c r="M24" s="4">
        <f t="shared" si="0"/>
        <v>91.539999999999992</v>
      </c>
      <c r="N24" t="str">
        <f>IF(I24="Rob","Robusta",IF(orders!I24="Exc","Excelsa",IF(orders!I24="Ara","Arabica",IF(orders!I24="Lib","Liberica",""))))</f>
        <v>Robusta</v>
      </c>
      <c r="O24" t="str">
        <f t="shared" si="1"/>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4">
        <f>INDEX(products!$A$1:$G$49,MATCH(orders!$D25,products!$A$1:$A$49,0),MATCH(orders!L$1,products!$A$1:$G$1,0))</f>
        <v>2.9849999999999999</v>
      </c>
      <c r="M25" s="4">
        <f t="shared" si="0"/>
        <v>11.94</v>
      </c>
      <c r="N25" t="str">
        <f>IF(I25="Rob","Robusta",IF(orders!I25="Exc","Excelsa",IF(orders!I25="Ara","Arabica",IF(orders!I25="Lib","Liberica",""))))</f>
        <v>Arabica</v>
      </c>
      <c r="O25" t="str">
        <f t="shared" si="1"/>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4">
        <f>INDEX(products!$A$1:$G$49,MATCH(orders!$D26,products!$A$1:$A$49,0),MATCH(orders!L$1,products!$A$1:$G$1,0))</f>
        <v>11.25</v>
      </c>
      <c r="M26" s="4">
        <f t="shared" si="0"/>
        <v>11.25</v>
      </c>
      <c r="N26" t="str">
        <f>IF(I26="Rob","Robusta",IF(orders!I26="Exc","Excelsa",IF(orders!I26="Ara","Arabica",IF(orders!I26="Lib","Liberica",""))))</f>
        <v>Arabica</v>
      </c>
      <c r="O26" t="str">
        <f t="shared" si="1"/>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4">
        <f>INDEX(products!$A$1:$G$49,MATCH(orders!$D27,products!$A$1:$A$49,0),MATCH(orders!L$1,products!$A$1:$G$1,0))</f>
        <v>4.125</v>
      </c>
      <c r="M27" s="4">
        <f t="shared" si="0"/>
        <v>12.375</v>
      </c>
      <c r="N27" t="str">
        <f>IF(I27="Rob","Robusta",IF(orders!I27="Exc","Excelsa",IF(orders!I27="Ara","Arabica",IF(orders!I27="Lib","Liberica",""))))</f>
        <v>Excelsa</v>
      </c>
      <c r="O27" t="str">
        <f t="shared" si="1"/>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4">
        <f>INDEX(products!$A$1:$G$49,MATCH(orders!$D28,products!$A$1:$A$49,0),MATCH(orders!L$1,products!$A$1:$G$1,0))</f>
        <v>6.75</v>
      </c>
      <c r="M28" s="4">
        <f t="shared" si="0"/>
        <v>27</v>
      </c>
      <c r="N28" t="str">
        <f>IF(I28="Rob","Robusta",IF(orders!I28="Exc","Excelsa",IF(orders!I28="Ara","Arabica",IF(orders!I28="Lib","Liberica",""))))</f>
        <v>Arabica</v>
      </c>
      <c r="O28" t="str">
        <f t="shared" si="1"/>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4">
        <f>INDEX(products!$A$1:$G$49,MATCH(orders!$D29,products!$A$1:$A$49,0),MATCH(orders!L$1,products!$A$1:$G$1,0))</f>
        <v>3.375</v>
      </c>
      <c r="M29" s="4">
        <f t="shared" si="0"/>
        <v>16.875</v>
      </c>
      <c r="N29" t="str">
        <f>IF(I29="Rob","Robusta",IF(orders!I29="Exc","Excelsa",IF(orders!I29="Ara","Arabica",IF(orders!I29="Lib","Liberica",""))))</f>
        <v>Arabica</v>
      </c>
      <c r="O29" t="str">
        <f t="shared" si="1"/>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4">
        <f>INDEX(products!$A$1:$G$49,MATCH(orders!$D30,products!$A$1:$A$49,0),MATCH(orders!L$1,products!$A$1:$G$1,0))</f>
        <v>5.97</v>
      </c>
      <c r="M30" s="4">
        <f t="shared" si="0"/>
        <v>17.91</v>
      </c>
      <c r="N30" t="str">
        <f>IF(I30="Rob","Robusta",IF(orders!I30="Exc","Excelsa",IF(orders!I30="Ara","Arabica",IF(orders!I30="Lib","Liberica",""))))</f>
        <v>Arabica</v>
      </c>
      <c r="O30" t="str">
        <f t="shared" si="1"/>
        <v>Dark</v>
      </c>
      <c r="P30" t="str">
        <f>_xlfn.XLOOKUP(Orders[[#This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4">
        <f>INDEX(products!$A$1:$G$49,MATCH(orders!$D31,products!$A$1:$A$49,0),MATCH(orders!L$1,products!$A$1:$G$1,0))</f>
        <v>9.9499999999999993</v>
      </c>
      <c r="M31" s="4">
        <f t="shared" si="0"/>
        <v>39.799999999999997</v>
      </c>
      <c r="N31" t="str">
        <f>IF(I31="Rob","Robusta",IF(orders!I31="Exc","Excelsa",IF(orders!I31="Ara","Arabica",IF(orders!I31="Lib","Liberica",""))))</f>
        <v>Arabica</v>
      </c>
      <c r="O31" t="str">
        <f t="shared" si="1"/>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4">
        <f>INDEX(products!$A$1:$G$49,MATCH(orders!$D32,products!$A$1:$A$49,0),MATCH(orders!L$1,products!$A$1:$G$1,0))</f>
        <v>4.3650000000000002</v>
      </c>
      <c r="M32" s="4">
        <f t="shared" si="0"/>
        <v>21.825000000000003</v>
      </c>
      <c r="N32" t="str">
        <f>IF(I32="Rob","Robusta",IF(orders!I32="Exc","Excelsa",IF(orders!I32="Ara","Arabica",IF(orders!I32="Lib","Liberica",""))))</f>
        <v>Liberica</v>
      </c>
      <c r="O32" t="str">
        <f t="shared" si="1"/>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4">
        <f>INDEX(products!$A$1:$G$49,MATCH(orders!$D33,products!$A$1:$A$49,0),MATCH(orders!L$1,products!$A$1:$G$1,0))</f>
        <v>5.97</v>
      </c>
      <c r="M33" s="4">
        <f t="shared" si="0"/>
        <v>35.82</v>
      </c>
      <c r="N33" t="str">
        <f>IF(I33="Rob","Robusta",IF(orders!I33="Exc","Excelsa",IF(orders!I33="Ara","Arabica",IF(orders!I33="Lib","Liberica",""))))</f>
        <v>Arabica</v>
      </c>
      <c r="O33" t="str">
        <f t="shared" si="1"/>
        <v>Dark</v>
      </c>
      <c r="P33" t="str">
        <f>_xlfn.XLOOKUP(Orders[[#This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4">
        <f>INDEX(products!$A$1:$G$49,MATCH(orders!$D34,products!$A$1:$A$49,0),MATCH(orders!L$1,products!$A$1:$G$1,0))</f>
        <v>8.73</v>
      </c>
      <c r="M34" s="4">
        <f t="shared" si="0"/>
        <v>52.38</v>
      </c>
      <c r="N34" t="str">
        <f>IF(I34="Rob","Robusta",IF(orders!I34="Exc","Excelsa",IF(orders!I34="Ara","Arabica",IF(orders!I34="Lib","Liberica",""))))</f>
        <v>Liberica</v>
      </c>
      <c r="O34" t="str">
        <f t="shared" si="1"/>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4">
        <f>INDEX(products!$A$1:$G$49,MATCH(orders!$D35,products!$A$1:$A$49,0),MATCH(orders!L$1,products!$A$1:$G$1,0))</f>
        <v>4.7549999999999999</v>
      </c>
      <c r="M35" s="4">
        <f t="shared" si="0"/>
        <v>23.774999999999999</v>
      </c>
      <c r="N35" t="str">
        <f>IF(I35="Rob","Robusta",IF(orders!I35="Exc","Excelsa",IF(orders!I35="Ara","Arabica",IF(orders!I35="Lib","Liberica",""))))</f>
        <v>Liberica</v>
      </c>
      <c r="O35" t="str">
        <f t="shared" si="1"/>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4">
        <f>INDEX(products!$A$1:$G$49,MATCH(orders!$D36,products!$A$1:$A$49,0),MATCH(orders!L$1,products!$A$1:$G$1,0))</f>
        <v>9.51</v>
      </c>
      <c r="M36" s="4">
        <f t="shared" si="0"/>
        <v>57.06</v>
      </c>
      <c r="N36" t="str">
        <f>IF(I36="Rob","Robusta",IF(orders!I36="Exc","Excelsa",IF(orders!I36="Ara","Arabica",IF(orders!I36="Lib","Liberica",""))))</f>
        <v>Liberica</v>
      </c>
      <c r="O36" t="str">
        <f t="shared" si="1"/>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4">
        <f>INDEX(products!$A$1:$G$49,MATCH(orders!$D37,products!$A$1:$A$49,0),MATCH(orders!L$1,products!$A$1:$G$1,0))</f>
        <v>5.97</v>
      </c>
      <c r="M37" s="4">
        <f t="shared" si="0"/>
        <v>35.82</v>
      </c>
      <c r="N37" t="str">
        <f>IF(I37="Rob","Robusta",IF(orders!I37="Exc","Excelsa",IF(orders!I37="Ara","Arabica",IF(orders!I37="Lib","Liberica",""))))</f>
        <v>Arabica</v>
      </c>
      <c r="O37" t="str">
        <f t="shared" si="1"/>
        <v>Dark</v>
      </c>
      <c r="P37" t="str">
        <f>_xlfn.XLOOKUP(Orders[[#This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4">
        <f>INDEX(products!$A$1:$G$49,MATCH(orders!$D38,products!$A$1:$A$49,0),MATCH(orders!L$1,products!$A$1:$G$1,0))</f>
        <v>4.3650000000000002</v>
      </c>
      <c r="M38" s="4">
        <f t="shared" si="0"/>
        <v>8.73</v>
      </c>
      <c r="N38" t="str">
        <f>IF(I38="Rob","Robusta",IF(orders!I38="Exc","Excelsa",IF(orders!I38="Ara","Arabica",IF(orders!I38="Lib","Liberica",""))))</f>
        <v>Liberica</v>
      </c>
      <c r="O38" t="str">
        <f t="shared" si="1"/>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4">
        <f>INDEX(products!$A$1:$G$49,MATCH(orders!$D39,products!$A$1:$A$49,0),MATCH(orders!L$1,products!$A$1:$G$1,0))</f>
        <v>9.51</v>
      </c>
      <c r="M39" s="4">
        <f t="shared" si="0"/>
        <v>28.53</v>
      </c>
      <c r="N39" t="str">
        <f>IF(I39="Rob","Robusta",IF(orders!I39="Exc","Excelsa",IF(orders!I39="Ara","Arabica",IF(orders!I39="Lib","Liberica",""))))</f>
        <v>Liberica</v>
      </c>
      <c r="O39" t="str">
        <f t="shared" si="1"/>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4">
        <f>INDEX(products!$A$1:$G$49,MATCH(orders!$D40,products!$A$1:$A$49,0),MATCH(orders!L$1,products!$A$1:$G$1,0))</f>
        <v>22.884999999999998</v>
      </c>
      <c r="M40" s="4">
        <f t="shared" si="0"/>
        <v>114.42499999999998</v>
      </c>
      <c r="N40" t="str">
        <f>IF(I40="Rob","Robusta",IF(orders!I40="Exc","Excelsa",IF(orders!I40="Ara","Arabica",IF(orders!I40="Lib","Liberica",""))))</f>
        <v>Robusta</v>
      </c>
      <c r="O40" t="str">
        <f t="shared" si="1"/>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4">
        <f>INDEX(products!$A$1:$G$49,MATCH(orders!$D41,products!$A$1:$A$49,0),MATCH(orders!L$1,products!$A$1:$G$1,0))</f>
        <v>9.9499999999999993</v>
      </c>
      <c r="M41" s="4">
        <f t="shared" si="0"/>
        <v>59.699999999999996</v>
      </c>
      <c r="N41" t="str">
        <f>IF(I41="Rob","Robusta",IF(orders!I41="Exc","Excelsa",IF(orders!I41="Ara","Arabica",IF(orders!I41="Lib","Liberica",""))))</f>
        <v>Robusta</v>
      </c>
      <c r="O41" t="str">
        <f t="shared" si="1"/>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4">
        <f>INDEX(products!$A$1:$G$49,MATCH(orders!$D42,products!$A$1:$A$49,0),MATCH(orders!L$1,products!$A$1:$G$1,0))</f>
        <v>14.55</v>
      </c>
      <c r="M42" s="4">
        <f t="shared" si="0"/>
        <v>43.650000000000006</v>
      </c>
      <c r="N42" t="str">
        <f>IF(I42="Rob","Robusta",IF(orders!I42="Exc","Excelsa",IF(orders!I42="Ara","Arabica",IF(orders!I42="Lib","Liberica",""))))</f>
        <v>Liberica</v>
      </c>
      <c r="O42" t="str">
        <f t="shared" si="1"/>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4">
        <f>INDEX(products!$A$1:$G$49,MATCH(orders!$D43,products!$A$1:$A$49,0),MATCH(orders!L$1,products!$A$1:$G$1,0))</f>
        <v>3.645</v>
      </c>
      <c r="M43" s="4">
        <f t="shared" si="0"/>
        <v>7.29</v>
      </c>
      <c r="N43" t="str">
        <f>IF(I43="Rob","Robusta",IF(orders!I43="Exc","Excelsa",IF(orders!I43="Ara","Arabica",IF(orders!I43="Lib","Liberica",""))))</f>
        <v>Excelsa</v>
      </c>
      <c r="O43" t="str">
        <f t="shared" si="1"/>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4">
        <f>INDEX(products!$A$1:$G$49,MATCH(orders!$D44,products!$A$1:$A$49,0),MATCH(orders!L$1,products!$A$1:$G$1,0))</f>
        <v>2.6849999999999996</v>
      </c>
      <c r="M44" s="4">
        <f t="shared" si="0"/>
        <v>8.0549999999999997</v>
      </c>
      <c r="N44" t="str">
        <f>IF(I44="Rob","Robusta",IF(orders!I44="Exc","Excelsa",IF(orders!I44="Ara","Arabica",IF(orders!I44="Lib","Liberica",""))))</f>
        <v>Robusta</v>
      </c>
      <c r="O44" t="str">
        <f t="shared" si="1"/>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4">
        <f>INDEX(products!$A$1:$G$49,MATCH(orders!$D45,products!$A$1:$A$49,0),MATCH(orders!L$1,products!$A$1:$G$1,0))</f>
        <v>36.454999999999998</v>
      </c>
      <c r="M45" s="4">
        <f t="shared" si="0"/>
        <v>72.91</v>
      </c>
      <c r="N45" t="str">
        <f>IF(I45="Rob","Robusta",IF(orders!I45="Exc","Excelsa",IF(orders!I45="Ara","Arabica",IF(orders!I45="Lib","Liberica",""))))</f>
        <v>Liberica</v>
      </c>
      <c r="O45" t="str">
        <f t="shared" si="1"/>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4">
        <f>INDEX(products!$A$1:$G$49,MATCH(orders!$D46,products!$A$1:$A$49,0),MATCH(orders!L$1,products!$A$1:$G$1,0))</f>
        <v>8.25</v>
      </c>
      <c r="M46" s="4">
        <f t="shared" si="0"/>
        <v>16.5</v>
      </c>
      <c r="N46" t="str">
        <f>IF(I46="Rob","Robusta",IF(orders!I46="Exc","Excelsa",IF(orders!I46="Ara","Arabica",IF(orders!I46="Lib","Liberica",""))))</f>
        <v>Excelsa</v>
      </c>
      <c r="O46" t="str">
        <f t="shared" si="1"/>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4">
        <f>INDEX(products!$A$1:$G$49,MATCH(orders!$D47,products!$A$1:$A$49,0),MATCH(orders!L$1,products!$A$1:$G$1,0))</f>
        <v>29.784999999999997</v>
      </c>
      <c r="M47" s="4">
        <f t="shared" si="0"/>
        <v>178.70999999999998</v>
      </c>
      <c r="N47" t="str">
        <f>IF(I47="Rob","Robusta",IF(orders!I47="Exc","Excelsa",IF(orders!I47="Ara","Arabica",IF(orders!I47="Lib","Liberica",""))))</f>
        <v>Liberica</v>
      </c>
      <c r="O47" t="str">
        <f t="shared" si="1"/>
        <v>Dark</v>
      </c>
      <c r="P47" t="str">
        <f>_xlfn.XLOOKUP(Orders[[#This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4">
        <f>INDEX(products!$A$1:$G$49,MATCH(orders!$D48,products!$A$1:$A$49,0),MATCH(orders!L$1,products!$A$1:$G$1,0))</f>
        <v>31.624999999999996</v>
      </c>
      <c r="M48" s="4">
        <f t="shared" si="0"/>
        <v>63.249999999999993</v>
      </c>
      <c r="N48" t="str">
        <f>IF(I48="Rob","Robusta",IF(orders!I48="Exc","Excelsa",IF(orders!I48="Ara","Arabica",IF(orders!I48="Lib","Liberica",""))))</f>
        <v>Excelsa</v>
      </c>
      <c r="O48" t="str">
        <f t="shared" si="1"/>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4">
        <f>INDEX(products!$A$1:$G$49,MATCH(orders!$D49,products!$A$1:$A$49,0),MATCH(orders!L$1,products!$A$1:$G$1,0))</f>
        <v>3.8849999999999998</v>
      </c>
      <c r="M49" s="4">
        <f t="shared" si="0"/>
        <v>7.77</v>
      </c>
      <c r="N49" t="str">
        <f>IF(I49="Rob","Robusta",IF(orders!I49="Exc","Excelsa",IF(orders!I49="Ara","Arabica",IF(orders!I49="Lib","Liberica",""))))</f>
        <v>Arabica</v>
      </c>
      <c r="O49" t="str">
        <f t="shared" si="1"/>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4">
        <f>INDEX(products!$A$1:$G$49,MATCH(orders!$D50,products!$A$1:$A$49,0),MATCH(orders!L$1,products!$A$1:$G$1,0))</f>
        <v>22.884999999999998</v>
      </c>
      <c r="M50" s="4">
        <f t="shared" si="0"/>
        <v>91.539999999999992</v>
      </c>
      <c r="N50" t="str">
        <f>IF(I50="Rob","Robusta",IF(orders!I50="Exc","Excelsa",IF(orders!I50="Ara","Arabica",IF(orders!I50="Lib","Liberica",""))))</f>
        <v>Arabica</v>
      </c>
      <c r="O50" t="str">
        <f t="shared" si="1"/>
        <v>Dark</v>
      </c>
      <c r="P50" t="str">
        <f>_xlfn.XLOOKUP(Orders[[#This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4">
        <f>INDEX(products!$A$1:$G$49,MATCH(orders!$D51,products!$A$1:$A$49,0),MATCH(orders!L$1,products!$A$1:$G$1,0))</f>
        <v>12.95</v>
      </c>
      <c r="M51" s="4">
        <f t="shared" si="0"/>
        <v>38.849999999999994</v>
      </c>
      <c r="N51" t="str">
        <f>IF(I51="Rob","Robusta",IF(orders!I51="Exc","Excelsa",IF(orders!I51="Ara","Arabica",IF(orders!I51="Lib","Liberica",""))))</f>
        <v>Arabica</v>
      </c>
      <c r="O51" t="str">
        <f t="shared" si="1"/>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4">
        <f>INDEX(products!$A$1:$G$49,MATCH(orders!$D52,products!$A$1:$A$49,0),MATCH(orders!L$1,products!$A$1:$G$1,0))</f>
        <v>7.77</v>
      </c>
      <c r="M52" s="4">
        <f t="shared" si="0"/>
        <v>15.54</v>
      </c>
      <c r="N52" t="str">
        <f>IF(I52="Rob","Robusta",IF(orders!I52="Exc","Excelsa",IF(orders!I52="Ara","Arabica",IF(orders!I52="Lib","Liberica",""))))</f>
        <v>Liberica</v>
      </c>
      <c r="O52" t="str">
        <f t="shared" si="1"/>
        <v>Dark</v>
      </c>
      <c r="P52" t="str">
        <f>_xlfn.XLOOKUP(Orders[[#This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4">
        <f>INDEX(products!$A$1:$G$49,MATCH(orders!$D53,products!$A$1:$A$49,0),MATCH(orders!L$1,products!$A$1:$G$1,0))</f>
        <v>36.454999999999998</v>
      </c>
      <c r="M53" s="4">
        <f t="shared" si="0"/>
        <v>145.82</v>
      </c>
      <c r="N53" t="str">
        <f>IF(I53="Rob","Robusta",IF(orders!I53="Exc","Excelsa",IF(orders!I53="Ara","Arabica",IF(orders!I53="Lib","Liberica",""))))</f>
        <v>Liberica</v>
      </c>
      <c r="O53" t="str">
        <f t="shared" si="1"/>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4">
        <f>INDEX(products!$A$1:$G$49,MATCH(orders!$D54,products!$A$1:$A$49,0),MATCH(orders!L$1,products!$A$1:$G$1,0))</f>
        <v>5.97</v>
      </c>
      <c r="M54" s="4">
        <f t="shared" si="0"/>
        <v>29.849999999999998</v>
      </c>
      <c r="N54" t="str">
        <f>IF(I54="Rob","Robusta",IF(orders!I54="Exc","Excelsa",IF(orders!I54="Ara","Arabica",IF(orders!I54="Lib","Liberica",""))))</f>
        <v>Robusta</v>
      </c>
      <c r="O54" t="str">
        <f t="shared" si="1"/>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4">
        <f>INDEX(products!$A$1:$G$49,MATCH(orders!$D55,products!$A$1:$A$49,0),MATCH(orders!L$1,products!$A$1:$G$1,0))</f>
        <v>36.454999999999998</v>
      </c>
      <c r="M55" s="4">
        <f t="shared" si="0"/>
        <v>72.91</v>
      </c>
      <c r="N55" t="str">
        <f>IF(I55="Rob","Robusta",IF(orders!I55="Exc","Excelsa",IF(orders!I55="Ara","Arabica",IF(orders!I55="Lib","Liberica",""))))</f>
        <v>Liberica</v>
      </c>
      <c r="O55" t="str">
        <f t="shared" si="1"/>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4">
        <f>INDEX(products!$A$1:$G$49,MATCH(orders!$D56,products!$A$1:$A$49,0),MATCH(orders!L$1,products!$A$1:$G$1,0))</f>
        <v>14.55</v>
      </c>
      <c r="M56" s="4">
        <f t="shared" si="0"/>
        <v>72.75</v>
      </c>
      <c r="N56" t="str">
        <f>IF(I56="Rob","Robusta",IF(orders!I56="Exc","Excelsa",IF(orders!I56="Ara","Arabica",IF(orders!I56="Lib","Liberica",""))))</f>
        <v>Liberica</v>
      </c>
      <c r="O56" t="str">
        <f t="shared" si="1"/>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4">
        <f>INDEX(products!$A$1:$G$49,MATCH(orders!$D57,products!$A$1:$A$49,0),MATCH(orders!L$1,products!$A$1:$G$1,0))</f>
        <v>15.85</v>
      </c>
      <c r="M57" s="4">
        <f t="shared" si="0"/>
        <v>47.55</v>
      </c>
      <c r="N57" t="str">
        <f>IF(I57="Rob","Robusta",IF(orders!I57="Exc","Excelsa",IF(orders!I57="Ara","Arabica",IF(orders!I57="Lib","Liberica",""))))</f>
        <v>Liberica</v>
      </c>
      <c r="O57" t="str">
        <f t="shared" si="1"/>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4">
        <f>INDEX(products!$A$1:$G$49,MATCH(orders!$D58,products!$A$1:$A$49,0),MATCH(orders!L$1,products!$A$1:$G$1,0))</f>
        <v>3.645</v>
      </c>
      <c r="M58" s="4">
        <f t="shared" si="0"/>
        <v>10.935</v>
      </c>
      <c r="N58" t="str">
        <f>IF(I58="Rob","Robusta",IF(orders!I58="Exc","Excelsa",IF(orders!I58="Ara","Arabica",IF(orders!I58="Lib","Liberica",""))))</f>
        <v>Excelsa</v>
      </c>
      <c r="O58" t="str">
        <f t="shared" si="1"/>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4">
        <f>INDEX(products!$A$1:$G$49,MATCH(orders!$D59,products!$A$1:$A$49,0),MATCH(orders!L$1,products!$A$1:$G$1,0))</f>
        <v>14.85</v>
      </c>
      <c r="M59" s="4">
        <f t="shared" si="0"/>
        <v>59.4</v>
      </c>
      <c r="N59" t="str">
        <f>IF(I59="Rob","Robusta",IF(orders!I59="Exc","Excelsa",IF(orders!I59="Ara","Arabica",IF(orders!I59="Lib","Liberica",""))))</f>
        <v>Excelsa</v>
      </c>
      <c r="O59" t="str">
        <f t="shared" si="1"/>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4">
        <f>INDEX(products!$A$1:$G$49,MATCH(orders!$D60,products!$A$1:$A$49,0),MATCH(orders!L$1,products!$A$1:$G$1,0))</f>
        <v>29.784999999999997</v>
      </c>
      <c r="M60" s="4">
        <f t="shared" si="0"/>
        <v>89.35499999999999</v>
      </c>
      <c r="N60" t="str">
        <f>IF(I60="Rob","Robusta",IF(orders!I60="Exc","Excelsa",IF(orders!I60="Ara","Arabica",IF(orders!I60="Lib","Liberica",""))))</f>
        <v>Liberica</v>
      </c>
      <c r="O60" t="str">
        <f t="shared" si="1"/>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4">
        <f>INDEX(products!$A$1:$G$49,MATCH(orders!$D61,products!$A$1:$A$49,0),MATCH(orders!L$1,products!$A$1:$G$1,0))</f>
        <v>8.73</v>
      </c>
      <c r="M61" s="4">
        <f t="shared" si="0"/>
        <v>26.19</v>
      </c>
      <c r="N61" t="str">
        <f>IF(I61="Rob","Robusta",IF(orders!I61="Exc","Excelsa",IF(orders!I61="Ara","Arabica",IF(orders!I61="Lib","Liberica",""))))</f>
        <v>Liberica</v>
      </c>
      <c r="O61" t="str">
        <f t="shared" si="1"/>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4">
        <f>INDEX(products!$A$1:$G$49,MATCH(orders!$D62,products!$A$1:$A$49,0),MATCH(orders!L$1,products!$A$1:$G$1,0))</f>
        <v>22.884999999999998</v>
      </c>
      <c r="M62" s="4">
        <f t="shared" si="0"/>
        <v>114.42499999999998</v>
      </c>
      <c r="N62" t="str">
        <f>IF(I62="Rob","Robusta",IF(orders!I62="Exc","Excelsa",IF(orders!I62="Ara","Arabica",IF(orders!I62="Lib","Liberica",""))))</f>
        <v>Arabica</v>
      </c>
      <c r="O62" t="str">
        <f t="shared" si="1"/>
        <v>Dark</v>
      </c>
      <c r="P62" t="str">
        <f>_xlfn.XLOOKUP(Orders[[#This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4">
        <f>INDEX(products!$A$1:$G$49,MATCH(orders!$D63,products!$A$1:$A$49,0),MATCH(orders!L$1,products!$A$1:$G$1,0))</f>
        <v>5.3699999999999992</v>
      </c>
      <c r="M63" s="4">
        <f t="shared" si="0"/>
        <v>26.849999999999994</v>
      </c>
      <c r="N63" t="str">
        <f>IF(I63="Rob","Robusta",IF(orders!I63="Exc","Excelsa",IF(orders!I63="Ara","Arabica",IF(orders!I63="Lib","Liberica",""))))</f>
        <v>Robusta</v>
      </c>
      <c r="O63" t="str">
        <f t="shared" si="1"/>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4">
        <f>INDEX(products!$A$1:$G$49,MATCH(orders!$D64,products!$A$1:$A$49,0),MATCH(orders!L$1,products!$A$1:$G$1,0))</f>
        <v>4.7549999999999999</v>
      </c>
      <c r="M64" s="4">
        <f t="shared" si="0"/>
        <v>23.774999999999999</v>
      </c>
      <c r="N64" t="str">
        <f>IF(I64="Rob","Robusta",IF(orders!I64="Exc","Excelsa",IF(orders!I64="Ara","Arabica",IF(orders!I64="Lib","Liberica",""))))</f>
        <v>Liberica</v>
      </c>
      <c r="O64" t="str">
        <f t="shared" si="1"/>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4">
        <f>INDEX(products!$A$1:$G$49,MATCH(orders!$D65,products!$A$1:$A$49,0),MATCH(orders!L$1,products!$A$1:$G$1,0))</f>
        <v>6.75</v>
      </c>
      <c r="M65" s="4">
        <f t="shared" si="0"/>
        <v>6.75</v>
      </c>
      <c r="N65" t="str">
        <f>IF(I65="Rob","Robusta",IF(orders!I65="Exc","Excelsa",IF(orders!I65="Ara","Arabica",IF(orders!I65="Lib","Liberica",""))))</f>
        <v>Arabica</v>
      </c>
      <c r="O65" t="str">
        <f t="shared" si="1"/>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4">
        <f>INDEX(products!$A$1:$G$49,MATCH(orders!$D66,products!$A$1:$A$49,0),MATCH(orders!L$1,products!$A$1:$G$1,0))</f>
        <v>5.97</v>
      </c>
      <c r="M66" s="4">
        <f t="shared" si="0"/>
        <v>35.82</v>
      </c>
      <c r="N66" t="str">
        <f>IF(I66="Rob","Robusta",IF(orders!I66="Exc","Excelsa",IF(orders!I66="Ara","Arabica",IF(orders!I66="Lib","Liberica",""))))</f>
        <v>Robusta</v>
      </c>
      <c r="O66" t="str">
        <f t="shared" si="1"/>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4">
        <f>INDEX(products!$A$1:$G$49,MATCH(orders!$D67,products!$A$1:$A$49,0),MATCH(orders!L$1,products!$A$1:$G$1,0))</f>
        <v>20.584999999999997</v>
      </c>
      <c r="M67" s="4">
        <f t="shared" ref="M67:M130" si="2">E67*L67</f>
        <v>82.339999999999989</v>
      </c>
      <c r="N67" t="str">
        <f>IF(I67="Rob","Robusta",IF(orders!I67="Exc","Excelsa",IF(orders!I67="Ara","Arabica",IF(orders!I67="Lib","Liberica",""))))</f>
        <v>Robusta</v>
      </c>
      <c r="O67" t="str">
        <f t="shared" ref="O67:O130" si="3">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4">
        <f>INDEX(products!$A$1:$G$49,MATCH(orders!$D68,products!$A$1:$A$49,0),MATCH(orders!L$1,products!$A$1:$G$1,0))</f>
        <v>7.169999999999999</v>
      </c>
      <c r="M68" s="4">
        <f t="shared" si="2"/>
        <v>7.169999999999999</v>
      </c>
      <c r="N68" t="str">
        <f>IF(I68="Rob","Robusta",IF(orders!I68="Exc","Excelsa",IF(orders!I68="Ara","Arabica",IF(orders!I68="Lib","Liberica",""))))</f>
        <v>Robusta</v>
      </c>
      <c r="O68" t="str">
        <f t="shared" si="3"/>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4">
        <f>INDEX(products!$A$1:$G$49,MATCH(orders!$D69,products!$A$1:$A$49,0),MATCH(orders!L$1,products!$A$1:$G$1,0))</f>
        <v>4.7549999999999999</v>
      </c>
      <c r="M69" s="4">
        <f t="shared" si="2"/>
        <v>9.51</v>
      </c>
      <c r="N69" t="str">
        <f>IF(I69="Rob","Robusta",IF(orders!I69="Exc","Excelsa",IF(orders!I69="Ara","Arabica",IF(orders!I69="Lib","Liberica",""))))</f>
        <v>Liberica</v>
      </c>
      <c r="O69" t="str">
        <f t="shared" si="3"/>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4">
        <f>INDEX(products!$A$1:$G$49,MATCH(orders!$D70,products!$A$1:$A$49,0),MATCH(orders!L$1,products!$A$1:$G$1,0))</f>
        <v>2.9849999999999999</v>
      </c>
      <c r="M70" s="4">
        <f t="shared" si="2"/>
        <v>2.9849999999999999</v>
      </c>
      <c r="N70" t="str">
        <f>IF(I70="Rob","Robusta",IF(orders!I70="Exc","Excelsa",IF(orders!I70="Ara","Arabica",IF(orders!I70="Lib","Liberica",""))))</f>
        <v>Robusta</v>
      </c>
      <c r="O70" t="str">
        <f t="shared" si="3"/>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4">
        <f>INDEX(products!$A$1:$G$49,MATCH(orders!$D71,products!$A$1:$A$49,0),MATCH(orders!L$1,products!$A$1:$G$1,0))</f>
        <v>9.9499999999999993</v>
      </c>
      <c r="M71" s="4">
        <f t="shared" si="2"/>
        <v>59.699999999999996</v>
      </c>
      <c r="N71" t="str">
        <f>IF(I71="Rob","Robusta",IF(orders!I71="Exc","Excelsa",IF(orders!I71="Ara","Arabica",IF(orders!I71="Lib","Liberica",""))))</f>
        <v>Robusta</v>
      </c>
      <c r="O71" t="str">
        <f t="shared" si="3"/>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4">
        <f>INDEX(products!$A$1:$G$49,MATCH(orders!$D72,products!$A$1:$A$49,0),MATCH(orders!L$1,products!$A$1:$G$1,0))</f>
        <v>34.154999999999994</v>
      </c>
      <c r="M72" s="4">
        <f t="shared" si="2"/>
        <v>136.61999999999998</v>
      </c>
      <c r="N72" t="str">
        <f>IF(I72="Rob","Robusta",IF(orders!I72="Exc","Excelsa",IF(orders!I72="Ara","Arabica",IF(orders!I72="Lib","Liberica",""))))</f>
        <v>Excelsa</v>
      </c>
      <c r="O72" t="str">
        <f t="shared" si="3"/>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4">
        <f>INDEX(products!$A$1:$G$49,MATCH(orders!$D73,products!$A$1:$A$49,0),MATCH(orders!L$1,products!$A$1:$G$1,0))</f>
        <v>4.7549999999999999</v>
      </c>
      <c r="M73" s="4">
        <f t="shared" si="2"/>
        <v>9.51</v>
      </c>
      <c r="N73" t="str">
        <f>IF(I73="Rob","Robusta",IF(orders!I73="Exc","Excelsa",IF(orders!I73="Ara","Arabica",IF(orders!I73="Lib","Liberica",""))))</f>
        <v>Liberica</v>
      </c>
      <c r="O73" t="str">
        <f t="shared" si="3"/>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4">
        <f>INDEX(products!$A$1:$G$49,MATCH(orders!$D74,products!$A$1:$A$49,0),MATCH(orders!L$1,products!$A$1:$G$1,0))</f>
        <v>25.874999999999996</v>
      </c>
      <c r="M74" s="4">
        <f t="shared" si="2"/>
        <v>77.624999999999986</v>
      </c>
      <c r="N74" t="str">
        <f>IF(I74="Rob","Robusta",IF(orders!I74="Exc","Excelsa",IF(orders!I74="Ara","Arabica",IF(orders!I74="Lib","Liberica",""))))</f>
        <v>Arabica</v>
      </c>
      <c r="O74" t="str">
        <f t="shared" si="3"/>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4">
        <f>INDEX(products!$A$1:$G$49,MATCH(orders!$D75,products!$A$1:$A$49,0),MATCH(orders!L$1,products!$A$1:$G$1,0))</f>
        <v>4.3650000000000002</v>
      </c>
      <c r="M75" s="4">
        <f t="shared" si="2"/>
        <v>21.825000000000003</v>
      </c>
      <c r="N75" t="str">
        <f>IF(I75="Rob","Robusta",IF(orders!I75="Exc","Excelsa",IF(orders!I75="Ara","Arabica",IF(orders!I75="Lib","Liberica",""))))</f>
        <v>Liberica</v>
      </c>
      <c r="O75" t="str">
        <f t="shared" si="3"/>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4">
        <f>INDEX(products!$A$1:$G$49,MATCH(orders!$D76,products!$A$1:$A$49,0),MATCH(orders!L$1,products!$A$1:$G$1,0))</f>
        <v>8.91</v>
      </c>
      <c r="M76" s="4">
        <f t="shared" si="2"/>
        <v>17.82</v>
      </c>
      <c r="N76" t="str">
        <f>IF(I76="Rob","Robusta",IF(orders!I76="Exc","Excelsa",IF(orders!I76="Ara","Arabica",IF(orders!I76="Lib","Liberica",""))))</f>
        <v>Excelsa</v>
      </c>
      <c r="O76" t="str">
        <f t="shared" si="3"/>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4">
        <f>INDEX(products!$A$1:$G$49,MATCH(orders!$D77,products!$A$1:$A$49,0),MATCH(orders!L$1,products!$A$1:$G$1,0))</f>
        <v>8.9499999999999993</v>
      </c>
      <c r="M77" s="4">
        <f t="shared" si="2"/>
        <v>53.699999999999996</v>
      </c>
      <c r="N77" t="str">
        <f>IF(I77="Rob","Robusta",IF(orders!I77="Exc","Excelsa",IF(orders!I77="Ara","Arabica",IF(orders!I77="Lib","Liberica",""))))</f>
        <v>Robusta</v>
      </c>
      <c r="O77" t="str">
        <f t="shared" si="3"/>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4">
        <f>INDEX(products!$A$1:$G$49,MATCH(orders!$D78,products!$A$1:$A$49,0),MATCH(orders!L$1,products!$A$1:$G$1,0))</f>
        <v>3.5849999999999995</v>
      </c>
      <c r="M78" s="4">
        <f t="shared" si="2"/>
        <v>3.5849999999999995</v>
      </c>
      <c r="N78" t="str">
        <f>IF(I78="Rob","Robusta",IF(orders!I78="Exc","Excelsa",IF(orders!I78="Ara","Arabica",IF(orders!I78="Lib","Liberica",""))))</f>
        <v>Robusta</v>
      </c>
      <c r="O78" t="str">
        <f t="shared" si="3"/>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4">
        <f>INDEX(products!$A$1:$G$49,MATCH(orders!$D79,products!$A$1:$A$49,0),MATCH(orders!L$1,products!$A$1:$G$1,0))</f>
        <v>3.645</v>
      </c>
      <c r="M79" s="4">
        <f t="shared" si="2"/>
        <v>7.29</v>
      </c>
      <c r="N79" t="str">
        <f>IF(I79="Rob","Robusta",IF(orders!I79="Exc","Excelsa",IF(orders!I79="Ara","Arabica",IF(orders!I79="Lib","Liberica",""))))</f>
        <v>Excelsa</v>
      </c>
      <c r="O79" t="str">
        <f t="shared" si="3"/>
        <v>Dark</v>
      </c>
      <c r="P79" t="str">
        <f>_xlfn.XLOOKUP(Orders[[#This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4">
        <f>INDEX(products!$A$1:$G$49,MATCH(orders!$D80,products!$A$1:$A$49,0),MATCH(orders!L$1,products!$A$1:$G$1,0))</f>
        <v>6.75</v>
      </c>
      <c r="M80" s="4">
        <f t="shared" si="2"/>
        <v>40.5</v>
      </c>
      <c r="N80" t="str">
        <f>IF(I80="Rob","Robusta",IF(orders!I80="Exc","Excelsa",IF(orders!I80="Ara","Arabica",IF(orders!I80="Lib","Liberica",""))))</f>
        <v>Arabica</v>
      </c>
      <c r="O80" t="str">
        <f t="shared" si="3"/>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4">
        <f>INDEX(products!$A$1:$G$49,MATCH(orders!$D81,products!$A$1:$A$49,0),MATCH(orders!L$1,products!$A$1:$G$1,0))</f>
        <v>11.95</v>
      </c>
      <c r="M81" s="4">
        <f t="shared" si="2"/>
        <v>47.8</v>
      </c>
      <c r="N81" t="str">
        <f>IF(I81="Rob","Robusta",IF(orders!I81="Exc","Excelsa",IF(orders!I81="Ara","Arabica",IF(orders!I81="Lib","Liberica",""))))</f>
        <v>Robusta</v>
      </c>
      <c r="O81" t="str">
        <f t="shared" si="3"/>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4">
        <f>INDEX(products!$A$1:$G$49,MATCH(orders!$D82,products!$A$1:$A$49,0),MATCH(orders!L$1,products!$A$1:$G$1,0))</f>
        <v>7.77</v>
      </c>
      <c r="M82" s="4">
        <f t="shared" si="2"/>
        <v>38.849999999999994</v>
      </c>
      <c r="N82" t="str">
        <f>IF(I82="Rob","Robusta",IF(orders!I82="Exc","Excelsa",IF(orders!I82="Ara","Arabica",IF(orders!I82="Lib","Liberica",""))))</f>
        <v>Arabica</v>
      </c>
      <c r="O82" t="str">
        <f t="shared" si="3"/>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4">
        <f>INDEX(products!$A$1:$G$49,MATCH(orders!$D83,products!$A$1:$A$49,0),MATCH(orders!L$1,products!$A$1:$G$1,0))</f>
        <v>36.454999999999998</v>
      </c>
      <c r="M83" s="4">
        <f t="shared" si="2"/>
        <v>109.36499999999999</v>
      </c>
      <c r="N83" t="str">
        <f>IF(I83="Rob","Robusta",IF(orders!I83="Exc","Excelsa",IF(orders!I83="Ara","Arabica",IF(orders!I83="Lib","Liberica",""))))</f>
        <v>Liberica</v>
      </c>
      <c r="O83" t="str">
        <f t="shared" si="3"/>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4">
        <f>INDEX(products!$A$1:$G$49,MATCH(orders!$D84,products!$A$1:$A$49,0),MATCH(orders!L$1,products!$A$1:$G$1,0))</f>
        <v>33.464999999999996</v>
      </c>
      <c r="M84" s="4">
        <f t="shared" si="2"/>
        <v>100.39499999999998</v>
      </c>
      <c r="N84" t="str">
        <f>IF(I84="Rob","Robusta",IF(orders!I84="Exc","Excelsa",IF(orders!I84="Ara","Arabica",IF(orders!I84="Lib","Liberica",""))))</f>
        <v>Liberica</v>
      </c>
      <c r="O84" t="str">
        <f t="shared" si="3"/>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4">
        <f>INDEX(products!$A$1:$G$49,MATCH(orders!$D85,products!$A$1:$A$49,0),MATCH(orders!L$1,products!$A$1:$G$1,0))</f>
        <v>20.584999999999997</v>
      </c>
      <c r="M85" s="4">
        <f t="shared" si="2"/>
        <v>82.339999999999989</v>
      </c>
      <c r="N85" t="str">
        <f>IF(I85="Rob","Robusta",IF(orders!I85="Exc","Excelsa",IF(orders!I85="Ara","Arabica",IF(orders!I85="Lib","Liberica",""))))</f>
        <v>Robusta</v>
      </c>
      <c r="O85" t="str">
        <f t="shared" si="3"/>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4">
        <f>INDEX(products!$A$1:$G$49,MATCH(orders!$D86,products!$A$1:$A$49,0),MATCH(orders!L$1,products!$A$1:$G$1,0))</f>
        <v>9.51</v>
      </c>
      <c r="M86" s="4">
        <f t="shared" si="2"/>
        <v>9.51</v>
      </c>
      <c r="N86" t="str">
        <f>IF(I86="Rob","Robusta",IF(orders!I86="Exc","Excelsa",IF(orders!I86="Ara","Arabica",IF(orders!I86="Lib","Liberica",""))))</f>
        <v>Liberica</v>
      </c>
      <c r="O86" t="str">
        <f t="shared" si="3"/>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4">
        <f>INDEX(products!$A$1:$G$49,MATCH(orders!$D87,products!$A$1:$A$49,0),MATCH(orders!L$1,products!$A$1:$G$1,0))</f>
        <v>29.784999999999997</v>
      </c>
      <c r="M87" s="4">
        <f t="shared" si="2"/>
        <v>89.35499999999999</v>
      </c>
      <c r="N87" t="str">
        <f>IF(I87="Rob","Robusta",IF(orders!I87="Exc","Excelsa",IF(orders!I87="Ara","Arabica",IF(orders!I87="Lib","Liberica",""))))</f>
        <v>Arabica</v>
      </c>
      <c r="O87" t="str">
        <f t="shared" si="3"/>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4">
        <f>INDEX(products!$A$1:$G$49,MATCH(orders!$D88,products!$A$1:$A$49,0),MATCH(orders!L$1,products!$A$1:$G$1,0))</f>
        <v>2.9849999999999999</v>
      </c>
      <c r="M88" s="4">
        <f t="shared" si="2"/>
        <v>11.94</v>
      </c>
      <c r="N88" t="str">
        <f>IF(I88="Rob","Robusta",IF(orders!I88="Exc","Excelsa",IF(orders!I88="Ara","Arabica",IF(orders!I88="Lib","Liberica",""))))</f>
        <v>Arabica</v>
      </c>
      <c r="O88" t="str">
        <f t="shared" si="3"/>
        <v>Dark</v>
      </c>
      <c r="P88" t="str">
        <f>_xlfn.XLOOKUP(Orders[[#This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4">
        <f>INDEX(products!$A$1:$G$49,MATCH(orders!$D89,products!$A$1:$A$49,0),MATCH(orders!L$1,products!$A$1:$G$1,0))</f>
        <v>11.25</v>
      </c>
      <c r="M89" s="4">
        <f t="shared" si="2"/>
        <v>33.75</v>
      </c>
      <c r="N89" t="str">
        <f>IF(I89="Rob","Robusta",IF(orders!I89="Exc","Excelsa",IF(orders!I89="Ara","Arabica",IF(orders!I89="Lib","Liberica",""))))</f>
        <v>Arabica</v>
      </c>
      <c r="O89" t="str">
        <f t="shared" si="3"/>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4">
        <f>INDEX(products!$A$1:$G$49,MATCH(orders!$D90,products!$A$1:$A$49,0),MATCH(orders!L$1,products!$A$1:$G$1,0))</f>
        <v>11.95</v>
      </c>
      <c r="M90" s="4">
        <f t="shared" si="2"/>
        <v>35.849999999999994</v>
      </c>
      <c r="N90" t="str">
        <f>IF(I90="Rob","Robusta",IF(orders!I90="Exc","Excelsa",IF(orders!I90="Ara","Arabica",IF(orders!I90="Lib","Liberica",""))))</f>
        <v>Robusta</v>
      </c>
      <c r="O90" t="str">
        <f t="shared" si="3"/>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4">
        <f>INDEX(products!$A$1:$G$49,MATCH(orders!$D91,products!$A$1:$A$49,0),MATCH(orders!L$1,products!$A$1:$G$1,0))</f>
        <v>12.95</v>
      </c>
      <c r="M91" s="4">
        <f t="shared" si="2"/>
        <v>77.699999999999989</v>
      </c>
      <c r="N91" t="str">
        <f>IF(I91="Rob","Robusta",IF(orders!I91="Exc","Excelsa",IF(orders!I91="Ara","Arabica",IF(orders!I91="Lib","Liberica",""))))</f>
        <v>Arabica</v>
      </c>
      <c r="O91" t="str">
        <f t="shared" si="3"/>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4">
        <f>INDEX(products!$A$1:$G$49,MATCH(orders!$D92,products!$A$1:$A$49,0),MATCH(orders!L$1,products!$A$1:$G$1,0))</f>
        <v>12.95</v>
      </c>
      <c r="M92" s="4">
        <f t="shared" si="2"/>
        <v>51.8</v>
      </c>
      <c r="N92" t="str">
        <f>IF(I92="Rob","Robusta",IF(orders!I92="Exc","Excelsa",IF(orders!I92="Ara","Arabica",IF(orders!I92="Lib","Liberica",""))))</f>
        <v>Arabica</v>
      </c>
      <c r="O92" t="str">
        <f t="shared" si="3"/>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4">
        <f>INDEX(products!$A$1:$G$49,MATCH(orders!$D93,products!$A$1:$A$49,0),MATCH(orders!L$1,products!$A$1:$G$1,0))</f>
        <v>25.874999999999996</v>
      </c>
      <c r="M93" s="4">
        <f t="shared" si="2"/>
        <v>103.49999999999999</v>
      </c>
      <c r="N93" t="str">
        <f>IF(I93="Rob","Robusta",IF(orders!I93="Exc","Excelsa",IF(orders!I93="Ara","Arabica",IF(orders!I93="Lib","Liberica",""))))</f>
        <v>Arabica</v>
      </c>
      <c r="O93" t="str">
        <f t="shared" si="3"/>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4">
        <f>INDEX(products!$A$1:$G$49,MATCH(orders!$D94,products!$A$1:$A$49,0),MATCH(orders!L$1,products!$A$1:$G$1,0))</f>
        <v>14.85</v>
      </c>
      <c r="M94" s="4">
        <f t="shared" si="2"/>
        <v>44.55</v>
      </c>
      <c r="N94" t="str">
        <f>IF(I94="Rob","Robusta",IF(orders!I94="Exc","Excelsa",IF(orders!I94="Ara","Arabica",IF(orders!I94="Lib","Liberica",""))))</f>
        <v>Excelsa</v>
      </c>
      <c r="O94" t="str">
        <f t="shared" si="3"/>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4">
        <f>INDEX(products!$A$1:$G$49,MATCH(orders!$D95,products!$A$1:$A$49,0),MATCH(orders!L$1,products!$A$1:$G$1,0))</f>
        <v>8.91</v>
      </c>
      <c r="M95" s="4">
        <f t="shared" si="2"/>
        <v>35.64</v>
      </c>
      <c r="N95" t="str">
        <f>IF(I95="Rob","Robusta",IF(orders!I95="Exc","Excelsa",IF(orders!I95="Ara","Arabica",IF(orders!I95="Lib","Liberica",""))))</f>
        <v>Excelsa</v>
      </c>
      <c r="O95" t="str">
        <f t="shared" si="3"/>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4">
        <f>INDEX(products!$A$1:$G$49,MATCH(orders!$D96,products!$A$1:$A$49,0),MATCH(orders!L$1,products!$A$1:$G$1,0))</f>
        <v>2.9849999999999999</v>
      </c>
      <c r="M96" s="4">
        <f t="shared" si="2"/>
        <v>17.91</v>
      </c>
      <c r="N96" t="str">
        <f>IF(I96="Rob","Robusta",IF(orders!I96="Exc","Excelsa",IF(orders!I96="Ara","Arabica",IF(orders!I96="Lib","Liberica",""))))</f>
        <v>Arabica</v>
      </c>
      <c r="O96" t="str">
        <f t="shared" si="3"/>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4">
        <f>INDEX(products!$A$1:$G$49,MATCH(orders!$D97,products!$A$1:$A$49,0),MATCH(orders!L$1,products!$A$1:$G$1,0))</f>
        <v>25.874999999999996</v>
      </c>
      <c r="M97" s="4">
        <f t="shared" si="2"/>
        <v>155.24999999999997</v>
      </c>
      <c r="N97" t="str">
        <f>IF(I97="Rob","Robusta",IF(orders!I97="Exc","Excelsa",IF(orders!I97="Ara","Arabica",IF(orders!I97="Lib","Liberica",""))))</f>
        <v>Arabica</v>
      </c>
      <c r="O97" t="str">
        <f t="shared" si="3"/>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4">
        <f>INDEX(products!$A$1:$G$49,MATCH(orders!$D98,products!$A$1:$A$49,0),MATCH(orders!L$1,products!$A$1:$G$1,0))</f>
        <v>2.9849999999999999</v>
      </c>
      <c r="M98" s="4">
        <f t="shared" si="2"/>
        <v>5.97</v>
      </c>
      <c r="N98" t="str">
        <f>IF(I98="Rob","Robusta",IF(orders!I98="Exc","Excelsa",IF(orders!I98="Ara","Arabica",IF(orders!I98="Lib","Liberica",""))))</f>
        <v>Arabica</v>
      </c>
      <c r="O98" t="str">
        <f t="shared" si="3"/>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4">
        <f>INDEX(products!$A$1:$G$49,MATCH(orders!$D99,products!$A$1:$A$49,0),MATCH(orders!L$1,products!$A$1:$G$1,0))</f>
        <v>6.75</v>
      </c>
      <c r="M99" s="4">
        <f t="shared" si="2"/>
        <v>13.5</v>
      </c>
      <c r="N99" t="str">
        <f>IF(I99="Rob","Robusta",IF(orders!I99="Exc","Excelsa",IF(orders!I99="Ara","Arabica",IF(orders!I99="Lib","Liberica",""))))</f>
        <v>Arabica</v>
      </c>
      <c r="O99" t="str">
        <f t="shared" si="3"/>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4">
        <f>INDEX(products!$A$1:$G$49,MATCH(orders!$D100,products!$A$1:$A$49,0),MATCH(orders!L$1,products!$A$1:$G$1,0))</f>
        <v>2.9849999999999999</v>
      </c>
      <c r="M100" s="4">
        <f t="shared" si="2"/>
        <v>2.9849999999999999</v>
      </c>
      <c r="N100" t="str">
        <f>IF(I100="Rob","Robusta",IF(orders!I100="Exc","Excelsa",IF(orders!I100="Ara","Arabica",IF(orders!I100="Lib","Liberica",""))))</f>
        <v>Arabica</v>
      </c>
      <c r="O100" t="str">
        <f t="shared" si="3"/>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4">
        <f>INDEX(products!$A$1:$G$49,MATCH(orders!$D101,products!$A$1:$A$49,0),MATCH(orders!L$1,products!$A$1:$G$1,0))</f>
        <v>4.3650000000000002</v>
      </c>
      <c r="M101" s="4">
        <f t="shared" si="2"/>
        <v>13.095000000000001</v>
      </c>
      <c r="N101" t="str">
        <f>IF(I101="Rob","Robusta",IF(orders!I101="Exc","Excelsa",IF(orders!I101="Ara","Arabica",IF(orders!I101="Lib","Liberica",""))))</f>
        <v>Liberica</v>
      </c>
      <c r="O101" t="str">
        <f t="shared" si="3"/>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4">
        <f>INDEX(products!$A$1:$G$49,MATCH(orders!$D102,products!$A$1:$A$49,0),MATCH(orders!L$1,products!$A$1:$G$1,0))</f>
        <v>3.8849999999999998</v>
      </c>
      <c r="M102" s="4">
        <f t="shared" si="2"/>
        <v>7.77</v>
      </c>
      <c r="N102" t="str">
        <f>IF(I102="Rob","Robusta",IF(orders!I102="Exc","Excelsa",IF(orders!I102="Ara","Arabica",IF(orders!I102="Lib","Liberica",""))))</f>
        <v>Arabica</v>
      </c>
      <c r="O102" t="str">
        <f t="shared" si="3"/>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4">
        <f>INDEX(products!$A$1:$G$49,MATCH(orders!$D103,products!$A$1:$A$49,0),MATCH(orders!L$1,products!$A$1:$G$1,0))</f>
        <v>29.784999999999997</v>
      </c>
      <c r="M103" s="4">
        <f t="shared" si="2"/>
        <v>148.92499999999998</v>
      </c>
      <c r="N103" t="str">
        <f>IF(I103="Rob","Robusta",IF(orders!I103="Exc","Excelsa",IF(orders!I103="Ara","Arabica",IF(orders!I103="Lib","Liberica",""))))</f>
        <v>Liberica</v>
      </c>
      <c r="O103" t="str">
        <f t="shared" si="3"/>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4">
        <f>INDEX(products!$A$1:$G$49,MATCH(orders!$D104,products!$A$1:$A$49,0),MATCH(orders!L$1,products!$A$1:$G$1,0))</f>
        <v>12.95</v>
      </c>
      <c r="M104" s="4">
        <f t="shared" si="2"/>
        <v>38.849999999999994</v>
      </c>
      <c r="N104" t="str">
        <f>IF(I104="Rob","Robusta",IF(orders!I104="Exc","Excelsa",IF(orders!I104="Ara","Arabica",IF(orders!I104="Lib","Liberica",""))))</f>
        <v>Liberica</v>
      </c>
      <c r="O104" t="str">
        <f t="shared" si="3"/>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4">
        <f>INDEX(products!$A$1:$G$49,MATCH(orders!$D105,products!$A$1:$A$49,0),MATCH(orders!L$1,products!$A$1:$G$1,0))</f>
        <v>2.9849999999999999</v>
      </c>
      <c r="M105" s="4">
        <f t="shared" si="2"/>
        <v>11.94</v>
      </c>
      <c r="N105" t="str">
        <f>IF(I105="Rob","Robusta",IF(orders!I105="Exc","Excelsa",IF(orders!I105="Ara","Arabica",IF(orders!I105="Lib","Liberica",""))))</f>
        <v>Robusta</v>
      </c>
      <c r="O105" t="str">
        <f t="shared" si="3"/>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4">
        <f>INDEX(products!$A$1:$G$49,MATCH(orders!$D106,products!$A$1:$A$49,0),MATCH(orders!L$1,products!$A$1:$G$1,0))</f>
        <v>14.55</v>
      </c>
      <c r="M106" s="4">
        <f t="shared" si="2"/>
        <v>87.300000000000011</v>
      </c>
      <c r="N106" t="str">
        <f>IF(I106="Rob","Robusta",IF(orders!I106="Exc","Excelsa",IF(orders!I106="Ara","Arabica",IF(orders!I106="Lib","Liberica",""))))</f>
        <v>Liberica</v>
      </c>
      <c r="O106" t="str">
        <f t="shared" si="3"/>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4">
        <f>INDEX(products!$A$1:$G$49,MATCH(orders!$D107,products!$A$1:$A$49,0),MATCH(orders!L$1,products!$A$1:$G$1,0))</f>
        <v>6.75</v>
      </c>
      <c r="M107" s="4">
        <f t="shared" si="2"/>
        <v>40.5</v>
      </c>
      <c r="N107" t="str">
        <f>IF(I107="Rob","Robusta",IF(orders!I107="Exc","Excelsa",IF(orders!I107="Ara","Arabica",IF(orders!I107="Lib","Liberica",""))))</f>
        <v>Arabica</v>
      </c>
      <c r="O107" t="str">
        <f t="shared" si="3"/>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4">
        <f>INDEX(products!$A$1:$G$49,MATCH(orders!$D108,products!$A$1:$A$49,0),MATCH(orders!L$1,products!$A$1:$G$1,0))</f>
        <v>12.15</v>
      </c>
      <c r="M108" s="4">
        <f t="shared" si="2"/>
        <v>24.3</v>
      </c>
      <c r="N108" t="str">
        <f>IF(I108="Rob","Robusta",IF(orders!I108="Exc","Excelsa",IF(orders!I108="Ara","Arabica",IF(orders!I108="Lib","Liberica",""))))</f>
        <v>Excelsa</v>
      </c>
      <c r="O108" t="str">
        <f t="shared" si="3"/>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4">
        <f>INDEX(products!$A$1:$G$49,MATCH(orders!$D109,products!$A$1:$A$49,0),MATCH(orders!L$1,products!$A$1:$G$1,0))</f>
        <v>5.97</v>
      </c>
      <c r="M109" s="4">
        <f t="shared" si="2"/>
        <v>17.91</v>
      </c>
      <c r="N109" t="str">
        <f>IF(I109="Rob","Robusta",IF(orders!I109="Exc","Excelsa",IF(orders!I109="Ara","Arabica",IF(orders!I109="Lib","Liberica",""))))</f>
        <v>Robusta</v>
      </c>
      <c r="O109" t="str">
        <f t="shared" si="3"/>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4">
        <f>INDEX(products!$A$1:$G$49,MATCH(orders!$D110,products!$A$1:$A$49,0),MATCH(orders!L$1,products!$A$1:$G$1,0))</f>
        <v>6.75</v>
      </c>
      <c r="M110" s="4">
        <f t="shared" si="2"/>
        <v>27</v>
      </c>
      <c r="N110" t="str">
        <f>IF(I110="Rob","Robusta",IF(orders!I110="Exc","Excelsa",IF(orders!I110="Ara","Arabica",IF(orders!I110="Lib","Liberica",""))))</f>
        <v>Arabica</v>
      </c>
      <c r="O110" t="str">
        <f t="shared" si="3"/>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4">
        <f>INDEX(products!$A$1:$G$49,MATCH(orders!$D111,products!$A$1:$A$49,0),MATCH(orders!L$1,products!$A$1:$G$1,0))</f>
        <v>7.77</v>
      </c>
      <c r="M111" s="4">
        <f t="shared" si="2"/>
        <v>7.77</v>
      </c>
      <c r="N111" t="str">
        <f>IF(I111="Rob","Robusta",IF(orders!I111="Exc","Excelsa",IF(orders!I111="Ara","Arabica",IF(orders!I111="Lib","Liberica",""))))</f>
        <v>Liberica</v>
      </c>
      <c r="O111" t="str">
        <f t="shared" si="3"/>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4">
        <f>INDEX(products!$A$1:$G$49,MATCH(orders!$D112,products!$A$1:$A$49,0),MATCH(orders!L$1,products!$A$1:$G$1,0))</f>
        <v>4.4550000000000001</v>
      </c>
      <c r="M112" s="4">
        <f t="shared" si="2"/>
        <v>13.365</v>
      </c>
      <c r="N112" t="str">
        <f>IF(I112="Rob","Robusta",IF(orders!I112="Exc","Excelsa",IF(orders!I112="Ara","Arabica",IF(orders!I112="Lib","Liberica",""))))</f>
        <v>Excelsa</v>
      </c>
      <c r="O112" t="str">
        <f t="shared" si="3"/>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4">
        <f>INDEX(products!$A$1:$G$49,MATCH(orders!$D113,products!$A$1:$A$49,0),MATCH(orders!L$1,products!$A$1:$G$1,0))</f>
        <v>5.3699999999999992</v>
      </c>
      <c r="M113" s="4">
        <f t="shared" si="2"/>
        <v>26.849999999999994</v>
      </c>
      <c r="N113" t="str">
        <f>IF(I113="Rob","Robusta",IF(orders!I113="Exc","Excelsa",IF(orders!I113="Ara","Arabica",IF(orders!I113="Lib","Liberica",""))))</f>
        <v>Robusta</v>
      </c>
      <c r="O113" t="str">
        <f t="shared" si="3"/>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4">
        <f>INDEX(products!$A$1:$G$49,MATCH(orders!$D114,products!$A$1:$A$49,0),MATCH(orders!L$1,products!$A$1:$G$1,0))</f>
        <v>11.25</v>
      </c>
      <c r="M114" s="4">
        <f t="shared" si="2"/>
        <v>11.25</v>
      </c>
      <c r="N114" t="str">
        <f>IF(I114="Rob","Robusta",IF(orders!I114="Exc","Excelsa",IF(orders!I114="Ara","Arabica",IF(orders!I114="Lib","Liberica",""))))</f>
        <v>Arabica</v>
      </c>
      <c r="O114" t="str">
        <f t="shared" si="3"/>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4">
        <f>INDEX(products!$A$1:$G$49,MATCH(orders!$D115,products!$A$1:$A$49,0),MATCH(orders!L$1,products!$A$1:$G$1,0))</f>
        <v>14.55</v>
      </c>
      <c r="M115" s="4">
        <f t="shared" si="2"/>
        <v>14.55</v>
      </c>
      <c r="N115" t="str">
        <f>IF(I115="Rob","Robusta",IF(orders!I115="Exc","Excelsa",IF(orders!I115="Ara","Arabica",IF(orders!I115="Lib","Liberica",""))))</f>
        <v>Liberica</v>
      </c>
      <c r="O115" t="str">
        <f t="shared" si="3"/>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4">
        <f>INDEX(products!$A$1:$G$49,MATCH(orders!$D116,products!$A$1:$A$49,0),MATCH(orders!L$1,products!$A$1:$G$1,0))</f>
        <v>3.5849999999999995</v>
      </c>
      <c r="M116" s="4">
        <f t="shared" si="2"/>
        <v>14.339999999999998</v>
      </c>
      <c r="N116" t="str">
        <f>IF(I116="Rob","Robusta",IF(orders!I116="Exc","Excelsa",IF(orders!I116="Ara","Arabica",IF(orders!I116="Lib","Liberica",""))))</f>
        <v>Robusta</v>
      </c>
      <c r="O116" t="str">
        <f t="shared" si="3"/>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4">
        <f>INDEX(products!$A$1:$G$49,MATCH(orders!$D117,products!$A$1:$A$49,0),MATCH(orders!L$1,products!$A$1:$G$1,0))</f>
        <v>15.85</v>
      </c>
      <c r="M117" s="4">
        <f t="shared" si="2"/>
        <v>15.85</v>
      </c>
      <c r="N117" t="str">
        <f>IF(I117="Rob","Robusta",IF(orders!I117="Exc","Excelsa",IF(orders!I117="Ara","Arabica",IF(orders!I117="Lib","Liberica",""))))</f>
        <v>Liberica</v>
      </c>
      <c r="O117" t="str">
        <f t="shared" si="3"/>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4">
        <f>INDEX(products!$A$1:$G$49,MATCH(orders!$D118,products!$A$1:$A$49,0),MATCH(orders!L$1,products!$A$1:$G$1,0))</f>
        <v>4.7549999999999999</v>
      </c>
      <c r="M118" s="4">
        <f t="shared" si="2"/>
        <v>19.02</v>
      </c>
      <c r="N118" t="str">
        <f>IF(I118="Rob","Robusta",IF(orders!I118="Exc","Excelsa",IF(orders!I118="Ara","Arabica",IF(orders!I118="Lib","Liberica",""))))</f>
        <v>Liberica</v>
      </c>
      <c r="O118" t="str">
        <f t="shared" si="3"/>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4">
        <f>INDEX(products!$A$1:$G$49,MATCH(orders!$D119,products!$A$1:$A$49,0),MATCH(orders!L$1,products!$A$1:$G$1,0))</f>
        <v>9.51</v>
      </c>
      <c r="M119" s="4">
        <f t="shared" si="2"/>
        <v>38.04</v>
      </c>
      <c r="N119" t="str">
        <f>IF(I119="Rob","Robusta",IF(orders!I119="Exc","Excelsa",IF(orders!I119="Ara","Arabica",IF(orders!I119="Lib","Liberica",""))))</f>
        <v>Liberica</v>
      </c>
      <c r="O119" t="str">
        <f t="shared" si="3"/>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4">
        <f>INDEX(products!$A$1:$G$49,MATCH(orders!$D120,products!$A$1:$A$49,0),MATCH(orders!L$1,products!$A$1:$G$1,0))</f>
        <v>7.29</v>
      </c>
      <c r="M120" s="4">
        <f t="shared" si="2"/>
        <v>21.87</v>
      </c>
      <c r="N120" t="str">
        <f>IF(I120="Rob","Robusta",IF(orders!I120="Exc","Excelsa",IF(orders!I120="Ara","Arabica",IF(orders!I120="Lib","Liberica",""))))</f>
        <v>Excelsa</v>
      </c>
      <c r="O120" t="str">
        <f t="shared" si="3"/>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4">
        <f>INDEX(products!$A$1:$G$49,MATCH(orders!$D121,products!$A$1:$A$49,0),MATCH(orders!L$1,products!$A$1:$G$1,0))</f>
        <v>4.125</v>
      </c>
      <c r="M121" s="4">
        <f t="shared" si="2"/>
        <v>4.125</v>
      </c>
      <c r="N121" t="str">
        <f>IF(I121="Rob","Robusta",IF(orders!I121="Exc","Excelsa",IF(orders!I121="Ara","Arabica",IF(orders!I121="Lib","Liberica",""))))</f>
        <v>Excelsa</v>
      </c>
      <c r="O121" t="str">
        <f t="shared" si="3"/>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4">
        <f>INDEX(products!$A$1:$G$49,MATCH(orders!$D122,products!$A$1:$A$49,0),MATCH(orders!L$1,products!$A$1:$G$1,0))</f>
        <v>3.8849999999999998</v>
      </c>
      <c r="M122" s="4">
        <f t="shared" si="2"/>
        <v>3.8849999999999998</v>
      </c>
      <c r="N122" t="str">
        <f>IF(I122="Rob","Robusta",IF(orders!I122="Exc","Excelsa",IF(orders!I122="Ara","Arabica",IF(orders!I122="Lib","Liberica",""))))</f>
        <v>Arabica</v>
      </c>
      <c r="O122" t="str">
        <f t="shared" si="3"/>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4">
        <f>INDEX(products!$A$1:$G$49,MATCH(orders!$D123,products!$A$1:$A$49,0),MATCH(orders!L$1,products!$A$1:$G$1,0))</f>
        <v>13.75</v>
      </c>
      <c r="M123" s="4">
        <f t="shared" si="2"/>
        <v>68.75</v>
      </c>
      <c r="N123" t="str">
        <f>IF(I123="Rob","Robusta",IF(orders!I123="Exc","Excelsa",IF(orders!I123="Ara","Arabica",IF(orders!I123="Lib","Liberica",""))))</f>
        <v>Excelsa</v>
      </c>
      <c r="O123" t="str">
        <f t="shared" si="3"/>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4">
        <f>INDEX(products!$A$1:$G$49,MATCH(orders!$D124,products!$A$1:$A$49,0),MATCH(orders!L$1,products!$A$1:$G$1,0))</f>
        <v>5.97</v>
      </c>
      <c r="M124" s="4">
        <f t="shared" si="2"/>
        <v>23.88</v>
      </c>
      <c r="N124" t="str">
        <f>IF(I124="Rob","Robusta",IF(orders!I124="Exc","Excelsa",IF(orders!I124="Ara","Arabica",IF(orders!I124="Lib","Liberica",""))))</f>
        <v>Arabica</v>
      </c>
      <c r="O124" t="str">
        <f t="shared" si="3"/>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4">
        <f>INDEX(products!$A$1:$G$49,MATCH(orders!$D125,products!$A$1:$A$49,0),MATCH(orders!L$1,products!$A$1:$G$1,0))</f>
        <v>36.454999999999998</v>
      </c>
      <c r="M125" s="4">
        <f t="shared" si="2"/>
        <v>145.82</v>
      </c>
      <c r="N125" t="str">
        <f>IF(I125="Rob","Robusta",IF(orders!I125="Exc","Excelsa",IF(orders!I125="Ara","Arabica",IF(orders!I125="Lib","Liberica",""))))</f>
        <v>Liberica</v>
      </c>
      <c r="O125" t="str">
        <f t="shared" si="3"/>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4">
        <f>INDEX(products!$A$1:$G$49,MATCH(orders!$D126,products!$A$1:$A$49,0),MATCH(orders!L$1,products!$A$1:$G$1,0))</f>
        <v>4.3650000000000002</v>
      </c>
      <c r="M126" s="4">
        <f t="shared" si="2"/>
        <v>21.825000000000003</v>
      </c>
      <c r="N126" t="str">
        <f>IF(I126="Rob","Robusta",IF(orders!I126="Exc","Excelsa",IF(orders!I126="Ara","Arabica",IF(orders!I126="Lib","Liberica",""))))</f>
        <v>Liberica</v>
      </c>
      <c r="O126" t="str">
        <f t="shared" si="3"/>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4">
        <f>INDEX(products!$A$1:$G$49,MATCH(orders!$D127,products!$A$1:$A$49,0),MATCH(orders!L$1,products!$A$1:$G$1,0))</f>
        <v>8.73</v>
      </c>
      <c r="M127" s="4">
        <f t="shared" si="2"/>
        <v>26.19</v>
      </c>
      <c r="N127" t="str">
        <f>IF(I127="Rob","Robusta",IF(orders!I127="Exc","Excelsa",IF(orders!I127="Ara","Arabica",IF(orders!I127="Lib","Liberica",""))))</f>
        <v>Liberica</v>
      </c>
      <c r="O127" t="str">
        <f t="shared" si="3"/>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4">
        <f>INDEX(products!$A$1:$G$49,MATCH(orders!$D128,products!$A$1:$A$49,0),MATCH(orders!L$1,products!$A$1:$G$1,0))</f>
        <v>11.25</v>
      </c>
      <c r="M128" s="4">
        <f t="shared" si="2"/>
        <v>11.25</v>
      </c>
      <c r="N128" t="str">
        <f>IF(I128="Rob","Robusta",IF(orders!I128="Exc","Excelsa",IF(orders!I128="Ara","Arabica",IF(orders!I128="Lib","Liberica",""))))</f>
        <v>Arabica</v>
      </c>
      <c r="O128" t="str">
        <f t="shared" si="3"/>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4">
        <f>INDEX(products!$A$1:$G$49,MATCH(orders!$D129,products!$A$1:$A$49,0),MATCH(orders!L$1,products!$A$1:$G$1,0))</f>
        <v>12.95</v>
      </c>
      <c r="M129" s="4">
        <f t="shared" si="2"/>
        <v>77.699999999999989</v>
      </c>
      <c r="N129" t="str">
        <f>IF(I129="Rob","Robusta",IF(orders!I129="Exc","Excelsa",IF(orders!I129="Ara","Arabica",IF(orders!I129="Lib","Liberica",""))))</f>
        <v>Liberica</v>
      </c>
      <c r="O129" t="str">
        <f t="shared" si="3"/>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4">
        <f>INDEX(products!$A$1:$G$49,MATCH(orders!$D130,products!$A$1:$A$49,0),MATCH(orders!L$1,products!$A$1:$G$1,0))</f>
        <v>6.75</v>
      </c>
      <c r="M130" s="4">
        <f t="shared" si="2"/>
        <v>6.75</v>
      </c>
      <c r="N130" t="str">
        <f>IF(I130="Rob","Robusta",IF(orders!I130="Exc","Excelsa",IF(orders!I130="Ara","Arabica",IF(orders!I130="Lib","Liberica",""))))</f>
        <v>Arabica</v>
      </c>
      <c r="O130" t="str">
        <f t="shared" si="3"/>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4">
        <f>INDEX(products!$A$1:$G$49,MATCH(orders!$D131,products!$A$1:$A$49,0),MATCH(orders!L$1,products!$A$1:$G$1,0))</f>
        <v>12.15</v>
      </c>
      <c r="M131" s="4">
        <f t="shared" ref="M131:M194" si="4">E131*L131</f>
        <v>12.15</v>
      </c>
      <c r="N131" t="str">
        <f>IF(I131="Rob","Robusta",IF(orders!I131="Exc","Excelsa",IF(orders!I131="Ara","Arabica",IF(orders!I131="Lib","Liberica",""))))</f>
        <v>Excelsa</v>
      </c>
      <c r="O131" t="str">
        <f t="shared" ref="O131:O194" si="5">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4">
        <f>INDEX(products!$A$1:$G$49,MATCH(orders!$D132,products!$A$1:$A$49,0),MATCH(orders!L$1,products!$A$1:$G$1,0))</f>
        <v>29.784999999999997</v>
      </c>
      <c r="M132" s="4">
        <f t="shared" si="4"/>
        <v>148.92499999999998</v>
      </c>
      <c r="N132" t="str">
        <f>IF(I132="Rob","Robusta",IF(orders!I132="Exc","Excelsa",IF(orders!I132="Ara","Arabica",IF(orders!I132="Lib","Liberica",""))))</f>
        <v>Arabica</v>
      </c>
      <c r="O132" t="str">
        <f t="shared" si="5"/>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4">
        <f>INDEX(products!$A$1:$G$49,MATCH(orders!$D133,products!$A$1:$A$49,0),MATCH(orders!L$1,products!$A$1:$G$1,0))</f>
        <v>7.29</v>
      </c>
      <c r="M133" s="4">
        <f t="shared" si="4"/>
        <v>14.58</v>
      </c>
      <c r="N133" t="str">
        <f>IF(I133="Rob","Robusta",IF(orders!I133="Exc","Excelsa",IF(orders!I133="Ara","Arabica",IF(orders!I133="Lib","Liberica",""))))</f>
        <v>Excelsa</v>
      </c>
      <c r="O133" t="str">
        <f t="shared" si="5"/>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4">
        <f>INDEX(products!$A$1:$G$49,MATCH(orders!$D134,products!$A$1:$A$49,0),MATCH(orders!L$1,products!$A$1:$G$1,0))</f>
        <v>29.784999999999997</v>
      </c>
      <c r="M134" s="4">
        <f t="shared" si="4"/>
        <v>148.92499999999998</v>
      </c>
      <c r="N134" t="str">
        <f>IF(I134="Rob","Robusta",IF(orders!I134="Exc","Excelsa",IF(orders!I134="Ara","Arabica",IF(orders!I134="Lib","Liberica",""))))</f>
        <v>Arabica</v>
      </c>
      <c r="O134" t="str">
        <f t="shared" si="5"/>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4">
        <f>INDEX(products!$A$1:$G$49,MATCH(orders!$D135,products!$A$1:$A$49,0),MATCH(orders!L$1,products!$A$1:$G$1,0))</f>
        <v>12.95</v>
      </c>
      <c r="M135" s="4">
        <f t="shared" si="4"/>
        <v>12.95</v>
      </c>
      <c r="N135" t="str">
        <f>IF(I135="Rob","Robusta",IF(orders!I135="Exc","Excelsa",IF(orders!I135="Ara","Arabica",IF(orders!I135="Lib","Liberica",""))))</f>
        <v>Liberica</v>
      </c>
      <c r="O135" t="str">
        <f t="shared" si="5"/>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4">
        <f>INDEX(products!$A$1:$G$49,MATCH(orders!$D136,products!$A$1:$A$49,0),MATCH(orders!L$1,products!$A$1:$G$1,0))</f>
        <v>31.624999999999996</v>
      </c>
      <c r="M136" s="4">
        <f t="shared" si="4"/>
        <v>94.874999999999986</v>
      </c>
      <c r="N136" t="str">
        <f>IF(I136="Rob","Robusta",IF(orders!I136="Exc","Excelsa",IF(orders!I136="Ara","Arabica",IF(orders!I136="Lib","Liberica",""))))</f>
        <v>Excelsa</v>
      </c>
      <c r="O136" t="str">
        <f t="shared" si="5"/>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4">
        <f>INDEX(products!$A$1:$G$49,MATCH(orders!$D137,products!$A$1:$A$49,0),MATCH(orders!L$1,products!$A$1:$G$1,0))</f>
        <v>7.77</v>
      </c>
      <c r="M137" s="4">
        <f t="shared" si="4"/>
        <v>38.849999999999994</v>
      </c>
      <c r="N137" t="str">
        <f>IF(I137="Rob","Robusta",IF(orders!I137="Exc","Excelsa",IF(orders!I137="Ara","Arabica",IF(orders!I137="Lib","Liberica",""))))</f>
        <v>Arabica</v>
      </c>
      <c r="O137" t="str">
        <f t="shared" si="5"/>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4">
        <f>INDEX(products!$A$1:$G$49,MATCH(orders!$D138,products!$A$1:$A$49,0),MATCH(orders!L$1,products!$A$1:$G$1,0))</f>
        <v>2.9849999999999999</v>
      </c>
      <c r="M138" s="4">
        <f t="shared" si="4"/>
        <v>11.94</v>
      </c>
      <c r="N138" t="str">
        <f>IF(I138="Rob","Robusta",IF(orders!I138="Exc","Excelsa",IF(orders!I138="Ara","Arabica",IF(orders!I138="Lib","Liberica",""))))</f>
        <v>Arabica</v>
      </c>
      <c r="O138" t="str">
        <f t="shared" si="5"/>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4">
        <f>INDEX(products!$A$1:$G$49,MATCH(orders!$D139,products!$A$1:$A$49,0),MATCH(orders!L$1,products!$A$1:$G$1,0))</f>
        <v>34.154999999999994</v>
      </c>
      <c r="M139" s="4">
        <f t="shared" si="4"/>
        <v>102.46499999999997</v>
      </c>
      <c r="N139" t="str">
        <f>IF(I139="Rob","Robusta",IF(orders!I139="Exc","Excelsa",IF(orders!I139="Ara","Arabica",IF(orders!I139="Lib","Liberica",""))))</f>
        <v>Excelsa</v>
      </c>
      <c r="O139" t="str">
        <f t="shared" si="5"/>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4">
        <f>INDEX(products!$A$1:$G$49,MATCH(orders!$D140,products!$A$1:$A$49,0),MATCH(orders!L$1,products!$A$1:$G$1,0))</f>
        <v>12.15</v>
      </c>
      <c r="M140" s="4">
        <f t="shared" si="4"/>
        <v>48.6</v>
      </c>
      <c r="N140" t="str">
        <f>IF(I140="Rob","Robusta",IF(orders!I140="Exc","Excelsa",IF(orders!I140="Ara","Arabica",IF(orders!I140="Lib","Liberica",""))))</f>
        <v>Excelsa</v>
      </c>
      <c r="O140" t="str">
        <f t="shared" si="5"/>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4">
        <f>INDEX(products!$A$1:$G$49,MATCH(orders!$D141,products!$A$1:$A$49,0),MATCH(orders!L$1,products!$A$1:$G$1,0))</f>
        <v>12.95</v>
      </c>
      <c r="M141" s="4">
        <f t="shared" si="4"/>
        <v>77.699999999999989</v>
      </c>
      <c r="N141" t="str">
        <f>IF(I141="Rob","Robusta",IF(orders!I141="Exc","Excelsa",IF(orders!I141="Ara","Arabica",IF(orders!I141="Lib","Liberica",""))))</f>
        <v>Liberica</v>
      </c>
      <c r="O141" t="str">
        <f t="shared" si="5"/>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4">
        <f>INDEX(products!$A$1:$G$49,MATCH(orders!$D142,products!$A$1:$A$49,0),MATCH(orders!L$1,products!$A$1:$G$1,0))</f>
        <v>29.784999999999997</v>
      </c>
      <c r="M142" s="4">
        <f t="shared" si="4"/>
        <v>29.784999999999997</v>
      </c>
      <c r="N142" t="str">
        <f>IF(I142="Rob","Robusta",IF(orders!I142="Exc","Excelsa",IF(orders!I142="Ara","Arabica",IF(orders!I142="Lib","Liberica",""))))</f>
        <v>Liberica</v>
      </c>
      <c r="O142" t="str">
        <f t="shared" si="5"/>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4">
        <f>INDEX(products!$A$1:$G$49,MATCH(orders!$D143,products!$A$1:$A$49,0),MATCH(orders!L$1,products!$A$1:$G$1,0))</f>
        <v>3.8849999999999998</v>
      </c>
      <c r="M143" s="4">
        <f t="shared" si="4"/>
        <v>15.54</v>
      </c>
      <c r="N143" t="str">
        <f>IF(I143="Rob","Robusta",IF(orders!I143="Exc","Excelsa",IF(orders!I143="Ara","Arabica",IF(orders!I143="Lib","Liberica",""))))</f>
        <v>Arabica</v>
      </c>
      <c r="O143" t="str">
        <f t="shared" si="5"/>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4">
        <f>INDEX(products!$A$1:$G$49,MATCH(orders!$D144,products!$A$1:$A$49,0),MATCH(orders!L$1,products!$A$1:$G$1,0))</f>
        <v>34.154999999999994</v>
      </c>
      <c r="M144" s="4">
        <f t="shared" si="4"/>
        <v>136.61999999999998</v>
      </c>
      <c r="N144" t="str">
        <f>IF(I144="Rob","Robusta",IF(orders!I144="Exc","Excelsa",IF(orders!I144="Ara","Arabica",IF(orders!I144="Lib","Liberica",""))))</f>
        <v>Excelsa</v>
      </c>
      <c r="O144" t="str">
        <f t="shared" si="5"/>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4">
        <f>INDEX(products!$A$1:$G$49,MATCH(orders!$D145,products!$A$1:$A$49,0),MATCH(orders!L$1,products!$A$1:$G$1,0))</f>
        <v>8.73</v>
      </c>
      <c r="M145" s="4">
        <f t="shared" si="4"/>
        <v>17.46</v>
      </c>
      <c r="N145" t="str">
        <f>IF(I145="Rob","Robusta",IF(orders!I145="Exc","Excelsa",IF(orders!I145="Ara","Arabica",IF(orders!I145="Lib","Liberica",""))))</f>
        <v>Liberica</v>
      </c>
      <c r="O145" t="str">
        <f t="shared" si="5"/>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4">
        <f>INDEX(products!$A$1:$G$49,MATCH(orders!$D146,products!$A$1:$A$49,0),MATCH(orders!L$1,products!$A$1:$G$1,0))</f>
        <v>34.154999999999994</v>
      </c>
      <c r="M146" s="4">
        <f t="shared" si="4"/>
        <v>68.309999999999988</v>
      </c>
      <c r="N146" t="str">
        <f>IF(I146="Rob","Robusta",IF(orders!I146="Exc","Excelsa",IF(orders!I146="Ara","Arabica",IF(orders!I146="Lib","Liberica",""))))</f>
        <v>Excelsa</v>
      </c>
      <c r="O146" t="str">
        <f t="shared" si="5"/>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4">
        <f>INDEX(products!$A$1:$G$49,MATCH(orders!$D147,products!$A$1:$A$49,0),MATCH(orders!L$1,products!$A$1:$G$1,0))</f>
        <v>4.3650000000000002</v>
      </c>
      <c r="M147" s="4">
        <f t="shared" si="4"/>
        <v>17.46</v>
      </c>
      <c r="N147" t="str">
        <f>IF(I147="Rob","Robusta",IF(orders!I147="Exc","Excelsa",IF(orders!I147="Ara","Arabica",IF(orders!I147="Lib","Liberica",""))))</f>
        <v>Liberica</v>
      </c>
      <c r="O147" t="str">
        <f t="shared" si="5"/>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4">
        <f>INDEX(products!$A$1:$G$49,MATCH(orders!$D148,products!$A$1:$A$49,0),MATCH(orders!L$1,products!$A$1:$G$1,0))</f>
        <v>14.55</v>
      </c>
      <c r="M148" s="4">
        <f t="shared" si="4"/>
        <v>43.650000000000006</v>
      </c>
      <c r="N148" t="str">
        <f>IF(I148="Rob","Robusta",IF(orders!I148="Exc","Excelsa",IF(orders!I148="Ara","Arabica",IF(orders!I148="Lib","Liberica",""))))</f>
        <v>Liberica</v>
      </c>
      <c r="O148" t="str">
        <f t="shared" si="5"/>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4">
        <f>INDEX(products!$A$1:$G$49,MATCH(orders!$D149,products!$A$1:$A$49,0),MATCH(orders!L$1,products!$A$1:$G$1,0))</f>
        <v>13.75</v>
      </c>
      <c r="M149" s="4">
        <f t="shared" si="4"/>
        <v>27.5</v>
      </c>
      <c r="N149" t="str">
        <f>IF(I149="Rob","Robusta",IF(orders!I149="Exc","Excelsa",IF(orders!I149="Ara","Arabica",IF(orders!I149="Lib","Liberica",""))))</f>
        <v>Excelsa</v>
      </c>
      <c r="O149" t="str">
        <f t="shared" si="5"/>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4">
        <f>INDEX(products!$A$1:$G$49,MATCH(orders!$D150,products!$A$1:$A$49,0),MATCH(orders!L$1,products!$A$1:$G$1,0))</f>
        <v>3.645</v>
      </c>
      <c r="M150" s="4">
        <f t="shared" si="4"/>
        <v>18.225000000000001</v>
      </c>
      <c r="N150" t="str">
        <f>IF(I150="Rob","Robusta",IF(orders!I150="Exc","Excelsa",IF(orders!I150="Ara","Arabica",IF(orders!I150="Lib","Liberica",""))))</f>
        <v>Excelsa</v>
      </c>
      <c r="O150" t="str">
        <f t="shared" si="5"/>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4">
        <f>INDEX(products!$A$1:$G$49,MATCH(orders!$D151,products!$A$1:$A$49,0),MATCH(orders!L$1,products!$A$1:$G$1,0))</f>
        <v>25.874999999999996</v>
      </c>
      <c r="M151" s="4">
        <f t="shared" si="4"/>
        <v>51.749999999999993</v>
      </c>
      <c r="N151" t="str">
        <f>IF(I151="Rob","Robusta",IF(orders!I151="Exc","Excelsa",IF(orders!I151="Ara","Arabica",IF(orders!I151="Lib","Liberica",""))))</f>
        <v>Arabica</v>
      </c>
      <c r="O151" t="str">
        <f t="shared" si="5"/>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4">
        <f>INDEX(products!$A$1:$G$49,MATCH(orders!$D152,products!$A$1:$A$49,0),MATCH(orders!L$1,products!$A$1:$G$1,0))</f>
        <v>12.95</v>
      </c>
      <c r="M152" s="4">
        <f t="shared" si="4"/>
        <v>12.95</v>
      </c>
      <c r="N152" t="str">
        <f>IF(I152="Rob","Robusta",IF(orders!I152="Exc","Excelsa",IF(orders!I152="Ara","Arabica",IF(orders!I152="Lib","Liberica",""))))</f>
        <v>Liberica</v>
      </c>
      <c r="O152" t="str">
        <f t="shared" si="5"/>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4">
        <f>INDEX(products!$A$1:$G$49,MATCH(orders!$D153,products!$A$1:$A$49,0),MATCH(orders!L$1,products!$A$1:$G$1,0))</f>
        <v>11.25</v>
      </c>
      <c r="M153" s="4">
        <f t="shared" si="4"/>
        <v>33.75</v>
      </c>
      <c r="N153" t="str">
        <f>IF(I153="Rob","Robusta",IF(orders!I153="Exc","Excelsa",IF(orders!I153="Ara","Arabica",IF(orders!I153="Lib","Liberica",""))))</f>
        <v>Arabica</v>
      </c>
      <c r="O153" t="str">
        <f t="shared" si="5"/>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4">
        <f>INDEX(products!$A$1:$G$49,MATCH(orders!$D154,products!$A$1:$A$49,0),MATCH(orders!L$1,products!$A$1:$G$1,0))</f>
        <v>22.884999999999998</v>
      </c>
      <c r="M154" s="4">
        <f t="shared" si="4"/>
        <v>68.655000000000001</v>
      </c>
      <c r="N154" t="str">
        <f>IF(I154="Rob","Robusta",IF(orders!I154="Exc","Excelsa",IF(orders!I154="Ara","Arabica",IF(orders!I154="Lib","Liberica",""))))</f>
        <v>Robusta</v>
      </c>
      <c r="O154" t="str">
        <f t="shared" si="5"/>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4">
        <f>INDEX(products!$A$1:$G$49,MATCH(orders!$D155,products!$A$1:$A$49,0),MATCH(orders!L$1,products!$A$1:$G$1,0))</f>
        <v>2.6849999999999996</v>
      </c>
      <c r="M155" s="4">
        <f t="shared" si="4"/>
        <v>2.6849999999999996</v>
      </c>
      <c r="N155" t="str">
        <f>IF(I155="Rob","Robusta",IF(orders!I155="Exc","Excelsa",IF(orders!I155="Ara","Arabica",IF(orders!I155="Lib","Liberica",""))))</f>
        <v>Robusta</v>
      </c>
      <c r="O155" t="str">
        <f t="shared" si="5"/>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4">
        <f>INDEX(products!$A$1:$G$49,MATCH(orders!$D156,products!$A$1:$A$49,0),MATCH(orders!L$1,products!$A$1:$G$1,0))</f>
        <v>22.884999999999998</v>
      </c>
      <c r="M156" s="4">
        <f t="shared" si="4"/>
        <v>114.42499999999998</v>
      </c>
      <c r="N156" t="str">
        <f>IF(I156="Rob","Robusta",IF(orders!I156="Exc","Excelsa",IF(orders!I156="Ara","Arabica",IF(orders!I156="Lib","Liberica",""))))</f>
        <v>Arabica</v>
      </c>
      <c r="O156" t="str">
        <f t="shared" si="5"/>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4">
        <f>INDEX(products!$A$1:$G$49,MATCH(orders!$D157,products!$A$1:$A$49,0),MATCH(orders!L$1,products!$A$1:$G$1,0))</f>
        <v>25.874999999999996</v>
      </c>
      <c r="M157" s="4">
        <f t="shared" si="4"/>
        <v>155.24999999999997</v>
      </c>
      <c r="N157" t="str">
        <f>IF(I157="Rob","Robusta",IF(orders!I157="Exc","Excelsa",IF(orders!I157="Ara","Arabica",IF(orders!I157="Lib","Liberica",""))))</f>
        <v>Arabica</v>
      </c>
      <c r="O157" t="str">
        <f t="shared" si="5"/>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4">
        <f>INDEX(products!$A$1:$G$49,MATCH(orders!$D158,products!$A$1:$A$49,0),MATCH(orders!L$1,products!$A$1:$G$1,0))</f>
        <v>25.874999999999996</v>
      </c>
      <c r="M158" s="4">
        <f t="shared" si="4"/>
        <v>77.624999999999986</v>
      </c>
      <c r="N158" t="str">
        <f>IF(I158="Rob","Robusta",IF(orders!I158="Exc","Excelsa",IF(orders!I158="Ara","Arabica",IF(orders!I158="Lib","Liberica",""))))</f>
        <v>Arabica</v>
      </c>
      <c r="O158" t="str">
        <f t="shared" si="5"/>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4">
        <f>INDEX(products!$A$1:$G$49,MATCH(orders!$D159,products!$A$1:$A$49,0),MATCH(orders!L$1,products!$A$1:$G$1,0))</f>
        <v>20.584999999999997</v>
      </c>
      <c r="M159" s="4">
        <f t="shared" si="4"/>
        <v>61.754999999999995</v>
      </c>
      <c r="N159" t="str">
        <f>IF(I159="Rob","Robusta",IF(orders!I159="Exc","Excelsa",IF(orders!I159="Ara","Arabica",IF(orders!I159="Lib","Liberica",""))))</f>
        <v>Robusta</v>
      </c>
      <c r="O159" t="str">
        <f t="shared" si="5"/>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4">
        <f>INDEX(products!$A$1:$G$49,MATCH(orders!$D160,products!$A$1:$A$49,0),MATCH(orders!L$1,products!$A$1:$G$1,0))</f>
        <v>20.584999999999997</v>
      </c>
      <c r="M160" s="4">
        <f t="shared" si="4"/>
        <v>123.50999999999999</v>
      </c>
      <c r="N160" t="str">
        <f>IF(I160="Rob","Robusta",IF(orders!I160="Exc","Excelsa",IF(orders!I160="Ara","Arabica",IF(orders!I160="Lib","Liberica",""))))</f>
        <v>Robusta</v>
      </c>
      <c r="O160" t="str">
        <f t="shared" si="5"/>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4">
        <f>INDEX(products!$A$1:$G$49,MATCH(orders!$D161,products!$A$1:$A$49,0),MATCH(orders!L$1,products!$A$1:$G$1,0))</f>
        <v>36.454999999999998</v>
      </c>
      <c r="M161" s="4">
        <f t="shared" si="4"/>
        <v>218.73</v>
      </c>
      <c r="N161" t="str">
        <f>IF(I161="Rob","Robusta",IF(orders!I161="Exc","Excelsa",IF(orders!I161="Ara","Arabica",IF(orders!I161="Lib","Liberica",""))))</f>
        <v>Liberica</v>
      </c>
      <c r="O161" t="str">
        <f t="shared" si="5"/>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4">
        <f>INDEX(products!$A$1:$G$49,MATCH(orders!$D162,products!$A$1:$A$49,0),MATCH(orders!L$1,products!$A$1:$G$1,0))</f>
        <v>8.25</v>
      </c>
      <c r="M162" s="4">
        <f t="shared" si="4"/>
        <v>33</v>
      </c>
      <c r="N162" t="str">
        <f>IF(I162="Rob","Robusta",IF(orders!I162="Exc","Excelsa",IF(orders!I162="Ara","Arabica",IF(orders!I162="Lib","Liberica",""))))</f>
        <v>Excelsa</v>
      </c>
      <c r="O162" t="str">
        <f t="shared" si="5"/>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4">
        <f>INDEX(products!$A$1:$G$49,MATCH(orders!$D163,products!$A$1:$A$49,0),MATCH(orders!L$1,products!$A$1:$G$1,0))</f>
        <v>7.77</v>
      </c>
      <c r="M163" s="4">
        <f t="shared" si="4"/>
        <v>23.31</v>
      </c>
      <c r="N163" t="str">
        <f>IF(I163="Rob","Robusta",IF(orders!I163="Exc","Excelsa",IF(orders!I163="Ara","Arabica",IF(orders!I163="Lib","Liberica",""))))</f>
        <v>Arabica</v>
      </c>
      <c r="O163" t="str">
        <f t="shared" si="5"/>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4">
        <f>INDEX(products!$A$1:$G$49,MATCH(orders!$D164,products!$A$1:$A$49,0),MATCH(orders!L$1,products!$A$1:$G$1,0))</f>
        <v>7.29</v>
      </c>
      <c r="M164" s="4">
        <f t="shared" si="4"/>
        <v>21.87</v>
      </c>
      <c r="N164" t="str">
        <f>IF(I164="Rob","Robusta",IF(orders!I164="Exc","Excelsa",IF(orders!I164="Ara","Arabica",IF(orders!I164="Lib","Liberica",""))))</f>
        <v>Excelsa</v>
      </c>
      <c r="O164" t="str">
        <f t="shared" si="5"/>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4">
        <f>INDEX(products!$A$1:$G$49,MATCH(orders!$D165,products!$A$1:$A$49,0),MATCH(orders!L$1,products!$A$1:$G$1,0))</f>
        <v>2.6849999999999996</v>
      </c>
      <c r="M165" s="4">
        <f t="shared" si="4"/>
        <v>16.11</v>
      </c>
      <c r="N165" t="str">
        <f>IF(I165="Rob","Robusta",IF(orders!I165="Exc","Excelsa",IF(orders!I165="Ara","Arabica",IF(orders!I165="Lib","Liberica",""))))</f>
        <v>Robusta</v>
      </c>
      <c r="O165" t="str">
        <f t="shared" si="5"/>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4">
        <f>INDEX(products!$A$1:$G$49,MATCH(orders!$D166,products!$A$1:$A$49,0),MATCH(orders!L$1,products!$A$1:$G$1,0))</f>
        <v>7.29</v>
      </c>
      <c r="M166" s="4">
        <f t="shared" si="4"/>
        <v>29.16</v>
      </c>
      <c r="N166" t="str">
        <f>IF(I166="Rob","Robusta",IF(orders!I166="Exc","Excelsa",IF(orders!I166="Ara","Arabica",IF(orders!I166="Lib","Liberica",""))))</f>
        <v>Excelsa</v>
      </c>
      <c r="O166" t="str">
        <f t="shared" si="5"/>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4">
        <f>INDEX(products!$A$1:$G$49,MATCH(orders!$D167,products!$A$1:$A$49,0),MATCH(orders!L$1,products!$A$1:$G$1,0))</f>
        <v>8.9499999999999993</v>
      </c>
      <c r="M167" s="4">
        <f t="shared" si="4"/>
        <v>53.699999999999996</v>
      </c>
      <c r="N167" t="str">
        <f>IF(I167="Rob","Robusta",IF(orders!I167="Exc","Excelsa",IF(orders!I167="Ara","Arabica",IF(orders!I167="Lib","Liberica",""))))</f>
        <v>Robusta</v>
      </c>
      <c r="O167" t="str">
        <f t="shared" si="5"/>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4">
        <f>INDEX(products!$A$1:$G$49,MATCH(orders!$D168,products!$A$1:$A$49,0),MATCH(orders!L$1,products!$A$1:$G$1,0))</f>
        <v>5.3699999999999992</v>
      </c>
      <c r="M168" s="4">
        <f t="shared" si="4"/>
        <v>26.849999999999994</v>
      </c>
      <c r="N168" t="str">
        <f>IF(I168="Rob","Robusta",IF(orders!I168="Exc","Excelsa",IF(orders!I168="Ara","Arabica",IF(orders!I168="Lib","Liberica",""))))</f>
        <v>Robusta</v>
      </c>
      <c r="O168" t="str">
        <f t="shared" si="5"/>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4">
        <f>INDEX(products!$A$1:$G$49,MATCH(orders!$D169,products!$A$1:$A$49,0),MATCH(orders!L$1,products!$A$1:$G$1,0))</f>
        <v>8.25</v>
      </c>
      <c r="M169" s="4">
        <f t="shared" si="4"/>
        <v>41.25</v>
      </c>
      <c r="N169" t="str">
        <f>IF(I169="Rob","Robusta",IF(orders!I169="Exc","Excelsa",IF(orders!I169="Ara","Arabica",IF(orders!I169="Lib","Liberica",""))))</f>
        <v>Excelsa</v>
      </c>
      <c r="O169" t="str">
        <f t="shared" si="5"/>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4">
        <f>INDEX(products!$A$1:$G$49,MATCH(orders!$D170,products!$A$1:$A$49,0),MATCH(orders!L$1,products!$A$1:$G$1,0))</f>
        <v>6.75</v>
      </c>
      <c r="M170" s="4">
        <f t="shared" si="4"/>
        <v>40.5</v>
      </c>
      <c r="N170" t="str">
        <f>IF(I170="Rob","Robusta",IF(orders!I170="Exc","Excelsa",IF(orders!I170="Ara","Arabica",IF(orders!I170="Lib","Liberica",""))))</f>
        <v>Arabica</v>
      </c>
      <c r="O170" t="str">
        <f t="shared" si="5"/>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4">
        <f>INDEX(products!$A$1:$G$49,MATCH(orders!$D171,products!$A$1:$A$49,0),MATCH(orders!L$1,products!$A$1:$G$1,0))</f>
        <v>8.9499999999999993</v>
      </c>
      <c r="M171" s="4">
        <f t="shared" si="4"/>
        <v>17.899999999999999</v>
      </c>
      <c r="N171" t="str">
        <f>IF(I171="Rob","Robusta",IF(orders!I171="Exc","Excelsa",IF(orders!I171="Ara","Arabica",IF(orders!I171="Lib","Liberica",""))))</f>
        <v>Robusta</v>
      </c>
      <c r="O171" t="str">
        <f t="shared" si="5"/>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4">
        <f>INDEX(products!$A$1:$G$49,MATCH(orders!$D172,products!$A$1:$A$49,0),MATCH(orders!L$1,products!$A$1:$G$1,0))</f>
        <v>34.154999999999994</v>
      </c>
      <c r="M172" s="4">
        <f t="shared" si="4"/>
        <v>68.309999999999988</v>
      </c>
      <c r="N172" t="str">
        <f>IF(I172="Rob","Robusta",IF(orders!I172="Exc","Excelsa",IF(orders!I172="Ara","Arabica",IF(orders!I172="Lib","Liberica",""))))</f>
        <v>Excelsa</v>
      </c>
      <c r="O172" t="str">
        <f t="shared" si="5"/>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4">
        <f>INDEX(products!$A$1:$G$49,MATCH(orders!$D173,products!$A$1:$A$49,0),MATCH(orders!L$1,products!$A$1:$G$1,0))</f>
        <v>31.624999999999996</v>
      </c>
      <c r="M173" s="4">
        <f t="shared" si="4"/>
        <v>63.249999999999993</v>
      </c>
      <c r="N173" t="str">
        <f>IF(I173="Rob","Robusta",IF(orders!I173="Exc","Excelsa",IF(orders!I173="Ara","Arabica",IF(orders!I173="Lib","Liberica",""))))</f>
        <v>Excelsa</v>
      </c>
      <c r="O173" t="str">
        <f t="shared" si="5"/>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4">
        <f>INDEX(products!$A$1:$G$49,MATCH(orders!$D174,products!$A$1:$A$49,0),MATCH(orders!L$1,products!$A$1:$G$1,0))</f>
        <v>7.29</v>
      </c>
      <c r="M174" s="4">
        <f t="shared" si="4"/>
        <v>21.87</v>
      </c>
      <c r="N174" t="str">
        <f>IF(I174="Rob","Robusta",IF(orders!I174="Exc","Excelsa",IF(orders!I174="Ara","Arabica",IF(orders!I174="Lib","Liberica",""))))</f>
        <v>Excelsa</v>
      </c>
      <c r="O174" t="str">
        <f t="shared" si="5"/>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4">
        <f>INDEX(products!$A$1:$G$49,MATCH(orders!$D175,products!$A$1:$A$49,0),MATCH(orders!L$1,products!$A$1:$G$1,0))</f>
        <v>22.884999999999998</v>
      </c>
      <c r="M175" s="4">
        <f t="shared" si="4"/>
        <v>91.539999999999992</v>
      </c>
      <c r="N175" t="str">
        <f>IF(I175="Rob","Robusta",IF(orders!I175="Exc","Excelsa",IF(orders!I175="Ara","Arabica",IF(orders!I175="Lib","Liberica",""))))</f>
        <v>Robusta</v>
      </c>
      <c r="O175" t="str">
        <f t="shared" si="5"/>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4">
        <f>INDEX(products!$A$1:$G$49,MATCH(orders!$D176,products!$A$1:$A$49,0),MATCH(orders!L$1,products!$A$1:$G$1,0))</f>
        <v>34.154999999999994</v>
      </c>
      <c r="M176" s="4">
        <f t="shared" si="4"/>
        <v>204.92999999999995</v>
      </c>
      <c r="N176" t="str">
        <f>IF(I176="Rob","Robusta",IF(orders!I176="Exc","Excelsa",IF(orders!I176="Ara","Arabica",IF(orders!I176="Lib","Liberica",""))))</f>
        <v>Excelsa</v>
      </c>
      <c r="O176" t="str">
        <f t="shared" si="5"/>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4">
        <f>INDEX(products!$A$1:$G$49,MATCH(orders!$D177,products!$A$1:$A$49,0),MATCH(orders!L$1,products!$A$1:$G$1,0))</f>
        <v>31.624999999999996</v>
      </c>
      <c r="M177" s="4">
        <f t="shared" si="4"/>
        <v>63.249999999999993</v>
      </c>
      <c r="N177" t="str">
        <f>IF(I177="Rob","Robusta",IF(orders!I177="Exc","Excelsa",IF(orders!I177="Ara","Arabica",IF(orders!I177="Lib","Liberica",""))))</f>
        <v>Excelsa</v>
      </c>
      <c r="O177" t="str">
        <f t="shared" si="5"/>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4">
        <f>INDEX(products!$A$1:$G$49,MATCH(orders!$D178,products!$A$1:$A$49,0),MATCH(orders!L$1,products!$A$1:$G$1,0))</f>
        <v>34.154999999999994</v>
      </c>
      <c r="M178" s="4">
        <f t="shared" si="4"/>
        <v>34.154999999999994</v>
      </c>
      <c r="N178" t="str">
        <f>IF(I178="Rob","Robusta",IF(orders!I178="Exc","Excelsa",IF(orders!I178="Ara","Arabica",IF(orders!I178="Lib","Liberica",""))))</f>
        <v>Excelsa</v>
      </c>
      <c r="O178" t="str">
        <f t="shared" si="5"/>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4">
        <f>INDEX(products!$A$1:$G$49,MATCH(orders!$D179,products!$A$1:$A$49,0),MATCH(orders!L$1,products!$A$1:$G$1,0))</f>
        <v>27.484999999999996</v>
      </c>
      <c r="M179" s="4">
        <f t="shared" si="4"/>
        <v>109.93999999999998</v>
      </c>
      <c r="N179" t="str">
        <f>IF(I179="Rob","Robusta",IF(orders!I179="Exc","Excelsa",IF(orders!I179="Ara","Arabica",IF(orders!I179="Lib","Liberica",""))))</f>
        <v>Robusta</v>
      </c>
      <c r="O179" t="str">
        <f t="shared" si="5"/>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4">
        <f>INDEX(products!$A$1:$G$49,MATCH(orders!$D180,products!$A$1:$A$49,0),MATCH(orders!L$1,products!$A$1:$G$1,0))</f>
        <v>12.95</v>
      </c>
      <c r="M180" s="4">
        <f t="shared" si="4"/>
        <v>25.9</v>
      </c>
      <c r="N180" t="str">
        <f>IF(I180="Rob","Robusta",IF(orders!I180="Exc","Excelsa",IF(orders!I180="Ara","Arabica",IF(orders!I180="Lib","Liberica",""))))</f>
        <v>Arabica</v>
      </c>
      <c r="O180" t="str">
        <f t="shared" si="5"/>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4">
        <f>INDEX(products!$A$1:$G$49,MATCH(orders!$D181,products!$A$1:$A$49,0),MATCH(orders!L$1,products!$A$1:$G$1,0))</f>
        <v>2.9849999999999999</v>
      </c>
      <c r="M181" s="4">
        <f t="shared" si="4"/>
        <v>2.9849999999999999</v>
      </c>
      <c r="N181" t="str">
        <f>IF(I181="Rob","Robusta",IF(orders!I181="Exc","Excelsa",IF(orders!I181="Ara","Arabica",IF(orders!I181="Lib","Liberica",""))))</f>
        <v>Arabica</v>
      </c>
      <c r="O181" t="str">
        <f t="shared" si="5"/>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4">
        <f>INDEX(products!$A$1:$G$49,MATCH(orders!$D182,products!$A$1:$A$49,0),MATCH(orders!L$1,products!$A$1:$G$1,0))</f>
        <v>4.4550000000000001</v>
      </c>
      <c r="M182" s="4">
        <f t="shared" si="4"/>
        <v>22.274999999999999</v>
      </c>
      <c r="N182" t="str">
        <f>IF(I182="Rob","Robusta",IF(orders!I182="Exc","Excelsa",IF(orders!I182="Ara","Arabica",IF(orders!I182="Lib","Liberica",""))))</f>
        <v>Excelsa</v>
      </c>
      <c r="O182" t="str">
        <f t="shared" si="5"/>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4">
        <f>INDEX(products!$A$1:$G$49,MATCH(orders!$D183,products!$A$1:$A$49,0),MATCH(orders!L$1,products!$A$1:$G$1,0))</f>
        <v>5.97</v>
      </c>
      <c r="M183" s="4">
        <f t="shared" si="4"/>
        <v>29.849999999999998</v>
      </c>
      <c r="N183" t="str">
        <f>IF(I183="Rob","Robusta",IF(orders!I183="Exc","Excelsa",IF(orders!I183="Ara","Arabica",IF(orders!I183="Lib","Liberica",""))))</f>
        <v>Arabica</v>
      </c>
      <c r="O183" t="str">
        <f t="shared" si="5"/>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4">
        <f>INDEX(products!$A$1:$G$49,MATCH(orders!$D184,products!$A$1:$A$49,0),MATCH(orders!L$1,products!$A$1:$G$1,0))</f>
        <v>5.3699999999999992</v>
      </c>
      <c r="M184" s="4">
        <f t="shared" si="4"/>
        <v>32.22</v>
      </c>
      <c r="N184" t="str">
        <f>IF(I184="Rob","Robusta",IF(orders!I184="Exc","Excelsa",IF(orders!I184="Ara","Arabica",IF(orders!I184="Lib","Liberica",""))))</f>
        <v>Robusta</v>
      </c>
      <c r="O184" t="str">
        <f t="shared" si="5"/>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4">
        <f>INDEX(products!$A$1:$G$49,MATCH(orders!$D185,products!$A$1:$A$49,0),MATCH(orders!L$1,products!$A$1:$G$1,0))</f>
        <v>4.125</v>
      </c>
      <c r="M185" s="4">
        <f t="shared" si="4"/>
        <v>8.25</v>
      </c>
      <c r="N185" t="str">
        <f>IF(I185="Rob","Robusta",IF(orders!I185="Exc","Excelsa",IF(orders!I185="Ara","Arabica",IF(orders!I185="Lib","Liberica",""))))</f>
        <v>Excelsa</v>
      </c>
      <c r="O185" t="str">
        <f t="shared" si="5"/>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4">
        <f>INDEX(products!$A$1:$G$49,MATCH(orders!$D186,products!$A$1:$A$49,0),MATCH(orders!L$1,products!$A$1:$G$1,0))</f>
        <v>7.77</v>
      </c>
      <c r="M186" s="4">
        <f t="shared" si="4"/>
        <v>31.08</v>
      </c>
      <c r="N186" t="str">
        <f>IF(I186="Rob","Robusta",IF(orders!I186="Exc","Excelsa",IF(orders!I186="Ara","Arabica",IF(orders!I186="Lib","Liberica",""))))</f>
        <v>Arabica</v>
      </c>
      <c r="O186" t="str">
        <f t="shared" si="5"/>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4">
        <f>INDEX(products!$A$1:$G$49,MATCH(orders!$D187,products!$A$1:$A$49,0),MATCH(orders!L$1,products!$A$1:$G$1,0))</f>
        <v>7.29</v>
      </c>
      <c r="M187" s="4">
        <f t="shared" si="4"/>
        <v>36.450000000000003</v>
      </c>
      <c r="N187" t="str">
        <f>IF(I187="Rob","Robusta",IF(orders!I187="Exc","Excelsa",IF(orders!I187="Ara","Arabica",IF(orders!I187="Lib","Liberica",""))))</f>
        <v>Excelsa</v>
      </c>
      <c r="O187" t="str">
        <f t="shared" si="5"/>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4">
        <f>INDEX(products!$A$1:$G$49,MATCH(orders!$D188,products!$A$1:$A$49,0),MATCH(orders!L$1,products!$A$1:$G$1,0))</f>
        <v>22.884999999999998</v>
      </c>
      <c r="M188" s="4">
        <f t="shared" si="4"/>
        <v>68.655000000000001</v>
      </c>
      <c r="N188" t="str">
        <f>IF(I188="Rob","Robusta",IF(orders!I188="Exc","Excelsa",IF(orders!I188="Ara","Arabica",IF(orders!I188="Lib","Liberica",""))))</f>
        <v>Robusta</v>
      </c>
      <c r="O188" t="str">
        <f t="shared" si="5"/>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4">
        <f>INDEX(products!$A$1:$G$49,MATCH(orders!$D189,products!$A$1:$A$49,0),MATCH(orders!L$1,products!$A$1:$G$1,0))</f>
        <v>8.73</v>
      </c>
      <c r="M189" s="4">
        <f t="shared" si="4"/>
        <v>43.650000000000006</v>
      </c>
      <c r="N189" t="str">
        <f>IF(I189="Rob","Robusta",IF(orders!I189="Exc","Excelsa",IF(orders!I189="Ara","Arabica",IF(orders!I189="Lib","Liberica",""))))</f>
        <v>Liberica</v>
      </c>
      <c r="O189" t="str">
        <f t="shared" si="5"/>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4">
        <f>INDEX(products!$A$1:$G$49,MATCH(orders!$D190,products!$A$1:$A$49,0),MATCH(orders!L$1,products!$A$1:$G$1,0))</f>
        <v>4.4550000000000001</v>
      </c>
      <c r="M190" s="4">
        <f t="shared" si="4"/>
        <v>4.4550000000000001</v>
      </c>
      <c r="N190" t="str">
        <f>IF(I190="Rob","Robusta",IF(orders!I190="Exc","Excelsa",IF(orders!I190="Ara","Arabica",IF(orders!I190="Lib","Liberica",""))))</f>
        <v>Excelsa</v>
      </c>
      <c r="O190" t="str">
        <f t="shared" si="5"/>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4">
        <f>INDEX(products!$A$1:$G$49,MATCH(orders!$D191,products!$A$1:$A$49,0),MATCH(orders!L$1,products!$A$1:$G$1,0))</f>
        <v>14.55</v>
      </c>
      <c r="M191" s="4">
        <f t="shared" si="4"/>
        <v>43.650000000000006</v>
      </c>
      <c r="N191" t="str">
        <f>IF(I191="Rob","Robusta",IF(orders!I191="Exc","Excelsa",IF(orders!I191="Ara","Arabica",IF(orders!I191="Lib","Liberica",""))))</f>
        <v>Liberica</v>
      </c>
      <c r="O191" t="str">
        <f t="shared" si="5"/>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4">
        <f>INDEX(products!$A$1:$G$49,MATCH(orders!$D192,products!$A$1:$A$49,0),MATCH(orders!L$1,products!$A$1:$G$1,0))</f>
        <v>33.464999999999996</v>
      </c>
      <c r="M192" s="4">
        <f t="shared" si="4"/>
        <v>33.464999999999996</v>
      </c>
      <c r="N192" t="str">
        <f>IF(I192="Rob","Robusta",IF(orders!I192="Exc","Excelsa",IF(orders!I192="Ara","Arabica",IF(orders!I192="Lib","Liberica",""))))</f>
        <v>Liberica</v>
      </c>
      <c r="O192" t="str">
        <f t="shared" si="5"/>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4">
        <f>INDEX(products!$A$1:$G$49,MATCH(orders!$D193,products!$A$1:$A$49,0),MATCH(orders!L$1,products!$A$1:$G$1,0))</f>
        <v>3.8849999999999998</v>
      </c>
      <c r="M193" s="4">
        <f t="shared" si="4"/>
        <v>19.424999999999997</v>
      </c>
      <c r="N193" t="str">
        <f>IF(I193="Rob","Robusta",IF(orders!I193="Exc","Excelsa",IF(orders!I193="Ara","Arabica",IF(orders!I193="Lib","Liberica",""))))</f>
        <v>Liberica</v>
      </c>
      <c r="O193" t="str">
        <f t="shared" si="5"/>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4">
        <f>INDEX(products!$A$1:$G$49,MATCH(orders!$D194,products!$A$1:$A$49,0),MATCH(orders!L$1,products!$A$1:$G$1,0))</f>
        <v>12.15</v>
      </c>
      <c r="M194" s="4">
        <f t="shared" si="4"/>
        <v>72.900000000000006</v>
      </c>
      <c r="N194" t="str">
        <f>IF(I194="Rob","Robusta",IF(orders!I194="Exc","Excelsa",IF(orders!I194="Ara","Arabica",IF(orders!I194="Lib","Liberica",""))))</f>
        <v>Excelsa</v>
      </c>
      <c r="O194" t="str">
        <f t="shared" si="5"/>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4">
        <f>INDEX(products!$A$1:$G$49,MATCH(orders!$D195,products!$A$1:$A$49,0),MATCH(orders!L$1,products!$A$1:$G$1,0))</f>
        <v>14.85</v>
      </c>
      <c r="M195" s="4">
        <f t="shared" ref="M195:M258" si="6">E195*L195</f>
        <v>44.55</v>
      </c>
      <c r="N195" t="str">
        <f>IF(I195="Rob","Robusta",IF(orders!I195="Exc","Excelsa",IF(orders!I195="Ara","Arabica",IF(orders!I195="Lib","Liberica",""))))</f>
        <v>Excelsa</v>
      </c>
      <c r="O195" t="str">
        <f t="shared" ref="O195:O258" si="7">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4">
        <f>INDEX(products!$A$1:$G$49,MATCH(orders!$D196,products!$A$1:$A$49,0),MATCH(orders!L$1,products!$A$1:$G$1,0))</f>
        <v>7.29</v>
      </c>
      <c r="M196" s="4">
        <f t="shared" si="6"/>
        <v>36.450000000000003</v>
      </c>
      <c r="N196" t="str">
        <f>IF(I196="Rob","Robusta",IF(orders!I196="Exc","Excelsa",IF(orders!I196="Ara","Arabica",IF(orders!I196="Lib","Liberica",""))))</f>
        <v>Excelsa</v>
      </c>
      <c r="O196" t="str">
        <f t="shared" si="7"/>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4">
        <f>INDEX(products!$A$1:$G$49,MATCH(orders!$D197,products!$A$1:$A$49,0),MATCH(orders!L$1,products!$A$1:$G$1,0))</f>
        <v>12.95</v>
      </c>
      <c r="M197" s="4">
        <f t="shared" si="6"/>
        <v>38.849999999999994</v>
      </c>
      <c r="N197" t="str">
        <f>IF(I197="Rob","Robusta",IF(orders!I197="Exc","Excelsa",IF(orders!I197="Ara","Arabica",IF(orders!I197="Lib","Liberica",""))))</f>
        <v>Arabica</v>
      </c>
      <c r="O197" t="str">
        <f t="shared" si="7"/>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4">
        <f>INDEX(products!$A$1:$G$49,MATCH(orders!$D198,products!$A$1:$A$49,0),MATCH(orders!L$1,products!$A$1:$G$1,0))</f>
        <v>8.91</v>
      </c>
      <c r="M198" s="4">
        <f t="shared" si="6"/>
        <v>53.46</v>
      </c>
      <c r="N198" t="str">
        <f>IF(I198="Rob","Robusta",IF(orders!I198="Exc","Excelsa",IF(orders!I198="Ara","Arabica",IF(orders!I198="Lib","Liberica",""))))</f>
        <v>Excelsa</v>
      </c>
      <c r="O198" t="str">
        <f t="shared" si="7"/>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4">
        <f>INDEX(products!$A$1:$G$49,MATCH(orders!$D199,products!$A$1:$A$49,0),MATCH(orders!L$1,products!$A$1:$G$1,0))</f>
        <v>29.784999999999997</v>
      </c>
      <c r="M199" s="4">
        <f t="shared" si="6"/>
        <v>59.569999999999993</v>
      </c>
      <c r="N199" t="str">
        <f>IF(I199="Rob","Robusta",IF(orders!I199="Exc","Excelsa",IF(orders!I199="Ara","Arabica",IF(orders!I199="Lib","Liberica",""))))</f>
        <v>Liberica</v>
      </c>
      <c r="O199" t="str">
        <f t="shared" si="7"/>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4">
        <f>INDEX(products!$A$1:$G$49,MATCH(orders!$D200,products!$A$1:$A$49,0),MATCH(orders!L$1,products!$A$1:$G$1,0))</f>
        <v>29.784999999999997</v>
      </c>
      <c r="M200" s="4">
        <f t="shared" si="6"/>
        <v>89.35499999999999</v>
      </c>
      <c r="N200" t="str">
        <f>IF(I200="Rob","Robusta",IF(orders!I200="Exc","Excelsa",IF(orders!I200="Ara","Arabica",IF(orders!I200="Lib","Liberica",""))))</f>
        <v>Liberica</v>
      </c>
      <c r="O200" t="str">
        <f t="shared" si="7"/>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4">
        <f>INDEX(products!$A$1:$G$49,MATCH(orders!$D201,products!$A$1:$A$49,0),MATCH(orders!L$1,products!$A$1:$G$1,0))</f>
        <v>9.51</v>
      </c>
      <c r="M201" s="4">
        <f t="shared" si="6"/>
        <v>38.04</v>
      </c>
      <c r="N201" t="str">
        <f>IF(I201="Rob","Robusta",IF(orders!I201="Exc","Excelsa",IF(orders!I201="Ara","Arabica",IF(orders!I201="Lib","Liberica",""))))</f>
        <v>Liberica</v>
      </c>
      <c r="O201" t="str">
        <f t="shared" si="7"/>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4">
        <f>INDEX(products!$A$1:$G$49,MATCH(orders!$D202,products!$A$1:$A$49,0),MATCH(orders!L$1,products!$A$1:$G$1,0))</f>
        <v>13.75</v>
      </c>
      <c r="M202" s="4">
        <f t="shared" si="6"/>
        <v>41.25</v>
      </c>
      <c r="N202" t="str">
        <f>IF(I202="Rob","Robusta",IF(orders!I202="Exc","Excelsa",IF(orders!I202="Ara","Arabica",IF(orders!I202="Lib","Liberica",""))))</f>
        <v>Excelsa</v>
      </c>
      <c r="O202" t="str">
        <f t="shared" si="7"/>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4">
        <f>INDEX(products!$A$1:$G$49,MATCH(orders!$D203,products!$A$1:$A$49,0),MATCH(orders!L$1,products!$A$1:$G$1,0))</f>
        <v>9.51</v>
      </c>
      <c r="M203" s="4">
        <f t="shared" si="6"/>
        <v>57.06</v>
      </c>
      <c r="N203" t="str">
        <f>IF(I203="Rob","Robusta",IF(orders!I203="Exc","Excelsa",IF(orders!I203="Ara","Arabica",IF(orders!I203="Lib","Liberica",""))))</f>
        <v>Liberica</v>
      </c>
      <c r="O203" t="str">
        <f t="shared" si="7"/>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4">
        <f>INDEX(products!$A$1:$G$49,MATCH(orders!$D204,products!$A$1:$A$49,0),MATCH(orders!L$1,products!$A$1:$G$1,0))</f>
        <v>29.784999999999997</v>
      </c>
      <c r="M204" s="4">
        <f t="shared" si="6"/>
        <v>178.70999999999998</v>
      </c>
      <c r="N204" t="str">
        <f>IF(I204="Rob","Robusta",IF(orders!I204="Exc","Excelsa",IF(orders!I204="Ara","Arabica",IF(orders!I204="Lib","Liberica",""))))</f>
        <v>Liberica</v>
      </c>
      <c r="O204" t="str">
        <f t="shared" si="7"/>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4">
        <f>INDEX(products!$A$1:$G$49,MATCH(orders!$D205,products!$A$1:$A$49,0),MATCH(orders!L$1,products!$A$1:$G$1,0))</f>
        <v>4.7549999999999999</v>
      </c>
      <c r="M205" s="4">
        <f t="shared" si="6"/>
        <v>4.7549999999999999</v>
      </c>
      <c r="N205" t="str">
        <f>IF(I205="Rob","Robusta",IF(orders!I205="Exc","Excelsa",IF(orders!I205="Ara","Arabica",IF(orders!I205="Lib","Liberica",""))))</f>
        <v>Liberica</v>
      </c>
      <c r="O205" t="str">
        <f t="shared" si="7"/>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4">
        <f>INDEX(products!$A$1:$G$49,MATCH(orders!$D206,products!$A$1:$A$49,0),MATCH(orders!L$1,products!$A$1:$G$1,0))</f>
        <v>13.75</v>
      </c>
      <c r="M206" s="4">
        <f t="shared" si="6"/>
        <v>82.5</v>
      </c>
      <c r="N206" t="str">
        <f>IF(I206="Rob","Robusta",IF(orders!I206="Exc","Excelsa",IF(orders!I206="Ara","Arabica",IF(orders!I206="Lib","Liberica",""))))</f>
        <v>Excelsa</v>
      </c>
      <c r="O206" t="str">
        <f t="shared" si="7"/>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4">
        <f>INDEX(products!$A$1:$G$49,MATCH(orders!$D207,products!$A$1:$A$49,0),MATCH(orders!L$1,products!$A$1:$G$1,0))</f>
        <v>2.6849999999999996</v>
      </c>
      <c r="M207" s="4">
        <f t="shared" si="6"/>
        <v>8.0549999999999997</v>
      </c>
      <c r="N207" t="str">
        <f>IF(I207="Rob","Robusta",IF(orders!I207="Exc","Excelsa",IF(orders!I207="Ara","Arabica",IF(orders!I207="Lib","Liberica",""))))</f>
        <v>Robusta</v>
      </c>
      <c r="O207" t="str">
        <f t="shared" si="7"/>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4">
        <f>INDEX(products!$A$1:$G$49,MATCH(orders!$D208,products!$A$1:$A$49,0),MATCH(orders!L$1,products!$A$1:$G$1,0))</f>
        <v>11.25</v>
      </c>
      <c r="M208" s="4">
        <f t="shared" si="6"/>
        <v>22.5</v>
      </c>
      <c r="N208" t="str">
        <f>IF(I208="Rob","Robusta",IF(orders!I208="Exc","Excelsa",IF(orders!I208="Ara","Arabica",IF(orders!I208="Lib","Liberica",""))))</f>
        <v>Arabica</v>
      </c>
      <c r="O208" t="str">
        <f t="shared" si="7"/>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4">
        <f>INDEX(products!$A$1:$G$49,MATCH(orders!$D209,products!$A$1:$A$49,0),MATCH(orders!L$1,products!$A$1:$G$1,0))</f>
        <v>6.75</v>
      </c>
      <c r="M209" s="4">
        <f t="shared" si="6"/>
        <v>40.5</v>
      </c>
      <c r="N209" t="str">
        <f>IF(I209="Rob","Robusta",IF(orders!I209="Exc","Excelsa",IF(orders!I209="Ara","Arabica",IF(orders!I209="Lib","Liberica",""))))</f>
        <v>Arabica</v>
      </c>
      <c r="O209" t="str">
        <f t="shared" si="7"/>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4">
        <f>INDEX(products!$A$1:$G$49,MATCH(orders!$D210,products!$A$1:$A$49,0),MATCH(orders!L$1,products!$A$1:$G$1,0))</f>
        <v>7.29</v>
      </c>
      <c r="M210" s="4">
        <f t="shared" si="6"/>
        <v>29.16</v>
      </c>
      <c r="N210" t="str">
        <f>IF(I210="Rob","Robusta",IF(orders!I210="Exc","Excelsa",IF(orders!I210="Ara","Arabica",IF(orders!I210="Lib","Liberica",""))))</f>
        <v>Excelsa</v>
      </c>
      <c r="O210" t="str">
        <f t="shared" si="7"/>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4">
        <f>INDEX(products!$A$1:$G$49,MATCH(orders!$D211,products!$A$1:$A$49,0),MATCH(orders!L$1,products!$A$1:$G$1,0))</f>
        <v>6.75</v>
      </c>
      <c r="M211" s="4">
        <f t="shared" si="6"/>
        <v>6.75</v>
      </c>
      <c r="N211" t="str">
        <f>IF(I211="Rob","Robusta",IF(orders!I211="Exc","Excelsa",IF(orders!I211="Ara","Arabica",IF(orders!I211="Lib","Liberica",""))))</f>
        <v>Arabica</v>
      </c>
      <c r="O211" t="str">
        <f t="shared" si="7"/>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4">
        <f>INDEX(products!$A$1:$G$49,MATCH(orders!$D212,products!$A$1:$A$49,0),MATCH(orders!L$1,products!$A$1:$G$1,0))</f>
        <v>12.95</v>
      </c>
      <c r="M212" s="4">
        <f t="shared" si="6"/>
        <v>51.8</v>
      </c>
      <c r="N212" t="str">
        <f>IF(I212="Rob","Robusta",IF(orders!I212="Exc","Excelsa",IF(orders!I212="Ara","Arabica",IF(orders!I212="Lib","Liberica",""))))</f>
        <v>Liberica</v>
      </c>
      <c r="O212" t="str">
        <f t="shared" si="7"/>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4">
        <f>INDEX(products!$A$1:$G$49,MATCH(orders!$D213,products!$A$1:$A$49,0),MATCH(orders!L$1,products!$A$1:$G$1,0))</f>
        <v>8.91</v>
      </c>
      <c r="M213" s="4">
        <f t="shared" si="6"/>
        <v>53.46</v>
      </c>
      <c r="N213" t="str">
        <f>IF(I213="Rob","Robusta",IF(orders!I213="Exc","Excelsa",IF(orders!I213="Ara","Arabica",IF(orders!I213="Lib","Liberica",""))))</f>
        <v>Excelsa</v>
      </c>
      <c r="O213" t="str">
        <f t="shared" si="7"/>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4">
        <f>INDEX(products!$A$1:$G$49,MATCH(orders!$D214,products!$A$1:$A$49,0),MATCH(orders!L$1,products!$A$1:$G$1,0))</f>
        <v>3.645</v>
      </c>
      <c r="M214" s="4">
        <f t="shared" si="6"/>
        <v>14.58</v>
      </c>
      <c r="N214" t="str">
        <f>IF(I214="Rob","Robusta",IF(orders!I214="Exc","Excelsa",IF(orders!I214="Ara","Arabica",IF(orders!I214="Lib","Liberica",""))))</f>
        <v>Excelsa</v>
      </c>
      <c r="O214" t="str">
        <f t="shared" si="7"/>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4">
        <f>INDEX(products!$A$1:$G$49,MATCH(orders!$D215,products!$A$1:$A$49,0),MATCH(orders!L$1,products!$A$1:$G$1,0))</f>
        <v>20.584999999999997</v>
      </c>
      <c r="M215" s="4">
        <f t="shared" si="6"/>
        <v>20.584999999999997</v>
      </c>
      <c r="N215" t="str">
        <f>IF(I215="Rob","Robusta",IF(orders!I215="Exc","Excelsa",IF(orders!I215="Ara","Arabica",IF(orders!I215="Lib","Liberica",""))))</f>
        <v>Robusta</v>
      </c>
      <c r="O215" t="str">
        <f t="shared" si="7"/>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4">
        <f>INDEX(products!$A$1:$G$49,MATCH(orders!$D216,products!$A$1:$A$49,0),MATCH(orders!L$1,products!$A$1:$G$1,0))</f>
        <v>15.85</v>
      </c>
      <c r="M216" s="4">
        <f t="shared" si="6"/>
        <v>31.7</v>
      </c>
      <c r="N216" t="str">
        <f>IF(I216="Rob","Robusta",IF(orders!I216="Exc","Excelsa",IF(orders!I216="Ara","Arabica",IF(orders!I216="Lib","Liberica",""))))</f>
        <v>Liberica</v>
      </c>
      <c r="O216" t="str">
        <f t="shared" si="7"/>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4">
        <f>INDEX(products!$A$1:$G$49,MATCH(orders!$D217,products!$A$1:$A$49,0),MATCH(orders!L$1,products!$A$1:$G$1,0))</f>
        <v>3.8849999999999998</v>
      </c>
      <c r="M217" s="4">
        <f t="shared" si="6"/>
        <v>23.31</v>
      </c>
      <c r="N217" t="str">
        <f>IF(I217="Rob","Robusta",IF(orders!I217="Exc","Excelsa",IF(orders!I217="Ara","Arabica",IF(orders!I217="Lib","Liberica",""))))</f>
        <v>Liberica</v>
      </c>
      <c r="O217" t="str">
        <f t="shared" si="7"/>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4">
        <f>INDEX(products!$A$1:$G$49,MATCH(orders!$D218,products!$A$1:$A$49,0),MATCH(orders!L$1,products!$A$1:$G$1,0))</f>
        <v>14.55</v>
      </c>
      <c r="M218" s="4">
        <f t="shared" si="6"/>
        <v>58.2</v>
      </c>
      <c r="N218" t="str">
        <f>IF(I218="Rob","Robusta",IF(orders!I218="Exc","Excelsa",IF(orders!I218="Ara","Arabica",IF(orders!I218="Lib","Liberica",""))))</f>
        <v>Liberica</v>
      </c>
      <c r="O218" t="str">
        <f t="shared" si="7"/>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4">
        <f>INDEX(products!$A$1:$G$49,MATCH(orders!$D219,products!$A$1:$A$49,0),MATCH(orders!L$1,products!$A$1:$G$1,0))</f>
        <v>8.91</v>
      </c>
      <c r="M219" s="4">
        <f t="shared" si="6"/>
        <v>35.64</v>
      </c>
      <c r="N219" t="str">
        <f>IF(I219="Rob","Robusta",IF(orders!I219="Exc","Excelsa",IF(orders!I219="Ara","Arabica",IF(orders!I219="Lib","Liberica",""))))</f>
        <v>Excelsa</v>
      </c>
      <c r="O219" t="str">
        <f t="shared" si="7"/>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4">
        <f>INDEX(products!$A$1:$G$49,MATCH(orders!$D220,products!$A$1:$A$49,0),MATCH(orders!L$1,products!$A$1:$G$1,0))</f>
        <v>11.25</v>
      </c>
      <c r="M220" s="4">
        <f t="shared" si="6"/>
        <v>56.25</v>
      </c>
      <c r="N220" t="str">
        <f>IF(I220="Rob","Robusta",IF(orders!I220="Exc","Excelsa",IF(orders!I220="Ara","Arabica",IF(orders!I220="Lib","Liberica",""))))</f>
        <v>Arabica</v>
      </c>
      <c r="O220" t="str">
        <f t="shared" si="7"/>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4">
        <f>INDEX(products!$A$1:$G$49,MATCH(orders!$D221,products!$A$1:$A$49,0),MATCH(orders!L$1,products!$A$1:$G$1,0))</f>
        <v>3.5849999999999995</v>
      </c>
      <c r="M221" s="4">
        <f t="shared" si="6"/>
        <v>10.754999999999999</v>
      </c>
      <c r="N221" t="str">
        <f>IF(I221="Rob","Robusta",IF(orders!I221="Exc","Excelsa",IF(orders!I221="Ara","Arabica",IF(orders!I221="Lib","Liberica",""))))</f>
        <v>Robusta</v>
      </c>
      <c r="O221" t="str">
        <f t="shared" si="7"/>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4">
        <f>INDEX(products!$A$1:$G$49,MATCH(orders!$D222,products!$A$1:$A$49,0),MATCH(orders!L$1,products!$A$1:$G$1,0))</f>
        <v>2.9849999999999999</v>
      </c>
      <c r="M222" s="4">
        <f t="shared" si="6"/>
        <v>14.924999999999999</v>
      </c>
      <c r="N222" t="str">
        <f>IF(I222="Rob","Robusta",IF(orders!I222="Exc","Excelsa",IF(orders!I222="Ara","Arabica",IF(orders!I222="Lib","Liberica",""))))</f>
        <v>Robusta</v>
      </c>
      <c r="O222" t="str">
        <f t="shared" si="7"/>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4">
        <f>INDEX(products!$A$1:$G$49,MATCH(orders!$D223,products!$A$1:$A$49,0),MATCH(orders!L$1,products!$A$1:$G$1,0))</f>
        <v>12.95</v>
      </c>
      <c r="M223" s="4">
        <f t="shared" si="6"/>
        <v>77.699999999999989</v>
      </c>
      <c r="N223" t="str">
        <f>IF(I223="Rob","Robusta",IF(orders!I223="Exc","Excelsa",IF(orders!I223="Ara","Arabica",IF(orders!I223="Lib","Liberica",""))))</f>
        <v>Arabica</v>
      </c>
      <c r="O223" t="str">
        <f t="shared" si="7"/>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4">
        <f>INDEX(products!$A$1:$G$49,MATCH(orders!$D224,products!$A$1:$A$49,0),MATCH(orders!L$1,products!$A$1:$G$1,0))</f>
        <v>7.77</v>
      </c>
      <c r="M224" s="4">
        <f t="shared" si="6"/>
        <v>23.31</v>
      </c>
      <c r="N224" t="str">
        <f>IF(I224="Rob","Robusta",IF(orders!I224="Exc","Excelsa",IF(orders!I224="Ara","Arabica",IF(orders!I224="Lib","Liberica",""))))</f>
        <v>Liberica</v>
      </c>
      <c r="O224" t="str">
        <f t="shared" si="7"/>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4">
        <f>INDEX(products!$A$1:$G$49,MATCH(orders!$D225,products!$A$1:$A$49,0),MATCH(orders!L$1,products!$A$1:$G$1,0))</f>
        <v>14.85</v>
      </c>
      <c r="M225" s="4">
        <f t="shared" si="6"/>
        <v>59.4</v>
      </c>
      <c r="N225" t="str">
        <f>IF(I225="Rob","Robusta",IF(orders!I225="Exc","Excelsa",IF(orders!I225="Ara","Arabica",IF(orders!I225="Lib","Liberica",""))))</f>
        <v>Excelsa</v>
      </c>
      <c r="O225" t="str">
        <f t="shared" si="7"/>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4">
        <f>INDEX(products!$A$1:$G$49,MATCH(orders!$D226,products!$A$1:$A$49,0),MATCH(orders!L$1,products!$A$1:$G$1,0))</f>
        <v>29.784999999999997</v>
      </c>
      <c r="M226" s="4">
        <f t="shared" si="6"/>
        <v>119.13999999999999</v>
      </c>
      <c r="N226" t="str">
        <f>IF(I226="Rob","Robusta",IF(orders!I226="Exc","Excelsa",IF(orders!I226="Ara","Arabica",IF(orders!I226="Lib","Liberica",""))))</f>
        <v>Liberica</v>
      </c>
      <c r="O226" t="str">
        <f t="shared" si="7"/>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4">
        <f>INDEX(products!$A$1:$G$49,MATCH(orders!$D227,products!$A$1:$A$49,0),MATCH(orders!L$1,products!$A$1:$G$1,0))</f>
        <v>3.5849999999999995</v>
      </c>
      <c r="M227" s="4">
        <f t="shared" si="6"/>
        <v>14.339999999999998</v>
      </c>
      <c r="N227" t="str">
        <f>IF(I227="Rob","Robusta",IF(orders!I227="Exc","Excelsa",IF(orders!I227="Ara","Arabica",IF(orders!I227="Lib","Liberica",""))))</f>
        <v>Robusta</v>
      </c>
      <c r="O227" t="str">
        <f t="shared" si="7"/>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4">
        <f>INDEX(products!$A$1:$G$49,MATCH(orders!$D228,products!$A$1:$A$49,0),MATCH(orders!L$1,products!$A$1:$G$1,0))</f>
        <v>25.874999999999996</v>
      </c>
      <c r="M228" s="4">
        <f t="shared" si="6"/>
        <v>129.37499999999997</v>
      </c>
      <c r="N228" t="str">
        <f>IF(I228="Rob","Robusta",IF(orders!I228="Exc","Excelsa",IF(orders!I228="Ara","Arabica",IF(orders!I228="Lib","Liberica",""))))</f>
        <v>Arabica</v>
      </c>
      <c r="O228" t="str">
        <f t="shared" si="7"/>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4">
        <f>INDEX(products!$A$1:$G$49,MATCH(orders!$D229,products!$A$1:$A$49,0),MATCH(orders!L$1,products!$A$1:$G$1,0))</f>
        <v>2.6849999999999996</v>
      </c>
      <c r="M229" s="4">
        <f t="shared" si="6"/>
        <v>16.11</v>
      </c>
      <c r="N229" t="str">
        <f>IF(I229="Rob","Robusta",IF(orders!I229="Exc","Excelsa",IF(orders!I229="Ara","Arabica",IF(orders!I229="Lib","Liberica",""))))</f>
        <v>Robusta</v>
      </c>
      <c r="O229" t="str">
        <f t="shared" si="7"/>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4">
        <f>INDEX(products!$A$1:$G$49,MATCH(orders!$D230,products!$A$1:$A$49,0),MATCH(orders!L$1,products!$A$1:$G$1,0))</f>
        <v>3.5849999999999995</v>
      </c>
      <c r="M230" s="4">
        <f t="shared" si="6"/>
        <v>17.924999999999997</v>
      </c>
      <c r="N230" t="str">
        <f>IF(I230="Rob","Robusta",IF(orders!I230="Exc","Excelsa",IF(orders!I230="Ara","Arabica",IF(orders!I230="Lib","Liberica",""))))</f>
        <v>Robusta</v>
      </c>
      <c r="O230" t="str">
        <f t="shared" si="7"/>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4">
        <f>INDEX(products!$A$1:$G$49,MATCH(orders!$D231,products!$A$1:$A$49,0),MATCH(orders!L$1,products!$A$1:$G$1,0))</f>
        <v>4.3650000000000002</v>
      </c>
      <c r="M231" s="4">
        <f t="shared" si="6"/>
        <v>8.73</v>
      </c>
      <c r="N231" t="str">
        <f>IF(I231="Rob","Robusta",IF(orders!I231="Exc","Excelsa",IF(orders!I231="Ara","Arabica",IF(orders!I231="Lib","Liberica",""))))</f>
        <v>Liberica</v>
      </c>
      <c r="O231" t="str">
        <f t="shared" si="7"/>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4">
        <f>INDEX(products!$A$1:$G$49,MATCH(orders!$D232,products!$A$1:$A$49,0),MATCH(orders!L$1,products!$A$1:$G$1,0))</f>
        <v>25.874999999999996</v>
      </c>
      <c r="M232" s="4">
        <f t="shared" si="6"/>
        <v>51.749999999999993</v>
      </c>
      <c r="N232" t="str">
        <f>IF(I232="Rob","Robusta",IF(orders!I232="Exc","Excelsa",IF(orders!I232="Ara","Arabica",IF(orders!I232="Lib","Liberica",""))))</f>
        <v>Arabica</v>
      </c>
      <c r="O232" t="str">
        <f t="shared" si="7"/>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4">
        <f>INDEX(products!$A$1:$G$49,MATCH(orders!$D233,products!$A$1:$A$49,0),MATCH(orders!L$1,products!$A$1:$G$1,0))</f>
        <v>4.3650000000000002</v>
      </c>
      <c r="M233" s="4">
        <f t="shared" si="6"/>
        <v>8.73</v>
      </c>
      <c r="N233" t="str">
        <f>IF(I233="Rob","Robusta",IF(orders!I233="Exc","Excelsa",IF(orders!I233="Ara","Arabica",IF(orders!I233="Lib","Liberica",""))))</f>
        <v>Liberica</v>
      </c>
      <c r="O233" t="str">
        <f t="shared" si="7"/>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4">
        <f>INDEX(products!$A$1:$G$49,MATCH(orders!$D234,products!$A$1:$A$49,0),MATCH(orders!L$1,products!$A$1:$G$1,0))</f>
        <v>4.7549999999999999</v>
      </c>
      <c r="M234" s="4">
        <f t="shared" si="6"/>
        <v>23.774999999999999</v>
      </c>
      <c r="N234" t="str">
        <f>IF(I234="Rob","Robusta",IF(orders!I234="Exc","Excelsa",IF(orders!I234="Ara","Arabica",IF(orders!I234="Lib","Liberica",""))))</f>
        <v>Liberica</v>
      </c>
      <c r="O234" t="str">
        <f t="shared" si="7"/>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4">
        <f>INDEX(products!$A$1:$G$49,MATCH(orders!$D235,products!$A$1:$A$49,0),MATCH(orders!L$1,products!$A$1:$G$1,0))</f>
        <v>4.125</v>
      </c>
      <c r="M235" s="4">
        <f t="shared" si="6"/>
        <v>20.625</v>
      </c>
      <c r="N235" t="str">
        <f>IF(I235="Rob","Robusta",IF(orders!I235="Exc","Excelsa",IF(orders!I235="Ara","Arabica",IF(orders!I235="Lib","Liberica",""))))</f>
        <v>Excelsa</v>
      </c>
      <c r="O235" t="str">
        <f t="shared" si="7"/>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4">
        <f>INDEX(products!$A$1:$G$49,MATCH(orders!$D236,products!$A$1:$A$49,0),MATCH(orders!L$1,products!$A$1:$G$1,0))</f>
        <v>36.454999999999998</v>
      </c>
      <c r="M236" s="4">
        <f t="shared" si="6"/>
        <v>36.454999999999998</v>
      </c>
      <c r="N236" t="str">
        <f>IF(I236="Rob","Robusta",IF(orders!I236="Exc","Excelsa",IF(orders!I236="Ara","Arabica",IF(orders!I236="Lib","Liberica",""))))</f>
        <v>Liberica</v>
      </c>
      <c r="O236" t="str">
        <f t="shared" si="7"/>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4">
        <f>INDEX(products!$A$1:$G$49,MATCH(orders!$D237,products!$A$1:$A$49,0),MATCH(orders!L$1,products!$A$1:$G$1,0))</f>
        <v>36.454999999999998</v>
      </c>
      <c r="M237" s="4">
        <f t="shared" si="6"/>
        <v>182.27499999999998</v>
      </c>
      <c r="N237" t="str">
        <f>IF(I237="Rob","Robusta",IF(orders!I237="Exc","Excelsa",IF(orders!I237="Ara","Arabica",IF(orders!I237="Lib","Liberica",""))))</f>
        <v>Liberica</v>
      </c>
      <c r="O237" t="str">
        <f t="shared" si="7"/>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4">
        <f>INDEX(products!$A$1:$G$49,MATCH(orders!$D238,products!$A$1:$A$49,0),MATCH(orders!L$1,products!$A$1:$G$1,0))</f>
        <v>29.784999999999997</v>
      </c>
      <c r="M238" s="4">
        <f t="shared" si="6"/>
        <v>89.35499999999999</v>
      </c>
      <c r="N238" t="str">
        <f>IF(I238="Rob","Robusta",IF(orders!I238="Exc","Excelsa",IF(orders!I238="Ara","Arabica",IF(orders!I238="Lib","Liberica",""))))</f>
        <v>Liberica</v>
      </c>
      <c r="O238" t="str">
        <f t="shared" si="7"/>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4">
        <f>INDEX(products!$A$1:$G$49,MATCH(orders!$D239,products!$A$1:$A$49,0),MATCH(orders!L$1,products!$A$1:$G$1,0))</f>
        <v>3.5849999999999995</v>
      </c>
      <c r="M239" s="4">
        <f t="shared" si="6"/>
        <v>3.5849999999999995</v>
      </c>
      <c r="N239" t="str">
        <f>IF(I239="Rob","Robusta",IF(orders!I239="Exc","Excelsa",IF(orders!I239="Ara","Arabica",IF(orders!I239="Lib","Liberica",""))))</f>
        <v>Robusta</v>
      </c>
      <c r="O239" t="str">
        <f t="shared" si="7"/>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4">
        <f>INDEX(products!$A$1:$G$49,MATCH(orders!$D240,products!$A$1:$A$49,0),MATCH(orders!L$1,products!$A$1:$G$1,0))</f>
        <v>22.884999999999998</v>
      </c>
      <c r="M240" s="4">
        <f t="shared" si="6"/>
        <v>45.769999999999996</v>
      </c>
      <c r="N240" t="str">
        <f>IF(I240="Rob","Robusta",IF(orders!I240="Exc","Excelsa",IF(orders!I240="Ara","Arabica",IF(orders!I240="Lib","Liberica",""))))</f>
        <v>Robusta</v>
      </c>
      <c r="O240" t="str">
        <f t="shared" si="7"/>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4">
        <f>INDEX(products!$A$1:$G$49,MATCH(orders!$D241,products!$A$1:$A$49,0),MATCH(orders!L$1,products!$A$1:$G$1,0))</f>
        <v>14.85</v>
      </c>
      <c r="M241" s="4">
        <f t="shared" si="6"/>
        <v>59.4</v>
      </c>
      <c r="N241" t="str">
        <f>IF(I241="Rob","Robusta",IF(orders!I241="Exc","Excelsa",IF(orders!I241="Ara","Arabica",IF(orders!I241="Lib","Liberica",""))))</f>
        <v>Excelsa</v>
      </c>
      <c r="O241" t="str">
        <f t="shared" si="7"/>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4">
        <f>INDEX(products!$A$1:$G$49,MATCH(orders!$D242,products!$A$1:$A$49,0),MATCH(orders!L$1,products!$A$1:$G$1,0))</f>
        <v>25.874999999999996</v>
      </c>
      <c r="M242" s="4">
        <f t="shared" si="6"/>
        <v>155.24999999999997</v>
      </c>
      <c r="N242" t="str">
        <f>IF(I242="Rob","Robusta",IF(orders!I242="Exc","Excelsa",IF(orders!I242="Ara","Arabica",IF(orders!I242="Lib","Liberica",""))))</f>
        <v>Arabica</v>
      </c>
      <c r="O242" t="str">
        <f t="shared" si="7"/>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4">
        <f>INDEX(products!$A$1:$G$49,MATCH(orders!$D243,products!$A$1:$A$49,0),MATCH(orders!L$1,products!$A$1:$G$1,0))</f>
        <v>22.884999999999998</v>
      </c>
      <c r="M243" s="4">
        <f t="shared" si="6"/>
        <v>45.769999999999996</v>
      </c>
      <c r="N243" t="str">
        <f>IF(I243="Rob","Robusta",IF(orders!I243="Exc","Excelsa",IF(orders!I243="Ara","Arabica",IF(orders!I243="Lib","Liberica",""))))</f>
        <v>Robusta</v>
      </c>
      <c r="O243" t="str">
        <f t="shared" si="7"/>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4">
        <f>INDEX(products!$A$1:$G$49,MATCH(orders!$D244,products!$A$1:$A$49,0),MATCH(orders!L$1,products!$A$1:$G$1,0))</f>
        <v>12.15</v>
      </c>
      <c r="M244" s="4">
        <f t="shared" si="6"/>
        <v>36.450000000000003</v>
      </c>
      <c r="N244" t="str">
        <f>IF(I244="Rob","Robusta",IF(orders!I244="Exc","Excelsa",IF(orders!I244="Ara","Arabica",IF(orders!I244="Lib","Liberica",""))))</f>
        <v>Excelsa</v>
      </c>
      <c r="O244" t="str">
        <f t="shared" si="7"/>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4">
        <f>INDEX(products!$A$1:$G$49,MATCH(orders!$D245,products!$A$1:$A$49,0),MATCH(orders!L$1,products!$A$1:$G$1,0))</f>
        <v>7.29</v>
      </c>
      <c r="M245" s="4">
        <f t="shared" si="6"/>
        <v>29.16</v>
      </c>
      <c r="N245" t="str">
        <f>IF(I245="Rob","Robusta",IF(orders!I245="Exc","Excelsa",IF(orders!I245="Ara","Arabica",IF(orders!I245="Lib","Liberica",""))))</f>
        <v>Excelsa</v>
      </c>
      <c r="O245" t="str">
        <f t="shared" si="7"/>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4">
        <f>INDEX(products!$A$1:$G$49,MATCH(orders!$D246,products!$A$1:$A$49,0),MATCH(orders!L$1,products!$A$1:$G$1,0))</f>
        <v>33.464999999999996</v>
      </c>
      <c r="M246" s="4">
        <f t="shared" si="6"/>
        <v>133.85999999999999</v>
      </c>
      <c r="N246" t="str">
        <f>IF(I246="Rob","Robusta",IF(orders!I246="Exc","Excelsa",IF(orders!I246="Ara","Arabica",IF(orders!I246="Lib","Liberica",""))))</f>
        <v>Liberica</v>
      </c>
      <c r="O246" t="str">
        <f t="shared" si="7"/>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4">
        <f>INDEX(products!$A$1:$G$49,MATCH(orders!$D247,products!$A$1:$A$49,0),MATCH(orders!L$1,products!$A$1:$G$1,0))</f>
        <v>4.7549999999999999</v>
      </c>
      <c r="M247" s="4">
        <f t="shared" si="6"/>
        <v>23.774999999999999</v>
      </c>
      <c r="N247" t="str">
        <f>IF(I247="Rob","Robusta",IF(orders!I247="Exc","Excelsa",IF(orders!I247="Ara","Arabica",IF(orders!I247="Lib","Liberica",""))))</f>
        <v>Liberica</v>
      </c>
      <c r="O247" t="str">
        <f t="shared" si="7"/>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4">
        <f>INDEX(products!$A$1:$G$49,MATCH(orders!$D248,products!$A$1:$A$49,0),MATCH(orders!L$1,products!$A$1:$G$1,0))</f>
        <v>12.95</v>
      </c>
      <c r="M248" s="4">
        <f t="shared" si="6"/>
        <v>38.849999999999994</v>
      </c>
      <c r="N248" t="str">
        <f>IF(I248="Rob","Robusta",IF(orders!I248="Exc","Excelsa",IF(orders!I248="Ara","Arabica",IF(orders!I248="Lib","Liberica",""))))</f>
        <v>Liberica</v>
      </c>
      <c r="O248" t="str">
        <f t="shared" si="7"/>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4">
        <f>INDEX(products!$A$1:$G$49,MATCH(orders!$D249,products!$A$1:$A$49,0),MATCH(orders!L$1,products!$A$1:$G$1,0))</f>
        <v>3.5849999999999995</v>
      </c>
      <c r="M249" s="4">
        <f t="shared" si="6"/>
        <v>21.509999999999998</v>
      </c>
      <c r="N249" t="str">
        <f>IF(I249="Rob","Robusta",IF(orders!I249="Exc","Excelsa",IF(orders!I249="Ara","Arabica",IF(orders!I249="Lib","Liberica",""))))</f>
        <v>Robusta</v>
      </c>
      <c r="O249" t="str">
        <f t="shared" si="7"/>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4">
        <f>INDEX(products!$A$1:$G$49,MATCH(orders!$D250,products!$A$1:$A$49,0),MATCH(orders!L$1,products!$A$1:$G$1,0))</f>
        <v>9.9499999999999993</v>
      </c>
      <c r="M250" s="4">
        <f t="shared" si="6"/>
        <v>9.9499999999999993</v>
      </c>
      <c r="N250" t="str">
        <f>IF(I250="Rob","Robusta",IF(orders!I250="Exc","Excelsa",IF(orders!I250="Ara","Arabica",IF(orders!I250="Lib","Liberica",""))))</f>
        <v>Arabica</v>
      </c>
      <c r="O250" t="str">
        <f t="shared" si="7"/>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4">
        <f>INDEX(products!$A$1:$G$49,MATCH(orders!$D251,products!$A$1:$A$49,0),MATCH(orders!L$1,products!$A$1:$G$1,0))</f>
        <v>15.85</v>
      </c>
      <c r="M251" s="4">
        <f t="shared" si="6"/>
        <v>15.85</v>
      </c>
      <c r="N251" t="str">
        <f>IF(I251="Rob","Robusta",IF(orders!I251="Exc","Excelsa",IF(orders!I251="Ara","Arabica",IF(orders!I251="Lib","Liberica",""))))</f>
        <v>Liberica</v>
      </c>
      <c r="O251" t="str">
        <f t="shared" si="7"/>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4">
        <f>INDEX(products!$A$1:$G$49,MATCH(orders!$D252,products!$A$1:$A$49,0),MATCH(orders!L$1,products!$A$1:$G$1,0))</f>
        <v>2.9849999999999999</v>
      </c>
      <c r="M252" s="4">
        <f t="shared" si="6"/>
        <v>2.9849999999999999</v>
      </c>
      <c r="N252" t="str">
        <f>IF(I252="Rob","Robusta",IF(orders!I252="Exc","Excelsa",IF(orders!I252="Ara","Arabica",IF(orders!I252="Lib","Liberica",""))))</f>
        <v>Robusta</v>
      </c>
      <c r="O252" t="str">
        <f t="shared" si="7"/>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4">
        <f>INDEX(products!$A$1:$G$49,MATCH(orders!$D253,products!$A$1:$A$49,0),MATCH(orders!L$1,products!$A$1:$G$1,0))</f>
        <v>13.75</v>
      </c>
      <c r="M253" s="4">
        <f t="shared" si="6"/>
        <v>68.75</v>
      </c>
      <c r="N253" t="str">
        <f>IF(I253="Rob","Robusta",IF(orders!I253="Exc","Excelsa",IF(orders!I253="Ara","Arabica",IF(orders!I253="Lib","Liberica",""))))</f>
        <v>Excelsa</v>
      </c>
      <c r="O253" t="str">
        <f t="shared" si="7"/>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4">
        <f>INDEX(products!$A$1:$G$49,MATCH(orders!$D254,products!$A$1:$A$49,0),MATCH(orders!L$1,products!$A$1:$G$1,0))</f>
        <v>9.9499999999999993</v>
      </c>
      <c r="M254" s="4">
        <f t="shared" si="6"/>
        <v>29.849999999999998</v>
      </c>
      <c r="N254" t="str">
        <f>IF(I254="Rob","Robusta",IF(orders!I254="Exc","Excelsa",IF(orders!I254="Ara","Arabica",IF(orders!I254="Lib","Liberica",""))))</f>
        <v>Arabica</v>
      </c>
      <c r="O254" t="str">
        <f t="shared" si="7"/>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4">
        <f>INDEX(products!$A$1:$G$49,MATCH(orders!$D255,products!$A$1:$A$49,0),MATCH(orders!L$1,products!$A$1:$G$1,0))</f>
        <v>14.55</v>
      </c>
      <c r="M255" s="4">
        <f t="shared" si="6"/>
        <v>58.2</v>
      </c>
      <c r="N255" t="str">
        <f>IF(I255="Rob","Robusta",IF(orders!I255="Exc","Excelsa",IF(orders!I255="Ara","Arabica",IF(orders!I255="Lib","Liberica",""))))</f>
        <v>Liberica</v>
      </c>
      <c r="O255" t="str">
        <f t="shared" si="7"/>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4">
        <f>INDEX(products!$A$1:$G$49,MATCH(orders!$D256,products!$A$1:$A$49,0),MATCH(orders!L$1,products!$A$1:$G$1,0))</f>
        <v>7.169999999999999</v>
      </c>
      <c r="M256" s="4">
        <f t="shared" si="6"/>
        <v>28.679999999999996</v>
      </c>
      <c r="N256" t="str">
        <f>IF(I256="Rob","Robusta",IF(orders!I256="Exc","Excelsa",IF(orders!I256="Ara","Arabica",IF(orders!I256="Lib","Liberica",""))))</f>
        <v>Robusta</v>
      </c>
      <c r="O256" t="str">
        <f t="shared" si="7"/>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4">
        <f>INDEX(products!$A$1:$G$49,MATCH(orders!$D257,products!$A$1:$A$49,0),MATCH(orders!L$1,products!$A$1:$G$1,0))</f>
        <v>7.169999999999999</v>
      </c>
      <c r="M257" s="4">
        <f t="shared" si="6"/>
        <v>21.509999999999998</v>
      </c>
      <c r="N257" t="str">
        <f>IF(I257="Rob","Robusta",IF(orders!I257="Exc","Excelsa",IF(orders!I257="Ara","Arabica",IF(orders!I257="Lib","Liberica",""))))</f>
        <v>Robusta</v>
      </c>
      <c r="O257" t="str">
        <f t="shared" si="7"/>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4">
        <f>INDEX(products!$A$1:$G$49,MATCH(orders!$D258,products!$A$1:$A$49,0),MATCH(orders!L$1,products!$A$1:$G$1,0))</f>
        <v>8.73</v>
      </c>
      <c r="M258" s="4">
        <f t="shared" si="6"/>
        <v>17.46</v>
      </c>
      <c r="N258" t="str">
        <f>IF(I258="Rob","Robusta",IF(orders!I258="Exc","Excelsa",IF(orders!I258="Ara","Arabica",IF(orders!I258="Lib","Liberica",""))))</f>
        <v>Liberica</v>
      </c>
      <c r="O258" t="str">
        <f t="shared" si="7"/>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4">
        <f>INDEX(products!$A$1:$G$49,MATCH(orders!$D259,products!$A$1:$A$49,0),MATCH(orders!L$1,products!$A$1:$G$1,0))</f>
        <v>27.945</v>
      </c>
      <c r="M259" s="4">
        <f t="shared" ref="M259:M322" si="8">E259*L259</f>
        <v>27.945</v>
      </c>
      <c r="N259" t="str">
        <f>IF(I259="Rob","Robusta",IF(orders!I259="Exc","Excelsa",IF(orders!I259="Ara","Arabica",IF(orders!I259="Lib","Liberica",""))))</f>
        <v>Excelsa</v>
      </c>
      <c r="O259" t="str">
        <f t="shared" ref="O259:O322" si="9">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4">
        <f>INDEX(products!$A$1:$G$49,MATCH(orders!$D260,products!$A$1:$A$49,0),MATCH(orders!L$1,products!$A$1:$G$1,0))</f>
        <v>27.945</v>
      </c>
      <c r="M260" s="4">
        <f t="shared" si="8"/>
        <v>139.72499999999999</v>
      </c>
      <c r="N260" t="str">
        <f>IF(I260="Rob","Robusta",IF(orders!I260="Exc","Excelsa",IF(orders!I260="Ara","Arabica",IF(orders!I260="Lib","Liberica",""))))</f>
        <v>Excelsa</v>
      </c>
      <c r="O260" t="str">
        <f t="shared" si="9"/>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4">
        <f>INDEX(products!$A$1:$G$49,MATCH(orders!$D261,products!$A$1:$A$49,0),MATCH(orders!L$1,products!$A$1:$G$1,0))</f>
        <v>2.9849999999999999</v>
      </c>
      <c r="M261" s="4">
        <f t="shared" si="8"/>
        <v>5.97</v>
      </c>
      <c r="N261" t="str">
        <f>IF(I261="Rob","Robusta",IF(orders!I261="Exc","Excelsa",IF(orders!I261="Ara","Arabica",IF(orders!I261="Lib","Liberica",""))))</f>
        <v>Robusta</v>
      </c>
      <c r="O261" t="str">
        <f t="shared" si="9"/>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4">
        <f>INDEX(products!$A$1:$G$49,MATCH(orders!$D262,products!$A$1:$A$49,0),MATCH(orders!L$1,products!$A$1:$G$1,0))</f>
        <v>27.484999999999996</v>
      </c>
      <c r="M262" s="4">
        <f t="shared" si="8"/>
        <v>27.484999999999996</v>
      </c>
      <c r="N262" t="str">
        <f>IF(I262="Rob","Robusta",IF(orders!I262="Exc","Excelsa",IF(orders!I262="Ara","Arabica",IF(orders!I262="Lib","Liberica",""))))</f>
        <v>Robusta</v>
      </c>
      <c r="O262" t="str">
        <f t="shared" si="9"/>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4">
        <f>INDEX(products!$A$1:$G$49,MATCH(orders!$D263,products!$A$1:$A$49,0),MATCH(orders!L$1,products!$A$1:$G$1,0))</f>
        <v>11.95</v>
      </c>
      <c r="M263" s="4">
        <f t="shared" si="8"/>
        <v>59.75</v>
      </c>
      <c r="N263" t="str">
        <f>IF(I263="Rob","Robusta",IF(orders!I263="Exc","Excelsa",IF(orders!I263="Ara","Arabica",IF(orders!I263="Lib","Liberica",""))))</f>
        <v>Robusta</v>
      </c>
      <c r="O263" t="str">
        <f t="shared" si="9"/>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4">
        <f>INDEX(products!$A$1:$G$49,MATCH(orders!$D264,products!$A$1:$A$49,0),MATCH(orders!L$1,products!$A$1:$G$1,0))</f>
        <v>13.75</v>
      </c>
      <c r="M264" s="4">
        <f t="shared" si="8"/>
        <v>41.25</v>
      </c>
      <c r="N264" t="str">
        <f>IF(I264="Rob","Robusta",IF(orders!I264="Exc","Excelsa",IF(orders!I264="Ara","Arabica",IF(orders!I264="Lib","Liberica",""))))</f>
        <v>Excelsa</v>
      </c>
      <c r="O264" t="str">
        <f t="shared" si="9"/>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4">
        <f>INDEX(products!$A$1:$G$49,MATCH(orders!$D265,products!$A$1:$A$49,0),MATCH(orders!L$1,products!$A$1:$G$1,0))</f>
        <v>33.464999999999996</v>
      </c>
      <c r="M265" s="4">
        <f t="shared" si="8"/>
        <v>133.85999999999999</v>
      </c>
      <c r="N265" t="str">
        <f>IF(I265="Rob","Robusta",IF(orders!I265="Exc","Excelsa",IF(orders!I265="Ara","Arabica",IF(orders!I265="Lib","Liberica",""))))</f>
        <v>Liberica</v>
      </c>
      <c r="O265" t="str">
        <f t="shared" si="9"/>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4">
        <f>INDEX(products!$A$1:$G$49,MATCH(orders!$D266,products!$A$1:$A$49,0),MATCH(orders!L$1,products!$A$1:$G$1,0))</f>
        <v>11.95</v>
      </c>
      <c r="M266" s="4">
        <f t="shared" si="8"/>
        <v>59.75</v>
      </c>
      <c r="N266" t="str">
        <f>IF(I266="Rob","Robusta",IF(orders!I266="Exc","Excelsa",IF(orders!I266="Ara","Arabica",IF(orders!I266="Lib","Liberica",""))))</f>
        <v>Robusta</v>
      </c>
      <c r="O266" t="str">
        <f t="shared" si="9"/>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4">
        <f>INDEX(products!$A$1:$G$49,MATCH(orders!$D267,products!$A$1:$A$49,0),MATCH(orders!L$1,products!$A$1:$G$1,0))</f>
        <v>5.97</v>
      </c>
      <c r="M267" s="4">
        <f t="shared" si="8"/>
        <v>5.97</v>
      </c>
      <c r="N267" t="str">
        <f>IF(I267="Rob","Robusta",IF(orders!I267="Exc","Excelsa",IF(orders!I267="Ara","Arabica",IF(orders!I267="Lib","Liberica",""))))</f>
        <v>Arabica</v>
      </c>
      <c r="O267" t="str">
        <f t="shared" si="9"/>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4">
        <f>INDEX(products!$A$1:$G$49,MATCH(orders!$D268,products!$A$1:$A$49,0),MATCH(orders!L$1,products!$A$1:$G$1,0))</f>
        <v>12.15</v>
      </c>
      <c r="M268" s="4">
        <f t="shared" si="8"/>
        <v>24.3</v>
      </c>
      <c r="N268" t="str">
        <f>IF(I268="Rob","Robusta",IF(orders!I268="Exc","Excelsa",IF(orders!I268="Ara","Arabica",IF(orders!I268="Lib","Liberica",""))))</f>
        <v>Excelsa</v>
      </c>
      <c r="O268" t="str">
        <f t="shared" si="9"/>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4">
        <f>INDEX(products!$A$1:$G$49,MATCH(orders!$D269,products!$A$1:$A$49,0),MATCH(orders!L$1,products!$A$1:$G$1,0))</f>
        <v>3.645</v>
      </c>
      <c r="M269" s="4">
        <f t="shared" si="8"/>
        <v>21.87</v>
      </c>
      <c r="N269" t="str">
        <f>IF(I269="Rob","Robusta",IF(orders!I269="Exc","Excelsa",IF(orders!I269="Ara","Arabica",IF(orders!I269="Lib","Liberica",""))))</f>
        <v>Excelsa</v>
      </c>
      <c r="O269" t="str">
        <f t="shared" si="9"/>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4">
        <f>INDEX(products!$A$1:$G$49,MATCH(orders!$D270,products!$A$1:$A$49,0),MATCH(orders!L$1,products!$A$1:$G$1,0))</f>
        <v>9.9499999999999993</v>
      </c>
      <c r="M270" s="4">
        <f t="shared" si="8"/>
        <v>19.899999999999999</v>
      </c>
      <c r="N270" t="str">
        <f>IF(I270="Rob","Robusta",IF(orders!I270="Exc","Excelsa",IF(orders!I270="Ara","Arabica",IF(orders!I270="Lib","Liberica",""))))</f>
        <v>Arabica</v>
      </c>
      <c r="O270" t="str">
        <f t="shared" si="9"/>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4">
        <f>INDEX(products!$A$1:$G$49,MATCH(orders!$D271,products!$A$1:$A$49,0),MATCH(orders!L$1,products!$A$1:$G$1,0))</f>
        <v>2.9849999999999999</v>
      </c>
      <c r="M271" s="4">
        <f t="shared" si="8"/>
        <v>5.97</v>
      </c>
      <c r="N271" t="str">
        <f>IF(I271="Rob","Robusta",IF(orders!I271="Exc","Excelsa",IF(orders!I271="Ara","Arabica",IF(orders!I271="Lib","Liberica",""))))</f>
        <v>Arabica</v>
      </c>
      <c r="O271" t="str">
        <f t="shared" si="9"/>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4">
        <f>INDEX(products!$A$1:$G$49,MATCH(orders!$D272,products!$A$1:$A$49,0),MATCH(orders!L$1,products!$A$1:$G$1,0))</f>
        <v>7.29</v>
      </c>
      <c r="M272" s="4">
        <f t="shared" si="8"/>
        <v>7.29</v>
      </c>
      <c r="N272" t="str">
        <f>IF(I272="Rob","Robusta",IF(orders!I272="Exc","Excelsa",IF(orders!I272="Ara","Arabica",IF(orders!I272="Lib","Liberica",""))))</f>
        <v>Excelsa</v>
      </c>
      <c r="O272" t="str">
        <f t="shared" si="9"/>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4">
        <f>INDEX(products!$A$1:$G$49,MATCH(orders!$D273,products!$A$1:$A$49,0),MATCH(orders!L$1,products!$A$1:$G$1,0))</f>
        <v>2.9849999999999999</v>
      </c>
      <c r="M273" s="4">
        <f t="shared" si="8"/>
        <v>11.94</v>
      </c>
      <c r="N273" t="str">
        <f>IF(I273="Rob","Robusta",IF(orders!I273="Exc","Excelsa",IF(orders!I273="Ara","Arabica",IF(orders!I273="Lib","Liberica",""))))</f>
        <v>Arabica</v>
      </c>
      <c r="O273" t="str">
        <f t="shared" si="9"/>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4">
        <f>INDEX(products!$A$1:$G$49,MATCH(orders!$D274,products!$A$1:$A$49,0),MATCH(orders!L$1,products!$A$1:$G$1,0))</f>
        <v>11.95</v>
      </c>
      <c r="M274" s="4">
        <f t="shared" si="8"/>
        <v>71.699999999999989</v>
      </c>
      <c r="N274" t="str">
        <f>IF(I274="Rob","Robusta",IF(orders!I274="Exc","Excelsa",IF(orders!I274="Ara","Arabica",IF(orders!I274="Lib","Liberica",""))))</f>
        <v>Robusta</v>
      </c>
      <c r="O274" t="str">
        <f t="shared" si="9"/>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4">
        <f>INDEX(products!$A$1:$G$49,MATCH(orders!$D275,products!$A$1:$A$49,0),MATCH(orders!L$1,products!$A$1:$G$1,0))</f>
        <v>3.8849999999999998</v>
      </c>
      <c r="M275" s="4">
        <f t="shared" si="8"/>
        <v>7.77</v>
      </c>
      <c r="N275" t="str">
        <f>IF(I275="Rob","Robusta",IF(orders!I275="Exc","Excelsa",IF(orders!I275="Ara","Arabica",IF(orders!I275="Lib","Liberica",""))))</f>
        <v>Arabica</v>
      </c>
      <c r="O275" t="str">
        <f t="shared" si="9"/>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4">
        <f>INDEX(products!$A$1:$G$49,MATCH(orders!$D276,products!$A$1:$A$49,0),MATCH(orders!L$1,products!$A$1:$G$1,0))</f>
        <v>25.874999999999996</v>
      </c>
      <c r="M276" s="4">
        <f t="shared" si="8"/>
        <v>25.874999999999996</v>
      </c>
      <c r="N276" t="str">
        <f>IF(I276="Rob","Robusta",IF(orders!I276="Exc","Excelsa",IF(orders!I276="Ara","Arabica",IF(orders!I276="Lib","Liberica",""))))</f>
        <v>Arabica</v>
      </c>
      <c r="O276" t="str">
        <f t="shared" si="9"/>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4">
        <f>INDEX(products!$A$1:$G$49,MATCH(orders!$D277,products!$A$1:$A$49,0),MATCH(orders!L$1,products!$A$1:$G$1,0))</f>
        <v>34.154999999999994</v>
      </c>
      <c r="M277" s="4">
        <f t="shared" si="8"/>
        <v>204.92999999999995</v>
      </c>
      <c r="N277" t="str">
        <f>IF(I277="Rob","Robusta",IF(orders!I277="Exc","Excelsa",IF(orders!I277="Ara","Arabica",IF(orders!I277="Lib","Liberica",""))))</f>
        <v>Excelsa</v>
      </c>
      <c r="O277" t="str">
        <f t="shared" si="9"/>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4">
        <f>INDEX(products!$A$1:$G$49,MATCH(orders!$D278,products!$A$1:$A$49,0),MATCH(orders!L$1,products!$A$1:$G$1,0))</f>
        <v>27.484999999999996</v>
      </c>
      <c r="M278" s="4">
        <f t="shared" si="8"/>
        <v>109.93999999999998</v>
      </c>
      <c r="N278" t="str">
        <f>IF(I278="Rob","Robusta",IF(orders!I278="Exc","Excelsa",IF(orders!I278="Ara","Arabica",IF(orders!I278="Lib","Liberica",""))))</f>
        <v>Robusta</v>
      </c>
      <c r="O278" t="str">
        <f t="shared" si="9"/>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4">
        <f>INDEX(products!$A$1:$G$49,MATCH(orders!$D279,products!$A$1:$A$49,0),MATCH(orders!L$1,products!$A$1:$G$1,0))</f>
        <v>14.85</v>
      </c>
      <c r="M279" s="4">
        <f t="shared" si="8"/>
        <v>89.1</v>
      </c>
      <c r="N279" t="str">
        <f>IF(I279="Rob","Robusta",IF(orders!I279="Exc","Excelsa",IF(orders!I279="Ara","Arabica",IF(orders!I279="Lib","Liberica",""))))</f>
        <v>Excelsa</v>
      </c>
      <c r="O279" t="str">
        <f t="shared" si="9"/>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4">
        <f>INDEX(products!$A$1:$G$49,MATCH(orders!$D280,products!$A$1:$A$49,0),MATCH(orders!L$1,products!$A$1:$G$1,0))</f>
        <v>3.8849999999999998</v>
      </c>
      <c r="M280" s="4">
        <f t="shared" si="8"/>
        <v>7.77</v>
      </c>
      <c r="N280" t="str">
        <f>IF(I280="Rob","Robusta",IF(orders!I280="Exc","Excelsa",IF(orders!I280="Ara","Arabica",IF(orders!I280="Lib","Liberica",""))))</f>
        <v>Arabica</v>
      </c>
      <c r="O280" t="str">
        <f t="shared" si="9"/>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4">
        <f>INDEX(products!$A$1:$G$49,MATCH(orders!$D281,products!$A$1:$A$49,0),MATCH(orders!L$1,products!$A$1:$G$1,0))</f>
        <v>33.464999999999996</v>
      </c>
      <c r="M281" s="4">
        <f t="shared" si="8"/>
        <v>33.464999999999996</v>
      </c>
      <c r="N281" t="str">
        <f>IF(I281="Rob","Robusta",IF(orders!I281="Exc","Excelsa",IF(orders!I281="Ara","Arabica",IF(orders!I281="Lib","Liberica",""))))</f>
        <v>Liberica</v>
      </c>
      <c r="O281" t="str">
        <f t="shared" si="9"/>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4">
        <f>INDEX(products!$A$1:$G$49,MATCH(orders!$D282,products!$A$1:$A$49,0),MATCH(orders!L$1,products!$A$1:$G$1,0))</f>
        <v>8.25</v>
      </c>
      <c r="M282" s="4">
        <f t="shared" si="8"/>
        <v>41.25</v>
      </c>
      <c r="N282" t="str">
        <f>IF(I282="Rob","Robusta",IF(orders!I282="Exc","Excelsa",IF(orders!I282="Ara","Arabica",IF(orders!I282="Lib","Liberica",""))))</f>
        <v>Excelsa</v>
      </c>
      <c r="O282" t="str">
        <f t="shared" si="9"/>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4">
        <f>INDEX(products!$A$1:$G$49,MATCH(orders!$D283,products!$A$1:$A$49,0),MATCH(orders!L$1,products!$A$1:$G$1,0))</f>
        <v>14.85</v>
      </c>
      <c r="M283" s="4">
        <f t="shared" si="8"/>
        <v>59.4</v>
      </c>
      <c r="N283" t="str">
        <f>IF(I283="Rob","Robusta",IF(orders!I283="Exc","Excelsa",IF(orders!I283="Ara","Arabica",IF(orders!I283="Lib","Liberica",""))))</f>
        <v>Excelsa</v>
      </c>
      <c r="O283" t="str">
        <f t="shared" si="9"/>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4">
        <f>INDEX(products!$A$1:$G$49,MATCH(orders!$D284,products!$A$1:$A$49,0),MATCH(orders!L$1,products!$A$1:$G$1,0))</f>
        <v>7.77</v>
      </c>
      <c r="M284" s="4">
        <f t="shared" si="8"/>
        <v>7.77</v>
      </c>
      <c r="N284" t="str">
        <f>IF(I284="Rob","Robusta",IF(orders!I284="Exc","Excelsa",IF(orders!I284="Ara","Arabica",IF(orders!I284="Lib","Liberica",""))))</f>
        <v>Arabica</v>
      </c>
      <c r="O284" t="str">
        <f t="shared" si="9"/>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4">
        <f>INDEX(products!$A$1:$G$49,MATCH(orders!$D285,products!$A$1:$A$49,0),MATCH(orders!L$1,products!$A$1:$G$1,0))</f>
        <v>5.3699999999999992</v>
      </c>
      <c r="M285" s="4">
        <f t="shared" si="8"/>
        <v>5.3699999999999992</v>
      </c>
      <c r="N285" t="str">
        <f>IF(I285="Rob","Robusta",IF(orders!I285="Exc","Excelsa",IF(orders!I285="Ara","Arabica",IF(orders!I285="Lib","Liberica",""))))</f>
        <v>Robusta</v>
      </c>
      <c r="O285" t="str">
        <f t="shared" si="9"/>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4">
        <f>INDEX(products!$A$1:$G$49,MATCH(orders!$D286,products!$A$1:$A$49,0),MATCH(orders!L$1,products!$A$1:$G$1,0))</f>
        <v>31.624999999999996</v>
      </c>
      <c r="M286" s="4">
        <f t="shared" si="8"/>
        <v>94.874999999999986</v>
      </c>
      <c r="N286" t="str">
        <f>IF(I286="Rob","Robusta",IF(orders!I286="Exc","Excelsa",IF(orders!I286="Ara","Arabica",IF(orders!I286="Lib","Liberica",""))))</f>
        <v>Excelsa</v>
      </c>
      <c r="O286" t="str">
        <f t="shared" si="9"/>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4">
        <f>INDEX(products!$A$1:$G$49,MATCH(orders!$D287,products!$A$1:$A$49,0),MATCH(orders!L$1,products!$A$1:$G$1,0))</f>
        <v>36.454999999999998</v>
      </c>
      <c r="M287" s="4">
        <f t="shared" si="8"/>
        <v>36.454999999999998</v>
      </c>
      <c r="N287" t="str">
        <f>IF(I287="Rob","Robusta",IF(orders!I287="Exc","Excelsa",IF(orders!I287="Ara","Arabica",IF(orders!I287="Lib","Liberica",""))))</f>
        <v>Liberica</v>
      </c>
      <c r="O287" t="str">
        <f t="shared" si="9"/>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4">
        <f>INDEX(products!$A$1:$G$49,MATCH(orders!$D288,products!$A$1:$A$49,0),MATCH(orders!L$1,products!$A$1:$G$1,0))</f>
        <v>3.375</v>
      </c>
      <c r="M288" s="4">
        <f t="shared" si="8"/>
        <v>13.5</v>
      </c>
      <c r="N288" t="str">
        <f>IF(I288="Rob","Robusta",IF(orders!I288="Exc","Excelsa",IF(orders!I288="Ara","Arabica",IF(orders!I288="Lib","Liberica",""))))</f>
        <v>Arabica</v>
      </c>
      <c r="O288" t="str">
        <f t="shared" si="9"/>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4">
        <f>INDEX(products!$A$1:$G$49,MATCH(orders!$D289,products!$A$1:$A$49,0),MATCH(orders!L$1,products!$A$1:$G$1,0))</f>
        <v>3.5849999999999995</v>
      </c>
      <c r="M289" s="4">
        <f t="shared" si="8"/>
        <v>14.339999999999998</v>
      </c>
      <c r="N289" t="str">
        <f>IF(I289="Rob","Robusta",IF(orders!I289="Exc","Excelsa",IF(orders!I289="Ara","Arabica",IF(orders!I289="Lib","Liberica",""))))</f>
        <v>Robusta</v>
      </c>
      <c r="O289" t="str">
        <f t="shared" si="9"/>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4">
        <f>INDEX(products!$A$1:$G$49,MATCH(orders!$D290,products!$A$1:$A$49,0),MATCH(orders!L$1,products!$A$1:$G$1,0))</f>
        <v>8.25</v>
      </c>
      <c r="M290" s="4">
        <f t="shared" si="8"/>
        <v>8.25</v>
      </c>
      <c r="N290" t="str">
        <f>IF(I290="Rob","Robusta",IF(orders!I290="Exc","Excelsa",IF(orders!I290="Ara","Arabica",IF(orders!I290="Lib","Liberica",""))))</f>
        <v>Excelsa</v>
      </c>
      <c r="O290" t="str">
        <f t="shared" si="9"/>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4">
        <f>INDEX(products!$A$1:$G$49,MATCH(orders!$D291,products!$A$1:$A$49,0),MATCH(orders!L$1,products!$A$1:$G$1,0))</f>
        <v>2.6849999999999996</v>
      </c>
      <c r="M291" s="4">
        <f t="shared" si="8"/>
        <v>13.424999999999997</v>
      </c>
      <c r="N291" t="str">
        <f>IF(I291="Rob","Robusta",IF(orders!I291="Exc","Excelsa",IF(orders!I291="Ara","Arabica",IF(orders!I291="Lib","Liberica",""))))</f>
        <v>Robusta</v>
      </c>
      <c r="O291" t="str">
        <f t="shared" si="9"/>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4">
        <f>INDEX(products!$A$1:$G$49,MATCH(orders!$D292,products!$A$1:$A$49,0),MATCH(orders!L$1,products!$A$1:$G$1,0))</f>
        <v>9.9499999999999993</v>
      </c>
      <c r="M292" s="4">
        <f t="shared" si="8"/>
        <v>49.75</v>
      </c>
      <c r="N292" t="str">
        <f>IF(I292="Rob","Robusta",IF(orders!I292="Exc","Excelsa",IF(orders!I292="Ara","Arabica",IF(orders!I292="Lib","Liberica",""))))</f>
        <v>Arabica</v>
      </c>
      <c r="O292" t="str">
        <f t="shared" si="9"/>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4">
        <f>INDEX(products!$A$1:$G$49,MATCH(orders!$D293,products!$A$1:$A$49,0),MATCH(orders!L$1,products!$A$1:$G$1,0))</f>
        <v>8.25</v>
      </c>
      <c r="M293" s="4">
        <f t="shared" si="8"/>
        <v>16.5</v>
      </c>
      <c r="N293" t="str">
        <f>IF(I293="Rob","Robusta",IF(orders!I293="Exc","Excelsa",IF(orders!I293="Ara","Arabica",IF(orders!I293="Lib","Liberica",""))))</f>
        <v>Excelsa</v>
      </c>
      <c r="O293" t="str">
        <f t="shared" si="9"/>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4">
        <f>INDEX(products!$A$1:$G$49,MATCH(orders!$D294,products!$A$1:$A$49,0),MATCH(orders!L$1,products!$A$1:$G$1,0))</f>
        <v>5.97</v>
      </c>
      <c r="M294" s="4">
        <f t="shared" si="8"/>
        <v>17.91</v>
      </c>
      <c r="N294" t="str">
        <f>IF(I294="Rob","Robusta",IF(orders!I294="Exc","Excelsa",IF(orders!I294="Ara","Arabica",IF(orders!I294="Lib","Liberica",""))))</f>
        <v>Arabica</v>
      </c>
      <c r="O294" t="str">
        <f t="shared" si="9"/>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4">
        <f>INDEX(products!$A$1:$G$49,MATCH(orders!$D295,products!$A$1:$A$49,0),MATCH(orders!L$1,products!$A$1:$G$1,0))</f>
        <v>5.97</v>
      </c>
      <c r="M295" s="4">
        <f t="shared" si="8"/>
        <v>29.849999999999998</v>
      </c>
      <c r="N295" t="str">
        <f>IF(I295="Rob","Robusta",IF(orders!I295="Exc","Excelsa",IF(orders!I295="Ara","Arabica",IF(orders!I295="Lib","Liberica",""))))</f>
        <v>Arabica</v>
      </c>
      <c r="O295" t="str">
        <f t="shared" si="9"/>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4">
        <f>INDEX(products!$A$1:$G$49,MATCH(orders!$D296,products!$A$1:$A$49,0),MATCH(orders!L$1,products!$A$1:$G$1,0))</f>
        <v>14.85</v>
      </c>
      <c r="M296" s="4">
        <f t="shared" si="8"/>
        <v>44.55</v>
      </c>
      <c r="N296" t="str">
        <f>IF(I296="Rob","Robusta",IF(orders!I296="Exc","Excelsa",IF(orders!I296="Ara","Arabica",IF(orders!I296="Lib","Liberica",""))))</f>
        <v>Excelsa</v>
      </c>
      <c r="O296" t="str">
        <f t="shared" si="9"/>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4">
        <f>INDEX(products!$A$1:$G$49,MATCH(orders!$D297,products!$A$1:$A$49,0),MATCH(orders!L$1,products!$A$1:$G$1,0))</f>
        <v>13.75</v>
      </c>
      <c r="M297" s="4">
        <f t="shared" si="8"/>
        <v>27.5</v>
      </c>
      <c r="N297" t="str">
        <f>IF(I297="Rob","Robusta",IF(orders!I297="Exc","Excelsa",IF(orders!I297="Ara","Arabica",IF(orders!I297="Lib","Liberica",""))))</f>
        <v>Excelsa</v>
      </c>
      <c r="O297" t="str">
        <f t="shared" si="9"/>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4">
        <f>INDEX(products!$A$1:$G$49,MATCH(orders!$D298,products!$A$1:$A$49,0),MATCH(orders!L$1,products!$A$1:$G$1,0))</f>
        <v>5.97</v>
      </c>
      <c r="M298" s="4">
        <f t="shared" si="8"/>
        <v>35.82</v>
      </c>
      <c r="N298" t="str">
        <f>IF(I298="Rob","Robusta",IF(orders!I298="Exc","Excelsa",IF(orders!I298="Ara","Arabica",IF(orders!I298="Lib","Liberica",""))))</f>
        <v>Robusta</v>
      </c>
      <c r="O298" t="str">
        <f t="shared" si="9"/>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4">
        <f>INDEX(products!$A$1:$G$49,MATCH(orders!$D299,products!$A$1:$A$49,0),MATCH(orders!L$1,products!$A$1:$G$1,0))</f>
        <v>5.3699999999999992</v>
      </c>
      <c r="M299" s="4">
        <f t="shared" si="8"/>
        <v>16.11</v>
      </c>
      <c r="N299" t="str">
        <f>IF(I299="Rob","Robusta",IF(orders!I299="Exc","Excelsa",IF(orders!I299="Ara","Arabica",IF(orders!I299="Lib","Liberica",""))))</f>
        <v>Robusta</v>
      </c>
      <c r="O299" t="str">
        <f t="shared" si="9"/>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4">
        <f>INDEX(products!$A$1:$G$49,MATCH(orders!$D300,products!$A$1:$A$49,0),MATCH(orders!L$1,products!$A$1:$G$1,0))</f>
        <v>4.4550000000000001</v>
      </c>
      <c r="M300" s="4">
        <f t="shared" si="8"/>
        <v>26.73</v>
      </c>
      <c r="N300" t="str">
        <f>IF(I300="Rob","Robusta",IF(orders!I300="Exc","Excelsa",IF(orders!I300="Ara","Arabica",IF(orders!I300="Lib","Liberica",""))))</f>
        <v>Excelsa</v>
      </c>
      <c r="O300" t="str">
        <f t="shared" si="9"/>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4">
        <f>INDEX(products!$A$1:$G$49,MATCH(orders!$D301,products!$A$1:$A$49,0),MATCH(orders!L$1,products!$A$1:$G$1,0))</f>
        <v>34.154999999999994</v>
      </c>
      <c r="M301" s="4">
        <f t="shared" si="8"/>
        <v>204.92999999999995</v>
      </c>
      <c r="N301" t="str">
        <f>IF(I301="Rob","Robusta",IF(orders!I301="Exc","Excelsa",IF(orders!I301="Ara","Arabica",IF(orders!I301="Lib","Liberica",""))))</f>
        <v>Excelsa</v>
      </c>
      <c r="O301" t="str">
        <f t="shared" si="9"/>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4">
        <f>INDEX(products!$A$1:$G$49,MATCH(orders!$D302,products!$A$1:$A$49,0),MATCH(orders!L$1,products!$A$1:$G$1,0))</f>
        <v>12.95</v>
      </c>
      <c r="M302" s="4">
        <f t="shared" si="8"/>
        <v>38.849999999999994</v>
      </c>
      <c r="N302" t="str">
        <f>IF(I302="Rob","Robusta",IF(orders!I302="Exc","Excelsa",IF(orders!I302="Ara","Arabica",IF(orders!I302="Lib","Liberica",""))))</f>
        <v>Arabica</v>
      </c>
      <c r="O302" t="str">
        <f t="shared" si="9"/>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4">
        <f>INDEX(products!$A$1:$G$49,MATCH(orders!$D303,products!$A$1:$A$49,0),MATCH(orders!L$1,products!$A$1:$G$1,0))</f>
        <v>3.8849999999999998</v>
      </c>
      <c r="M303" s="4">
        <f t="shared" si="8"/>
        <v>15.54</v>
      </c>
      <c r="N303" t="str">
        <f>IF(I303="Rob","Robusta",IF(orders!I303="Exc","Excelsa",IF(orders!I303="Ara","Arabica",IF(orders!I303="Lib","Liberica",""))))</f>
        <v>Liberica</v>
      </c>
      <c r="O303" t="str">
        <f t="shared" si="9"/>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4">
        <f>INDEX(products!$A$1:$G$49,MATCH(orders!$D304,products!$A$1:$A$49,0),MATCH(orders!L$1,products!$A$1:$G$1,0))</f>
        <v>6.75</v>
      </c>
      <c r="M304" s="4">
        <f t="shared" si="8"/>
        <v>6.75</v>
      </c>
      <c r="N304" t="str">
        <f>IF(I304="Rob","Robusta",IF(orders!I304="Exc","Excelsa",IF(orders!I304="Ara","Arabica",IF(orders!I304="Lib","Liberica",""))))</f>
        <v>Arabica</v>
      </c>
      <c r="O304" t="str">
        <f t="shared" si="9"/>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4">
        <f>INDEX(products!$A$1:$G$49,MATCH(orders!$D305,products!$A$1:$A$49,0),MATCH(orders!L$1,products!$A$1:$G$1,0))</f>
        <v>27.945</v>
      </c>
      <c r="M305" s="4">
        <f t="shared" si="8"/>
        <v>111.78</v>
      </c>
      <c r="N305" t="str">
        <f>IF(I305="Rob","Robusta",IF(orders!I305="Exc","Excelsa",IF(orders!I305="Ara","Arabica",IF(orders!I305="Lib","Liberica",""))))</f>
        <v>Excelsa</v>
      </c>
      <c r="O305" t="str">
        <f t="shared" si="9"/>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4">
        <f>INDEX(products!$A$1:$G$49,MATCH(orders!$D306,products!$A$1:$A$49,0),MATCH(orders!L$1,products!$A$1:$G$1,0))</f>
        <v>3.8849999999999998</v>
      </c>
      <c r="M306" s="4">
        <f t="shared" si="8"/>
        <v>3.8849999999999998</v>
      </c>
      <c r="N306" t="str">
        <f>IF(I306="Rob","Robusta",IF(orders!I306="Exc","Excelsa",IF(orders!I306="Ara","Arabica",IF(orders!I306="Lib","Liberica",""))))</f>
        <v>Arabica</v>
      </c>
      <c r="O306" t="str">
        <f t="shared" si="9"/>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4">
        <f>INDEX(products!$A$1:$G$49,MATCH(orders!$D307,products!$A$1:$A$49,0),MATCH(orders!L$1,products!$A$1:$G$1,0))</f>
        <v>4.3650000000000002</v>
      </c>
      <c r="M307" s="4">
        <f t="shared" si="8"/>
        <v>21.825000000000003</v>
      </c>
      <c r="N307" t="str">
        <f>IF(I307="Rob","Robusta",IF(orders!I307="Exc","Excelsa",IF(orders!I307="Ara","Arabica",IF(orders!I307="Lib","Liberica",""))))</f>
        <v>Liberica</v>
      </c>
      <c r="O307" t="str">
        <f t="shared" si="9"/>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4">
        <f>INDEX(products!$A$1:$G$49,MATCH(orders!$D308,products!$A$1:$A$49,0),MATCH(orders!L$1,products!$A$1:$G$1,0))</f>
        <v>2.9849999999999999</v>
      </c>
      <c r="M308" s="4">
        <f t="shared" si="8"/>
        <v>14.924999999999999</v>
      </c>
      <c r="N308" t="str">
        <f>IF(I308="Rob","Robusta",IF(orders!I308="Exc","Excelsa",IF(orders!I308="Ara","Arabica",IF(orders!I308="Lib","Liberica",""))))</f>
        <v>Robusta</v>
      </c>
      <c r="O308" t="str">
        <f t="shared" si="9"/>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4">
        <f>INDEX(products!$A$1:$G$49,MATCH(orders!$D309,products!$A$1:$A$49,0),MATCH(orders!L$1,products!$A$1:$G$1,0))</f>
        <v>11.25</v>
      </c>
      <c r="M309" s="4">
        <f t="shared" si="8"/>
        <v>33.75</v>
      </c>
      <c r="N309" t="str">
        <f>IF(I309="Rob","Robusta",IF(orders!I309="Exc","Excelsa",IF(orders!I309="Ara","Arabica",IF(orders!I309="Lib","Liberica",""))))</f>
        <v>Arabica</v>
      </c>
      <c r="O309" t="str">
        <f t="shared" si="9"/>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4">
        <f>INDEX(products!$A$1:$G$49,MATCH(orders!$D310,products!$A$1:$A$49,0),MATCH(orders!L$1,products!$A$1:$G$1,0))</f>
        <v>11.25</v>
      </c>
      <c r="M310" s="4">
        <f t="shared" si="8"/>
        <v>33.75</v>
      </c>
      <c r="N310" t="str">
        <f>IF(I310="Rob","Robusta",IF(orders!I310="Exc","Excelsa",IF(orders!I310="Ara","Arabica",IF(orders!I310="Lib","Liberica",""))))</f>
        <v>Arabica</v>
      </c>
      <c r="O310" t="str">
        <f t="shared" si="9"/>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4">
        <f>INDEX(products!$A$1:$G$49,MATCH(orders!$D311,products!$A$1:$A$49,0),MATCH(orders!L$1,products!$A$1:$G$1,0))</f>
        <v>4.3650000000000002</v>
      </c>
      <c r="M311" s="4">
        <f t="shared" si="8"/>
        <v>26.19</v>
      </c>
      <c r="N311" t="str">
        <f>IF(I311="Rob","Robusta",IF(orders!I311="Exc","Excelsa",IF(orders!I311="Ara","Arabica",IF(orders!I311="Lib","Liberica",""))))</f>
        <v>Liberica</v>
      </c>
      <c r="O311" t="str">
        <f t="shared" si="9"/>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4">
        <f>INDEX(products!$A$1:$G$49,MATCH(orders!$D312,products!$A$1:$A$49,0),MATCH(orders!L$1,products!$A$1:$G$1,0))</f>
        <v>14.85</v>
      </c>
      <c r="M312" s="4">
        <f t="shared" si="8"/>
        <v>14.85</v>
      </c>
      <c r="N312" t="str">
        <f>IF(I312="Rob","Robusta",IF(orders!I312="Exc","Excelsa",IF(orders!I312="Ara","Arabica",IF(orders!I312="Lib","Liberica",""))))</f>
        <v>Excelsa</v>
      </c>
      <c r="O312" t="str">
        <f t="shared" si="9"/>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4">
        <f>INDEX(products!$A$1:$G$49,MATCH(orders!$D313,products!$A$1:$A$49,0),MATCH(orders!L$1,products!$A$1:$G$1,0))</f>
        <v>31.624999999999996</v>
      </c>
      <c r="M313" s="4">
        <f t="shared" si="8"/>
        <v>189.74999999999997</v>
      </c>
      <c r="N313" t="str">
        <f>IF(I313="Rob","Robusta",IF(orders!I313="Exc","Excelsa",IF(orders!I313="Ara","Arabica",IF(orders!I313="Lib","Liberica",""))))</f>
        <v>Excelsa</v>
      </c>
      <c r="O313" t="str">
        <f t="shared" si="9"/>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4">
        <f>INDEX(products!$A$1:$G$49,MATCH(orders!$D314,products!$A$1:$A$49,0),MATCH(orders!L$1,products!$A$1:$G$1,0))</f>
        <v>5.97</v>
      </c>
      <c r="M314" s="4">
        <f t="shared" si="8"/>
        <v>5.97</v>
      </c>
      <c r="N314" t="str">
        <f>IF(I314="Rob","Robusta",IF(orders!I314="Exc","Excelsa",IF(orders!I314="Ara","Arabica",IF(orders!I314="Lib","Liberica",""))))</f>
        <v>Robusta</v>
      </c>
      <c r="O314" t="str">
        <f t="shared" si="9"/>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4">
        <f>INDEX(products!$A$1:$G$49,MATCH(orders!$D315,products!$A$1:$A$49,0),MATCH(orders!L$1,products!$A$1:$G$1,0))</f>
        <v>9.9499999999999993</v>
      </c>
      <c r="M315" s="4">
        <f t="shared" si="8"/>
        <v>29.849999999999998</v>
      </c>
      <c r="N315" t="str">
        <f>IF(I315="Rob","Robusta",IF(orders!I315="Exc","Excelsa",IF(orders!I315="Ara","Arabica",IF(orders!I315="Lib","Liberica",""))))</f>
        <v>Robusta</v>
      </c>
      <c r="O315" t="str">
        <f t="shared" si="9"/>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4">
        <f>INDEX(products!$A$1:$G$49,MATCH(orders!$D316,products!$A$1:$A$49,0),MATCH(orders!L$1,products!$A$1:$G$1,0))</f>
        <v>8.9499999999999993</v>
      </c>
      <c r="M316" s="4">
        <f t="shared" si="8"/>
        <v>44.75</v>
      </c>
      <c r="N316" t="str">
        <f>IF(I316="Rob","Robusta",IF(orders!I316="Exc","Excelsa",IF(orders!I316="Ara","Arabica",IF(orders!I316="Lib","Liberica",""))))</f>
        <v>Robusta</v>
      </c>
      <c r="O316" t="str">
        <f t="shared" si="9"/>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4">
        <f>INDEX(products!$A$1:$G$49,MATCH(orders!$D317,products!$A$1:$A$49,0),MATCH(orders!L$1,products!$A$1:$G$1,0))</f>
        <v>34.154999999999994</v>
      </c>
      <c r="M317" s="4">
        <f t="shared" si="8"/>
        <v>34.154999999999994</v>
      </c>
      <c r="N317" t="str">
        <f>IF(I317="Rob","Robusta",IF(orders!I317="Exc","Excelsa",IF(orders!I317="Ara","Arabica",IF(orders!I317="Lib","Liberica",""))))</f>
        <v>Excelsa</v>
      </c>
      <c r="O317" t="str">
        <f t="shared" si="9"/>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4">
        <f>INDEX(products!$A$1:$G$49,MATCH(orders!$D318,products!$A$1:$A$49,0),MATCH(orders!L$1,products!$A$1:$G$1,0))</f>
        <v>34.154999999999994</v>
      </c>
      <c r="M318" s="4">
        <f t="shared" si="8"/>
        <v>204.92999999999995</v>
      </c>
      <c r="N318" t="str">
        <f>IF(I318="Rob","Robusta",IF(orders!I318="Exc","Excelsa",IF(orders!I318="Ara","Arabica",IF(orders!I318="Lib","Liberica",""))))</f>
        <v>Excelsa</v>
      </c>
      <c r="O318" t="str">
        <f t="shared" si="9"/>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4">
        <f>INDEX(products!$A$1:$G$49,MATCH(orders!$D319,products!$A$1:$A$49,0),MATCH(orders!L$1,products!$A$1:$G$1,0))</f>
        <v>7.29</v>
      </c>
      <c r="M319" s="4">
        <f t="shared" si="8"/>
        <v>21.87</v>
      </c>
      <c r="N319" t="str">
        <f>IF(I319="Rob","Robusta",IF(orders!I319="Exc","Excelsa",IF(orders!I319="Ara","Arabica",IF(orders!I319="Lib","Liberica",""))))</f>
        <v>Excelsa</v>
      </c>
      <c r="O319" t="str">
        <f t="shared" si="9"/>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4">
        <f>INDEX(products!$A$1:$G$49,MATCH(orders!$D320,products!$A$1:$A$49,0),MATCH(orders!L$1,products!$A$1:$G$1,0))</f>
        <v>25.874999999999996</v>
      </c>
      <c r="M320" s="4">
        <f t="shared" si="8"/>
        <v>51.749999999999993</v>
      </c>
      <c r="N320" t="str">
        <f>IF(I320="Rob","Robusta",IF(orders!I320="Exc","Excelsa",IF(orders!I320="Ara","Arabica",IF(orders!I320="Lib","Liberica",""))))</f>
        <v>Arabica</v>
      </c>
      <c r="O320" t="str">
        <f t="shared" si="9"/>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4">
        <f>INDEX(products!$A$1:$G$49,MATCH(orders!$D321,products!$A$1:$A$49,0),MATCH(orders!L$1,products!$A$1:$G$1,0))</f>
        <v>4.125</v>
      </c>
      <c r="M321" s="4">
        <f t="shared" si="8"/>
        <v>8.25</v>
      </c>
      <c r="N321" t="str">
        <f>IF(I321="Rob","Robusta",IF(orders!I321="Exc","Excelsa",IF(orders!I321="Ara","Arabica",IF(orders!I321="Lib","Liberica",""))))</f>
        <v>Excelsa</v>
      </c>
      <c r="O321" t="str">
        <f t="shared" si="9"/>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4">
        <f>INDEX(products!$A$1:$G$49,MATCH(orders!$D322,products!$A$1:$A$49,0),MATCH(orders!L$1,products!$A$1:$G$1,0))</f>
        <v>3.8849999999999998</v>
      </c>
      <c r="M322" s="4">
        <f t="shared" si="8"/>
        <v>19.424999999999997</v>
      </c>
      <c r="N322" t="str">
        <f>IF(I322="Rob","Robusta",IF(orders!I322="Exc","Excelsa",IF(orders!I322="Ara","Arabica",IF(orders!I322="Lib","Liberica",""))))</f>
        <v>Arabica</v>
      </c>
      <c r="O322" t="str">
        <f t="shared" si="9"/>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4">
        <f>INDEX(products!$A$1:$G$49,MATCH(orders!$D323,products!$A$1:$A$49,0),MATCH(orders!L$1,products!$A$1:$G$1,0))</f>
        <v>3.375</v>
      </c>
      <c r="M323" s="4">
        <f t="shared" ref="M323:M386" si="10">E323*L323</f>
        <v>20.25</v>
      </c>
      <c r="N323" t="str">
        <f>IF(I323="Rob","Robusta",IF(orders!I323="Exc","Excelsa",IF(orders!I323="Ara","Arabica",IF(orders!I323="Lib","Liberica",""))))</f>
        <v>Arabica</v>
      </c>
      <c r="O323" t="str">
        <f t="shared" ref="O323:O386" si="11">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4">
        <f>INDEX(products!$A$1:$G$49,MATCH(orders!$D324,products!$A$1:$A$49,0),MATCH(orders!L$1,products!$A$1:$G$1,0))</f>
        <v>7.77</v>
      </c>
      <c r="M324" s="4">
        <f t="shared" si="10"/>
        <v>23.31</v>
      </c>
      <c r="N324" t="str">
        <f>IF(I324="Rob","Robusta",IF(orders!I324="Exc","Excelsa",IF(orders!I324="Ara","Arabica",IF(orders!I324="Lib","Liberica",""))))</f>
        <v>Liberica</v>
      </c>
      <c r="O324" t="str">
        <f t="shared" si="11"/>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4">
        <f>INDEX(products!$A$1:$G$49,MATCH(orders!$D325,products!$A$1:$A$49,0),MATCH(orders!L$1,products!$A$1:$G$1,0))</f>
        <v>3.645</v>
      </c>
      <c r="M325" s="4">
        <f t="shared" si="10"/>
        <v>18.225000000000001</v>
      </c>
      <c r="N325" t="str">
        <f>IF(I325="Rob","Robusta",IF(orders!I325="Exc","Excelsa",IF(orders!I325="Ara","Arabica",IF(orders!I325="Lib","Liberica",""))))</f>
        <v>Excelsa</v>
      </c>
      <c r="O325" t="str">
        <f t="shared" si="11"/>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4">
        <f>INDEX(products!$A$1:$G$49,MATCH(orders!$D326,products!$A$1:$A$49,0),MATCH(orders!L$1,products!$A$1:$G$1,0))</f>
        <v>13.75</v>
      </c>
      <c r="M326" s="4">
        <f t="shared" si="10"/>
        <v>13.75</v>
      </c>
      <c r="N326" t="str">
        <f>IF(I326="Rob","Robusta",IF(orders!I326="Exc","Excelsa",IF(orders!I326="Ara","Arabica",IF(orders!I326="Lib","Liberica",""))))</f>
        <v>Excelsa</v>
      </c>
      <c r="O326" t="str">
        <f t="shared" si="11"/>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4">
        <f>INDEX(products!$A$1:$G$49,MATCH(orders!$D327,products!$A$1:$A$49,0),MATCH(orders!L$1,products!$A$1:$G$1,0))</f>
        <v>29.784999999999997</v>
      </c>
      <c r="M327" s="4">
        <f t="shared" si="10"/>
        <v>29.784999999999997</v>
      </c>
      <c r="N327" t="str">
        <f>IF(I327="Rob","Robusta",IF(orders!I327="Exc","Excelsa",IF(orders!I327="Ara","Arabica",IF(orders!I327="Lib","Liberica",""))))</f>
        <v>Arabica</v>
      </c>
      <c r="O327" t="str">
        <f t="shared" si="11"/>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4">
        <f>INDEX(products!$A$1:$G$49,MATCH(orders!$D328,products!$A$1:$A$49,0),MATCH(orders!L$1,products!$A$1:$G$1,0))</f>
        <v>8.9499999999999993</v>
      </c>
      <c r="M328" s="4">
        <f t="shared" si="10"/>
        <v>44.75</v>
      </c>
      <c r="N328" t="str">
        <f>IF(I328="Rob","Robusta",IF(orders!I328="Exc","Excelsa",IF(orders!I328="Ara","Arabica",IF(orders!I328="Lib","Liberica",""))))</f>
        <v>Robusta</v>
      </c>
      <c r="O328" t="str">
        <f t="shared" si="11"/>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4">
        <f>INDEX(products!$A$1:$G$49,MATCH(orders!$D329,products!$A$1:$A$49,0),MATCH(orders!L$1,products!$A$1:$G$1,0))</f>
        <v>8.9499999999999993</v>
      </c>
      <c r="M329" s="4">
        <f t="shared" si="10"/>
        <v>44.75</v>
      </c>
      <c r="N329" t="str">
        <f>IF(I329="Rob","Robusta",IF(orders!I329="Exc","Excelsa",IF(orders!I329="Ara","Arabica",IF(orders!I329="Lib","Liberica",""))))</f>
        <v>Robusta</v>
      </c>
      <c r="O329" t="str">
        <f t="shared" si="11"/>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4">
        <f>INDEX(products!$A$1:$G$49,MATCH(orders!$D330,products!$A$1:$A$49,0),MATCH(orders!L$1,products!$A$1:$G$1,0))</f>
        <v>9.51</v>
      </c>
      <c r="M330" s="4">
        <f t="shared" si="10"/>
        <v>38.04</v>
      </c>
      <c r="N330" t="str">
        <f>IF(I330="Rob","Robusta",IF(orders!I330="Exc","Excelsa",IF(orders!I330="Ara","Arabica",IF(orders!I330="Lib","Liberica",""))))</f>
        <v>Liberica</v>
      </c>
      <c r="O330" t="str">
        <f t="shared" si="11"/>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4">
        <f>INDEX(products!$A$1:$G$49,MATCH(orders!$D331,products!$A$1:$A$49,0),MATCH(orders!L$1,products!$A$1:$G$1,0))</f>
        <v>5.3699999999999992</v>
      </c>
      <c r="M331" s="4">
        <f t="shared" si="10"/>
        <v>21.479999999999997</v>
      </c>
      <c r="N331" t="str">
        <f>IF(I331="Rob","Robusta",IF(orders!I331="Exc","Excelsa",IF(orders!I331="Ara","Arabica",IF(orders!I331="Lib","Liberica",""))))</f>
        <v>Robusta</v>
      </c>
      <c r="O331" t="str">
        <f t="shared" si="11"/>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4">
        <f>INDEX(products!$A$1:$G$49,MATCH(orders!$D332,products!$A$1:$A$49,0),MATCH(orders!L$1,products!$A$1:$G$1,0))</f>
        <v>5.3699999999999992</v>
      </c>
      <c r="M332" s="4">
        <f t="shared" si="10"/>
        <v>16.11</v>
      </c>
      <c r="N332" t="str">
        <f>IF(I332="Rob","Robusta",IF(orders!I332="Exc","Excelsa",IF(orders!I332="Ara","Arabica",IF(orders!I332="Lib","Liberica",""))))</f>
        <v>Robusta</v>
      </c>
      <c r="O332" t="str">
        <f t="shared" si="11"/>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4">
        <f>INDEX(products!$A$1:$G$49,MATCH(orders!$D333,products!$A$1:$A$49,0),MATCH(orders!L$1,products!$A$1:$G$1,0))</f>
        <v>22.884999999999998</v>
      </c>
      <c r="M333" s="4">
        <f t="shared" si="10"/>
        <v>22.884999999999998</v>
      </c>
      <c r="N333" t="str">
        <f>IF(I333="Rob","Robusta",IF(orders!I333="Exc","Excelsa",IF(orders!I333="Ara","Arabica",IF(orders!I333="Lib","Liberica",""))))</f>
        <v>Robusta</v>
      </c>
      <c r="O333" t="str">
        <f t="shared" si="11"/>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4">
        <f>INDEX(products!$A$1:$G$49,MATCH(orders!$D334,products!$A$1:$A$49,0),MATCH(orders!L$1,products!$A$1:$G$1,0))</f>
        <v>5.97</v>
      </c>
      <c r="M334" s="4">
        <f t="shared" si="10"/>
        <v>17.91</v>
      </c>
      <c r="N334" t="str">
        <f>IF(I334="Rob","Robusta",IF(orders!I334="Exc","Excelsa",IF(orders!I334="Ara","Arabica",IF(orders!I334="Lib","Liberica",""))))</f>
        <v>Arabica</v>
      </c>
      <c r="O334" t="str">
        <f t="shared" si="11"/>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4">
        <f>INDEX(products!$A$1:$G$49,MATCH(orders!$D335,products!$A$1:$A$49,0),MATCH(orders!L$1,products!$A$1:$G$1,0))</f>
        <v>5.97</v>
      </c>
      <c r="M335" s="4">
        <f t="shared" si="10"/>
        <v>23.88</v>
      </c>
      <c r="N335" t="str">
        <f>IF(I335="Rob","Robusta",IF(orders!I335="Exc","Excelsa",IF(orders!I335="Ara","Arabica",IF(orders!I335="Lib","Liberica",""))))</f>
        <v>Robusta</v>
      </c>
      <c r="O335" t="str">
        <f t="shared" si="11"/>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4">
        <f>INDEX(products!$A$1:$G$49,MATCH(orders!$D336,products!$A$1:$A$49,0),MATCH(orders!L$1,products!$A$1:$G$1,0))</f>
        <v>11.95</v>
      </c>
      <c r="M336" s="4">
        <f t="shared" si="10"/>
        <v>59.75</v>
      </c>
      <c r="N336" t="str">
        <f>IF(I336="Rob","Robusta",IF(orders!I336="Exc","Excelsa",IF(orders!I336="Ara","Arabica",IF(orders!I336="Lib","Liberica",""))))</f>
        <v>Robusta</v>
      </c>
      <c r="O336" t="str">
        <f t="shared" si="11"/>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4">
        <f>INDEX(products!$A$1:$G$49,MATCH(orders!$D337,products!$A$1:$A$49,0),MATCH(orders!L$1,products!$A$1:$G$1,0))</f>
        <v>4.7549999999999999</v>
      </c>
      <c r="M337" s="4">
        <f t="shared" si="10"/>
        <v>28.53</v>
      </c>
      <c r="N337" t="str">
        <f>IF(I337="Rob","Robusta",IF(orders!I337="Exc","Excelsa",IF(orders!I337="Ara","Arabica",IF(orders!I337="Lib","Liberica",""))))</f>
        <v>Liberica</v>
      </c>
      <c r="O337" t="str">
        <f t="shared" si="11"/>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4">
        <f>INDEX(products!$A$1:$G$49,MATCH(orders!$D338,products!$A$1:$A$49,0),MATCH(orders!L$1,products!$A$1:$G$1,0))</f>
        <v>11.25</v>
      </c>
      <c r="M338" s="4">
        <f t="shared" si="10"/>
        <v>45</v>
      </c>
      <c r="N338" t="str">
        <f>IF(I338="Rob","Robusta",IF(orders!I338="Exc","Excelsa",IF(orders!I338="Ara","Arabica",IF(orders!I338="Lib","Liberica",""))))</f>
        <v>Arabica</v>
      </c>
      <c r="O338" t="str">
        <f t="shared" si="11"/>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4">
        <f>INDEX(products!$A$1:$G$49,MATCH(orders!$D339,products!$A$1:$A$49,0),MATCH(orders!L$1,products!$A$1:$G$1,0))</f>
        <v>27.945</v>
      </c>
      <c r="M339" s="4">
        <f t="shared" si="10"/>
        <v>55.89</v>
      </c>
      <c r="N339" t="str">
        <f>IF(I339="Rob","Robusta",IF(orders!I339="Exc","Excelsa",IF(orders!I339="Ara","Arabica",IF(orders!I339="Lib","Liberica",""))))</f>
        <v>Excelsa</v>
      </c>
      <c r="O339" t="str">
        <f t="shared" si="11"/>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4">
        <f>INDEX(products!$A$1:$G$49,MATCH(orders!$D340,products!$A$1:$A$49,0),MATCH(orders!L$1,products!$A$1:$G$1,0))</f>
        <v>14.85</v>
      </c>
      <c r="M340" s="4">
        <f t="shared" si="10"/>
        <v>59.4</v>
      </c>
      <c r="N340" t="str">
        <f>IF(I340="Rob","Robusta",IF(orders!I340="Exc","Excelsa",IF(orders!I340="Ara","Arabica",IF(orders!I340="Lib","Liberica",""))))</f>
        <v>Excelsa</v>
      </c>
      <c r="O340" t="str">
        <f t="shared" si="11"/>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4">
        <f>INDEX(products!$A$1:$G$49,MATCH(orders!$D341,products!$A$1:$A$49,0),MATCH(orders!L$1,products!$A$1:$G$1,0))</f>
        <v>3.645</v>
      </c>
      <c r="M341" s="4">
        <f t="shared" si="10"/>
        <v>7.29</v>
      </c>
      <c r="N341" t="str">
        <f>IF(I341="Rob","Robusta",IF(orders!I341="Exc","Excelsa",IF(orders!I341="Ara","Arabica",IF(orders!I341="Lib","Liberica",""))))</f>
        <v>Excelsa</v>
      </c>
      <c r="O341" t="str">
        <f t="shared" si="11"/>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4">
        <f>INDEX(products!$A$1:$G$49,MATCH(orders!$D342,products!$A$1:$A$49,0),MATCH(orders!L$1,products!$A$1:$G$1,0))</f>
        <v>7.29</v>
      </c>
      <c r="M342" s="4">
        <f t="shared" si="10"/>
        <v>7.29</v>
      </c>
      <c r="N342" t="str">
        <f>IF(I342="Rob","Robusta",IF(orders!I342="Exc","Excelsa",IF(orders!I342="Ara","Arabica",IF(orders!I342="Lib","Liberica",""))))</f>
        <v>Excelsa</v>
      </c>
      <c r="O342" t="str">
        <f t="shared" si="11"/>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4">
        <f>INDEX(products!$A$1:$G$49,MATCH(orders!$D343,products!$A$1:$A$49,0),MATCH(orders!L$1,products!$A$1:$G$1,0))</f>
        <v>8.91</v>
      </c>
      <c r="M343" s="4">
        <f t="shared" si="10"/>
        <v>17.82</v>
      </c>
      <c r="N343" t="str">
        <f>IF(I343="Rob","Robusta",IF(orders!I343="Exc","Excelsa",IF(orders!I343="Ara","Arabica",IF(orders!I343="Lib","Liberica",""))))</f>
        <v>Excelsa</v>
      </c>
      <c r="O343" t="str">
        <f t="shared" si="11"/>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4">
        <f>INDEX(products!$A$1:$G$49,MATCH(orders!$D344,products!$A$1:$A$49,0),MATCH(orders!L$1,products!$A$1:$G$1,0))</f>
        <v>7.77</v>
      </c>
      <c r="M344" s="4">
        <f t="shared" si="10"/>
        <v>38.849999999999994</v>
      </c>
      <c r="N344" t="str">
        <f>IF(I344="Rob","Robusta",IF(orders!I344="Exc","Excelsa",IF(orders!I344="Ara","Arabica",IF(orders!I344="Lib","Liberica",""))))</f>
        <v>Liberica</v>
      </c>
      <c r="O344" t="str">
        <f t="shared" si="11"/>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4">
        <f>INDEX(products!$A$1:$G$49,MATCH(orders!$D345,products!$A$1:$A$49,0),MATCH(orders!L$1,products!$A$1:$G$1,0))</f>
        <v>5.3699999999999992</v>
      </c>
      <c r="M345" s="4">
        <f t="shared" si="10"/>
        <v>32.22</v>
      </c>
      <c r="N345" t="str">
        <f>IF(I345="Rob","Robusta",IF(orders!I345="Exc","Excelsa",IF(orders!I345="Ara","Arabica",IF(orders!I345="Lib","Liberica",""))))</f>
        <v>Robusta</v>
      </c>
      <c r="O345" t="str">
        <f t="shared" si="11"/>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4">
        <f>INDEX(products!$A$1:$G$49,MATCH(orders!$D346,products!$A$1:$A$49,0),MATCH(orders!L$1,products!$A$1:$G$1,0))</f>
        <v>9.9499999999999993</v>
      </c>
      <c r="M346" s="4">
        <f t="shared" si="10"/>
        <v>19.899999999999999</v>
      </c>
      <c r="N346" t="str">
        <f>IF(I346="Rob","Robusta",IF(orders!I346="Exc","Excelsa",IF(orders!I346="Ara","Arabica",IF(orders!I346="Lib","Liberica",""))))</f>
        <v>Robusta</v>
      </c>
      <c r="O346" t="str">
        <f t="shared" si="11"/>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4">
        <f>INDEX(products!$A$1:$G$49,MATCH(orders!$D347,products!$A$1:$A$49,0),MATCH(orders!L$1,products!$A$1:$G$1,0))</f>
        <v>11.95</v>
      </c>
      <c r="M347" s="4">
        <f t="shared" si="10"/>
        <v>59.75</v>
      </c>
      <c r="N347" t="str">
        <f>IF(I347="Rob","Robusta",IF(orders!I347="Exc","Excelsa",IF(orders!I347="Ara","Arabica",IF(orders!I347="Lib","Liberica",""))))</f>
        <v>Robusta</v>
      </c>
      <c r="O347" t="str">
        <f t="shared" si="11"/>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4">
        <f>INDEX(products!$A$1:$G$49,MATCH(orders!$D348,products!$A$1:$A$49,0),MATCH(orders!L$1,products!$A$1:$G$1,0))</f>
        <v>7.77</v>
      </c>
      <c r="M348" s="4">
        <f t="shared" si="10"/>
        <v>23.31</v>
      </c>
      <c r="N348" t="str">
        <f>IF(I348="Rob","Robusta",IF(orders!I348="Exc","Excelsa",IF(orders!I348="Ara","Arabica",IF(orders!I348="Lib","Liberica",""))))</f>
        <v>Arabica</v>
      </c>
      <c r="O348" t="str">
        <f t="shared" si="11"/>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4">
        <f>INDEX(products!$A$1:$G$49,MATCH(orders!$D349,products!$A$1:$A$49,0),MATCH(orders!L$1,products!$A$1:$G$1,0))</f>
        <v>14.55</v>
      </c>
      <c r="M349" s="4">
        <f t="shared" si="10"/>
        <v>43.650000000000006</v>
      </c>
      <c r="N349" t="str">
        <f>IF(I349="Rob","Robusta",IF(orders!I349="Exc","Excelsa",IF(orders!I349="Ara","Arabica",IF(orders!I349="Lib","Liberica",""))))</f>
        <v>Liberica</v>
      </c>
      <c r="O349" t="str">
        <f t="shared" si="11"/>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4">
        <f>INDEX(products!$A$1:$G$49,MATCH(orders!$D350,products!$A$1:$A$49,0),MATCH(orders!L$1,products!$A$1:$G$1,0))</f>
        <v>34.154999999999994</v>
      </c>
      <c r="M350" s="4">
        <f t="shared" si="10"/>
        <v>204.92999999999995</v>
      </c>
      <c r="N350" t="str">
        <f>IF(I350="Rob","Robusta",IF(orders!I350="Exc","Excelsa",IF(orders!I350="Ara","Arabica",IF(orders!I350="Lib","Liberica",""))))</f>
        <v>Excelsa</v>
      </c>
      <c r="O350" t="str">
        <f t="shared" si="11"/>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4">
        <f>INDEX(products!$A$1:$G$49,MATCH(orders!$D351,products!$A$1:$A$49,0),MATCH(orders!L$1,products!$A$1:$G$1,0))</f>
        <v>3.5849999999999995</v>
      </c>
      <c r="M351" s="4">
        <f t="shared" si="10"/>
        <v>14.339999999999998</v>
      </c>
      <c r="N351" t="str">
        <f>IF(I351="Rob","Robusta",IF(orders!I351="Exc","Excelsa",IF(orders!I351="Ara","Arabica",IF(orders!I351="Lib","Liberica",""))))</f>
        <v>Robusta</v>
      </c>
      <c r="O351" t="str">
        <f t="shared" si="11"/>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4">
        <f>INDEX(products!$A$1:$G$49,MATCH(orders!$D352,products!$A$1:$A$49,0),MATCH(orders!L$1,products!$A$1:$G$1,0))</f>
        <v>5.97</v>
      </c>
      <c r="M352" s="4">
        <f t="shared" si="10"/>
        <v>23.88</v>
      </c>
      <c r="N352" t="str">
        <f>IF(I352="Rob","Robusta",IF(orders!I352="Exc","Excelsa",IF(orders!I352="Ara","Arabica",IF(orders!I352="Lib","Liberica",""))))</f>
        <v>Arabica</v>
      </c>
      <c r="O352" t="str">
        <f t="shared" si="11"/>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4">
        <f>INDEX(products!$A$1:$G$49,MATCH(orders!$D353,products!$A$1:$A$49,0),MATCH(orders!L$1,products!$A$1:$G$1,0))</f>
        <v>11.25</v>
      </c>
      <c r="M353" s="4">
        <f t="shared" si="10"/>
        <v>22.5</v>
      </c>
      <c r="N353" t="str">
        <f>IF(I353="Rob","Robusta",IF(orders!I353="Exc","Excelsa",IF(orders!I353="Ara","Arabica",IF(orders!I353="Lib","Liberica",""))))</f>
        <v>Arabica</v>
      </c>
      <c r="O353" t="str">
        <f t="shared" si="11"/>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4">
        <f>INDEX(products!$A$1:$G$49,MATCH(orders!$D354,products!$A$1:$A$49,0),MATCH(orders!L$1,products!$A$1:$G$1,0))</f>
        <v>7.29</v>
      </c>
      <c r="M354" s="4">
        <f t="shared" si="10"/>
        <v>36.450000000000003</v>
      </c>
      <c r="N354" t="str">
        <f>IF(I354="Rob","Robusta",IF(orders!I354="Exc","Excelsa",IF(orders!I354="Ara","Arabica",IF(orders!I354="Lib","Liberica",""))))</f>
        <v>Excelsa</v>
      </c>
      <c r="O354" t="str">
        <f t="shared" si="11"/>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4">
        <f>INDEX(products!$A$1:$G$49,MATCH(orders!$D355,products!$A$1:$A$49,0),MATCH(orders!L$1,products!$A$1:$G$1,0))</f>
        <v>6.75</v>
      </c>
      <c r="M355" s="4">
        <f t="shared" si="10"/>
        <v>27</v>
      </c>
      <c r="N355" t="str">
        <f>IF(I355="Rob","Robusta",IF(orders!I355="Exc","Excelsa",IF(orders!I355="Ara","Arabica",IF(orders!I355="Lib","Liberica",""))))</f>
        <v>Arabica</v>
      </c>
      <c r="O355" t="str">
        <f t="shared" si="11"/>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4">
        <f>INDEX(products!$A$1:$G$49,MATCH(orders!$D356,products!$A$1:$A$49,0),MATCH(orders!L$1,products!$A$1:$G$1,0))</f>
        <v>25.874999999999996</v>
      </c>
      <c r="M356" s="4">
        <f t="shared" si="10"/>
        <v>155.24999999999997</v>
      </c>
      <c r="N356" t="str">
        <f>IF(I356="Rob","Robusta",IF(orders!I356="Exc","Excelsa",IF(orders!I356="Ara","Arabica",IF(orders!I356="Lib","Liberica",""))))</f>
        <v>Arabica</v>
      </c>
      <c r="O356" t="str">
        <f t="shared" si="11"/>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4">
        <f>INDEX(products!$A$1:$G$49,MATCH(orders!$D357,products!$A$1:$A$49,0),MATCH(orders!L$1,products!$A$1:$G$1,0))</f>
        <v>22.884999999999998</v>
      </c>
      <c r="M357" s="4">
        <f t="shared" si="10"/>
        <v>114.42499999999998</v>
      </c>
      <c r="N357" t="str">
        <f>IF(I357="Rob","Robusta",IF(orders!I357="Exc","Excelsa",IF(orders!I357="Ara","Arabica",IF(orders!I357="Lib","Liberica",""))))</f>
        <v>Arabica</v>
      </c>
      <c r="O357" t="str">
        <f t="shared" si="11"/>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4">
        <f>INDEX(products!$A$1:$G$49,MATCH(orders!$D358,products!$A$1:$A$49,0),MATCH(orders!L$1,products!$A$1:$G$1,0))</f>
        <v>12.95</v>
      </c>
      <c r="M358" s="4">
        <f t="shared" si="10"/>
        <v>51.8</v>
      </c>
      <c r="N358" t="str">
        <f>IF(I358="Rob","Robusta",IF(orders!I358="Exc","Excelsa",IF(orders!I358="Ara","Arabica",IF(orders!I358="Lib","Liberica",""))))</f>
        <v>Liberica</v>
      </c>
      <c r="O358" t="str">
        <f t="shared" si="11"/>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4">
        <f>INDEX(products!$A$1:$G$49,MATCH(orders!$D359,products!$A$1:$A$49,0),MATCH(orders!L$1,products!$A$1:$G$1,0))</f>
        <v>25.874999999999996</v>
      </c>
      <c r="M359" s="4">
        <f t="shared" si="10"/>
        <v>155.24999999999997</v>
      </c>
      <c r="N359" t="str">
        <f>IF(I359="Rob","Robusta",IF(orders!I359="Exc","Excelsa",IF(orders!I359="Ara","Arabica",IF(orders!I359="Lib","Liberica",""))))</f>
        <v>Arabica</v>
      </c>
      <c r="O359" t="str">
        <f t="shared" si="11"/>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4">
        <f>INDEX(products!$A$1:$G$49,MATCH(orders!$D360,products!$A$1:$A$49,0),MATCH(orders!L$1,products!$A$1:$G$1,0))</f>
        <v>29.784999999999997</v>
      </c>
      <c r="M360" s="4">
        <f t="shared" si="10"/>
        <v>29.784999999999997</v>
      </c>
      <c r="N360" t="str">
        <f>IF(I360="Rob","Robusta",IF(orders!I360="Exc","Excelsa",IF(orders!I360="Ara","Arabica",IF(orders!I360="Lib","Liberica",""))))</f>
        <v>Arabica</v>
      </c>
      <c r="O360" t="str">
        <f t="shared" si="11"/>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4">
        <f>INDEX(products!$A$1:$G$49,MATCH(orders!$D361,products!$A$1:$A$49,0),MATCH(orders!L$1,products!$A$1:$G$1,0))</f>
        <v>3.5849999999999995</v>
      </c>
      <c r="M361" s="4">
        <f t="shared" si="10"/>
        <v>21.509999999999998</v>
      </c>
      <c r="N361" t="str">
        <f>IF(I361="Rob","Robusta",IF(orders!I361="Exc","Excelsa",IF(orders!I361="Ara","Arabica",IF(orders!I361="Lib","Liberica",""))))</f>
        <v>Robusta</v>
      </c>
      <c r="O361" t="str">
        <f t="shared" si="11"/>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4">
        <f>INDEX(products!$A$1:$G$49,MATCH(orders!$D362,products!$A$1:$A$49,0),MATCH(orders!L$1,products!$A$1:$G$1,0))</f>
        <v>20.584999999999997</v>
      </c>
      <c r="M362" s="4">
        <f t="shared" si="10"/>
        <v>41.169999999999995</v>
      </c>
      <c r="N362" t="str">
        <f>IF(I362="Rob","Robusta",IF(orders!I362="Exc","Excelsa",IF(orders!I362="Ara","Arabica",IF(orders!I362="Lib","Liberica",""))))</f>
        <v>Robusta</v>
      </c>
      <c r="O362" t="str">
        <f t="shared" si="11"/>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4">
        <f>INDEX(products!$A$1:$G$49,MATCH(orders!$D363,products!$A$1:$A$49,0),MATCH(orders!L$1,products!$A$1:$G$1,0))</f>
        <v>5.97</v>
      </c>
      <c r="M363" s="4">
        <f t="shared" si="10"/>
        <v>5.97</v>
      </c>
      <c r="N363" t="str">
        <f>IF(I363="Rob","Robusta",IF(orders!I363="Exc","Excelsa",IF(orders!I363="Ara","Arabica",IF(orders!I363="Lib","Liberica",""))))</f>
        <v>Robusta</v>
      </c>
      <c r="O363" t="str">
        <f t="shared" si="11"/>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4">
        <f>INDEX(products!$A$1:$G$49,MATCH(orders!$D364,products!$A$1:$A$49,0),MATCH(orders!L$1,products!$A$1:$G$1,0))</f>
        <v>14.85</v>
      </c>
      <c r="M364" s="4">
        <f t="shared" si="10"/>
        <v>74.25</v>
      </c>
      <c r="N364" t="str">
        <f>IF(I364="Rob","Robusta",IF(orders!I364="Exc","Excelsa",IF(orders!I364="Ara","Arabica",IF(orders!I364="Lib","Liberica",""))))</f>
        <v>Excelsa</v>
      </c>
      <c r="O364" t="str">
        <f t="shared" si="11"/>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4">
        <f>INDEX(products!$A$1:$G$49,MATCH(orders!$D365,products!$A$1:$A$49,0),MATCH(orders!L$1,products!$A$1:$G$1,0))</f>
        <v>14.55</v>
      </c>
      <c r="M365" s="4">
        <f t="shared" si="10"/>
        <v>87.300000000000011</v>
      </c>
      <c r="N365" t="str">
        <f>IF(I365="Rob","Robusta",IF(orders!I365="Exc","Excelsa",IF(orders!I365="Ara","Arabica",IF(orders!I365="Lib","Liberica",""))))</f>
        <v>Liberica</v>
      </c>
      <c r="O365" t="str">
        <f t="shared" si="11"/>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4">
        <f>INDEX(products!$A$1:$G$49,MATCH(orders!$D366,products!$A$1:$A$49,0),MATCH(orders!L$1,products!$A$1:$G$1,0))</f>
        <v>12.15</v>
      </c>
      <c r="M366" s="4">
        <f t="shared" si="10"/>
        <v>72.900000000000006</v>
      </c>
      <c r="N366" t="str">
        <f>IF(I366="Rob","Robusta",IF(orders!I366="Exc","Excelsa",IF(orders!I366="Ara","Arabica",IF(orders!I366="Lib","Liberica",""))))</f>
        <v>Excelsa</v>
      </c>
      <c r="O366" t="str">
        <f t="shared" si="11"/>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4">
        <f>INDEX(products!$A$1:$G$49,MATCH(orders!$D367,products!$A$1:$A$49,0),MATCH(orders!L$1,products!$A$1:$G$1,0))</f>
        <v>7.77</v>
      </c>
      <c r="M367" s="4">
        <f t="shared" si="10"/>
        <v>7.77</v>
      </c>
      <c r="N367" t="str">
        <f>IF(I367="Rob","Robusta",IF(orders!I367="Exc","Excelsa",IF(orders!I367="Ara","Arabica",IF(orders!I367="Lib","Liberica",""))))</f>
        <v>Liberica</v>
      </c>
      <c r="O367" t="str">
        <f t="shared" si="11"/>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4">
        <f>INDEX(products!$A$1:$G$49,MATCH(orders!$D368,products!$A$1:$A$49,0),MATCH(orders!L$1,products!$A$1:$G$1,0))</f>
        <v>7.29</v>
      </c>
      <c r="M368" s="4">
        <f t="shared" si="10"/>
        <v>43.74</v>
      </c>
      <c r="N368" t="str">
        <f>IF(I368="Rob","Robusta",IF(orders!I368="Exc","Excelsa",IF(orders!I368="Ara","Arabica",IF(orders!I368="Lib","Liberica",""))))</f>
        <v>Excelsa</v>
      </c>
      <c r="O368" t="str">
        <f t="shared" si="11"/>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4">
        <f>INDEX(products!$A$1:$G$49,MATCH(orders!$D369,products!$A$1:$A$49,0),MATCH(orders!L$1,products!$A$1:$G$1,0))</f>
        <v>4.3650000000000002</v>
      </c>
      <c r="M369" s="4">
        <f t="shared" si="10"/>
        <v>8.73</v>
      </c>
      <c r="N369" t="str">
        <f>IF(I369="Rob","Robusta",IF(orders!I369="Exc","Excelsa",IF(orders!I369="Ara","Arabica",IF(orders!I369="Lib","Liberica",""))))</f>
        <v>Liberica</v>
      </c>
      <c r="O369" t="str">
        <f t="shared" si="11"/>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4">
        <f>INDEX(products!$A$1:$G$49,MATCH(orders!$D370,products!$A$1:$A$49,0),MATCH(orders!L$1,products!$A$1:$G$1,0))</f>
        <v>31.624999999999996</v>
      </c>
      <c r="M370" s="4">
        <f t="shared" si="10"/>
        <v>63.249999999999993</v>
      </c>
      <c r="N370" t="str">
        <f>IF(I370="Rob","Robusta",IF(orders!I370="Exc","Excelsa",IF(orders!I370="Ara","Arabica",IF(orders!I370="Lib","Liberica",""))))</f>
        <v>Excelsa</v>
      </c>
      <c r="O370" t="str">
        <f t="shared" si="11"/>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4">
        <f>INDEX(products!$A$1:$G$49,MATCH(orders!$D371,products!$A$1:$A$49,0),MATCH(orders!L$1,products!$A$1:$G$1,0))</f>
        <v>8.91</v>
      </c>
      <c r="M371" s="4">
        <f t="shared" si="10"/>
        <v>8.91</v>
      </c>
      <c r="N371" t="str">
        <f>IF(I371="Rob","Robusta",IF(orders!I371="Exc","Excelsa",IF(orders!I371="Ara","Arabica",IF(orders!I371="Lib","Liberica",""))))</f>
        <v>Excelsa</v>
      </c>
      <c r="O371" t="str">
        <f t="shared" si="11"/>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4">
        <f>INDEX(products!$A$1:$G$49,MATCH(orders!$D372,products!$A$1:$A$49,0),MATCH(orders!L$1,products!$A$1:$G$1,0))</f>
        <v>12.15</v>
      </c>
      <c r="M372" s="4">
        <f t="shared" si="10"/>
        <v>24.3</v>
      </c>
      <c r="N372" t="str">
        <f>IF(I372="Rob","Robusta",IF(orders!I372="Exc","Excelsa",IF(orders!I372="Ara","Arabica",IF(orders!I372="Lib","Liberica",""))))</f>
        <v>Excelsa</v>
      </c>
      <c r="O372" t="str">
        <f t="shared" si="11"/>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4">
        <f>INDEX(products!$A$1:$G$49,MATCH(orders!$D373,products!$A$1:$A$49,0),MATCH(orders!L$1,products!$A$1:$G$1,0))</f>
        <v>7.77</v>
      </c>
      <c r="M373" s="4">
        <f t="shared" si="10"/>
        <v>46.62</v>
      </c>
      <c r="N373" t="str">
        <f>IF(I373="Rob","Robusta",IF(orders!I373="Exc","Excelsa",IF(orders!I373="Ara","Arabica",IF(orders!I373="Lib","Liberica",""))))</f>
        <v>Arabica</v>
      </c>
      <c r="O373" t="str">
        <f t="shared" si="11"/>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4">
        <f>INDEX(products!$A$1:$G$49,MATCH(orders!$D374,products!$A$1:$A$49,0),MATCH(orders!L$1,products!$A$1:$G$1,0))</f>
        <v>7.169999999999999</v>
      </c>
      <c r="M374" s="4">
        <f t="shared" si="10"/>
        <v>43.019999999999996</v>
      </c>
      <c r="N374" t="str">
        <f>IF(I374="Rob","Robusta",IF(orders!I374="Exc","Excelsa",IF(orders!I374="Ara","Arabica",IF(orders!I374="Lib","Liberica",""))))</f>
        <v>Robusta</v>
      </c>
      <c r="O374" t="str">
        <f t="shared" si="11"/>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4">
        <f>INDEX(products!$A$1:$G$49,MATCH(orders!$D375,products!$A$1:$A$49,0),MATCH(orders!L$1,products!$A$1:$G$1,0))</f>
        <v>5.97</v>
      </c>
      <c r="M375" s="4">
        <f t="shared" si="10"/>
        <v>17.91</v>
      </c>
      <c r="N375" t="str">
        <f>IF(I375="Rob","Robusta",IF(orders!I375="Exc","Excelsa",IF(orders!I375="Ara","Arabica",IF(orders!I375="Lib","Liberica",""))))</f>
        <v>Arabica</v>
      </c>
      <c r="O375" t="str">
        <f t="shared" si="11"/>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4">
        <f>INDEX(products!$A$1:$G$49,MATCH(orders!$D376,products!$A$1:$A$49,0),MATCH(orders!L$1,products!$A$1:$G$1,0))</f>
        <v>9.51</v>
      </c>
      <c r="M376" s="4">
        <f t="shared" si="10"/>
        <v>38.04</v>
      </c>
      <c r="N376" t="str">
        <f>IF(I376="Rob","Robusta",IF(orders!I376="Exc","Excelsa",IF(orders!I376="Ara","Arabica",IF(orders!I376="Lib","Liberica",""))))</f>
        <v>Liberica</v>
      </c>
      <c r="O376" t="str">
        <f t="shared" si="11"/>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4">
        <f>INDEX(products!$A$1:$G$49,MATCH(orders!$D377,products!$A$1:$A$49,0),MATCH(orders!L$1,products!$A$1:$G$1,0))</f>
        <v>3.375</v>
      </c>
      <c r="M377" s="4">
        <f t="shared" si="10"/>
        <v>6.75</v>
      </c>
      <c r="N377" t="str">
        <f>IF(I377="Rob","Robusta",IF(orders!I377="Exc","Excelsa",IF(orders!I377="Ara","Arabica",IF(orders!I377="Lib","Liberica",""))))</f>
        <v>Arabica</v>
      </c>
      <c r="O377" t="str">
        <f t="shared" si="11"/>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4">
        <f>INDEX(products!$A$1:$G$49,MATCH(orders!$D378,products!$A$1:$A$49,0),MATCH(orders!L$1,products!$A$1:$G$1,0))</f>
        <v>5.97</v>
      </c>
      <c r="M378" s="4">
        <f t="shared" si="10"/>
        <v>5.97</v>
      </c>
      <c r="N378" t="str">
        <f>IF(I378="Rob","Robusta",IF(orders!I378="Exc","Excelsa",IF(orders!I378="Ara","Arabica",IF(orders!I378="Lib","Liberica",""))))</f>
        <v>Robusta</v>
      </c>
      <c r="O378" t="str">
        <f t="shared" si="11"/>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4">
        <f>INDEX(products!$A$1:$G$49,MATCH(orders!$D379,products!$A$1:$A$49,0),MATCH(orders!L$1,products!$A$1:$G$1,0))</f>
        <v>2.6849999999999996</v>
      </c>
      <c r="M379" s="4">
        <f t="shared" si="10"/>
        <v>8.0549999999999997</v>
      </c>
      <c r="N379" t="str">
        <f>IF(I379="Rob","Robusta",IF(orders!I379="Exc","Excelsa",IF(orders!I379="Ara","Arabica",IF(orders!I379="Lib","Liberica",""))))</f>
        <v>Robusta</v>
      </c>
      <c r="O379" t="str">
        <f t="shared" si="11"/>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4">
        <f>INDEX(products!$A$1:$G$49,MATCH(orders!$D380,products!$A$1:$A$49,0),MATCH(orders!L$1,products!$A$1:$G$1,0))</f>
        <v>7.77</v>
      </c>
      <c r="M380" s="4">
        <f t="shared" si="10"/>
        <v>23.31</v>
      </c>
      <c r="N380" t="str">
        <f>IF(I380="Rob","Robusta",IF(orders!I380="Exc","Excelsa",IF(orders!I380="Ara","Arabica",IF(orders!I380="Lib","Liberica",""))))</f>
        <v>Arabica</v>
      </c>
      <c r="O380" t="str">
        <f t="shared" si="11"/>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4">
        <f>INDEX(products!$A$1:$G$49,MATCH(orders!$D381,products!$A$1:$A$49,0),MATCH(orders!L$1,products!$A$1:$G$1,0))</f>
        <v>7.169999999999999</v>
      </c>
      <c r="M381" s="4">
        <f t="shared" si="10"/>
        <v>43.019999999999996</v>
      </c>
      <c r="N381" t="str">
        <f>IF(I381="Rob","Robusta",IF(orders!I381="Exc","Excelsa",IF(orders!I381="Ara","Arabica",IF(orders!I381="Lib","Liberica",""))))</f>
        <v>Robusta</v>
      </c>
      <c r="O381" t="str">
        <f t="shared" si="11"/>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4">
        <f>INDEX(products!$A$1:$G$49,MATCH(orders!$D382,products!$A$1:$A$49,0),MATCH(orders!L$1,products!$A$1:$G$1,0))</f>
        <v>7.77</v>
      </c>
      <c r="M382" s="4">
        <f t="shared" si="10"/>
        <v>23.31</v>
      </c>
      <c r="N382" t="str">
        <f>IF(I382="Rob","Robusta",IF(orders!I382="Exc","Excelsa",IF(orders!I382="Ara","Arabica",IF(orders!I382="Lib","Liberica",""))))</f>
        <v>Liberica</v>
      </c>
      <c r="O382" t="str">
        <f t="shared" si="11"/>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4">
        <f>INDEX(products!$A$1:$G$49,MATCH(orders!$D383,products!$A$1:$A$49,0),MATCH(orders!L$1,products!$A$1:$G$1,0))</f>
        <v>2.9849999999999999</v>
      </c>
      <c r="M383" s="4">
        <f t="shared" si="10"/>
        <v>14.924999999999999</v>
      </c>
      <c r="N383" t="str">
        <f>IF(I383="Rob","Robusta",IF(orders!I383="Exc","Excelsa",IF(orders!I383="Ara","Arabica",IF(orders!I383="Lib","Liberica",""))))</f>
        <v>Arabica</v>
      </c>
      <c r="O383" t="str">
        <f t="shared" si="11"/>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4">
        <f>INDEX(products!$A$1:$G$49,MATCH(orders!$D384,products!$A$1:$A$49,0),MATCH(orders!L$1,products!$A$1:$G$1,0))</f>
        <v>7.29</v>
      </c>
      <c r="M384" s="4">
        <f t="shared" si="10"/>
        <v>21.87</v>
      </c>
      <c r="N384" t="str">
        <f>IF(I384="Rob","Robusta",IF(orders!I384="Exc","Excelsa",IF(orders!I384="Ara","Arabica",IF(orders!I384="Lib","Liberica",""))))</f>
        <v>Excelsa</v>
      </c>
      <c r="O384" t="str">
        <f t="shared" si="11"/>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4">
        <f>INDEX(products!$A$1:$G$49,MATCH(orders!$D385,products!$A$1:$A$49,0),MATCH(orders!L$1,products!$A$1:$G$1,0))</f>
        <v>8.91</v>
      </c>
      <c r="M385" s="4">
        <f t="shared" si="10"/>
        <v>53.46</v>
      </c>
      <c r="N385" t="str">
        <f>IF(I385="Rob","Robusta",IF(orders!I385="Exc","Excelsa",IF(orders!I385="Ara","Arabica",IF(orders!I385="Lib","Liberica",""))))</f>
        <v>Excelsa</v>
      </c>
      <c r="O385" t="str">
        <f t="shared" si="11"/>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4">
        <f>INDEX(products!$A$1:$G$49,MATCH(orders!$D386,products!$A$1:$A$49,0),MATCH(orders!L$1,products!$A$1:$G$1,0))</f>
        <v>29.784999999999997</v>
      </c>
      <c r="M386" s="4">
        <f t="shared" si="10"/>
        <v>119.13999999999999</v>
      </c>
      <c r="N386" t="str">
        <f>IF(I386="Rob","Robusta",IF(orders!I386="Exc","Excelsa",IF(orders!I386="Ara","Arabica",IF(orders!I386="Lib","Liberica",""))))</f>
        <v>Arabica</v>
      </c>
      <c r="O386" t="str">
        <f t="shared" si="11"/>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4">
        <f>INDEX(products!$A$1:$G$49,MATCH(orders!$D387,products!$A$1:$A$49,0),MATCH(orders!L$1,products!$A$1:$G$1,0))</f>
        <v>8.73</v>
      </c>
      <c r="M387" s="4">
        <f t="shared" ref="M387:M450" si="12">E387*L387</f>
        <v>43.650000000000006</v>
      </c>
      <c r="N387" t="str">
        <f>IF(I387="Rob","Robusta",IF(orders!I387="Exc","Excelsa",IF(orders!I387="Ara","Arabica",IF(orders!I387="Lib","Liberica",""))))</f>
        <v>Liberica</v>
      </c>
      <c r="O387" t="str">
        <f t="shared" ref="O387:O450" si="13">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4">
        <f>INDEX(products!$A$1:$G$49,MATCH(orders!$D388,products!$A$1:$A$49,0),MATCH(orders!L$1,products!$A$1:$G$1,0))</f>
        <v>2.9849999999999999</v>
      </c>
      <c r="M388" s="4">
        <f t="shared" si="12"/>
        <v>17.91</v>
      </c>
      <c r="N388" t="str">
        <f>IF(I388="Rob","Robusta",IF(orders!I388="Exc","Excelsa",IF(orders!I388="Ara","Arabica",IF(orders!I388="Lib","Liberica",""))))</f>
        <v>Arabica</v>
      </c>
      <c r="O388" t="str">
        <f t="shared" si="13"/>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4">
        <f>INDEX(products!$A$1:$G$49,MATCH(orders!$D389,products!$A$1:$A$49,0),MATCH(orders!L$1,products!$A$1:$G$1,0))</f>
        <v>14.85</v>
      </c>
      <c r="M389" s="4">
        <f t="shared" si="12"/>
        <v>74.25</v>
      </c>
      <c r="N389" t="str">
        <f>IF(I389="Rob","Robusta",IF(orders!I389="Exc","Excelsa",IF(orders!I389="Ara","Arabica",IF(orders!I389="Lib","Liberica",""))))</f>
        <v>Excelsa</v>
      </c>
      <c r="O389" t="str">
        <f t="shared" si="13"/>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4">
        <f>INDEX(products!$A$1:$G$49,MATCH(orders!$D390,products!$A$1:$A$49,0),MATCH(orders!L$1,products!$A$1:$G$1,0))</f>
        <v>3.8849999999999998</v>
      </c>
      <c r="M390" s="4">
        <f t="shared" si="12"/>
        <v>11.654999999999999</v>
      </c>
      <c r="N390" t="str">
        <f>IF(I390="Rob","Robusta",IF(orders!I390="Exc","Excelsa",IF(orders!I390="Ara","Arabica",IF(orders!I390="Lib","Liberica",""))))</f>
        <v>Liberica</v>
      </c>
      <c r="O390" t="str">
        <f t="shared" si="13"/>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4">
        <f>INDEX(products!$A$1:$G$49,MATCH(orders!$D391,products!$A$1:$A$49,0),MATCH(orders!L$1,products!$A$1:$G$1,0))</f>
        <v>7.77</v>
      </c>
      <c r="M391" s="4">
        <f t="shared" si="12"/>
        <v>23.31</v>
      </c>
      <c r="N391" t="str">
        <f>IF(I391="Rob","Robusta",IF(orders!I391="Exc","Excelsa",IF(orders!I391="Ara","Arabica",IF(orders!I391="Lib","Liberica",""))))</f>
        <v>Liberica</v>
      </c>
      <c r="O391" t="str">
        <f t="shared" si="13"/>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4">
        <f>INDEX(products!$A$1:$G$49,MATCH(orders!$D392,products!$A$1:$A$49,0),MATCH(orders!L$1,products!$A$1:$G$1,0))</f>
        <v>7.29</v>
      </c>
      <c r="M392" s="4">
        <f t="shared" si="12"/>
        <v>14.58</v>
      </c>
      <c r="N392" t="str">
        <f>IF(I392="Rob","Robusta",IF(orders!I392="Exc","Excelsa",IF(orders!I392="Ara","Arabica",IF(orders!I392="Lib","Liberica",""))))</f>
        <v>Excelsa</v>
      </c>
      <c r="O392" t="str">
        <f t="shared" si="13"/>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4">
        <f>INDEX(products!$A$1:$G$49,MATCH(orders!$D393,products!$A$1:$A$49,0),MATCH(orders!L$1,products!$A$1:$G$1,0))</f>
        <v>6.75</v>
      </c>
      <c r="M393" s="4">
        <f t="shared" si="12"/>
        <v>13.5</v>
      </c>
      <c r="N393" t="str">
        <f>IF(I393="Rob","Robusta",IF(orders!I393="Exc","Excelsa",IF(orders!I393="Ara","Arabica",IF(orders!I393="Lib","Liberica",""))))</f>
        <v>Arabica</v>
      </c>
      <c r="O393" t="str">
        <f t="shared" si="13"/>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4">
        <f>INDEX(products!$A$1:$G$49,MATCH(orders!$D394,products!$A$1:$A$49,0),MATCH(orders!L$1,products!$A$1:$G$1,0))</f>
        <v>14.85</v>
      </c>
      <c r="M394" s="4">
        <f t="shared" si="12"/>
        <v>89.1</v>
      </c>
      <c r="N394" t="str">
        <f>IF(I394="Rob","Robusta",IF(orders!I394="Exc","Excelsa",IF(orders!I394="Ara","Arabica",IF(orders!I394="Lib","Liberica",""))))</f>
        <v>Excelsa</v>
      </c>
      <c r="O394" t="str">
        <f t="shared" si="13"/>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4">
        <f>INDEX(products!$A$1:$G$49,MATCH(orders!$D395,products!$A$1:$A$49,0),MATCH(orders!L$1,products!$A$1:$G$1,0))</f>
        <v>3.8849999999999998</v>
      </c>
      <c r="M395" s="4">
        <f t="shared" si="12"/>
        <v>3.8849999999999998</v>
      </c>
      <c r="N395" t="str">
        <f>IF(I395="Rob","Robusta",IF(orders!I395="Exc","Excelsa",IF(orders!I395="Ara","Arabica",IF(orders!I395="Lib","Liberica",""))))</f>
        <v>Arabica</v>
      </c>
      <c r="O395" t="str">
        <f t="shared" si="13"/>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4">
        <f>INDEX(products!$A$1:$G$49,MATCH(orders!$D396,products!$A$1:$A$49,0),MATCH(orders!L$1,products!$A$1:$G$1,0))</f>
        <v>27.484999999999996</v>
      </c>
      <c r="M396" s="4">
        <f t="shared" si="12"/>
        <v>109.93999999999998</v>
      </c>
      <c r="N396" t="str">
        <f>IF(I396="Rob","Robusta",IF(orders!I396="Exc","Excelsa",IF(orders!I396="Ara","Arabica",IF(orders!I396="Lib","Liberica",""))))</f>
        <v>Robusta</v>
      </c>
      <c r="O396" t="str">
        <f t="shared" si="13"/>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4">
        <f>INDEX(products!$A$1:$G$49,MATCH(orders!$D397,products!$A$1:$A$49,0),MATCH(orders!L$1,products!$A$1:$G$1,0))</f>
        <v>7.77</v>
      </c>
      <c r="M397" s="4">
        <f t="shared" si="12"/>
        <v>46.62</v>
      </c>
      <c r="N397" t="str">
        <f>IF(I397="Rob","Robusta",IF(orders!I397="Exc","Excelsa",IF(orders!I397="Ara","Arabica",IF(orders!I397="Lib","Liberica",""))))</f>
        <v>Liberica</v>
      </c>
      <c r="O397" t="str">
        <f t="shared" si="13"/>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4">
        <f>INDEX(products!$A$1:$G$49,MATCH(orders!$D398,products!$A$1:$A$49,0),MATCH(orders!L$1,products!$A$1:$G$1,0))</f>
        <v>7.77</v>
      </c>
      <c r="M398" s="4">
        <f t="shared" si="12"/>
        <v>38.849999999999994</v>
      </c>
      <c r="N398" t="str">
        <f>IF(I398="Rob","Robusta",IF(orders!I398="Exc","Excelsa",IF(orders!I398="Ara","Arabica",IF(orders!I398="Lib","Liberica",""))))</f>
        <v>Arabica</v>
      </c>
      <c r="O398" t="str">
        <f t="shared" si="13"/>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4">
        <f>INDEX(products!$A$1:$G$49,MATCH(orders!$D399,products!$A$1:$A$49,0),MATCH(orders!L$1,products!$A$1:$G$1,0))</f>
        <v>7.77</v>
      </c>
      <c r="M399" s="4">
        <f t="shared" si="12"/>
        <v>31.08</v>
      </c>
      <c r="N399" t="str">
        <f>IF(I399="Rob","Robusta",IF(orders!I399="Exc","Excelsa",IF(orders!I399="Ara","Arabica",IF(orders!I399="Lib","Liberica",""))))</f>
        <v>Liberica</v>
      </c>
      <c r="O399" t="str">
        <f t="shared" si="13"/>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4">
        <f>INDEX(products!$A$1:$G$49,MATCH(orders!$D400,products!$A$1:$A$49,0),MATCH(orders!L$1,products!$A$1:$G$1,0))</f>
        <v>2.9849999999999999</v>
      </c>
      <c r="M400" s="4">
        <f t="shared" si="12"/>
        <v>17.91</v>
      </c>
      <c r="N400" t="str">
        <f>IF(I400="Rob","Robusta",IF(orders!I400="Exc","Excelsa",IF(orders!I400="Ara","Arabica",IF(orders!I400="Lib","Liberica",""))))</f>
        <v>Arabica</v>
      </c>
      <c r="O400" t="str">
        <f t="shared" si="13"/>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4">
        <f>INDEX(products!$A$1:$G$49,MATCH(orders!$D401,products!$A$1:$A$49,0),MATCH(orders!L$1,products!$A$1:$G$1,0))</f>
        <v>27.945</v>
      </c>
      <c r="M401" s="4">
        <f t="shared" si="12"/>
        <v>167.67000000000002</v>
      </c>
      <c r="N401" t="str">
        <f>IF(I401="Rob","Robusta",IF(orders!I401="Exc","Excelsa",IF(orders!I401="Ara","Arabica",IF(orders!I401="Lib","Liberica",""))))</f>
        <v>Excelsa</v>
      </c>
      <c r="O401" t="str">
        <f t="shared" si="13"/>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4">
        <f>INDEX(products!$A$1:$G$49,MATCH(orders!$D402,products!$A$1:$A$49,0),MATCH(orders!L$1,products!$A$1:$G$1,0))</f>
        <v>15.85</v>
      </c>
      <c r="M402" s="4">
        <f t="shared" si="12"/>
        <v>63.4</v>
      </c>
      <c r="N402" t="str">
        <f>IF(I402="Rob","Robusta",IF(orders!I402="Exc","Excelsa",IF(orders!I402="Ara","Arabica",IF(orders!I402="Lib","Liberica",""))))</f>
        <v>Liberica</v>
      </c>
      <c r="O402" t="str">
        <f t="shared" si="13"/>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4">
        <f>INDEX(products!$A$1:$G$49,MATCH(orders!$D403,products!$A$1:$A$49,0),MATCH(orders!L$1,products!$A$1:$G$1,0))</f>
        <v>4.3650000000000002</v>
      </c>
      <c r="M403" s="4">
        <f t="shared" si="12"/>
        <v>8.73</v>
      </c>
      <c r="N403" t="str">
        <f>IF(I403="Rob","Robusta",IF(orders!I403="Exc","Excelsa",IF(orders!I403="Ara","Arabica",IF(orders!I403="Lib","Liberica",""))))</f>
        <v>Liberica</v>
      </c>
      <c r="O403" t="str">
        <f t="shared" si="13"/>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4">
        <f>INDEX(products!$A$1:$G$49,MATCH(orders!$D404,products!$A$1:$A$49,0),MATCH(orders!L$1,products!$A$1:$G$1,0))</f>
        <v>8.9499999999999993</v>
      </c>
      <c r="M404" s="4">
        <f t="shared" si="12"/>
        <v>26.849999999999998</v>
      </c>
      <c r="N404" t="str">
        <f>IF(I404="Rob","Robusta",IF(orders!I404="Exc","Excelsa",IF(orders!I404="Ara","Arabica",IF(orders!I404="Lib","Liberica",""))))</f>
        <v>Robusta</v>
      </c>
      <c r="O404" t="str">
        <f t="shared" si="13"/>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4">
        <f>INDEX(products!$A$1:$G$49,MATCH(orders!$D405,products!$A$1:$A$49,0),MATCH(orders!L$1,products!$A$1:$G$1,0))</f>
        <v>4.7549999999999999</v>
      </c>
      <c r="M405" s="4">
        <f t="shared" si="12"/>
        <v>9.51</v>
      </c>
      <c r="N405" t="str">
        <f>IF(I405="Rob","Robusta",IF(orders!I405="Exc","Excelsa",IF(orders!I405="Ara","Arabica",IF(orders!I405="Lib","Liberica",""))))</f>
        <v>Liberica</v>
      </c>
      <c r="O405" t="str">
        <f t="shared" si="13"/>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4">
        <f>INDEX(products!$A$1:$G$49,MATCH(orders!$D406,products!$A$1:$A$49,0),MATCH(orders!L$1,products!$A$1:$G$1,0))</f>
        <v>9.9499999999999993</v>
      </c>
      <c r="M406" s="4">
        <f t="shared" si="12"/>
        <v>39.799999999999997</v>
      </c>
      <c r="N406" t="str">
        <f>IF(I406="Rob","Robusta",IF(orders!I406="Exc","Excelsa",IF(orders!I406="Ara","Arabica",IF(orders!I406="Lib","Liberica",""))))</f>
        <v>Arabica</v>
      </c>
      <c r="O406" t="str">
        <f t="shared" si="13"/>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4">
        <f>INDEX(products!$A$1:$G$49,MATCH(orders!$D407,products!$A$1:$A$49,0),MATCH(orders!L$1,products!$A$1:$G$1,0))</f>
        <v>8.25</v>
      </c>
      <c r="M407" s="4">
        <f t="shared" si="12"/>
        <v>24.75</v>
      </c>
      <c r="N407" t="str">
        <f>IF(I407="Rob","Robusta",IF(orders!I407="Exc","Excelsa",IF(orders!I407="Ara","Arabica",IF(orders!I407="Lib","Liberica",""))))</f>
        <v>Excelsa</v>
      </c>
      <c r="O407" t="str">
        <f t="shared" si="13"/>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4">
        <f>INDEX(products!$A$1:$G$49,MATCH(orders!$D408,products!$A$1:$A$49,0),MATCH(orders!L$1,products!$A$1:$G$1,0))</f>
        <v>13.75</v>
      </c>
      <c r="M408" s="4">
        <f t="shared" si="12"/>
        <v>68.75</v>
      </c>
      <c r="N408" t="str">
        <f>IF(I408="Rob","Robusta",IF(orders!I408="Exc","Excelsa",IF(orders!I408="Ara","Arabica",IF(orders!I408="Lib","Liberica",""))))</f>
        <v>Excelsa</v>
      </c>
      <c r="O408" t="str">
        <f t="shared" si="13"/>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4">
        <f>INDEX(products!$A$1:$G$49,MATCH(orders!$D409,products!$A$1:$A$49,0),MATCH(orders!L$1,products!$A$1:$G$1,0))</f>
        <v>8.25</v>
      </c>
      <c r="M409" s="4">
        <f t="shared" si="12"/>
        <v>49.5</v>
      </c>
      <c r="N409" t="str">
        <f>IF(I409="Rob","Robusta",IF(orders!I409="Exc","Excelsa",IF(orders!I409="Ara","Arabica",IF(orders!I409="Lib","Liberica",""))))</f>
        <v>Excelsa</v>
      </c>
      <c r="O409" t="str">
        <f t="shared" si="13"/>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4">
        <f>INDEX(products!$A$1:$G$49,MATCH(orders!$D410,products!$A$1:$A$49,0),MATCH(orders!L$1,products!$A$1:$G$1,0))</f>
        <v>25.874999999999996</v>
      </c>
      <c r="M410" s="4">
        <f t="shared" si="12"/>
        <v>51.749999999999993</v>
      </c>
      <c r="N410" t="str">
        <f>IF(I410="Rob","Robusta",IF(orders!I410="Exc","Excelsa",IF(orders!I410="Ara","Arabica",IF(orders!I410="Lib","Liberica",""))))</f>
        <v>Arabica</v>
      </c>
      <c r="O410" t="str">
        <f t="shared" si="13"/>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4">
        <f>INDEX(products!$A$1:$G$49,MATCH(orders!$D411,products!$A$1:$A$49,0),MATCH(orders!L$1,products!$A$1:$G$1,0))</f>
        <v>15.85</v>
      </c>
      <c r="M411" s="4">
        <f t="shared" si="12"/>
        <v>47.55</v>
      </c>
      <c r="N411" t="str">
        <f>IF(I411="Rob","Robusta",IF(orders!I411="Exc","Excelsa",IF(orders!I411="Ara","Arabica",IF(orders!I411="Lib","Liberica",""))))</f>
        <v>Liberica</v>
      </c>
      <c r="O411" t="str">
        <f t="shared" si="13"/>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4">
        <f>INDEX(products!$A$1:$G$49,MATCH(orders!$D412,products!$A$1:$A$49,0),MATCH(orders!L$1,products!$A$1:$G$1,0))</f>
        <v>3.8849999999999998</v>
      </c>
      <c r="M412" s="4">
        <f t="shared" si="12"/>
        <v>15.54</v>
      </c>
      <c r="N412" t="str">
        <f>IF(I412="Rob","Robusta",IF(orders!I412="Exc","Excelsa",IF(orders!I412="Ara","Arabica",IF(orders!I412="Lib","Liberica",""))))</f>
        <v>Arabica</v>
      </c>
      <c r="O412" t="str">
        <f t="shared" si="13"/>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4">
        <f>INDEX(products!$A$1:$G$49,MATCH(orders!$D413,products!$A$1:$A$49,0),MATCH(orders!L$1,products!$A$1:$G$1,0))</f>
        <v>14.55</v>
      </c>
      <c r="M413" s="4">
        <f t="shared" si="12"/>
        <v>87.300000000000011</v>
      </c>
      <c r="N413" t="str">
        <f>IF(I413="Rob","Robusta",IF(orders!I413="Exc","Excelsa",IF(orders!I413="Ara","Arabica",IF(orders!I413="Lib","Liberica",""))))</f>
        <v>Liberica</v>
      </c>
      <c r="O413" t="str">
        <f t="shared" si="13"/>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4">
        <f>INDEX(products!$A$1:$G$49,MATCH(orders!$D414,products!$A$1:$A$49,0),MATCH(orders!L$1,products!$A$1:$G$1,0))</f>
        <v>11.25</v>
      </c>
      <c r="M414" s="4">
        <f t="shared" si="12"/>
        <v>56.25</v>
      </c>
      <c r="N414" t="str">
        <f>IF(I414="Rob","Robusta",IF(orders!I414="Exc","Excelsa",IF(orders!I414="Ara","Arabica",IF(orders!I414="Lib","Liberica",""))))</f>
        <v>Arabica</v>
      </c>
      <c r="O414" t="str">
        <f t="shared" si="13"/>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4">
        <f>INDEX(products!$A$1:$G$49,MATCH(orders!$D415,products!$A$1:$A$49,0),MATCH(orders!L$1,products!$A$1:$G$1,0))</f>
        <v>36.454999999999998</v>
      </c>
      <c r="M415" s="4">
        <f t="shared" si="12"/>
        <v>36.454999999999998</v>
      </c>
      <c r="N415" t="str">
        <f>IF(I415="Rob","Robusta",IF(orders!I415="Exc","Excelsa",IF(orders!I415="Ara","Arabica",IF(orders!I415="Lib","Liberica",""))))</f>
        <v>Liberica</v>
      </c>
      <c r="O415" t="str">
        <f t="shared" si="13"/>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4">
        <f>INDEX(products!$A$1:$G$49,MATCH(orders!$D416,products!$A$1:$A$49,0),MATCH(orders!L$1,products!$A$1:$G$1,0))</f>
        <v>3.5849999999999995</v>
      </c>
      <c r="M416" s="4">
        <f t="shared" si="12"/>
        <v>10.754999999999999</v>
      </c>
      <c r="N416" t="str">
        <f>IF(I416="Rob","Robusta",IF(orders!I416="Exc","Excelsa",IF(orders!I416="Ara","Arabica",IF(orders!I416="Lib","Liberica",""))))</f>
        <v>Robusta</v>
      </c>
      <c r="O416" t="str">
        <f t="shared" si="13"/>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4">
        <f>INDEX(products!$A$1:$G$49,MATCH(orders!$D417,products!$A$1:$A$49,0),MATCH(orders!L$1,products!$A$1:$G$1,0))</f>
        <v>2.9849999999999999</v>
      </c>
      <c r="M417" s="4">
        <f t="shared" si="12"/>
        <v>8.9550000000000001</v>
      </c>
      <c r="N417" t="str">
        <f>IF(I417="Rob","Robusta",IF(orders!I417="Exc","Excelsa",IF(orders!I417="Ara","Arabica",IF(orders!I417="Lib","Liberica",""))))</f>
        <v>Robusta</v>
      </c>
      <c r="O417" t="str">
        <f t="shared" si="13"/>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4">
        <f>INDEX(products!$A$1:$G$49,MATCH(orders!$D418,products!$A$1:$A$49,0),MATCH(orders!L$1,products!$A$1:$G$1,0))</f>
        <v>7.77</v>
      </c>
      <c r="M418" s="4">
        <f t="shared" si="12"/>
        <v>23.31</v>
      </c>
      <c r="N418" t="str">
        <f>IF(I418="Rob","Robusta",IF(orders!I418="Exc","Excelsa",IF(orders!I418="Ara","Arabica",IF(orders!I418="Lib","Liberica",""))))</f>
        <v>Arabica</v>
      </c>
      <c r="O418" t="str">
        <f t="shared" si="13"/>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4">
        <f>INDEX(products!$A$1:$G$49,MATCH(orders!$D419,products!$A$1:$A$49,0),MATCH(orders!L$1,products!$A$1:$G$1,0))</f>
        <v>29.784999999999997</v>
      </c>
      <c r="M419" s="4">
        <f t="shared" si="12"/>
        <v>29.784999999999997</v>
      </c>
      <c r="N419" t="str">
        <f>IF(I419="Rob","Robusta",IF(orders!I419="Exc","Excelsa",IF(orders!I419="Ara","Arabica",IF(orders!I419="Lib","Liberica",""))))</f>
        <v>Arabica</v>
      </c>
      <c r="O419" t="str">
        <f t="shared" si="13"/>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4">
        <f>INDEX(products!$A$1:$G$49,MATCH(orders!$D420,products!$A$1:$A$49,0),MATCH(orders!L$1,products!$A$1:$G$1,0))</f>
        <v>29.784999999999997</v>
      </c>
      <c r="M420" s="4">
        <f t="shared" si="12"/>
        <v>148.92499999999998</v>
      </c>
      <c r="N420" t="str">
        <f>IF(I420="Rob","Robusta",IF(orders!I420="Exc","Excelsa",IF(orders!I420="Ara","Arabica",IF(orders!I420="Lib","Liberica",""))))</f>
        <v>Arabica</v>
      </c>
      <c r="O420" t="str">
        <f t="shared" si="13"/>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4">
        <f>INDEX(products!$A$1:$G$49,MATCH(orders!$D421,products!$A$1:$A$49,0),MATCH(orders!L$1,products!$A$1:$G$1,0))</f>
        <v>8.73</v>
      </c>
      <c r="M421" s="4">
        <f t="shared" si="12"/>
        <v>8.73</v>
      </c>
      <c r="N421" t="str">
        <f>IF(I421="Rob","Robusta",IF(orders!I421="Exc","Excelsa",IF(orders!I421="Ara","Arabica",IF(orders!I421="Lib","Liberica",""))))</f>
        <v>Liberica</v>
      </c>
      <c r="O421" t="str">
        <f t="shared" si="13"/>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4">
        <f>INDEX(products!$A$1:$G$49,MATCH(orders!$D422,products!$A$1:$A$49,0),MATCH(orders!L$1,products!$A$1:$G$1,0))</f>
        <v>7.77</v>
      </c>
      <c r="M422" s="4">
        <f t="shared" si="12"/>
        <v>31.08</v>
      </c>
      <c r="N422" t="str">
        <f>IF(I422="Rob","Robusta",IF(orders!I422="Exc","Excelsa",IF(orders!I422="Ara","Arabica",IF(orders!I422="Lib","Liberica",""))))</f>
        <v>Liberica</v>
      </c>
      <c r="O422" t="str">
        <f t="shared" si="13"/>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4">
        <f>INDEX(products!$A$1:$G$49,MATCH(orders!$D423,products!$A$1:$A$49,0),MATCH(orders!L$1,products!$A$1:$G$1,0))</f>
        <v>22.884999999999998</v>
      </c>
      <c r="M423" s="4">
        <f t="shared" si="12"/>
        <v>137.31</v>
      </c>
      <c r="N423" t="str">
        <f>IF(I423="Rob","Robusta",IF(orders!I423="Exc","Excelsa",IF(orders!I423="Ara","Arabica",IF(orders!I423="Lib","Liberica",""))))</f>
        <v>Arabica</v>
      </c>
      <c r="O423" t="str">
        <f t="shared" si="13"/>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4">
        <f>INDEX(products!$A$1:$G$49,MATCH(orders!$D424,products!$A$1:$A$49,0),MATCH(orders!L$1,products!$A$1:$G$1,0))</f>
        <v>5.97</v>
      </c>
      <c r="M424" s="4">
        <f t="shared" si="12"/>
        <v>29.849999999999998</v>
      </c>
      <c r="N424" t="str">
        <f>IF(I424="Rob","Robusta",IF(orders!I424="Exc","Excelsa",IF(orders!I424="Ara","Arabica",IF(orders!I424="Lib","Liberica",""))))</f>
        <v>Arabica</v>
      </c>
      <c r="O424" t="str">
        <f t="shared" si="13"/>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4">
        <f>INDEX(products!$A$1:$G$49,MATCH(orders!$D425,products!$A$1:$A$49,0),MATCH(orders!L$1,products!$A$1:$G$1,0))</f>
        <v>5.97</v>
      </c>
      <c r="M425" s="4">
        <f t="shared" si="12"/>
        <v>17.91</v>
      </c>
      <c r="N425" t="str">
        <f>IF(I425="Rob","Robusta",IF(orders!I425="Exc","Excelsa",IF(orders!I425="Ara","Arabica",IF(orders!I425="Lib","Liberica",""))))</f>
        <v>Robusta</v>
      </c>
      <c r="O425" t="str">
        <f t="shared" si="13"/>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4">
        <f>INDEX(products!$A$1:$G$49,MATCH(orders!$D426,products!$A$1:$A$49,0),MATCH(orders!L$1,products!$A$1:$G$1,0))</f>
        <v>8.91</v>
      </c>
      <c r="M426" s="4">
        <f t="shared" si="12"/>
        <v>26.73</v>
      </c>
      <c r="N426" t="str">
        <f>IF(I426="Rob","Robusta",IF(orders!I426="Exc","Excelsa",IF(orders!I426="Ara","Arabica",IF(orders!I426="Lib","Liberica",""))))</f>
        <v>Excelsa</v>
      </c>
      <c r="O426" t="str">
        <f t="shared" si="13"/>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4">
        <f>INDEX(products!$A$1:$G$49,MATCH(orders!$D427,products!$A$1:$A$49,0),MATCH(orders!L$1,products!$A$1:$G$1,0))</f>
        <v>8.9499999999999993</v>
      </c>
      <c r="M427" s="4">
        <f t="shared" si="12"/>
        <v>17.899999999999999</v>
      </c>
      <c r="N427" t="str">
        <f>IF(I427="Rob","Robusta",IF(orders!I427="Exc","Excelsa",IF(orders!I427="Ara","Arabica",IF(orders!I427="Lib","Liberica",""))))</f>
        <v>Robusta</v>
      </c>
      <c r="O427" t="str">
        <f t="shared" si="13"/>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4">
        <f>INDEX(products!$A$1:$G$49,MATCH(orders!$D428,products!$A$1:$A$49,0),MATCH(orders!L$1,products!$A$1:$G$1,0))</f>
        <v>3.5849999999999995</v>
      </c>
      <c r="M428" s="4">
        <f t="shared" si="12"/>
        <v>14.339999999999998</v>
      </c>
      <c r="N428" t="str">
        <f>IF(I428="Rob","Robusta",IF(orders!I428="Exc","Excelsa",IF(orders!I428="Ara","Arabica",IF(orders!I428="Lib","Liberica",""))))</f>
        <v>Robusta</v>
      </c>
      <c r="O428" t="str">
        <f t="shared" si="13"/>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4">
        <f>INDEX(products!$A$1:$G$49,MATCH(orders!$D429,products!$A$1:$A$49,0),MATCH(orders!L$1,products!$A$1:$G$1,0))</f>
        <v>25.874999999999996</v>
      </c>
      <c r="M429" s="4">
        <f t="shared" si="12"/>
        <v>77.624999999999986</v>
      </c>
      <c r="N429" t="str">
        <f>IF(I429="Rob","Robusta",IF(orders!I429="Exc","Excelsa",IF(orders!I429="Ara","Arabica",IF(orders!I429="Lib","Liberica",""))))</f>
        <v>Arabica</v>
      </c>
      <c r="O429" t="str">
        <f t="shared" si="13"/>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4">
        <f>INDEX(products!$A$1:$G$49,MATCH(orders!$D430,products!$A$1:$A$49,0),MATCH(orders!L$1,products!$A$1:$G$1,0))</f>
        <v>11.95</v>
      </c>
      <c r="M430" s="4">
        <f t="shared" si="12"/>
        <v>59.75</v>
      </c>
      <c r="N430" t="str">
        <f>IF(I430="Rob","Robusta",IF(orders!I430="Exc","Excelsa",IF(orders!I430="Ara","Arabica",IF(orders!I430="Lib","Liberica",""))))</f>
        <v>Robusta</v>
      </c>
      <c r="O430" t="str">
        <f t="shared" si="13"/>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4">
        <f>INDEX(products!$A$1:$G$49,MATCH(orders!$D431,products!$A$1:$A$49,0),MATCH(orders!L$1,products!$A$1:$G$1,0))</f>
        <v>12.95</v>
      </c>
      <c r="M431" s="4">
        <f t="shared" si="12"/>
        <v>77.699999999999989</v>
      </c>
      <c r="N431" t="str">
        <f>IF(I431="Rob","Robusta",IF(orders!I431="Exc","Excelsa",IF(orders!I431="Ara","Arabica",IF(orders!I431="Lib","Liberica",""))))</f>
        <v>Arabica</v>
      </c>
      <c r="O431" t="str">
        <f t="shared" si="13"/>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4">
        <f>INDEX(products!$A$1:$G$49,MATCH(orders!$D432,products!$A$1:$A$49,0),MATCH(orders!L$1,products!$A$1:$G$1,0))</f>
        <v>2.6849999999999996</v>
      </c>
      <c r="M432" s="4">
        <f t="shared" si="12"/>
        <v>5.3699999999999992</v>
      </c>
      <c r="N432" t="str">
        <f>IF(I432="Rob","Robusta",IF(orders!I432="Exc","Excelsa",IF(orders!I432="Ara","Arabica",IF(orders!I432="Lib","Liberica",""))))</f>
        <v>Robusta</v>
      </c>
      <c r="O432" t="str">
        <f t="shared" si="13"/>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4">
        <f>INDEX(products!$A$1:$G$49,MATCH(orders!$D433,products!$A$1:$A$49,0),MATCH(orders!L$1,products!$A$1:$G$1,0))</f>
        <v>27.945</v>
      </c>
      <c r="M433" s="4">
        <f t="shared" si="12"/>
        <v>83.835000000000008</v>
      </c>
      <c r="N433" t="str">
        <f>IF(I433="Rob","Robusta",IF(orders!I433="Exc","Excelsa",IF(orders!I433="Ara","Arabica",IF(orders!I433="Lib","Liberica",""))))</f>
        <v>Excelsa</v>
      </c>
      <c r="O433" t="str">
        <f t="shared" si="13"/>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4">
        <f>INDEX(products!$A$1:$G$49,MATCH(orders!$D434,products!$A$1:$A$49,0),MATCH(orders!L$1,products!$A$1:$G$1,0))</f>
        <v>11.25</v>
      </c>
      <c r="M434" s="4">
        <f t="shared" si="12"/>
        <v>22.5</v>
      </c>
      <c r="N434" t="str">
        <f>IF(I434="Rob","Robusta",IF(orders!I434="Exc","Excelsa",IF(orders!I434="Ara","Arabica",IF(orders!I434="Lib","Liberica",""))))</f>
        <v>Arabica</v>
      </c>
      <c r="O434" t="str">
        <f t="shared" si="13"/>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4">
        <f>INDEX(products!$A$1:$G$49,MATCH(orders!$D435,products!$A$1:$A$49,0),MATCH(orders!L$1,products!$A$1:$G$1,0))</f>
        <v>33.464999999999996</v>
      </c>
      <c r="M435" s="4">
        <f t="shared" si="12"/>
        <v>200.78999999999996</v>
      </c>
      <c r="N435" t="str">
        <f>IF(I435="Rob","Robusta",IF(orders!I435="Exc","Excelsa",IF(orders!I435="Ara","Arabica",IF(orders!I435="Lib","Liberica",""))))</f>
        <v>Liberica</v>
      </c>
      <c r="O435" t="str">
        <f t="shared" si="13"/>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4">
        <f>INDEX(products!$A$1:$G$49,MATCH(orders!$D436,products!$A$1:$A$49,0),MATCH(orders!L$1,products!$A$1:$G$1,0))</f>
        <v>11.25</v>
      </c>
      <c r="M436" s="4">
        <f t="shared" si="12"/>
        <v>67.5</v>
      </c>
      <c r="N436" t="str">
        <f>IF(I436="Rob","Robusta",IF(orders!I436="Exc","Excelsa",IF(orders!I436="Ara","Arabica",IF(orders!I436="Lib","Liberica",""))))</f>
        <v>Arabica</v>
      </c>
      <c r="O436" t="str">
        <f t="shared" si="13"/>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4">
        <f>INDEX(products!$A$1:$G$49,MATCH(orders!$D437,products!$A$1:$A$49,0),MATCH(orders!L$1,products!$A$1:$G$1,0))</f>
        <v>8.25</v>
      </c>
      <c r="M437" s="4">
        <f t="shared" si="12"/>
        <v>8.25</v>
      </c>
      <c r="N437" t="str">
        <f>IF(I437="Rob","Robusta",IF(orders!I437="Exc","Excelsa",IF(orders!I437="Ara","Arabica",IF(orders!I437="Lib","Liberica",""))))</f>
        <v>Excelsa</v>
      </c>
      <c r="O437" t="str">
        <f t="shared" si="13"/>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4">
        <f>INDEX(products!$A$1:$G$49,MATCH(orders!$D438,products!$A$1:$A$49,0),MATCH(orders!L$1,products!$A$1:$G$1,0))</f>
        <v>4.7549999999999999</v>
      </c>
      <c r="M438" s="4">
        <f t="shared" si="12"/>
        <v>9.51</v>
      </c>
      <c r="N438" t="str">
        <f>IF(I438="Rob","Robusta",IF(orders!I438="Exc","Excelsa",IF(orders!I438="Ara","Arabica",IF(orders!I438="Lib","Liberica",""))))</f>
        <v>Liberica</v>
      </c>
      <c r="O438" t="str">
        <f t="shared" si="13"/>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4">
        <f>INDEX(products!$A$1:$G$49,MATCH(orders!$D439,products!$A$1:$A$49,0),MATCH(orders!L$1,products!$A$1:$G$1,0))</f>
        <v>29.784999999999997</v>
      </c>
      <c r="M439" s="4">
        <f t="shared" si="12"/>
        <v>29.784999999999997</v>
      </c>
      <c r="N439" t="str">
        <f>IF(I439="Rob","Robusta",IF(orders!I439="Exc","Excelsa",IF(orders!I439="Ara","Arabica",IF(orders!I439="Lib","Liberica",""))))</f>
        <v>Liberica</v>
      </c>
      <c r="O439" t="str">
        <f t="shared" si="13"/>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4">
        <f>INDEX(products!$A$1:$G$49,MATCH(orders!$D440,products!$A$1:$A$49,0),MATCH(orders!L$1,products!$A$1:$G$1,0))</f>
        <v>7.77</v>
      </c>
      <c r="M440" s="4">
        <f t="shared" si="12"/>
        <v>15.54</v>
      </c>
      <c r="N440" t="str">
        <f>IF(I440="Rob","Robusta",IF(orders!I440="Exc","Excelsa",IF(orders!I440="Ara","Arabica",IF(orders!I440="Lib","Liberica",""))))</f>
        <v>Liberica</v>
      </c>
      <c r="O440" t="str">
        <f t="shared" si="13"/>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4">
        <f>INDEX(products!$A$1:$G$49,MATCH(orders!$D441,products!$A$1:$A$49,0),MATCH(orders!L$1,products!$A$1:$G$1,0))</f>
        <v>8.91</v>
      </c>
      <c r="M441" s="4">
        <f t="shared" si="12"/>
        <v>35.64</v>
      </c>
      <c r="N441" t="str">
        <f>IF(I441="Rob","Robusta",IF(orders!I441="Exc","Excelsa",IF(orders!I441="Ara","Arabica",IF(orders!I441="Lib","Liberica",""))))</f>
        <v>Excelsa</v>
      </c>
      <c r="O441" t="str">
        <f t="shared" si="13"/>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4">
        <f>INDEX(products!$A$1:$G$49,MATCH(orders!$D442,products!$A$1:$A$49,0),MATCH(orders!L$1,products!$A$1:$G$1,0))</f>
        <v>25.874999999999996</v>
      </c>
      <c r="M442" s="4">
        <f t="shared" si="12"/>
        <v>103.49999999999999</v>
      </c>
      <c r="N442" t="str">
        <f>IF(I442="Rob","Robusta",IF(orders!I442="Exc","Excelsa",IF(orders!I442="Ara","Arabica",IF(orders!I442="Lib","Liberica",""))))</f>
        <v>Arabica</v>
      </c>
      <c r="O442" t="str">
        <f t="shared" si="13"/>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4">
        <f>INDEX(products!$A$1:$G$49,MATCH(orders!$D443,products!$A$1:$A$49,0),MATCH(orders!L$1,products!$A$1:$G$1,0))</f>
        <v>12.15</v>
      </c>
      <c r="M443" s="4">
        <f t="shared" si="12"/>
        <v>36.450000000000003</v>
      </c>
      <c r="N443" t="str">
        <f>IF(I443="Rob","Robusta",IF(orders!I443="Exc","Excelsa",IF(orders!I443="Ara","Arabica",IF(orders!I443="Lib","Liberica",""))))</f>
        <v>Excelsa</v>
      </c>
      <c r="O443" t="str">
        <f t="shared" si="13"/>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4">
        <f>INDEX(products!$A$1:$G$49,MATCH(orders!$D444,products!$A$1:$A$49,0),MATCH(orders!L$1,products!$A$1:$G$1,0))</f>
        <v>7.169999999999999</v>
      </c>
      <c r="M444" s="4">
        <f t="shared" si="12"/>
        <v>35.849999999999994</v>
      </c>
      <c r="N444" t="str">
        <f>IF(I444="Rob","Robusta",IF(orders!I444="Exc","Excelsa",IF(orders!I444="Ara","Arabica",IF(orders!I444="Lib","Liberica",""))))</f>
        <v>Robusta</v>
      </c>
      <c r="O444" t="str">
        <f t="shared" si="13"/>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4">
        <f>INDEX(products!$A$1:$G$49,MATCH(orders!$D445,products!$A$1:$A$49,0),MATCH(orders!L$1,products!$A$1:$G$1,0))</f>
        <v>4.4550000000000001</v>
      </c>
      <c r="M445" s="4">
        <f t="shared" si="12"/>
        <v>22.274999999999999</v>
      </c>
      <c r="N445" t="str">
        <f>IF(I445="Rob","Robusta",IF(orders!I445="Exc","Excelsa",IF(orders!I445="Ara","Arabica",IF(orders!I445="Lib","Liberica",""))))</f>
        <v>Excelsa</v>
      </c>
      <c r="O445" t="str">
        <f t="shared" si="13"/>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4">
        <f>INDEX(products!$A$1:$G$49,MATCH(orders!$D446,products!$A$1:$A$49,0),MATCH(orders!L$1,products!$A$1:$G$1,0))</f>
        <v>4.125</v>
      </c>
      <c r="M446" s="4">
        <f t="shared" si="12"/>
        <v>24.75</v>
      </c>
      <c r="N446" t="str">
        <f>IF(I446="Rob","Robusta",IF(orders!I446="Exc","Excelsa",IF(orders!I446="Ara","Arabica",IF(orders!I446="Lib","Liberica",""))))</f>
        <v>Excelsa</v>
      </c>
      <c r="O446" t="str">
        <f t="shared" si="13"/>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4">
        <f>INDEX(products!$A$1:$G$49,MATCH(orders!$D447,products!$A$1:$A$49,0),MATCH(orders!L$1,products!$A$1:$G$1,0))</f>
        <v>33.464999999999996</v>
      </c>
      <c r="M447" s="4">
        <f t="shared" si="12"/>
        <v>66.929999999999993</v>
      </c>
      <c r="N447" t="str">
        <f>IF(I447="Rob","Robusta",IF(orders!I447="Exc","Excelsa",IF(orders!I447="Ara","Arabica",IF(orders!I447="Lib","Liberica",""))))</f>
        <v>Liberica</v>
      </c>
      <c r="O447" t="str">
        <f t="shared" si="13"/>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4">
        <f>INDEX(products!$A$1:$G$49,MATCH(orders!$D448,products!$A$1:$A$49,0),MATCH(orders!L$1,products!$A$1:$G$1,0))</f>
        <v>8.73</v>
      </c>
      <c r="M448" s="4">
        <f t="shared" si="12"/>
        <v>8.73</v>
      </c>
      <c r="N448" t="str">
        <f>IF(I448="Rob","Robusta",IF(orders!I448="Exc","Excelsa",IF(orders!I448="Ara","Arabica",IF(orders!I448="Lib","Liberica",""))))</f>
        <v>Liberica</v>
      </c>
      <c r="O448" t="str">
        <f t="shared" si="13"/>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4">
        <f>INDEX(products!$A$1:$G$49,MATCH(orders!$D449,products!$A$1:$A$49,0),MATCH(orders!L$1,products!$A$1:$G$1,0))</f>
        <v>5.97</v>
      </c>
      <c r="M449" s="4">
        <f t="shared" si="12"/>
        <v>17.91</v>
      </c>
      <c r="N449" t="str">
        <f>IF(I449="Rob","Robusta",IF(orders!I449="Exc","Excelsa",IF(orders!I449="Ara","Arabica",IF(orders!I449="Lib","Liberica",""))))</f>
        <v>Robusta</v>
      </c>
      <c r="O449" t="str">
        <f t="shared" si="13"/>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4">
        <f>INDEX(products!$A$1:$G$49,MATCH(orders!$D450,products!$A$1:$A$49,0),MATCH(orders!L$1,products!$A$1:$G$1,0))</f>
        <v>7.169999999999999</v>
      </c>
      <c r="M450" s="4">
        <f t="shared" si="12"/>
        <v>7.169999999999999</v>
      </c>
      <c r="N450" t="str">
        <f>IF(I450="Rob","Robusta",IF(orders!I450="Exc","Excelsa",IF(orders!I450="Ara","Arabica",IF(orders!I450="Lib","Liberica",""))))</f>
        <v>Robusta</v>
      </c>
      <c r="O450" t="str">
        <f t="shared" si="13"/>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4">
        <f>INDEX(products!$A$1:$G$49,MATCH(orders!$D451,products!$A$1:$A$49,0),MATCH(orders!L$1,products!$A$1:$G$1,0))</f>
        <v>2.6849999999999996</v>
      </c>
      <c r="M451" s="4">
        <f t="shared" ref="M451:M514" si="14">E451*L451</f>
        <v>5.3699999999999992</v>
      </c>
      <c r="N451" t="str">
        <f>IF(I451="Rob","Robusta",IF(orders!I451="Exc","Excelsa",IF(orders!I451="Ara","Arabica",IF(orders!I451="Lib","Liberica",""))))</f>
        <v>Robusta</v>
      </c>
      <c r="O451" t="str">
        <f t="shared" ref="O451:O514" si="15">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4">
        <f>INDEX(products!$A$1:$G$49,MATCH(orders!$D452,products!$A$1:$A$49,0),MATCH(orders!L$1,products!$A$1:$G$1,0))</f>
        <v>4.7549999999999999</v>
      </c>
      <c r="M452" s="4">
        <f t="shared" si="14"/>
        <v>23.774999999999999</v>
      </c>
      <c r="N452" t="str">
        <f>IF(I452="Rob","Robusta",IF(orders!I452="Exc","Excelsa",IF(orders!I452="Ara","Arabica",IF(orders!I452="Lib","Liberica",""))))</f>
        <v>Liberica</v>
      </c>
      <c r="O452" t="str">
        <f t="shared" si="15"/>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4">
        <f>INDEX(products!$A$1:$G$49,MATCH(orders!$D453,products!$A$1:$A$49,0),MATCH(orders!L$1,products!$A$1:$G$1,0))</f>
        <v>20.584999999999997</v>
      </c>
      <c r="M453" s="4">
        <f t="shared" si="14"/>
        <v>41.169999999999995</v>
      </c>
      <c r="N453" t="str">
        <f>IF(I453="Rob","Robusta",IF(orders!I453="Exc","Excelsa",IF(orders!I453="Ara","Arabica",IF(orders!I453="Lib","Liberica",""))))</f>
        <v>Robusta</v>
      </c>
      <c r="O453" t="str">
        <f t="shared" si="15"/>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4">
        <f>INDEX(products!$A$1:$G$49,MATCH(orders!$D454,products!$A$1:$A$49,0),MATCH(orders!L$1,products!$A$1:$G$1,0))</f>
        <v>3.8849999999999998</v>
      </c>
      <c r="M454" s="4">
        <f t="shared" si="14"/>
        <v>11.654999999999999</v>
      </c>
      <c r="N454" t="str">
        <f>IF(I454="Rob","Robusta",IF(orders!I454="Exc","Excelsa",IF(orders!I454="Ara","Arabica",IF(orders!I454="Lib","Liberica",""))))</f>
        <v>Arabica</v>
      </c>
      <c r="O454" t="str">
        <f t="shared" si="15"/>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4">
        <f>INDEX(products!$A$1:$G$49,MATCH(orders!$D455,products!$A$1:$A$49,0),MATCH(orders!L$1,products!$A$1:$G$1,0))</f>
        <v>9.51</v>
      </c>
      <c r="M455" s="4">
        <f t="shared" si="14"/>
        <v>38.04</v>
      </c>
      <c r="N455" t="str">
        <f>IF(I455="Rob","Robusta",IF(orders!I455="Exc","Excelsa",IF(orders!I455="Ara","Arabica",IF(orders!I455="Lib","Liberica",""))))</f>
        <v>Liberica</v>
      </c>
      <c r="O455" t="str">
        <f t="shared" si="15"/>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4">
        <f>INDEX(products!$A$1:$G$49,MATCH(orders!$D456,products!$A$1:$A$49,0),MATCH(orders!L$1,products!$A$1:$G$1,0))</f>
        <v>20.584999999999997</v>
      </c>
      <c r="M456" s="4">
        <f t="shared" si="14"/>
        <v>82.339999999999989</v>
      </c>
      <c r="N456" t="str">
        <f>IF(I456="Rob","Robusta",IF(orders!I456="Exc","Excelsa",IF(orders!I456="Ara","Arabica",IF(orders!I456="Lib","Liberica",""))))</f>
        <v>Robusta</v>
      </c>
      <c r="O456" t="str">
        <f t="shared" si="15"/>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4">
        <f>INDEX(products!$A$1:$G$49,MATCH(orders!$D457,products!$A$1:$A$49,0),MATCH(orders!L$1,products!$A$1:$G$1,0))</f>
        <v>4.7549999999999999</v>
      </c>
      <c r="M457" s="4">
        <f t="shared" si="14"/>
        <v>9.51</v>
      </c>
      <c r="N457" t="str">
        <f>IF(I457="Rob","Robusta",IF(orders!I457="Exc","Excelsa",IF(orders!I457="Ara","Arabica",IF(orders!I457="Lib","Liberica",""))))</f>
        <v>Liberica</v>
      </c>
      <c r="O457" t="str">
        <f t="shared" si="15"/>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4">
        <f>INDEX(products!$A$1:$G$49,MATCH(orders!$D458,products!$A$1:$A$49,0),MATCH(orders!L$1,products!$A$1:$G$1,0))</f>
        <v>20.584999999999997</v>
      </c>
      <c r="M458" s="4">
        <f t="shared" si="14"/>
        <v>41.169999999999995</v>
      </c>
      <c r="N458" t="str">
        <f>IF(I458="Rob","Robusta",IF(orders!I458="Exc","Excelsa",IF(orders!I458="Ara","Arabica",IF(orders!I458="Lib","Liberica",""))))</f>
        <v>Robusta</v>
      </c>
      <c r="O458" t="str">
        <f t="shared" si="15"/>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4">
        <f>INDEX(products!$A$1:$G$49,MATCH(orders!$D459,products!$A$1:$A$49,0),MATCH(orders!L$1,products!$A$1:$G$1,0))</f>
        <v>9.51</v>
      </c>
      <c r="M459" s="4">
        <f t="shared" si="14"/>
        <v>47.55</v>
      </c>
      <c r="N459" t="str">
        <f>IF(I459="Rob","Robusta",IF(orders!I459="Exc","Excelsa",IF(orders!I459="Ara","Arabica",IF(orders!I459="Lib","Liberica",""))))</f>
        <v>Liberica</v>
      </c>
      <c r="O459" t="str">
        <f t="shared" si="15"/>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4">
        <f>INDEX(products!$A$1:$G$49,MATCH(orders!$D460,products!$A$1:$A$49,0),MATCH(orders!L$1,products!$A$1:$G$1,0))</f>
        <v>11.25</v>
      </c>
      <c r="M460" s="4">
        <f t="shared" si="14"/>
        <v>45</v>
      </c>
      <c r="N460" t="str">
        <f>IF(I460="Rob","Robusta",IF(orders!I460="Exc","Excelsa",IF(orders!I460="Ara","Arabica",IF(orders!I460="Lib","Liberica",""))))</f>
        <v>Arabica</v>
      </c>
      <c r="O460" t="str">
        <f t="shared" si="15"/>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4">
        <f>INDEX(products!$A$1:$G$49,MATCH(orders!$D461,products!$A$1:$A$49,0),MATCH(orders!L$1,products!$A$1:$G$1,0))</f>
        <v>4.7549999999999999</v>
      </c>
      <c r="M461" s="4">
        <f t="shared" si="14"/>
        <v>23.774999999999999</v>
      </c>
      <c r="N461" t="str">
        <f>IF(I461="Rob","Robusta",IF(orders!I461="Exc","Excelsa",IF(orders!I461="Ara","Arabica",IF(orders!I461="Lib","Liberica",""))))</f>
        <v>Liberica</v>
      </c>
      <c r="O461" t="str">
        <f t="shared" si="15"/>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4">
        <f>INDEX(products!$A$1:$G$49,MATCH(orders!$D462,products!$A$1:$A$49,0),MATCH(orders!L$1,products!$A$1:$G$1,0))</f>
        <v>5.3699999999999992</v>
      </c>
      <c r="M462" s="4">
        <f t="shared" si="14"/>
        <v>16.11</v>
      </c>
      <c r="N462" t="str">
        <f>IF(I462="Rob","Robusta",IF(orders!I462="Exc","Excelsa",IF(orders!I462="Ara","Arabica",IF(orders!I462="Lib","Liberica",""))))</f>
        <v>Robusta</v>
      </c>
      <c r="O462" t="str">
        <f t="shared" si="15"/>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4">
        <f>INDEX(products!$A$1:$G$49,MATCH(orders!$D463,products!$A$1:$A$49,0),MATCH(orders!L$1,products!$A$1:$G$1,0))</f>
        <v>2.6849999999999996</v>
      </c>
      <c r="M463" s="4">
        <f t="shared" si="14"/>
        <v>10.739999999999998</v>
      </c>
      <c r="N463" t="str">
        <f>IF(I463="Rob","Robusta",IF(orders!I463="Exc","Excelsa",IF(orders!I463="Ara","Arabica",IF(orders!I463="Lib","Liberica",""))))</f>
        <v>Robusta</v>
      </c>
      <c r="O463" t="str">
        <f t="shared" si="15"/>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4">
        <f>INDEX(products!$A$1:$G$49,MATCH(orders!$D464,products!$A$1:$A$49,0),MATCH(orders!L$1,products!$A$1:$G$1,0))</f>
        <v>9.9499999999999993</v>
      </c>
      <c r="M464" s="4">
        <f t="shared" si="14"/>
        <v>49.75</v>
      </c>
      <c r="N464" t="str">
        <f>IF(I464="Rob","Robusta",IF(orders!I464="Exc","Excelsa",IF(orders!I464="Ara","Arabica",IF(orders!I464="Lib","Liberica",""))))</f>
        <v>Arabica</v>
      </c>
      <c r="O464" t="str">
        <f t="shared" si="15"/>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4">
        <f>INDEX(products!$A$1:$G$49,MATCH(orders!$D465,products!$A$1:$A$49,0),MATCH(orders!L$1,products!$A$1:$G$1,0))</f>
        <v>13.75</v>
      </c>
      <c r="M465" s="4">
        <f t="shared" si="14"/>
        <v>27.5</v>
      </c>
      <c r="N465" t="str">
        <f>IF(I465="Rob","Robusta",IF(orders!I465="Exc","Excelsa",IF(orders!I465="Ara","Arabica",IF(orders!I465="Lib","Liberica",""))))</f>
        <v>Excelsa</v>
      </c>
      <c r="O465" t="str">
        <f t="shared" si="15"/>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4">
        <f>INDEX(products!$A$1:$G$49,MATCH(orders!$D466,products!$A$1:$A$49,0),MATCH(orders!L$1,products!$A$1:$G$1,0))</f>
        <v>29.784999999999997</v>
      </c>
      <c r="M466" s="4">
        <f t="shared" si="14"/>
        <v>119.13999999999999</v>
      </c>
      <c r="N466" t="str">
        <f>IF(I466="Rob","Robusta",IF(orders!I466="Exc","Excelsa",IF(orders!I466="Ara","Arabica",IF(orders!I466="Lib","Liberica",""))))</f>
        <v>Liberica</v>
      </c>
      <c r="O466" t="str">
        <f t="shared" si="15"/>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4">
        <f>INDEX(products!$A$1:$G$49,MATCH(orders!$D467,products!$A$1:$A$49,0),MATCH(orders!L$1,products!$A$1:$G$1,0))</f>
        <v>20.584999999999997</v>
      </c>
      <c r="M467" s="4">
        <f t="shared" si="14"/>
        <v>20.584999999999997</v>
      </c>
      <c r="N467" t="str">
        <f>IF(I467="Rob","Robusta",IF(orders!I467="Exc","Excelsa",IF(orders!I467="Ara","Arabica",IF(orders!I467="Lib","Liberica",""))))</f>
        <v>Robusta</v>
      </c>
      <c r="O467" t="str">
        <f t="shared" si="15"/>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4">
        <f>INDEX(products!$A$1:$G$49,MATCH(orders!$D468,products!$A$1:$A$49,0),MATCH(orders!L$1,products!$A$1:$G$1,0))</f>
        <v>2.9849999999999999</v>
      </c>
      <c r="M468" s="4">
        <f t="shared" si="14"/>
        <v>8.9550000000000001</v>
      </c>
      <c r="N468" t="str">
        <f>IF(I468="Rob","Robusta",IF(orders!I468="Exc","Excelsa",IF(orders!I468="Ara","Arabica",IF(orders!I468="Lib","Liberica",""))))</f>
        <v>Arabica</v>
      </c>
      <c r="O468" t="str">
        <f t="shared" si="15"/>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4">
        <f>INDEX(products!$A$1:$G$49,MATCH(orders!$D469,products!$A$1:$A$49,0),MATCH(orders!L$1,products!$A$1:$G$1,0))</f>
        <v>5.97</v>
      </c>
      <c r="M469" s="4">
        <f t="shared" si="14"/>
        <v>5.97</v>
      </c>
      <c r="N469" t="str">
        <f>IF(I469="Rob","Robusta",IF(orders!I469="Exc","Excelsa",IF(orders!I469="Ara","Arabica",IF(orders!I469="Lib","Liberica",""))))</f>
        <v>Arabica</v>
      </c>
      <c r="O469" t="str">
        <f t="shared" si="15"/>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4">
        <f>INDEX(products!$A$1:$G$49,MATCH(orders!$D470,products!$A$1:$A$49,0),MATCH(orders!L$1,products!$A$1:$G$1,0))</f>
        <v>13.75</v>
      </c>
      <c r="M470" s="4">
        <f t="shared" si="14"/>
        <v>41.25</v>
      </c>
      <c r="N470" t="str">
        <f>IF(I470="Rob","Robusta",IF(orders!I470="Exc","Excelsa",IF(orders!I470="Ara","Arabica",IF(orders!I470="Lib","Liberica",""))))</f>
        <v>Excelsa</v>
      </c>
      <c r="O470" t="str">
        <f t="shared" si="15"/>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4">
        <f>INDEX(products!$A$1:$G$49,MATCH(orders!$D471,products!$A$1:$A$49,0),MATCH(orders!L$1,products!$A$1:$G$1,0))</f>
        <v>4.4550000000000001</v>
      </c>
      <c r="M471" s="4">
        <f t="shared" si="14"/>
        <v>22.274999999999999</v>
      </c>
      <c r="N471" t="str">
        <f>IF(I471="Rob","Robusta",IF(orders!I471="Exc","Excelsa",IF(orders!I471="Ara","Arabica",IF(orders!I471="Lib","Liberica",""))))</f>
        <v>Excelsa</v>
      </c>
      <c r="O471" t="str">
        <f t="shared" si="15"/>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4">
        <f>INDEX(products!$A$1:$G$49,MATCH(orders!$D472,products!$A$1:$A$49,0),MATCH(orders!L$1,products!$A$1:$G$1,0))</f>
        <v>6.75</v>
      </c>
      <c r="M472" s="4">
        <f t="shared" si="14"/>
        <v>6.75</v>
      </c>
      <c r="N472" t="str">
        <f>IF(I472="Rob","Robusta",IF(orders!I472="Exc","Excelsa",IF(orders!I472="Ara","Arabica",IF(orders!I472="Lib","Liberica",""))))</f>
        <v>Arabica</v>
      </c>
      <c r="O472" t="str">
        <f t="shared" si="15"/>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4">
        <f>INDEX(products!$A$1:$G$49,MATCH(orders!$D473,products!$A$1:$A$49,0),MATCH(orders!L$1,products!$A$1:$G$1,0))</f>
        <v>33.464999999999996</v>
      </c>
      <c r="M473" s="4">
        <f t="shared" si="14"/>
        <v>133.85999999999999</v>
      </c>
      <c r="N473" t="str">
        <f>IF(I473="Rob","Robusta",IF(orders!I473="Exc","Excelsa",IF(orders!I473="Ara","Arabica",IF(orders!I473="Lib","Liberica",""))))</f>
        <v>Liberica</v>
      </c>
      <c r="O473" t="str">
        <f t="shared" si="15"/>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4">
        <f>INDEX(products!$A$1:$G$49,MATCH(orders!$D474,products!$A$1:$A$49,0),MATCH(orders!L$1,products!$A$1:$G$1,0))</f>
        <v>2.9849999999999999</v>
      </c>
      <c r="M474" s="4">
        <f t="shared" si="14"/>
        <v>5.97</v>
      </c>
      <c r="N474" t="str">
        <f>IF(I474="Rob","Robusta",IF(orders!I474="Exc","Excelsa",IF(orders!I474="Ara","Arabica",IF(orders!I474="Lib","Liberica",""))))</f>
        <v>Arabica</v>
      </c>
      <c r="O474" t="str">
        <f t="shared" si="15"/>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4">
        <f>INDEX(products!$A$1:$G$49,MATCH(orders!$D475,products!$A$1:$A$49,0),MATCH(orders!L$1,products!$A$1:$G$1,0))</f>
        <v>12.95</v>
      </c>
      <c r="M475" s="4">
        <f t="shared" si="14"/>
        <v>25.9</v>
      </c>
      <c r="N475" t="str">
        <f>IF(I475="Rob","Robusta",IF(orders!I475="Exc","Excelsa",IF(orders!I475="Ara","Arabica",IF(orders!I475="Lib","Liberica",""))))</f>
        <v>Arabica</v>
      </c>
      <c r="O475" t="str">
        <f t="shared" si="15"/>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4">
        <f>INDEX(products!$A$1:$G$49,MATCH(orders!$D476,products!$A$1:$A$49,0),MATCH(orders!L$1,products!$A$1:$G$1,0))</f>
        <v>31.624999999999996</v>
      </c>
      <c r="M476" s="4">
        <f t="shared" si="14"/>
        <v>31.624999999999996</v>
      </c>
      <c r="N476" t="str">
        <f>IF(I476="Rob","Robusta",IF(orders!I476="Exc","Excelsa",IF(orders!I476="Ara","Arabica",IF(orders!I476="Lib","Liberica",""))))</f>
        <v>Excelsa</v>
      </c>
      <c r="O476" t="str">
        <f t="shared" si="15"/>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4">
        <f>INDEX(products!$A$1:$G$49,MATCH(orders!$D477,products!$A$1:$A$49,0),MATCH(orders!L$1,products!$A$1:$G$1,0))</f>
        <v>4.3650000000000002</v>
      </c>
      <c r="M477" s="4">
        <f t="shared" si="14"/>
        <v>8.73</v>
      </c>
      <c r="N477" t="str">
        <f>IF(I477="Rob","Robusta",IF(orders!I477="Exc","Excelsa",IF(orders!I477="Ara","Arabica",IF(orders!I477="Lib","Liberica",""))))</f>
        <v>Liberica</v>
      </c>
      <c r="O477" t="str">
        <f t="shared" si="15"/>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4">
        <f>INDEX(products!$A$1:$G$49,MATCH(orders!$D478,products!$A$1:$A$49,0),MATCH(orders!L$1,products!$A$1:$G$1,0))</f>
        <v>4.4550000000000001</v>
      </c>
      <c r="M478" s="4">
        <f t="shared" si="14"/>
        <v>26.73</v>
      </c>
      <c r="N478" t="str">
        <f>IF(I478="Rob","Robusta",IF(orders!I478="Exc","Excelsa",IF(orders!I478="Ara","Arabica",IF(orders!I478="Lib","Liberica",""))))</f>
        <v>Excelsa</v>
      </c>
      <c r="O478" t="str">
        <f t="shared" si="15"/>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4">
        <f>INDEX(products!$A$1:$G$49,MATCH(orders!$D479,products!$A$1:$A$49,0),MATCH(orders!L$1,products!$A$1:$G$1,0))</f>
        <v>4.3650000000000002</v>
      </c>
      <c r="M479" s="4">
        <f t="shared" si="14"/>
        <v>26.19</v>
      </c>
      <c r="N479" t="str">
        <f>IF(I479="Rob","Robusta",IF(orders!I479="Exc","Excelsa",IF(orders!I479="Ara","Arabica",IF(orders!I479="Lib","Liberica",""))))</f>
        <v>Liberica</v>
      </c>
      <c r="O479" t="str">
        <f t="shared" si="15"/>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4">
        <f>INDEX(products!$A$1:$G$49,MATCH(orders!$D480,products!$A$1:$A$49,0),MATCH(orders!L$1,products!$A$1:$G$1,0))</f>
        <v>8.9499999999999993</v>
      </c>
      <c r="M480" s="4">
        <f t="shared" si="14"/>
        <v>53.699999999999996</v>
      </c>
      <c r="N480" t="str">
        <f>IF(I480="Rob","Robusta",IF(orders!I480="Exc","Excelsa",IF(orders!I480="Ara","Arabica",IF(orders!I480="Lib","Liberica",""))))</f>
        <v>Robusta</v>
      </c>
      <c r="O480" t="str">
        <f t="shared" si="15"/>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4">
        <f>INDEX(products!$A$1:$G$49,MATCH(orders!$D481,products!$A$1:$A$49,0),MATCH(orders!L$1,products!$A$1:$G$1,0))</f>
        <v>31.624999999999996</v>
      </c>
      <c r="M481" s="4">
        <f t="shared" si="14"/>
        <v>126.49999999999999</v>
      </c>
      <c r="N481" t="str">
        <f>IF(I481="Rob","Robusta",IF(orders!I481="Exc","Excelsa",IF(orders!I481="Ara","Arabica",IF(orders!I481="Lib","Liberica",""))))</f>
        <v>Excelsa</v>
      </c>
      <c r="O481" t="str">
        <f t="shared" si="15"/>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4">
        <f>INDEX(products!$A$1:$G$49,MATCH(orders!$D482,products!$A$1:$A$49,0),MATCH(orders!L$1,products!$A$1:$G$1,0))</f>
        <v>4.125</v>
      </c>
      <c r="M482" s="4">
        <f t="shared" si="14"/>
        <v>4.125</v>
      </c>
      <c r="N482" t="str">
        <f>IF(I482="Rob","Robusta",IF(orders!I482="Exc","Excelsa",IF(orders!I482="Ara","Arabica",IF(orders!I482="Lib","Liberica",""))))</f>
        <v>Excelsa</v>
      </c>
      <c r="O482" t="str">
        <f t="shared" si="15"/>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4">
        <f>INDEX(products!$A$1:$G$49,MATCH(orders!$D483,products!$A$1:$A$49,0),MATCH(orders!L$1,products!$A$1:$G$1,0))</f>
        <v>11.95</v>
      </c>
      <c r="M483" s="4">
        <f t="shared" si="14"/>
        <v>23.9</v>
      </c>
      <c r="N483" t="str">
        <f>IF(I483="Rob","Robusta",IF(orders!I483="Exc","Excelsa",IF(orders!I483="Ara","Arabica",IF(orders!I483="Lib","Liberica",""))))</f>
        <v>Robusta</v>
      </c>
      <c r="O483" t="str">
        <f t="shared" si="15"/>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4">
        <f>INDEX(products!$A$1:$G$49,MATCH(orders!$D484,products!$A$1:$A$49,0),MATCH(orders!L$1,products!$A$1:$G$1,0))</f>
        <v>27.945</v>
      </c>
      <c r="M484" s="4">
        <f t="shared" si="14"/>
        <v>139.72499999999999</v>
      </c>
      <c r="N484" t="str">
        <f>IF(I484="Rob","Robusta",IF(orders!I484="Exc","Excelsa",IF(orders!I484="Ara","Arabica",IF(orders!I484="Lib","Liberica",""))))</f>
        <v>Excelsa</v>
      </c>
      <c r="O484" t="str">
        <f t="shared" si="15"/>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4">
        <f>INDEX(products!$A$1:$G$49,MATCH(orders!$D485,products!$A$1:$A$49,0),MATCH(orders!L$1,products!$A$1:$G$1,0))</f>
        <v>29.784999999999997</v>
      </c>
      <c r="M485" s="4">
        <f t="shared" si="14"/>
        <v>59.569999999999993</v>
      </c>
      <c r="N485" t="str">
        <f>IF(I485="Rob","Robusta",IF(orders!I485="Exc","Excelsa",IF(orders!I485="Ara","Arabica",IF(orders!I485="Lib","Liberica",""))))</f>
        <v>Liberica</v>
      </c>
      <c r="O485" t="str">
        <f t="shared" si="15"/>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4">
        <f>INDEX(products!$A$1:$G$49,MATCH(orders!$D486,products!$A$1:$A$49,0),MATCH(orders!L$1,products!$A$1:$G$1,0))</f>
        <v>9.51</v>
      </c>
      <c r="M486" s="4">
        <f t="shared" si="14"/>
        <v>57.06</v>
      </c>
      <c r="N486" t="str">
        <f>IF(I486="Rob","Robusta",IF(orders!I486="Exc","Excelsa",IF(orders!I486="Ara","Arabica",IF(orders!I486="Lib","Liberica",""))))</f>
        <v>Liberica</v>
      </c>
      <c r="O486" t="str">
        <f t="shared" si="15"/>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4">
        <f>INDEX(products!$A$1:$G$49,MATCH(orders!$D487,products!$A$1:$A$49,0),MATCH(orders!L$1,products!$A$1:$G$1,0))</f>
        <v>3.5849999999999995</v>
      </c>
      <c r="M487" s="4">
        <f t="shared" si="14"/>
        <v>21.509999999999998</v>
      </c>
      <c r="N487" t="str">
        <f>IF(I487="Rob","Robusta",IF(orders!I487="Exc","Excelsa",IF(orders!I487="Ara","Arabica",IF(orders!I487="Lib","Liberica",""))))</f>
        <v>Robusta</v>
      </c>
      <c r="O487" t="str">
        <f t="shared" si="15"/>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4">
        <f>INDEX(products!$A$1:$G$49,MATCH(orders!$D488,products!$A$1:$A$49,0),MATCH(orders!L$1,products!$A$1:$G$1,0))</f>
        <v>8.73</v>
      </c>
      <c r="M488" s="4">
        <f t="shared" si="14"/>
        <v>52.38</v>
      </c>
      <c r="N488" t="str">
        <f>IF(I488="Rob","Robusta",IF(orders!I488="Exc","Excelsa",IF(orders!I488="Ara","Arabica",IF(orders!I488="Lib","Liberica",""))))</f>
        <v>Liberica</v>
      </c>
      <c r="O488" t="str">
        <f t="shared" si="15"/>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4">
        <f>INDEX(products!$A$1:$G$49,MATCH(orders!$D489,products!$A$1:$A$49,0),MATCH(orders!L$1,products!$A$1:$G$1,0))</f>
        <v>12.15</v>
      </c>
      <c r="M489" s="4">
        <f t="shared" si="14"/>
        <v>72.900000000000006</v>
      </c>
      <c r="N489" t="str">
        <f>IF(I489="Rob","Robusta",IF(orders!I489="Exc","Excelsa",IF(orders!I489="Ara","Arabica",IF(orders!I489="Lib","Liberica",""))))</f>
        <v>Excelsa</v>
      </c>
      <c r="O489" t="str">
        <f t="shared" si="15"/>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4">
        <f>INDEX(products!$A$1:$G$49,MATCH(orders!$D490,products!$A$1:$A$49,0),MATCH(orders!L$1,products!$A$1:$G$1,0))</f>
        <v>2.9849999999999999</v>
      </c>
      <c r="M490" s="4">
        <f t="shared" si="14"/>
        <v>14.924999999999999</v>
      </c>
      <c r="N490" t="str">
        <f>IF(I490="Rob","Robusta",IF(orders!I490="Exc","Excelsa",IF(orders!I490="Ara","Arabica",IF(orders!I490="Lib","Liberica",""))))</f>
        <v>Robusta</v>
      </c>
      <c r="O490" t="str">
        <f t="shared" si="15"/>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4">
        <f>INDEX(products!$A$1:$G$49,MATCH(orders!$D491,products!$A$1:$A$49,0),MATCH(orders!L$1,products!$A$1:$G$1,0))</f>
        <v>15.85</v>
      </c>
      <c r="M491" s="4">
        <f t="shared" si="14"/>
        <v>95.1</v>
      </c>
      <c r="N491" t="str">
        <f>IF(I491="Rob","Robusta",IF(orders!I491="Exc","Excelsa",IF(orders!I491="Ara","Arabica",IF(orders!I491="Lib","Liberica",""))))</f>
        <v>Liberica</v>
      </c>
      <c r="O491" t="str">
        <f t="shared" si="15"/>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4">
        <f>INDEX(products!$A$1:$G$49,MATCH(orders!$D492,products!$A$1:$A$49,0),MATCH(orders!L$1,products!$A$1:$G$1,0))</f>
        <v>7.77</v>
      </c>
      <c r="M492" s="4">
        <f t="shared" si="14"/>
        <v>15.54</v>
      </c>
      <c r="N492" t="str">
        <f>IF(I492="Rob","Robusta",IF(orders!I492="Exc","Excelsa",IF(orders!I492="Ara","Arabica",IF(orders!I492="Lib","Liberica",""))))</f>
        <v>Liberica</v>
      </c>
      <c r="O492" t="str">
        <f t="shared" si="15"/>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4">
        <f>INDEX(products!$A$1:$G$49,MATCH(orders!$D493,products!$A$1:$A$49,0),MATCH(orders!L$1,products!$A$1:$G$1,0))</f>
        <v>3.8849999999999998</v>
      </c>
      <c r="M493" s="4">
        <f t="shared" si="14"/>
        <v>23.31</v>
      </c>
      <c r="N493" t="str">
        <f>IF(I493="Rob","Robusta",IF(orders!I493="Exc","Excelsa",IF(orders!I493="Ara","Arabica",IF(orders!I493="Lib","Liberica",""))))</f>
        <v>Liberica</v>
      </c>
      <c r="O493" t="str">
        <f t="shared" si="15"/>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4">
        <f>INDEX(products!$A$1:$G$49,MATCH(orders!$D494,products!$A$1:$A$49,0),MATCH(orders!L$1,products!$A$1:$G$1,0))</f>
        <v>4.125</v>
      </c>
      <c r="M494" s="4">
        <f t="shared" si="14"/>
        <v>4.125</v>
      </c>
      <c r="N494" t="str">
        <f>IF(I494="Rob","Robusta",IF(orders!I494="Exc","Excelsa",IF(orders!I494="Ara","Arabica",IF(orders!I494="Lib","Liberica",""))))</f>
        <v>Excelsa</v>
      </c>
      <c r="O494" t="str">
        <f t="shared" si="15"/>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4">
        <f>INDEX(products!$A$1:$G$49,MATCH(orders!$D495,products!$A$1:$A$49,0),MATCH(orders!L$1,products!$A$1:$G$1,0))</f>
        <v>5.97</v>
      </c>
      <c r="M495" s="4">
        <f t="shared" si="14"/>
        <v>35.82</v>
      </c>
      <c r="N495" t="str">
        <f>IF(I495="Rob","Robusta",IF(orders!I495="Exc","Excelsa",IF(orders!I495="Ara","Arabica",IF(orders!I495="Lib","Liberica",""))))</f>
        <v>Robusta</v>
      </c>
      <c r="O495" t="str">
        <f t="shared" si="15"/>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4">
        <f>INDEX(products!$A$1:$G$49,MATCH(orders!$D496,products!$A$1:$A$49,0),MATCH(orders!L$1,products!$A$1:$G$1,0))</f>
        <v>15.85</v>
      </c>
      <c r="M496" s="4">
        <f t="shared" si="14"/>
        <v>31.7</v>
      </c>
      <c r="N496" t="str">
        <f>IF(I496="Rob","Robusta",IF(orders!I496="Exc","Excelsa",IF(orders!I496="Ara","Arabica",IF(orders!I496="Lib","Liberica",""))))</f>
        <v>Liberica</v>
      </c>
      <c r="O496" t="str">
        <f t="shared" si="15"/>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4">
        <f>INDEX(products!$A$1:$G$49,MATCH(orders!$D497,products!$A$1:$A$49,0),MATCH(orders!L$1,products!$A$1:$G$1,0))</f>
        <v>15.85</v>
      </c>
      <c r="M497" s="4">
        <f t="shared" si="14"/>
        <v>79.25</v>
      </c>
      <c r="N497" t="str">
        <f>IF(I497="Rob","Robusta",IF(orders!I497="Exc","Excelsa",IF(orders!I497="Ara","Arabica",IF(orders!I497="Lib","Liberica",""))))</f>
        <v>Liberica</v>
      </c>
      <c r="O497" t="str">
        <f t="shared" si="15"/>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4">
        <f>INDEX(products!$A$1:$G$49,MATCH(orders!$D498,products!$A$1:$A$49,0),MATCH(orders!L$1,products!$A$1:$G$1,0))</f>
        <v>3.645</v>
      </c>
      <c r="M498" s="4">
        <f t="shared" si="14"/>
        <v>10.935</v>
      </c>
      <c r="N498" t="str">
        <f>IF(I498="Rob","Robusta",IF(orders!I498="Exc","Excelsa",IF(orders!I498="Ara","Arabica",IF(orders!I498="Lib","Liberica",""))))</f>
        <v>Excelsa</v>
      </c>
      <c r="O498" t="str">
        <f t="shared" si="15"/>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4">
        <f>INDEX(products!$A$1:$G$49,MATCH(orders!$D499,products!$A$1:$A$49,0),MATCH(orders!L$1,products!$A$1:$G$1,0))</f>
        <v>9.9499999999999993</v>
      </c>
      <c r="M499" s="4">
        <f t="shared" si="14"/>
        <v>39.799999999999997</v>
      </c>
      <c r="N499" t="str">
        <f>IF(I499="Rob","Robusta",IF(orders!I499="Exc","Excelsa",IF(orders!I499="Ara","Arabica",IF(orders!I499="Lib","Liberica",""))))</f>
        <v>Arabica</v>
      </c>
      <c r="O499" t="str">
        <f t="shared" si="15"/>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4">
        <f>INDEX(products!$A$1:$G$49,MATCH(orders!$D500,products!$A$1:$A$49,0),MATCH(orders!L$1,products!$A$1:$G$1,0))</f>
        <v>9.9499999999999993</v>
      </c>
      <c r="M500" s="4">
        <f t="shared" si="14"/>
        <v>49.75</v>
      </c>
      <c r="N500" t="str">
        <f>IF(I500="Rob","Robusta",IF(orders!I500="Exc","Excelsa",IF(orders!I500="Ara","Arabica",IF(orders!I500="Lib","Liberica",""))))</f>
        <v>Robusta</v>
      </c>
      <c r="O500" t="str">
        <f t="shared" si="15"/>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4">
        <f>INDEX(products!$A$1:$G$49,MATCH(orders!$D501,products!$A$1:$A$49,0),MATCH(orders!L$1,products!$A$1:$G$1,0))</f>
        <v>2.6849999999999996</v>
      </c>
      <c r="M501" s="4">
        <f t="shared" si="14"/>
        <v>8.0549999999999997</v>
      </c>
      <c r="N501" t="str">
        <f>IF(I501="Rob","Robusta",IF(orders!I501="Exc","Excelsa",IF(orders!I501="Ara","Arabica",IF(orders!I501="Lib","Liberica",""))))</f>
        <v>Robusta</v>
      </c>
      <c r="O501" t="str">
        <f t="shared" si="15"/>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4">
        <f>INDEX(products!$A$1:$G$49,MATCH(orders!$D502,products!$A$1:$A$49,0),MATCH(orders!L$1,products!$A$1:$G$1,0))</f>
        <v>11.95</v>
      </c>
      <c r="M502" s="4">
        <f t="shared" si="14"/>
        <v>47.8</v>
      </c>
      <c r="N502" t="str">
        <f>IF(I502="Rob","Robusta",IF(orders!I502="Exc","Excelsa",IF(orders!I502="Ara","Arabica",IF(orders!I502="Lib","Liberica",""))))</f>
        <v>Robusta</v>
      </c>
      <c r="O502" t="str">
        <f t="shared" si="15"/>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4">
        <f>INDEX(products!$A$1:$G$49,MATCH(orders!$D503,products!$A$1:$A$49,0),MATCH(orders!L$1,products!$A$1:$G$1,0))</f>
        <v>2.9849999999999999</v>
      </c>
      <c r="M503" s="4">
        <f t="shared" si="14"/>
        <v>11.94</v>
      </c>
      <c r="N503" t="str">
        <f>IF(I503="Rob","Robusta",IF(orders!I503="Exc","Excelsa",IF(orders!I503="Ara","Arabica",IF(orders!I503="Lib","Liberica",""))))</f>
        <v>Robusta</v>
      </c>
      <c r="O503" t="str">
        <f t="shared" si="15"/>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4">
        <f>INDEX(products!$A$1:$G$49,MATCH(orders!$D504,products!$A$1:$A$49,0),MATCH(orders!L$1,products!$A$1:$G$1,0))</f>
        <v>4.125</v>
      </c>
      <c r="M504" s="4">
        <f t="shared" si="14"/>
        <v>16.5</v>
      </c>
      <c r="N504" t="str">
        <f>IF(I504="Rob","Robusta",IF(orders!I504="Exc","Excelsa",IF(orders!I504="Ara","Arabica",IF(orders!I504="Lib","Liberica",""))))</f>
        <v>Excelsa</v>
      </c>
      <c r="O504" t="str">
        <f t="shared" si="15"/>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4">
        <f>INDEX(products!$A$1:$G$49,MATCH(orders!$D505,products!$A$1:$A$49,0),MATCH(orders!L$1,products!$A$1:$G$1,0))</f>
        <v>12.95</v>
      </c>
      <c r="M505" s="4">
        <f t="shared" si="14"/>
        <v>51.8</v>
      </c>
      <c r="N505" t="str">
        <f>IF(I505="Rob","Robusta",IF(orders!I505="Exc","Excelsa",IF(orders!I505="Ara","Arabica",IF(orders!I505="Lib","Liberica",""))))</f>
        <v>Liberica</v>
      </c>
      <c r="O505" t="str">
        <f t="shared" si="15"/>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4">
        <f>INDEX(products!$A$1:$G$49,MATCH(orders!$D506,products!$A$1:$A$49,0),MATCH(orders!L$1,products!$A$1:$G$1,0))</f>
        <v>4.7549999999999999</v>
      </c>
      <c r="M506" s="4">
        <f t="shared" si="14"/>
        <v>14.265000000000001</v>
      </c>
      <c r="N506" t="str">
        <f>IF(I506="Rob","Robusta",IF(orders!I506="Exc","Excelsa",IF(orders!I506="Ara","Arabica",IF(orders!I506="Lib","Liberica",""))))</f>
        <v>Liberica</v>
      </c>
      <c r="O506" t="str">
        <f t="shared" si="15"/>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4">
        <f>INDEX(products!$A$1:$G$49,MATCH(orders!$D507,products!$A$1:$A$49,0),MATCH(orders!L$1,products!$A$1:$G$1,0))</f>
        <v>4.3650000000000002</v>
      </c>
      <c r="M507" s="4">
        <f t="shared" si="14"/>
        <v>26.19</v>
      </c>
      <c r="N507" t="str">
        <f>IF(I507="Rob","Robusta",IF(orders!I507="Exc","Excelsa",IF(orders!I507="Ara","Arabica",IF(orders!I507="Lib","Liberica",""))))</f>
        <v>Liberica</v>
      </c>
      <c r="O507" t="str">
        <f t="shared" si="15"/>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4">
        <f>INDEX(products!$A$1:$G$49,MATCH(orders!$D508,products!$A$1:$A$49,0),MATCH(orders!L$1,products!$A$1:$G$1,0))</f>
        <v>12.95</v>
      </c>
      <c r="M508" s="4">
        <f t="shared" si="14"/>
        <v>25.9</v>
      </c>
      <c r="N508" t="str">
        <f>IF(I508="Rob","Robusta",IF(orders!I508="Exc","Excelsa",IF(orders!I508="Ara","Arabica",IF(orders!I508="Lib","Liberica",""))))</f>
        <v>Arabica</v>
      </c>
      <c r="O508" t="str">
        <f t="shared" si="15"/>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4">
        <f>INDEX(products!$A$1:$G$49,MATCH(orders!$D509,products!$A$1:$A$49,0),MATCH(orders!L$1,products!$A$1:$G$1,0))</f>
        <v>29.784999999999997</v>
      </c>
      <c r="M509" s="4">
        <f t="shared" si="14"/>
        <v>89.35499999999999</v>
      </c>
      <c r="N509" t="str">
        <f>IF(I509="Rob","Robusta",IF(orders!I509="Exc","Excelsa",IF(orders!I509="Ara","Arabica",IF(orders!I509="Lib","Liberica",""))))</f>
        <v>Arabica</v>
      </c>
      <c r="O509" t="str">
        <f t="shared" si="15"/>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4">
        <f>INDEX(products!$A$1:$G$49,MATCH(orders!$D510,products!$A$1:$A$49,0),MATCH(orders!L$1,products!$A$1:$G$1,0))</f>
        <v>7.77</v>
      </c>
      <c r="M510" s="4">
        <f t="shared" si="14"/>
        <v>46.62</v>
      </c>
      <c r="N510" t="str">
        <f>IF(I510="Rob","Robusta",IF(orders!I510="Exc","Excelsa",IF(orders!I510="Ara","Arabica",IF(orders!I510="Lib","Liberica",""))))</f>
        <v>Liberica</v>
      </c>
      <c r="O510" t="str">
        <f t="shared" si="15"/>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4">
        <f>INDEX(products!$A$1:$G$49,MATCH(orders!$D511,products!$A$1:$A$49,0),MATCH(orders!L$1,products!$A$1:$G$1,0))</f>
        <v>9.9499999999999993</v>
      </c>
      <c r="M511" s="4">
        <f t="shared" si="14"/>
        <v>29.849999999999998</v>
      </c>
      <c r="N511" t="str">
        <f>IF(I511="Rob","Robusta",IF(orders!I511="Exc","Excelsa",IF(orders!I511="Ara","Arabica",IF(orders!I511="Lib","Liberica",""))))</f>
        <v>Arabica</v>
      </c>
      <c r="O511" t="str">
        <f t="shared" si="15"/>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4">
        <f>INDEX(products!$A$1:$G$49,MATCH(orders!$D512,products!$A$1:$A$49,0),MATCH(orders!L$1,products!$A$1:$G$1,0))</f>
        <v>3.5849999999999995</v>
      </c>
      <c r="M512" s="4">
        <f t="shared" si="14"/>
        <v>10.754999999999999</v>
      </c>
      <c r="N512" t="str">
        <f>IF(I512="Rob","Robusta",IF(orders!I512="Exc","Excelsa",IF(orders!I512="Ara","Arabica",IF(orders!I512="Lib","Liberica",""))))</f>
        <v>Robusta</v>
      </c>
      <c r="O512" t="str">
        <f t="shared" si="15"/>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4">
        <f>INDEX(products!$A$1:$G$49,MATCH(orders!$D513,products!$A$1:$A$49,0),MATCH(orders!L$1,products!$A$1:$G$1,0))</f>
        <v>3.375</v>
      </c>
      <c r="M513" s="4">
        <f t="shared" si="14"/>
        <v>13.5</v>
      </c>
      <c r="N513" t="str">
        <f>IF(I513="Rob","Robusta",IF(orders!I513="Exc","Excelsa",IF(orders!I513="Ara","Arabica",IF(orders!I513="Lib","Liberica",""))))</f>
        <v>Arabica</v>
      </c>
      <c r="O513" t="str">
        <f t="shared" si="15"/>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4">
        <f>INDEX(products!$A$1:$G$49,MATCH(orders!$D514,products!$A$1:$A$49,0),MATCH(orders!L$1,products!$A$1:$G$1,0))</f>
        <v>15.85</v>
      </c>
      <c r="M514" s="4">
        <f t="shared" si="14"/>
        <v>47.55</v>
      </c>
      <c r="N514" t="str">
        <f>IF(I514="Rob","Robusta",IF(orders!I514="Exc","Excelsa",IF(orders!I514="Ara","Arabica",IF(orders!I514="Lib","Liberica",""))))</f>
        <v>Liberica</v>
      </c>
      <c r="O514" t="str">
        <f t="shared" si="15"/>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4">
        <f>INDEX(products!$A$1:$G$49,MATCH(orders!$D515,products!$A$1:$A$49,0),MATCH(orders!L$1,products!$A$1:$G$1,0))</f>
        <v>15.85</v>
      </c>
      <c r="M515" s="4">
        <f t="shared" ref="M515:M578" si="16">E515*L515</f>
        <v>79.25</v>
      </c>
      <c r="N515" t="str">
        <f>IF(I515="Rob","Robusta",IF(orders!I515="Exc","Excelsa",IF(orders!I515="Ara","Arabica",IF(orders!I515="Lib","Liberica",""))))</f>
        <v>Liberica</v>
      </c>
      <c r="O515" t="str">
        <f t="shared" ref="O515:O578" si="17">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4">
        <f>INDEX(products!$A$1:$G$49,MATCH(orders!$D516,products!$A$1:$A$49,0),MATCH(orders!L$1,products!$A$1:$G$1,0))</f>
        <v>4.3650000000000002</v>
      </c>
      <c r="M516" s="4">
        <f t="shared" si="16"/>
        <v>26.19</v>
      </c>
      <c r="N516" t="str">
        <f>IF(I516="Rob","Robusta",IF(orders!I516="Exc","Excelsa",IF(orders!I516="Ara","Arabica",IF(orders!I516="Lib","Liberica",""))))</f>
        <v>Liberica</v>
      </c>
      <c r="O516" t="str">
        <f t="shared" si="17"/>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4">
        <f>INDEX(products!$A$1:$G$49,MATCH(orders!$D517,products!$A$1:$A$49,0),MATCH(orders!L$1,products!$A$1:$G$1,0))</f>
        <v>7.169999999999999</v>
      </c>
      <c r="M517" s="4">
        <f t="shared" si="16"/>
        <v>21.509999999999998</v>
      </c>
      <c r="N517" t="str">
        <f>IF(I517="Rob","Robusta",IF(orders!I517="Exc","Excelsa",IF(orders!I517="Ara","Arabica",IF(orders!I517="Lib","Liberica",""))))</f>
        <v>Robusta</v>
      </c>
      <c r="O517" t="str">
        <f t="shared" si="17"/>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4">
        <f>INDEX(products!$A$1:$G$49,MATCH(orders!$D518,products!$A$1:$A$49,0),MATCH(orders!L$1,products!$A$1:$G$1,0))</f>
        <v>20.584999999999997</v>
      </c>
      <c r="M518" s="4">
        <f t="shared" si="16"/>
        <v>102.92499999999998</v>
      </c>
      <c r="N518" t="str">
        <f>IF(I518="Rob","Robusta",IF(orders!I518="Exc","Excelsa",IF(orders!I518="Ara","Arabica",IF(orders!I518="Lib","Liberica",""))))</f>
        <v>Robusta</v>
      </c>
      <c r="O518" t="str">
        <f t="shared" si="17"/>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4">
        <f>INDEX(products!$A$1:$G$49,MATCH(orders!$D519,products!$A$1:$A$49,0),MATCH(orders!L$1,products!$A$1:$G$1,0))</f>
        <v>3.8849999999999998</v>
      </c>
      <c r="M519" s="4">
        <f t="shared" si="16"/>
        <v>7.77</v>
      </c>
      <c r="N519" t="str">
        <f>IF(I519="Rob","Robusta",IF(orders!I519="Exc","Excelsa",IF(orders!I519="Ara","Arabica",IF(orders!I519="Lib","Liberica",""))))</f>
        <v>Liberica</v>
      </c>
      <c r="O519" t="str">
        <f t="shared" si="17"/>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4">
        <f>INDEX(products!$A$1:$G$49,MATCH(orders!$D520,products!$A$1:$A$49,0),MATCH(orders!L$1,products!$A$1:$G$1,0))</f>
        <v>27.945</v>
      </c>
      <c r="M520" s="4">
        <f t="shared" si="16"/>
        <v>139.72499999999999</v>
      </c>
      <c r="N520" t="str">
        <f>IF(I520="Rob","Robusta",IF(orders!I520="Exc","Excelsa",IF(orders!I520="Ara","Arabica",IF(orders!I520="Lib","Liberica",""))))</f>
        <v>Excelsa</v>
      </c>
      <c r="O520" t="str">
        <f t="shared" si="17"/>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4">
        <f>INDEX(products!$A$1:$G$49,MATCH(orders!$D521,products!$A$1:$A$49,0),MATCH(orders!L$1,products!$A$1:$G$1,0))</f>
        <v>5.97</v>
      </c>
      <c r="M521" s="4">
        <f t="shared" si="16"/>
        <v>11.94</v>
      </c>
      <c r="N521" t="str">
        <f>IF(I521="Rob","Robusta",IF(orders!I521="Exc","Excelsa",IF(orders!I521="Ara","Arabica",IF(orders!I521="Lib","Liberica",""))))</f>
        <v>Arabica</v>
      </c>
      <c r="O521" t="str">
        <f t="shared" si="17"/>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4">
        <f>INDEX(products!$A$1:$G$49,MATCH(orders!$D522,products!$A$1:$A$49,0),MATCH(orders!L$1,products!$A$1:$G$1,0))</f>
        <v>3.8849999999999998</v>
      </c>
      <c r="M522" s="4">
        <f t="shared" si="16"/>
        <v>3.8849999999999998</v>
      </c>
      <c r="N522" t="str">
        <f>IF(I522="Rob","Robusta",IF(orders!I522="Exc","Excelsa",IF(orders!I522="Ara","Arabica",IF(orders!I522="Lib","Liberica",""))))</f>
        <v>Liberica</v>
      </c>
      <c r="O522" t="str">
        <f t="shared" si="17"/>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4">
        <f>INDEX(products!$A$1:$G$49,MATCH(orders!$D523,products!$A$1:$A$49,0),MATCH(orders!L$1,products!$A$1:$G$1,0))</f>
        <v>9.9499999999999993</v>
      </c>
      <c r="M523" s="4">
        <f t="shared" si="16"/>
        <v>39.799999999999997</v>
      </c>
      <c r="N523" t="str">
        <f>IF(I523="Rob","Robusta",IF(orders!I523="Exc","Excelsa",IF(orders!I523="Ara","Arabica",IF(orders!I523="Lib","Liberica",""))))</f>
        <v>Robusta</v>
      </c>
      <c r="O523" t="str">
        <f t="shared" si="17"/>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4">
        <f>INDEX(products!$A$1:$G$49,MATCH(orders!$D524,products!$A$1:$A$49,0),MATCH(orders!L$1,products!$A$1:$G$1,0))</f>
        <v>5.97</v>
      </c>
      <c r="M524" s="4">
        <f t="shared" si="16"/>
        <v>29.849999999999998</v>
      </c>
      <c r="N524" t="str">
        <f>IF(I524="Rob","Robusta",IF(orders!I524="Exc","Excelsa",IF(orders!I524="Ara","Arabica",IF(orders!I524="Lib","Liberica",""))))</f>
        <v>Robusta</v>
      </c>
      <c r="O524" t="str">
        <f t="shared" si="17"/>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4">
        <f>INDEX(products!$A$1:$G$49,MATCH(orders!$D525,products!$A$1:$A$49,0),MATCH(orders!L$1,products!$A$1:$G$1,0))</f>
        <v>29.784999999999997</v>
      </c>
      <c r="M525" s="4">
        <f t="shared" si="16"/>
        <v>29.784999999999997</v>
      </c>
      <c r="N525" t="str">
        <f>IF(I525="Rob","Robusta",IF(orders!I525="Exc","Excelsa",IF(orders!I525="Ara","Arabica",IF(orders!I525="Lib","Liberica",""))))</f>
        <v>Liberica</v>
      </c>
      <c r="O525" t="str">
        <f t="shared" si="17"/>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4">
        <f>INDEX(products!$A$1:$G$49,MATCH(orders!$D526,products!$A$1:$A$49,0),MATCH(orders!L$1,products!$A$1:$G$1,0))</f>
        <v>36.454999999999998</v>
      </c>
      <c r="M526" s="4">
        <f t="shared" si="16"/>
        <v>72.91</v>
      </c>
      <c r="N526" t="str">
        <f>IF(I526="Rob","Robusta",IF(orders!I526="Exc","Excelsa",IF(orders!I526="Ara","Arabica",IF(orders!I526="Lib","Liberica",""))))</f>
        <v>Liberica</v>
      </c>
      <c r="O526" t="str">
        <f t="shared" si="17"/>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4">
        <f>INDEX(products!$A$1:$G$49,MATCH(orders!$D527,products!$A$1:$A$49,0),MATCH(orders!L$1,products!$A$1:$G$1,0))</f>
        <v>2.6849999999999996</v>
      </c>
      <c r="M527" s="4">
        <f t="shared" si="16"/>
        <v>13.424999999999997</v>
      </c>
      <c r="N527" t="str">
        <f>IF(I527="Rob","Robusta",IF(orders!I527="Exc","Excelsa",IF(orders!I527="Ara","Arabica",IF(orders!I527="Lib","Liberica",""))))</f>
        <v>Robusta</v>
      </c>
      <c r="O527" t="str">
        <f t="shared" si="17"/>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4">
        <f>INDEX(products!$A$1:$G$49,MATCH(orders!$D528,products!$A$1:$A$49,0),MATCH(orders!L$1,products!$A$1:$G$1,0))</f>
        <v>31.624999999999996</v>
      </c>
      <c r="M528" s="4">
        <f t="shared" si="16"/>
        <v>126.49999999999999</v>
      </c>
      <c r="N528" t="str">
        <f>IF(I528="Rob","Robusta",IF(orders!I528="Exc","Excelsa",IF(orders!I528="Ara","Arabica",IF(orders!I528="Lib","Liberica",""))))</f>
        <v>Excelsa</v>
      </c>
      <c r="O528" t="str">
        <f t="shared" si="17"/>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4">
        <f>INDEX(products!$A$1:$G$49,MATCH(orders!$D529,products!$A$1:$A$49,0),MATCH(orders!L$1,products!$A$1:$G$1,0))</f>
        <v>8.25</v>
      </c>
      <c r="M529" s="4">
        <f t="shared" si="16"/>
        <v>41.25</v>
      </c>
      <c r="N529" t="str">
        <f>IF(I529="Rob","Robusta",IF(orders!I529="Exc","Excelsa",IF(orders!I529="Ara","Arabica",IF(orders!I529="Lib","Liberica",""))))</f>
        <v>Excelsa</v>
      </c>
      <c r="O529" t="str">
        <f t="shared" si="17"/>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4">
        <f>INDEX(products!$A$1:$G$49,MATCH(orders!$D530,products!$A$1:$A$49,0),MATCH(orders!L$1,products!$A$1:$G$1,0))</f>
        <v>8.91</v>
      </c>
      <c r="M530" s="4">
        <f t="shared" si="16"/>
        <v>53.46</v>
      </c>
      <c r="N530" t="str">
        <f>IF(I530="Rob","Robusta",IF(orders!I530="Exc","Excelsa",IF(orders!I530="Ara","Arabica",IF(orders!I530="Lib","Liberica",""))))</f>
        <v>Excelsa</v>
      </c>
      <c r="O530" t="str">
        <f t="shared" si="17"/>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4">
        <f>INDEX(products!$A$1:$G$49,MATCH(orders!$D531,products!$A$1:$A$49,0),MATCH(orders!L$1,products!$A$1:$G$1,0))</f>
        <v>9.9499999999999993</v>
      </c>
      <c r="M531" s="4">
        <f t="shared" si="16"/>
        <v>59.699999999999996</v>
      </c>
      <c r="N531" t="str">
        <f>IF(I531="Rob","Robusta",IF(orders!I531="Exc","Excelsa",IF(orders!I531="Ara","Arabica",IF(orders!I531="Lib","Liberica",""))))</f>
        <v>Robusta</v>
      </c>
      <c r="O531" t="str">
        <f t="shared" si="17"/>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4">
        <f>INDEX(products!$A$1:$G$49,MATCH(orders!$D532,products!$A$1:$A$49,0),MATCH(orders!L$1,products!$A$1:$G$1,0))</f>
        <v>9.9499999999999993</v>
      </c>
      <c r="M532" s="4">
        <f t="shared" si="16"/>
        <v>59.699999999999996</v>
      </c>
      <c r="N532" t="str">
        <f>IF(I532="Rob","Robusta",IF(orders!I532="Exc","Excelsa",IF(orders!I532="Ara","Arabica",IF(orders!I532="Lib","Liberica",""))))</f>
        <v>Robusta</v>
      </c>
      <c r="O532" t="str">
        <f t="shared" si="17"/>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4">
        <f>INDEX(products!$A$1:$G$49,MATCH(orders!$D533,products!$A$1:$A$49,0),MATCH(orders!L$1,products!$A$1:$G$1,0))</f>
        <v>8.9499999999999993</v>
      </c>
      <c r="M533" s="4">
        <f t="shared" si="16"/>
        <v>44.75</v>
      </c>
      <c r="N533" t="str">
        <f>IF(I533="Rob","Robusta",IF(orders!I533="Exc","Excelsa",IF(orders!I533="Ara","Arabica",IF(orders!I533="Lib","Liberica",""))))</f>
        <v>Robusta</v>
      </c>
      <c r="O533" t="str">
        <f t="shared" si="17"/>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4">
        <f>INDEX(products!$A$1:$G$49,MATCH(orders!$D534,products!$A$1:$A$49,0),MATCH(orders!L$1,products!$A$1:$G$1,0))</f>
        <v>8.25</v>
      </c>
      <c r="M534" s="4">
        <f t="shared" si="16"/>
        <v>16.5</v>
      </c>
      <c r="N534" t="str">
        <f>IF(I534="Rob","Robusta",IF(orders!I534="Exc","Excelsa",IF(orders!I534="Ara","Arabica",IF(orders!I534="Lib","Liberica",""))))</f>
        <v>Excelsa</v>
      </c>
      <c r="O534" t="str">
        <f t="shared" si="17"/>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4">
        <f>INDEX(products!$A$1:$G$49,MATCH(orders!$D535,products!$A$1:$A$49,0),MATCH(orders!L$1,products!$A$1:$G$1,0))</f>
        <v>5.3699999999999992</v>
      </c>
      <c r="M535" s="4">
        <f t="shared" si="16"/>
        <v>21.479999999999997</v>
      </c>
      <c r="N535" t="str">
        <f>IF(I535="Rob","Robusta",IF(orders!I535="Exc","Excelsa",IF(orders!I535="Ara","Arabica",IF(orders!I535="Lib","Liberica",""))))</f>
        <v>Robusta</v>
      </c>
      <c r="O535" t="str">
        <f t="shared" si="17"/>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4">
        <f>INDEX(products!$A$1:$G$49,MATCH(orders!$D536,products!$A$1:$A$49,0),MATCH(orders!L$1,products!$A$1:$G$1,0))</f>
        <v>22.884999999999998</v>
      </c>
      <c r="M536" s="4">
        <f t="shared" si="16"/>
        <v>45.769999999999996</v>
      </c>
      <c r="N536" t="str">
        <f>IF(I536="Rob","Robusta",IF(orders!I536="Exc","Excelsa",IF(orders!I536="Ara","Arabica",IF(orders!I536="Lib","Liberica",""))))</f>
        <v>Robusta</v>
      </c>
      <c r="O536" t="str">
        <f t="shared" si="17"/>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4">
        <f>INDEX(products!$A$1:$G$49,MATCH(orders!$D537,products!$A$1:$A$49,0),MATCH(orders!L$1,products!$A$1:$G$1,0))</f>
        <v>4.7549999999999999</v>
      </c>
      <c r="M537" s="4">
        <f t="shared" si="16"/>
        <v>9.51</v>
      </c>
      <c r="N537" t="str">
        <f>IF(I537="Rob","Robusta",IF(orders!I537="Exc","Excelsa",IF(orders!I537="Ara","Arabica",IF(orders!I537="Lib","Liberica",""))))</f>
        <v>Liberica</v>
      </c>
      <c r="O537" t="str">
        <f t="shared" si="17"/>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4">
        <f>INDEX(products!$A$1:$G$49,MATCH(orders!$D538,products!$A$1:$A$49,0),MATCH(orders!L$1,products!$A$1:$G$1,0))</f>
        <v>2.6849999999999996</v>
      </c>
      <c r="M538" s="4">
        <f t="shared" si="16"/>
        <v>8.0549999999999997</v>
      </c>
      <c r="N538" t="str">
        <f>IF(I538="Rob","Robusta",IF(orders!I538="Exc","Excelsa",IF(orders!I538="Ara","Arabica",IF(orders!I538="Lib","Liberica",""))))</f>
        <v>Robusta</v>
      </c>
      <c r="O538" t="str">
        <f t="shared" si="17"/>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4">
        <f>INDEX(products!$A$1:$G$49,MATCH(orders!$D539,products!$A$1:$A$49,0),MATCH(orders!L$1,products!$A$1:$G$1,0))</f>
        <v>27.945</v>
      </c>
      <c r="M539" s="4">
        <f t="shared" si="16"/>
        <v>111.78</v>
      </c>
      <c r="N539" t="str">
        <f>IF(I539="Rob","Robusta",IF(orders!I539="Exc","Excelsa",IF(orders!I539="Ara","Arabica",IF(orders!I539="Lib","Liberica",""))))</f>
        <v>Excelsa</v>
      </c>
      <c r="O539" t="str">
        <f t="shared" si="17"/>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4">
        <f>INDEX(products!$A$1:$G$49,MATCH(orders!$D540,products!$A$1:$A$49,0),MATCH(orders!L$1,products!$A$1:$G$1,0))</f>
        <v>2.6849999999999996</v>
      </c>
      <c r="M540" s="4">
        <f t="shared" si="16"/>
        <v>10.739999999999998</v>
      </c>
      <c r="N540" t="str">
        <f>IF(I540="Rob","Robusta",IF(orders!I540="Exc","Excelsa",IF(orders!I540="Ara","Arabica",IF(orders!I540="Lib","Liberica",""))))</f>
        <v>Robusta</v>
      </c>
      <c r="O540" t="str">
        <f t="shared" si="17"/>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4">
        <f>INDEX(products!$A$1:$G$49,MATCH(orders!$D541,products!$A$1:$A$49,0),MATCH(orders!L$1,products!$A$1:$G$1,0))</f>
        <v>5.3699999999999992</v>
      </c>
      <c r="M541" s="4">
        <f t="shared" si="16"/>
        <v>26.849999999999994</v>
      </c>
      <c r="N541" t="str">
        <f>IF(I541="Rob","Robusta",IF(orders!I541="Exc","Excelsa",IF(orders!I541="Ara","Arabica",IF(orders!I541="Lib","Liberica",""))))</f>
        <v>Robusta</v>
      </c>
      <c r="O541" t="str">
        <f t="shared" si="17"/>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4">
        <f>INDEX(products!$A$1:$G$49,MATCH(orders!$D542,products!$A$1:$A$49,0),MATCH(orders!L$1,products!$A$1:$G$1,0))</f>
        <v>15.85</v>
      </c>
      <c r="M542" s="4">
        <f t="shared" si="16"/>
        <v>63.4</v>
      </c>
      <c r="N542" t="str">
        <f>IF(I542="Rob","Robusta",IF(orders!I542="Exc","Excelsa",IF(orders!I542="Ara","Arabica",IF(orders!I542="Lib","Liberica",""))))</f>
        <v>Liberica</v>
      </c>
      <c r="O542" t="str">
        <f t="shared" si="17"/>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4">
        <f>INDEX(products!$A$1:$G$49,MATCH(orders!$D543,products!$A$1:$A$49,0),MATCH(orders!L$1,products!$A$1:$G$1,0))</f>
        <v>22.884999999999998</v>
      </c>
      <c r="M543" s="4">
        <f t="shared" si="16"/>
        <v>22.884999999999998</v>
      </c>
      <c r="N543" t="str">
        <f>IF(I543="Rob","Robusta",IF(orders!I543="Exc","Excelsa",IF(orders!I543="Ara","Arabica",IF(orders!I543="Lib","Liberica",""))))</f>
        <v>Arabica</v>
      </c>
      <c r="O543" t="str">
        <f t="shared" si="17"/>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4">
        <f>INDEX(products!$A$1:$G$49,MATCH(orders!$D544,products!$A$1:$A$49,0),MATCH(orders!L$1,products!$A$1:$G$1,0))</f>
        <v>25.874999999999996</v>
      </c>
      <c r="M544" s="4">
        <f t="shared" si="16"/>
        <v>103.49999999999999</v>
      </c>
      <c r="N544" t="str">
        <f>IF(I544="Rob","Robusta",IF(orders!I544="Exc","Excelsa",IF(orders!I544="Ara","Arabica",IF(orders!I544="Lib","Liberica",""))))</f>
        <v>Arabica</v>
      </c>
      <c r="O544" t="str">
        <f t="shared" si="17"/>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4">
        <f>INDEX(products!$A$1:$G$49,MATCH(orders!$D545,products!$A$1:$A$49,0),MATCH(orders!L$1,products!$A$1:$G$1,0))</f>
        <v>27.484999999999996</v>
      </c>
      <c r="M545" s="4">
        <f t="shared" si="16"/>
        <v>54.969999999999992</v>
      </c>
      <c r="N545" t="str">
        <f>IF(I545="Rob","Robusta",IF(orders!I545="Exc","Excelsa",IF(orders!I545="Ara","Arabica",IF(orders!I545="Lib","Liberica",""))))</f>
        <v>Robusta</v>
      </c>
      <c r="O545" t="str">
        <f t="shared" si="17"/>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4">
        <f>INDEX(products!$A$1:$G$49,MATCH(orders!$D546,products!$A$1:$A$49,0),MATCH(orders!L$1,products!$A$1:$G$1,0))</f>
        <v>7.77</v>
      </c>
      <c r="M546" s="4">
        <f t="shared" si="16"/>
        <v>15.54</v>
      </c>
      <c r="N546" t="str">
        <f>IF(I546="Rob","Robusta",IF(orders!I546="Exc","Excelsa",IF(orders!I546="Ara","Arabica",IF(orders!I546="Lib","Liberica",""))))</f>
        <v>Arabica</v>
      </c>
      <c r="O546" t="str">
        <f t="shared" si="17"/>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4">
        <f>INDEX(products!$A$1:$G$49,MATCH(orders!$D547,products!$A$1:$A$49,0),MATCH(orders!L$1,products!$A$1:$G$1,0))</f>
        <v>3.8849999999999998</v>
      </c>
      <c r="M547" s="4">
        <f t="shared" si="16"/>
        <v>15.54</v>
      </c>
      <c r="N547" t="str">
        <f>IF(I547="Rob","Robusta",IF(orders!I547="Exc","Excelsa",IF(orders!I547="Ara","Arabica",IF(orders!I547="Lib","Liberica",""))))</f>
        <v>Liberica</v>
      </c>
      <c r="O547" t="str">
        <f t="shared" si="17"/>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4">
        <f>INDEX(products!$A$1:$G$49,MATCH(orders!$D548,products!$A$1:$A$49,0),MATCH(orders!L$1,products!$A$1:$G$1,0))</f>
        <v>27.945</v>
      </c>
      <c r="M548" s="4">
        <f t="shared" si="16"/>
        <v>83.835000000000008</v>
      </c>
      <c r="N548" t="str">
        <f>IF(I548="Rob","Robusta",IF(orders!I548="Exc","Excelsa",IF(orders!I548="Ara","Arabica",IF(orders!I548="Lib","Liberica",""))))</f>
        <v>Excelsa</v>
      </c>
      <c r="O548" t="str">
        <f t="shared" si="17"/>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4">
        <f>INDEX(products!$A$1:$G$49,MATCH(orders!$D549,products!$A$1:$A$49,0),MATCH(orders!L$1,products!$A$1:$G$1,0))</f>
        <v>3.5849999999999995</v>
      </c>
      <c r="M549" s="4">
        <f t="shared" si="16"/>
        <v>10.754999999999999</v>
      </c>
      <c r="N549" t="str">
        <f>IF(I549="Rob","Robusta",IF(orders!I549="Exc","Excelsa",IF(orders!I549="Ara","Arabica",IF(orders!I549="Lib","Liberica",""))))</f>
        <v>Robusta</v>
      </c>
      <c r="O549" t="str">
        <f t="shared" si="17"/>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4">
        <f>INDEX(products!$A$1:$G$49,MATCH(orders!$D550,products!$A$1:$A$49,0),MATCH(orders!L$1,products!$A$1:$G$1,0))</f>
        <v>4.4550000000000001</v>
      </c>
      <c r="M550" s="4">
        <f t="shared" si="16"/>
        <v>13.365</v>
      </c>
      <c r="N550" t="str">
        <f>IF(I550="Rob","Robusta",IF(orders!I550="Exc","Excelsa",IF(orders!I550="Ara","Arabica",IF(orders!I550="Lib","Liberica",""))))</f>
        <v>Excelsa</v>
      </c>
      <c r="O550" t="str">
        <f t="shared" si="17"/>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4">
        <f>INDEX(products!$A$1:$G$49,MATCH(orders!$D551,products!$A$1:$A$49,0),MATCH(orders!L$1,products!$A$1:$G$1,0))</f>
        <v>4.4550000000000001</v>
      </c>
      <c r="M551" s="4">
        <f t="shared" si="16"/>
        <v>17.82</v>
      </c>
      <c r="N551" t="str">
        <f>IF(I551="Rob","Robusta",IF(orders!I551="Exc","Excelsa",IF(orders!I551="Ara","Arabica",IF(orders!I551="Lib","Liberica",""))))</f>
        <v>Excelsa</v>
      </c>
      <c r="O551" t="str">
        <f t="shared" si="17"/>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4">
        <f>INDEX(products!$A$1:$G$49,MATCH(orders!$D552,products!$A$1:$A$49,0),MATCH(orders!L$1,products!$A$1:$G$1,0))</f>
        <v>3.8849999999999998</v>
      </c>
      <c r="M552" s="4">
        <f t="shared" si="16"/>
        <v>23.31</v>
      </c>
      <c r="N552" t="str">
        <f>IF(I552="Rob","Robusta",IF(orders!I552="Exc","Excelsa",IF(orders!I552="Ara","Arabica",IF(orders!I552="Lib","Liberica",""))))</f>
        <v>Liberica</v>
      </c>
      <c r="O552" t="str">
        <f t="shared" si="17"/>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4">
        <f>INDEX(products!$A$1:$G$49,MATCH(orders!$D553,products!$A$1:$A$49,0),MATCH(orders!L$1,products!$A$1:$G$1,0))</f>
        <v>3.645</v>
      </c>
      <c r="M553" s="4">
        <f t="shared" si="16"/>
        <v>7.29</v>
      </c>
      <c r="N553" t="str">
        <f>IF(I553="Rob","Robusta",IF(orders!I553="Exc","Excelsa",IF(orders!I553="Ara","Arabica",IF(orders!I553="Lib","Liberica",""))))</f>
        <v>Excelsa</v>
      </c>
      <c r="O553" t="str">
        <f t="shared" si="17"/>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4">
        <f>INDEX(products!$A$1:$G$49,MATCH(orders!$D554,products!$A$1:$A$49,0),MATCH(orders!L$1,products!$A$1:$G$1,0))</f>
        <v>4.4550000000000001</v>
      </c>
      <c r="M554" s="4">
        <f t="shared" si="16"/>
        <v>17.82</v>
      </c>
      <c r="N554" t="str">
        <f>IF(I554="Rob","Robusta",IF(orders!I554="Exc","Excelsa",IF(orders!I554="Ara","Arabica",IF(orders!I554="Lib","Liberica",""))))</f>
        <v>Excelsa</v>
      </c>
      <c r="O554" t="str">
        <f t="shared" si="17"/>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4">
        <f>INDEX(products!$A$1:$G$49,MATCH(orders!$D555,products!$A$1:$A$49,0),MATCH(orders!L$1,products!$A$1:$G$1,0))</f>
        <v>13.75</v>
      </c>
      <c r="M555" s="4">
        <f t="shared" si="16"/>
        <v>68.75</v>
      </c>
      <c r="N555" t="str">
        <f>IF(I555="Rob","Robusta",IF(orders!I555="Exc","Excelsa",IF(orders!I555="Ara","Arabica",IF(orders!I555="Lib","Liberica",""))))</f>
        <v>Excelsa</v>
      </c>
      <c r="O555" t="str">
        <f t="shared" si="17"/>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4">
        <f>INDEX(products!$A$1:$G$49,MATCH(orders!$D556,products!$A$1:$A$49,0),MATCH(orders!L$1,products!$A$1:$G$1,0))</f>
        <v>27.484999999999996</v>
      </c>
      <c r="M556" s="4">
        <f t="shared" si="16"/>
        <v>54.969999999999992</v>
      </c>
      <c r="N556" t="str">
        <f>IF(I556="Rob","Robusta",IF(orders!I556="Exc","Excelsa",IF(orders!I556="Ara","Arabica",IF(orders!I556="Lib","Liberica",""))))</f>
        <v>Robusta</v>
      </c>
      <c r="O556" t="str">
        <f t="shared" si="17"/>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4">
        <f>INDEX(products!$A$1:$G$49,MATCH(orders!$D557,products!$A$1:$A$49,0),MATCH(orders!L$1,products!$A$1:$G$1,0))</f>
        <v>13.75</v>
      </c>
      <c r="M557" s="4">
        <f t="shared" si="16"/>
        <v>82.5</v>
      </c>
      <c r="N557" t="str">
        <f>IF(I557="Rob","Robusta",IF(orders!I557="Exc","Excelsa",IF(orders!I557="Ara","Arabica",IF(orders!I557="Lib","Liberica",""))))</f>
        <v>Excelsa</v>
      </c>
      <c r="O557" t="str">
        <f t="shared" si="17"/>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4">
        <f>INDEX(products!$A$1:$G$49,MATCH(orders!$D558,products!$A$1:$A$49,0),MATCH(orders!L$1,products!$A$1:$G$1,0))</f>
        <v>4.3650000000000002</v>
      </c>
      <c r="M558" s="4">
        <f t="shared" si="16"/>
        <v>8.73</v>
      </c>
      <c r="N558" t="str">
        <f>IF(I558="Rob","Robusta",IF(orders!I558="Exc","Excelsa",IF(orders!I558="Ara","Arabica",IF(orders!I558="Lib","Liberica",""))))</f>
        <v>Liberica</v>
      </c>
      <c r="O558" t="str">
        <f t="shared" si="17"/>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4">
        <f>INDEX(products!$A$1:$G$49,MATCH(orders!$D559,products!$A$1:$A$49,0),MATCH(orders!L$1,products!$A$1:$G$1,0))</f>
        <v>14.85</v>
      </c>
      <c r="M559" s="4">
        <f t="shared" si="16"/>
        <v>59.4</v>
      </c>
      <c r="N559" t="str">
        <f>IF(I559="Rob","Robusta",IF(orders!I559="Exc","Excelsa",IF(orders!I559="Ara","Arabica",IF(orders!I559="Lib","Liberica",""))))</f>
        <v>Excelsa</v>
      </c>
      <c r="O559" t="str">
        <f t="shared" si="17"/>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4">
        <f>INDEX(products!$A$1:$G$49,MATCH(orders!$D560,products!$A$1:$A$49,0),MATCH(orders!L$1,products!$A$1:$G$1,0))</f>
        <v>3.8849999999999998</v>
      </c>
      <c r="M560" s="4">
        <f t="shared" si="16"/>
        <v>15.54</v>
      </c>
      <c r="N560" t="str">
        <f>IF(I560="Rob","Robusta",IF(orders!I560="Exc","Excelsa",IF(orders!I560="Ara","Arabica",IF(orders!I560="Lib","Liberica",""))))</f>
        <v>Liberica</v>
      </c>
      <c r="O560" t="str">
        <f t="shared" si="17"/>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4">
        <f>INDEX(products!$A$1:$G$49,MATCH(orders!$D561,products!$A$1:$A$49,0),MATCH(orders!L$1,products!$A$1:$G$1,0))</f>
        <v>12.95</v>
      </c>
      <c r="M561" s="4">
        <f t="shared" si="16"/>
        <v>38.849999999999994</v>
      </c>
      <c r="N561" t="str">
        <f>IF(I561="Rob","Robusta",IF(orders!I561="Exc","Excelsa",IF(orders!I561="Ara","Arabica",IF(orders!I561="Lib","Liberica",""))))</f>
        <v>Arabica</v>
      </c>
      <c r="O561" t="str">
        <f t="shared" si="17"/>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4">
        <f>INDEX(products!$A$1:$G$49,MATCH(orders!$D562,products!$A$1:$A$49,0),MATCH(orders!L$1,products!$A$1:$G$1,0))</f>
        <v>31.624999999999996</v>
      </c>
      <c r="M562" s="4">
        <f t="shared" si="16"/>
        <v>189.74999999999997</v>
      </c>
      <c r="N562" t="str">
        <f>IF(I562="Rob","Robusta",IF(orders!I562="Exc","Excelsa",IF(orders!I562="Ara","Arabica",IF(orders!I562="Lib","Liberica",""))))</f>
        <v>Excelsa</v>
      </c>
      <c r="O562" t="str">
        <f t="shared" si="17"/>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4">
        <f>INDEX(products!$A$1:$G$49,MATCH(orders!$D563,products!$A$1:$A$49,0),MATCH(orders!L$1,products!$A$1:$G$1,0))</f>
        <v>2.9849999999999999</v>
      </c>
      <c r="M563" s="4">
        <f t="shared" si="16"/>
        <v>17.91</v>
      </c>
      <c r="N563" t="str">
        <f>IF(I563="Rob","Robusta",IF(orders!I563="Exc","Excelsa",IF(orders!I563="Ara","Arabica",IF(orders!I563="Lib","Liberica",""))))</f>
        <v>Arabica</v>
      </c>
      <c r="O563" t="str">
        <f t="shared" si="17"/>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4">
        <f>INDEX(products!$A$1:$G$49,MATCH(orders!$D564,products!$A$1:$A$49,0),MATCH(orders!L$1,products!$A$1:$G$1,0))</f>
        <v>4.7549999999999999</v>
      </c>
      <c r="M564" s="4">
        <f t="shared" si="16"/>
        <v>28.53</v>
      </c>
      <c r="N564" t="str">
        <f>IF(I564="Rob","Robusta",IF(orders!I564="Exc","Excelsa",IF(orders!I564="Ara","Arabica",IF(orders!I564="Lib","Liberica",""))))</f>
        <v>Liberica</v>
      </c>
      <c r="O564" t="str">
        <f t="shared" si="17"/>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4">
        <f>INDEX(products!$A$1:$G$49,MATCH(orders!$D565,products!$A$1:$A$49,0),MATCH(orders!L$1,products!$A$1:$G$1,0))</f>
        <v>13.75</v>
      </c>
      <c r="M565" s="4">
        <f t="shared" si="16"/>
        <v>82.5</v>
      </c>
      <c r="N565" t="str">
        <f>IF(I565="Rob","Robusta",IF(orders!I565="Exc","Excelsa",IF(orders!I565="Ara","Arabica",IF(orders!I565="Lib","Liberica",""))))</f>
        <v>Excelsa</v>
      </c>
      <c r="O565" t="str">
        <f t="shared" si="17"/>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4">
        <f>INDEX(products!$A$1:$G$49,MATCH(orders!$D566,products!$A$1:$A$49,0),MATCH(orders!L$1,products!$A$1:$G$1,0))</f>
        <v>7.169999999999999</v>
      </c>
      <c r="M566" s="4">
        <f t="shared" si="16"/>
        <v>14.339999999999998</v>
      </c>
      <c r="N566" t="str">
        <f>IF(I566="Rob","Robusta",IF(orders!I566="Exc","Excelsa",IF(orders!I566="Ara","Arabica",IF(orders!I566="Lib","Liberica",""))))</f>
        <v>Robusta</v>
      </c>
      <c r="O566" t="str">
        <f t="shared" si="17"/>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4">
        <f>INDEX(products!$A$1:$G$49,MATCH(orders!$D567,products!$A$1:$A$49,0),MATCH(orders!L$1,products!$A$1:$G$1,0))</f>
        <v>20.584999999999997</v>
      </c>
      <c r="M567" s="4">
        <f t="shared" si="16"/>
        <v>82.339999999999989</v>
      </c>
      <c r="N567" t="str">
        <f>IF(I567="Rob","Robusta",IF(orders!I567="Exc","Excelsa",IF(orders!I567="Ara","Arabica",IF(orders!I567="Lib","Liberica",""))))</f>
        <v>Robusta</v>
      </c>
      <c r="O567" t="str">
        <f t="shared" si="17"/>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4">
        <f>INDEX(products!$A$1:$G$49,MATCH(orders!$D568,products!$A$1:$A$49,0),MATCH(orders!L$1,products!$A$1:$G$1,0))</f>
        <v>3.375</v>
      </c>
      <c r="M568" s="4">
        <f t="shared" si="16"/>
        <v>20.25</v>
      </c>
      <c r="N568" t="str">
        <f>IF(I568="Rob","Robusta",IF(orders!I568="Exc","Excelsa",IF(orders!I568="Ara","Arabica",IF(orders!I568="Lib","Liberica",""))))</f>
        <v>Arabica</v>
      </c>
      <c r="O568" t="str">
        <f t="shared" si="17"/>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4">
        <f>INDEX(products!$A$1:$G$49,MATCH(orders!$D569,products!$A$1:$A$49,0),MATCH(orders!L$1,products!$A$1:$G$1,0))</f>
        <v>27.484999999999996</v>
      </c>
      <c r="M569" s="4">
        <f t="shared" si="16"/>
        <v>164.90999999999997</v>
      </c>
      <c r="N569" t="str">
        <f>IF(I569="Rob","Robusta",IF(orders!I569="Exc","Excelsa",IF(orders!I569="Ara","Arabica",IF(orders!I569="Lib","Liberica",""))))</f>
        <v>Robusta</v>
      </c>
      <c r="O569" t="str">
        <f t="shared" si="17"/>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4">
        <f>INDEX(products!$A$1:$G$49,MATCH(orders!$D570,products!$A$1:$A$49,0),MATCH(orders!L$1,products!$A$1:$G$1,0))</f>
        <v>4.7549999999999999</v>
      </c>
      <c r="M570" s="4">
        <f t="shared" si="16"/>
        <v>19.02</v>
      </c>
      <c r="N570" t="str">
        <f>IF(I570="Rob","Robusta",IF(orders!I570="Exc","Excelsa",IF(orders!I570="Ara","Arabica",IF(orders!I570="Lib","Liberica",""))))</f>
        <v>Liberica</v>
      </c>
      <c r="O570" t="str">
        <f t="shared" si="17"/>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4">
        <f>INDEX(products!$A$1:$G$49,MATCH(orders!$D571,products!$A$1:$A$49,0),MATCH(orders!L$1,products!$A$1:$G$1,0))</f>
        <v>22.884999999999998</v>
      </c>
      <c r="M571" s="4">
        <f t="shared" si="16"/>
        <v>137.31</v>
      </c>
      <c r="N571" t="str">
        <f>IF(I571="Rob","Robusta",IF(orders!I571="Exc","Excelsa",IF(orders!I571="Ara","Arabica",IF(orders!I571="Lib","Liberica",""))))</f>
        <v>Arabica</v>
      </c>
      <c r="O571" t="str">
        <f t="shared" si="17"/>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4">
        <f>INDEX(products!$A$1:$G$49,MATCH(orders!$D572,products!$A$1:$A$49,0),MATCH(orders!L$1,products!$A$1:$G$1,0))</f>
        <v>6.75</v>
      </c>
      <c r="M572" s="4">
        <f t="shared" si="16"/>
        <v>27</v>
      </c>
      <c r="N572" t="str">
        <f>IF(I572="Rob","Robusta",IF(orders!I572="Exc","Excelsa",IF(orders!I572="Ara","Arabica",IF(orders!I572="Lib","Liberica",""))))</f>
        <v>Arabica</v>
      </c>
      <c r="O572" t="str">
        <f t="shared" si="17"/>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4">
        <f>INDEX(products!$A$1:$G$49,MATCH(orders!$D573,products!$A$1:$A$49,0),MATCH(orders!L$1,products!$A$1:$G$1,0))</f>
        <v>8.91</v>
      </c>
      <c r="M573" s="4">
        <f t="shared" si="16"/>
        <v>35.64</v>
      </c>
      <c r="N573" t="str">
        <f>IF(I573="Rob","Robusta",IF(orders!I573="Exc","Excelsa",IF(orders!I573="Ara","Arabica",IF(orders!I573="Lib","Liberica",""))))</f>
        <v>Excelsa</v>
      </c>
      <c r="O573" t="str">
        <f t="shared" si="17"/>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4">
        <f>INDEX(products!$A$1:$G$49,MATCH(orders!$D574,products!$A$1:$A$49,0),MATCH(orders!L$1,products!$A$1:$G$1,0))</f>
        <v>2.9849999999999999</v>
      </c>
      <c r="M574" s="4">
        <f t="shared" si="16"/>
        <v>5.97</v>
      </c>
      <c r="N574" t="str">
        <f>IF(I574="Rob","Robusta",IF(orders!I574="Exc","Excelsa",IF(orders!I574="Ara","Arabica",IF(orders!I574="Lib","Liberica",""))))</f>
        <v>Arabica</v>
      </c>
      <c r="O574" t="str">
        <f t="shared" si="17"/>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4">
        <f>INDEX(products!$A$1:$G$49,MATCH(orders!$D575,products!$A$1:$A$49,0),MATCH(orders!L$1,products!$A$1:$G$1,0))</f>
        <v>11.25</v>
      </c>
      <c r="M575" s="4">
        <f t="shared" si="16"/>
        <v>67.5</v>
      </c>
      <c r="N575" t="str">
        <f>IF(I575="Rob","Robusta",IF(orders!I575="Exc","Excelsa",IF(orders!I575="Ara","Arabica",IF(orders!I575="Lib","Liberica",""))))</f>
        <v>Arabica</v>
      </c>
      <c r="O575" t="str">
        <f t="shared" si="17"/>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4">
        <f>INDEX(products!$A$1:$G$49,MATCH(orders!$D576,products!$A$1:$A$49,0),MATCH(orders!L$1,products!$A$1:$G$1,0))</f>
        <v>3.5849999999999995</v>
      </c>
      <c r="M576" s="4">
        <f t="shared" si="16"/>
        <v>21.509999999999998</v>
      </c>
      <c r="N576" t="str">
        <f>IF(I576="Rob","Robusta",IF(orders!I576="Exc","Excelsa",IF(orders!I576="Ara","Arabica",IF(orders!I576="Lib","Liberica",""))))</f>
        <v>Robusta</v>
      </c>
      <c r="O576" t="str">
        <f t="shared" si="17"/>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4">
        <f>INDEX(products!$A$1:$G$49,MATCH(orders!$D577,products!$A$1:$A$49,0),MATCH(orders!L$1,products!$A$1:$G$1,0))</f>
        <v>33.464999999999996</v>
      </c>
      <c r="M577" s="4">
        <f t="shared" si="16"/>
        <v>66.929999999999993</v>
      </c>
      <c r="N577" t="str">
        <f>IF(I577="Rob","Robusta",IF(orders!I577="Exc","Excelsa",IF(orders!I577="Ara","Arabica",IF(orders!I577="Lib","Liberica",""))))</f>
        <v>Liberica</v>
      </c>
      <c r="O577" t="str">
        <f t="shared" si="17"/>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4">
        <f>INDEX(products!$A$1:$G$49,MATCH(orders!$D578,products!$A$1:$A$49,0),MATCH(orders!L$1,products!$A$1:$G$1,0))</f>
        <v>2.9849999999999999</v>
      </c>
      <c r="M578" s="4">
        <f t="shared" si="16"/>
        <v>17.91</v>
      </c>
      <c r="N578" t="str">
        <f>IF(I578="Rob","Robusta",IF(orders!I578="Exc","Excelsa",IF(orders!I578="Ara","Arabica",IF(orders!I578="Lib","Liberica",""))))</f>
        <v>Arabica</v>
      </c>
      <c r="O578" t="str">
        <f t="shared" si="17"/>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4">
        <f>INDEX(products!$A$1:$G$49,MATCH(orders!$D579,products!$A$1:$A$49,0),MATCH(orders!L$1,products!$A$1:$G$1,0))</f>
        <v>14.55</v>
      </c>
      <c r="M579" s="4">
        <f t="shared" ref="M579:M642" si="18">E579*L579</f>
        <v>58.2</v>
      </c>
      <c r="N579" t="str">
        <f>IF(I579="Rob","Robusta",IF(orders!I579="Exc","Excelsa",IF(orders!I579="Ara","Arabica",IF(orders!I579="Lib","Liberica",""))))</f>
        <v>Liberica</v>
      </c>
      <c r="O579" t="str">
        <f t="shared" ref="O579:O642" si="1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4">
        <f>INDEX(products!$A$1:$G$49,MATCH(orders!$D580,products!$A$1:$A$49,0),MATCH(orders!L$1,products!$A$1:$G$1,0))</f>
        <v>4.4550000000000001</v>
      </c>
      <c r="M580" s="4">
        <f t="shared" si="18"/>
        <v>13.365</v>
      </c>
      <c r="N580" t="str">
        <f>IF(I580="Rob","Robusta",IF(orders!I580="Exc","Excelsa",IF(orders!I580="Ara","Arabica",IF(orders!I580="Lib","Liberica",""))))</f>
        <v>Excelsa</v>
      </c>
      <c r="O580" t="str">
        <f t="shared" si="1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4">
        <f>INDEX(products!$A$1:$G$49,MATCH(orders!$D581,products!$A$1:$A$49,0),MATCH(orders!L$1,products!$A$1:$G$1,0))</f>
        <v>6.75</v>
      </c>
      <c r="M581" s="4">
        <f t="shared" si="18"/>
        <v>33.75</v>
      </c>
      <c r="N581" t="str">
        <f>IF(I581="Rob","Robusta",IF(orders!I581="Exc","Excelsa",IF(orders!I581="Ara","Arabica",IF(orders!I581="Lib","Liberica",""))))</f>
        <v>Arabica</v>
      </c>
      <c r="O581" t="str">
        <f t="shared" si="1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4">
        <f>INDEX(products!$A$1:$G$49,MATCH(orders!$D582,products!$A$1:$A$49,0),MATCH(orders!L$1,products!$A$1:$G$1,0))</f>
        <v>14.85</v>
      </c>
      <c r="M582" s="4">
        <f t="shared" si="18"/>
        <v>44.55</v>
      </c>
      <c r="N582" t="str">
        <f>IF(I582="Rob","Robusta",IF(orders!I582="Exc","Excelsa",IF(orders!I582="Ara","Arabica",IF(orders!I582="Lib","Liberica",""))))</f>
        <v>Excelsa</v>
      </c>
      <c r="O582" t="str">
        <f t="shared" si="1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4">
        <f>INDEX(products!$A$1:$G$49,MATCH(orders!$D583,products!$A$1:$A$49,0),MATCH(orders!L$1,products!$A$1:$G$1,0))</f>
        <v>8.91</v>
      </c>
      <c r="M583" s="4">
        <f t="shared" si="18"/>
        <v>44.55</v>
      </c>
      <c r="N583" t="str">
        <f>IF(I583="Rob","Robusta",IF(orders!I583="Exc","Excelsa",IF(orders!I583="Ara","Arabica",IF(orders!I583="Lib","Liberica",""))))</f>
        <v>Excelsa</v>
      </c>
      <c r="O583" t="str">
        <f t="shared" si="1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4">
        <f>INDEX(products!$A$1:$G$49,MATCH(orders!$D584,products!$A$1:$A$49,0),MATCH(orders!L$1,products!$A$1:$G$1,0))</f>
        <v>12.15</v>
      </c>
      <c r="M584" s="4">
        <f t="shared" si="18"/>
        <v>60.75</v>
      </c>
      <c r="N584" t="str">
        <f>IF(I584="Rob","Robusta",IF(orders!I584="Exc","Excelsa",IF(orders!I584="Ara","Arabica",IF(orders!I584="Lib","Liberica",""))))</f>
        <v>Excelsa</v>
      </c>
      <c r="O584" t="str">
        <f t="shared" si="1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4">
        <f>INDEX(products!$A$1:$G$49,MATCH(orders!$D585,products!$A$1:$A$49,0),MATCH(orders!L$1,products!$A$1:$G$1,0))</f>
        <v>3.5849999999999995</v>
      </c>
      <c r="M585" s="4">
        <f t="shared" si="18"/>
        <v>3.5849999999999995</v>
      </c>
      <c r="N585" t="str">
        <f>IF(I585="Rob","Robusta",IF(orders!I585="Exc","Excelsa",IF(orders!I585="Ara","Arabica",IF(orders!I585="Lib","Liberica",""))))</f>
        <v>Robusta</v>
      </c>
      <c r="O585" t="str">
        <f t="shared" si="1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4">
        <f>INDEX(products!$A$1:$G$49,MATCH(orders!$D586,products!$A$1:$A$49,0),MATCH(orders!L$1,products!$A$1:$G$1,0))</f>
        <v>3.5849999999999995</v>
      </c>
      <c r="M586" s="4">
        <f t="shared" si="18"/>
        <v>21.509999999999998</v>
      </c>
      <c r="N586" t="str">
        <f>IF(I586="Rob","Robusta",IF(orders!I586="Exc","Excelsa",IF(orders!I586="Ara","Arabica",IF(orders!I586="Lib","Liberica",""))))</f>
        <v>Robusta</v>
      </c>
      <c r="O586" t="str">
        <f t="shared" si="1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4">
        <f>INDEX(products!$A$1:$G$49,MATCH(orders!$D587,products!$A$1:$A$49,0),MATCH(orders!L$1,products!$A$1:$G$1,0))</f>
        <v>8.25</v>
      </c>
      <c r="M587" s="4">
        <f t="shared" si="18"/>
        <v>16.5</v>
      </c>
      <c r="N587" t="str">
        <f>IF(I587="Rob","Robusta",IF(orders!I587="Exc","Excelsa",IF(orders!I587="Ara","Arabica",IF(orders!I587="Lib","Liberica",""))))</f>
        <v>Excelsa</v>
      </c>
      <c r="O587" t="str">
        <f t="shared" si="1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4">
        <f>INDEX(products!$A$1:$G$49,MATCH(orders!$D588,products!$A$1:$A$49,0),MATCH(orders!L$1,products!$A$1:$G$1,0))</f>
        <v>27.484999999999996</v>
      </c>
      <c r="M588" s="4">
        <f t="shared" si="18"/>
        <v>82.454999999999984</v>
      </c>
      <c r="N588" t="str">
        <f>IF(I588="Rob","Robusta",IF(orders!I588="Exc","Excelsa",IF(orders!I588="Ara","Arabica",IF(orders!I588="Lib","Liberica",""))))</f>
        <v>Robusta</v>
      </c>
      <c r="O588" t="str">
        <f t="shared" si="1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4">
        <f>INDEX(products!$A$1:$G$49,MATCH(orders!$D589,products!$A$1:$A$49,0),MATCH(orders!L$1,products!$A$1:$G$1,0))</f>
        <v>7.77</v>
      </c>
      <c r="M589" s="4">
        <f t="shared" si="18"/>
        <v>7.77</v>
      </c>
      <c r="N589" t="str">
        <f>IF(I589="Rob","Robusta",IF(orders!I589="Exc","Excelsa",IF(orders!I589="Ara","Arabica",IF(orders!I589="Lib","Liberica",""))))</f>
        <v>Liberica</v>
      </c>
      <c r="O589" t="str">
        <f t="shared" si="1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4">
        <f>INDEX(products!$A$1:$G$49,MATCH(orders!$D590,products!$A$1:$A$49,0),MATCH(orders!L$1,products!$A$1:$G$1,0))</f>
        <v>5.97</v>
      </c>
      <c r="M590" s="4">
        <f t="shared" si="18"/>
        <v>11.94</v>
      </c>
      <c r="N590" t="str">
        <f>IF(I590="Rob","Robusta",IF(orders!I590="Exc","Excelsa",IF(orders!I590="Ara","Arabica",IF(orders!I590="Lib","Liberica",""))))</f>
        <v>Robusta</v>
      </c>
      <c r="O590" t="str">
        <f t="shared" si="1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4">
        <f>INDEX(products!$A$1:$G$49,MATCH(orders!$D591,products!$A$1:$A$49,0),MATCH(orders!L$1,products!$A$1:$G$1,0))</f>
        <v>34.154999999999994</v>
      </c>
      <c r="M591" s="4">
        <f t="shared" si="18"/>
        <v>204.92999999999995</v>
      </c>
      <c r="N591" t="str">
        <f>IF(I591="Rob","Robusta",IF(orders!I591="Exc","Excelsa",IF(orders!I591="Ara","Arabica",IF(orders!I591="Lib","Liberica",""))))</f>
        <v>Excelsa</v>
      </c>
      <c r="O591" t="str">
        <f t="shared" si="1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4">
        <f>INDEX(products!$A$1:$G$49,MATCH(orders!$D592,products!$A$1:$A$49,0),MATCH(orders!L$1,products!$A$1:$G$1,0))</f>
        <v>31.624999999999996</v>
      </c>
      <c r="M592" s="4">
        <f t="shared" si="18"/>
        <v>63.249999999999993</v>
      </c>
      <c r="N592" t="str">
        <f>IF(I592="Rob","Robusta",IF(orders!I592="Exc","Excelsa",IF(orders!I592="Ara","Arabica",IF(orders!I592="Lib","Liberica",""))))</f>
        <v>Excelsa</v>
      </c>
      <c r="O592" t="str">
        <f t="shared" si="1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4">
        <f>INDEX(products!$A$1:$G$49,MATCH(orders!$D593,products!$A$1:$A$49,0),MATCH(orders!L$1,products!$A$1:$G$1,0))</f>
        <v>2.6849999999999996</v>
      </c>
      <c r="M593" s="4">
        <f t="shared" si="18"/>
        <v>8.0549999999999997</v>
      </c>
      <c r="N593" t="str">
        <f>IF(I593="Rob","Robusta",IF(orders!I593="Exc","Excelsa",IF(orders!I593="Ara","Arabica",IF(orders!I593="Lib","Liberica",""))))</f>
        <v>Robusta</v>
      </c>
      <c r="O593" t="str">
        <f t="shared" si="1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4">
        <f>INDEX(products!$A$1:$G$49,MATCH(orders!$D594,products!$A$1:$A$49,0),MATCH(orders!L$1,products!$A$1:$G$1,0))</f>
        <v>25.874999999999996</v>
      </c>
      <c r="M594" s="4">
        <f t="shared" si="18"/>
        <v>51.749999999999993</v>
      </c>
      <c r="N594" t="str">
        <f>IF(I594="Rob","Robusta",IF(orders!I594="Exc","Excelsa",IF(orders!I594="Ara","Arabica",IF(orders!I594="Lib","Liberica",""))))</f>
        <v>Arabica</v>
      </c>
      <c r="O594" t="str">
        <f t="shared" si="1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4">
        <f>INDEX(products!$A$1:$G$49,MATCH(orders!$D595,products!$A$1:$A$49,0),MATCH(orders!L$1,products!$A$1:$G$1,0))</f>
        <v>27.945</v>
      </c>
      <c r="M595" s="4">
        <f t="shared" si="18"/>
        <v>27.945</v>
      </c>
      <c r="N595" t="str">
        <f>IF(I595="Rob","Robusta",IF(orders!I595="Exc","Excelsa",IF(orders!I595="Ara","Arabica",IF(orders!I595="Lib","Liberica",""))))</f>
        <v>Excelsa</v>
      </c>
      <c r="O595" t="str">
        <f t="shared" si="1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4">
        <f>INDEX(products!$A$1:$G$49,MATCH(orders!$D596,products!$A$1:$A$49,0),MATCH(orders!L$1,products!$A$1:$G$1,0))</f>
        <v>29.784999999999997</v>
      </c>
      <c r="M596" s="4">
        <f t="shared" si="18"/>
        <v>59.569999999999993</v>
      </c>
      <c r="N596" t="str">
        <f>IF(I596="Rob","Robusta",IF(orders!I596="Exc","Excelsa",IF(orders!I596="Ara","Arabica",IF(orders!I596="Lib","Liberica",""))))</f>
        <v>Arabica</v>
      </c>
      <c r="O596" t="str">
        <f t="shared" si="1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4">
        <f>INDEX(products!$A$1:$G$49,MATCH(orders!$D597,products!$A$1:$A$49,0),MATCH(orders!L$1,products!$A$1:$G$1,0))</f>
        <v>14.85</v>
      </c>
      <c r="M597" s="4">
        <f t="shared" si="18"/>
        <v>14.85</v>
      </c>
      <c r="N597" t="str">
        <f>IF(I597="Rob","Robusta",IF(orders!I597="Exc","Excelsa",IF(orders!I597="Ara","Arabica",IF(orders!I597="Lib","Liberica",""))))</f>
        <v>Excelsa</v>
      </c>
      <c r="O597" t="str">
        <f t="shared" si="1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4">
        <f>INDEX(products!$A$1:$G$49,MATCH(orders!$D598,products!$A$1:$A$49,0),MATCH(orders!L$1,products!$A$1:$G$1,0))</f>
        <v>6.75</v>
      </c>
      <c r="M598" s="4">
        <f t="shared" si="18"/>
        <v>33.75</v>
      </c>
      <c r="N598" t="str">
        <f>IF(I598="Rob","Robusta",IF(orders!I598="Exc","Excelsa",IF(orders!I598="Ara","Arabica",IF(orders!I598="Lib","Liberica",""))))</f>
        <v>Arabica</v>
      </c>
      <c r="O598" t="str">
        <f t="shared" si="1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4">
        <f>INDEX(products!$A$1:$G$49,MATCH(orders!$D599,products!$A$1:$A$49,0),MATCH(orders!L$1,products!$A$1:$G$1,0))</f>
        <v>36.454999999999998</v>
      </c>
      <c r="M599" s="4">
        <f t="shared" si="18"/>
        <v>145.82</v>
      </c>
      <c r="N599" t="str">
        <f>IF(I599="Rob","Robusta",IF(orders!I599="Exc","Excelsa",IF(orders!I599="Ara","Arabica",IF(orders!I599="Lib","Liberica",""))))</f>
        <v>Liberica</v>
      </c>
      <c r="O599" t="str">
        <f t="shared" si="1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4">
        <f>INDEX(products!$A$1:$G$49,MATCH(orders!$D600,products!$A$1:$A$49,0),MATCH(orders!L$1,products!$A$1:$G$1,0))</f>
        <v>2.9849999999999999</v>
      </c>
      <c r="M600" s="4">
        <f t="shared" si="18"/>
        <v>11.94</v>
      </c>
      <c r="N600" t="str">
        <f>IF(I600="Rob","Robusta",IF(orders!I600="Exc","Excelsa",IF(orders!I600="Ara","Arabica",IF(orders!I600="Lib","Liberica",""))))</f>
        <v>Robusta</v>
      </c>
      <c r="O600" t="str">
        <f t="shared" si="1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4">
        <f>INDEX(products!$A$1:$G$49,MATCH(orders!$D601,products!$A$1:$A$49,0),MATCH(orders!L$1,products!$A$1:$G$1,0))</f>
        <v>2.9849999999999999</v>
      </c>
      <c r="M601" s="4">
        <f t="shared" si="18"/>
        <v>11.94</v>
      </c>
      <c r="N601" t="str">
        <f>IF(I601="Rob","Robusta",IF(orders!I601="Exc","Excelsa",IF(orders!I601="Ara","Arabica",IF(orders!I601="Lib","Liberica",""))))</f>
        <v>Arabica</v>
      </c>
      <c r="O601" t="str">
        <f t="shared" si="1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4">
        <f>INDEX(products!$A$1:$G$49,MATCH(orders!$D602,products!$A$1:$A$49,0),MATCH(orders!L$1,products!$A$1:$G$1,0))</f>
        <v>7.77</v>
      </c>
      <c r="M602" s="4">
        <f t="shared" si="18"/>
        <v>7.77</v>
      </c>
      <c r="N602" t="str">
        <f>IF(I602="Rob","Robusta",IF(orders!I602="Exc","Excelsa",IF(orders!I602="Ara","Arabica",IF(orders!I602="Lib","Liberica",""))))</f>
        <v>Liberica</v>
      </c>
      <c r="O602" t="str">
        <f t="shared" si="1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4">
        <f>INDEX(products!$A$1:$G$49,MATCH(orders!$D603,products!$A$1:$A$49,0),MATCH(orders!L$1,products!$A$1:$G$1,0))</f>
        <v>27.484999999999996</v>
      </c>
      <c r="M603" s="4">
        <f t="shared" si="18"/>
        <v>109.93999999999998</v>
      </c>
      <c r="N603" t="str">
        <f>IF(I603="Rob","Robusta",IF(orders!I603="Exc","Excelsa",IF(orders!I603="Ara","Arabica",IF(orders!I603="Lib","Liberica",""))))</f>
        <v>Robusta</v>
      </c>
      <c r="O603" t="str">
        <f t="shared" si="1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4">
        <f>INDEX(products!$A$1:$G$49,MATCH(orders!$D604,products!$A$1:$A$49,0),MATCH(orders!L$1,products!$A$1:$G$1,0))</f>
        <v>4.4550000000000001</v>
      </c>
      <c r="M604" s="4">
        <f t="shared" si="18"/>
        <v>22.274999999999999</v>
      </c>
      <c r="N604" t="str">
        <f>IF(I604="Rob","Robusta",IF(orders!I604="Exc","Excelsa",IF(orders!I604="Ara","Arabica",IF(orders!I604="Lib","Liberica",""))))</f>
        <v>Excelsa</v>
      </c>
      <c r="O604" t="str">
        <f t="shared" si="1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4">
        <f>INDEX(products!$A$1:$G$49,MATCH(orders!$D605,products!$A$1:$A$49,0),MATCH(orders!L$1,products!$A$1:$G$1,0))</f>
        <v>2.9849999999999999</v>
      </c>
      <c r="M605" s="4">
        <f t="shared" si="18"/>
        <v>8.9550000000000001</v>
      </c>
      <c r="N605" t="str">
        <f>IF(I605="Rob","Robusta",IF(orders!I605="Exc","Excelsa",IF(orders!I605="Ara","Arabica",IF(orders!I605="Lib","Liberica",""))))</f>
        <v>Robusta</v>
      </c>
      <c r="O605" t="str">
        <f t="shared" si="1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4">
        <f>INDEX(products!$A$1:$G$49,MATCH(orders!$D606,products!$A$1:$A$49,0),MATCH(orders!L$1,products!$A$1:$G$1,0))</f>
        <v>29.784999999999997</v>
      </c>
      <c r="M606" s="4">
        <f t="shared" si="18"/>
        <v>119.13999999999999</v>
      </c>
      <c r="N606" t="str">
        <f>IF(I606="Rob","Robusta",IF(orders!I606="Exc","Excelsa",IF(orders!I606="Ara","Arabica",IF(orders!I606="Lib","Liberica",""))))</f>
        <v>Liberica</v>
      </c>
      <c r="O606" t="str">
        <f t="shared" si="1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4">
        <f>INDEX(products!$A$1:$G$49,MATCH(orders!$D607,products!$A$1:$A$49,0),MATCH(orders!L$1,products!$A$1:$G$1,0))</f>
        <v>29.784999999999997</v>
      </c>
      <c r="M607" s="4">
        <f t="shared" si="18"/>
        <v>148.92499999999998</v>
      </c>
      <c r="N607" t="str">
        <f>IF(I607="Rob","Robusta",IF(orders!I607="Exc","Excelsa",IF(orders!I607="Ara","Arabica",IF(orders!I607="Lib","Liberica",""))))</f>
        <v>Arabica</v>
      </c>
      <c r="O607" t="str">
        <f t="shared" si="1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4">
        <f>INDEX(products!$A$1:$G$49,MATCH(orders!$D608,products!$A$1:$A$49,0),MATCH(orders!L$1,products!$A$1:$G$1,0))</f>
        <v>36.454999999999998</v>
      </c>
      <c r="M608" s="4">
        <f t="shared" si="18"/>
        <v>109.36499999999999</v>
      </c>
      <c r="N608" t="str">
        <f>IF(I608="Rob","Robusta",IF(orders!I608="Exc","Excelsa",IF(orders!I608="Ara","Arabica",IF(orders!I608="Lib","Liberica",""))))</f>
        <v>Liberica</v>
      </c>
      <c r="O608" t="str">
        <f t="shared" si="1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4">
        <f>INDEX(products!$A$1:$G$49,MATCH(orders!$D609,products!$A$1:$A$49,0),MATCH(orders!L$1,products!$A$1:$G$1,0))</f>
        <v>3.645</v>
      </c>
      <c r="M609" s="4">
        <f t="shared" si="18"/>
        <v>3.645</v>
      </c>
      <c r="N609" t="str">
        <f>IF(I609="Rob","Robusta",IF(orders!I609="Exc","Excelsa",IF(orders!I609="Ara","Arabica",IF(orders!I609="Lib","Liberica",""))))</f>
        <v>Excelsa</v>
      </c>
      <c r="O609" t="str">
        <f t="shared" si="1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4">
        <f>INDEX(products!$A$1:$G$49,MATCH(orders!$D610,products!$A$1:$A$49,0),MATCH(orders!L$1,products!$A$1:$G$1,0))</f>
        <v>27.945</v>
      </c>
      <c r="M610" s="4">
        <f t="shared" si="18"/>
        <v>55.89</v>
      </c>
      <c r="N610" t="str">
        <f>IF(I610="Rob","Robusta",IF(orders!I610="Exc","Excelsa",IF(orders!I610="Ara","Arabica",IF(orders!I610="Lib","Liberica",""))))</f>
        <v>Excelsa</v>
      </c>
      <c r="O610" t="str">
        <f t="shared" si="1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4">
        <f>INDEX(products!$A$1:$G$49,MATCH(orders!$D611,products!$A$1:$A$49,0),MATCH(orders!L$1,products!$A$1:$G$1,0))</f>
        <v>4.3650000000000002</v>
      </c>
      <c r="M611" s="4">
        <f t="shared" si="18"/>
        <v>26.19</v>
      </c>
      <c r="N611" t="str">
        <f>IF(I611="Rob","Robusta",IF(orders!I611="Exc","Excelsa",IF(orders!I611="Ara","Arabica",IF(orders!I611="Lib","Liberica",""))))</f>
        <v>Liberica</v>
      </c>
      <c r="O611" t="str">
        <f t="shared" si="1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4">
        <f>INDEX(products!$A$1:$G$49,MATCH(orders!$D612,products!$A$1:$A$49,0),MATCH(orders!L$1,products!$A$1:$G$1,0))</f>
        <v>9.9499999999999993</v>
      </c>
      <c r="M612" s="4">
        <f t="shared" si="18"/>
        <v>39.799999999999997</v>
      </c>
      <c r="N612" t="str">
        <f>IF(I612="Rob","Robusta",IF(orders!I612="Exc","Excelsa",IF(orders!I612="Ara","Arabica",IF(orders!I612="Lib","Liberica",""))))</f>
        <v>Robusta</v>
      </c>
      <c r="O612" t="str">
        <f t="shared" si="1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4">
        <f>INDEX(products!$A$1:$G$49,MATCH(orders!$D613,products!$A$1:$A$49,0),MATCH(orders!L$1,products!$A$1:$G$1,0))</f>
        <v>34.154999999999994</v>
      </c>
      <c r="M613" s="4">
        <f t="shared" si="18"/>
        <v>68.309999999999988</v>
      </c>
      <c r="N613" t="str">
        <f>IF(I613="Rob","Robusta",IF(orders!I613="Exc","Excelsa",IF(orders!I613="Ara","Arabica",IF(orders!I613="Lib","Liberica",""))))</f>
        <v>Excelsa</v>
      </c>
      <c r="O613" t="str">
        <f t="shared" si="1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4">
        <f>INDEX(products!$A$1:$G$49,MATCH(orders!$D614,products!$A$1:$A$49,0),MATCH(orders!L$1,products!$A$1:$G$1,0))</f>
        <v>3.375</v>
      </c>
      <c r="M614" s="4">
        <f t="shared" si="18"/>
        <v>13.5</v>
      </c>
      <c r="N614" t="str">
        <f>IF(I614="Rob","Robusta",IF(orders!I614="Exc","Excelsa",IF(orders!I614="Ara","Arabica",IF(orders!I614="Lib","Liberica",""))))</f>
        <v>Arabica</v>
      </c>
      <c r="O614" t="str">
        <f t="shared" si="1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4">
        <f>INDEX(products!$A$1:$G$49,MATCH(orders!$D615,products!$A$1:$A$49,0),MATCH(orders!L$1,products!$A$1:$G$1,0))</f>
        <v>5.97</v>
      </c>
      <c r="M615" s="4">
        <f t="shared" si="18"/>
        <v>5.97</v>
      </c>
      <c r="N615" t="str">
        <f>IF(I615="Rob","Robusta",IF(orders!I615="Exc","Excelsa",IF(orders!I615="Ara","Arabica",IF(orders!I615="Lib","Liberica",""))))</f>
        <v>Robusta</v>
      </c>
      <c r="O615" t="str">
        <f t="shared" si="1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4">
        <f>INDEX(products!$A$1:$G$49,MATCH(orders!$D616,products!$A$1:$A$49,0),MATCH(orders!L$1,products!$A$1:$G$1,0))</f>
        <v>5.97</v>
      </c>
      <c r="M616" s="4">
        <f t="shared" si="18"/>
        <v>29.849999999999998</v>
      </c>
      <c r="N616" t="str">
        <f>IF(I616="Rob","Robusta",IF(orders!I616="Exc","Excelsa",IF(orders!I616="Ara","Arabica",IF(orders!I616="Lib","Liberica",""))))</f>
        <v>Robusta</v>
      </c>
      <c r="O616" t="str">
        <f t="shared" si="1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4">
        <f>INDEX(products!$A$1:$G$49,MATCH(orders!$D617,products!$A$1:$A$49,0),MATCH(orders!L$1,products!$A$1:$G$1,0))</f>
        <v>36.454999999999998</v>
      </c>
      <c r="M617" s="4">
        <f t="shared" si="18"/>
        <v>72.91</v>
      </c>
      <c r="N617" t="str">
        <f>IF(I617="Rob","Robusta",IF(orders!I617="Exc","Excelsa",IF(orders!I617="Ara","Arabica",IF(orders!I617="Lib","Liberica",""))))</f>
        <v>Liberica</v>
      </c>
      <c r="O617" t="str">
        <f t="shared" si="1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4">
        <f>INDEX(products!$A$1:$G$49,MATCH(orders!$D618,products!$A$1:$A$49,0),MATCH(orders!L$1,products!$A$1:$G$1,0))</f>
        <v>31.624999999999996</v>
      </c>
      <c r="M618" s="4">
        <f t="shared" si="18"/>
        <v>126.49999999999999</v>
      </c>
      <c r="N618" t="str">
        <f>IF(I618="Rob","Robusta",IF(orders!I618="Exc","Excelsa",IF(orders!I618="Ara","Arabica",IF(orders!I618="Lib","Liberica",""))))</f>
        <v>Excelsa</v>
      </c>
      <c r="O618" t="str">
        <f t="shared" si="1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4">
        <f>INDEX(products!$A$1:$G$49,MATCH(orders!$D619,products!$A$1:$A$49,0),MATCH(orders!L$1,products!$A$1:$G$1,0))</f>
        <v>33.464999999999996</v>
      </c>
      <c r="M619" s="4">
        <f t="shared" si="18"/>
        <v>33.464999999999996</v>
      </c>
      <c r="N619" t="str">
        <f>IF(I619="Rob","Robusta",IF(orders!I619="Exc","Excelsa",IF(orders!I619="Ara","Arabica",IF(orders!I619="Lib","Liberica",""))))</f>
        <v>Liberica</v>
      </c>
      <c r="O619" t="str">
        <f t="shared" si="1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4">
        <f>INDEX(products!$A$1:$G$49,MATCH(orders!$D620,products!$A$1:$A$49,0),MATCH(orders!L$1,products!$A$1:$G$1,0))</f>
        <v>12.15</v>
      </c>
      <c r="M620" s="4">
        <f t="shared" si="18"/>
        <v>72.900000000000006</v>
      </c>
      <c r="N620" t="str">
        <f>IF(I620="Rob","Robusta",IF(orders!I620="Exc","Excelsa",IF(orders!I620="Ara","Arabica",IF(orders!I620="Lib","Liberica",""))))</f>
        <v>Excelsa</v>
      </c>
      <c r="O620" t="str">
        <f t="shared" si="1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4">
        <f>INDEX(products!$A$1:$G$49,MATCH(orders!$D621,products!$A$1:$A$49,0),MATCH(orders!L$1,products!$A$1:$G$1,0))</f>
        <v>7.77</v>
      </c>
      <c r="M621" s="4">
        <f t="shared" si="18"/>
        <v>15.54</v>
      </c>
      <c r="N621" t="str">
        <f>IF(I621="Rob","Robusta",IF(orders!I621="Exc","Excelsa",IF(orders!I621="Ara","Arabica",IF(orders!I621="Lib","Liberica",""))))</f>
        <v>Liberica</v>
      </c>
      <c r="O621" t="str">
        <f t="shared" si="1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4">
        <f>INDEX(products!$A$1:$G$49,MATCH(orders!$D622,products!$A$1:$A$49,0),MATCH(orders!L$1,products!$A$1:$G$1,0))</f>
        <v>3.375</v>
      </c>
      <c r="M622" s="4">
        <f t="shared" si="18"/>
        <v>20.25</v>
      </c>
      <c r="N622" t="str">
        <f>IF(I622="Rob","Robusta",IF(orders!I622="Exc","Excelsa",IF(orders!I622="Ara","Arabica",IF(orders!I622="Lib","Liberica",""))))</f>
        <v>Arabica</v>
      </c>
      <c r="O622" t="str">
        <f t="shared" si="1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4">
        <f>INDEX(products!$A$1:$G$49,MATCH(orders!$D623,products!$A$1:$A$49,0),MATCH(orders!L$1,products!$A$1:$G$1,0))</f>
        <v>12.95</v>
      </c>
      <c r="M623" s="4">
        <f t="shared" si="18"/>
        <v>77.699999999999989</v>
      </c>
      <c r="N623" t="str">
        <f>IF(I623="Rob","Robusta",IF(orders!I623="Exc","Excelsa",IF(orders!I623="Ara","Arabica",IF(orders!I623="Lib","Liberica",""))))</f>
        <v>Arabica</v>
      </c>
      <c r="O623" t="str">
        <f t="shared" si="1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4">
        <f>INDEX(products!$A$1:$G$49,MATCH(orders!$D624,products!$A$1:$A$49,0),MATCH(orders!L$1,products!$A$1:$G$1,0))</f>
        <v>33.464999999999996</v>
      </c>
      <c r="M624" s="4">
        <f t="shared" si="18"/>
        <v>133.85999999999999</v>
      </c>
      <c r="N624" t="str">
        <f>IF(I624="Rob","Robusta",IF(orders!I624="Exc","Excelsa",IF(orders!I624="Ara","Arabica",IF(orders!I624="Lib","Liberica",""))))</f>
        <v>Liberica</v>
      </c>
      <c r="O624" t="str">
        <f t="shared" si="1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4">
        <f>INDEX(products!$A$1:$G$49,MATCH(orders!$D625,products!$A$1:$A$49,0),MATCH(orders!L$1,products!$A$1:$G$1,0))</f>
        <v>12.15</v>
      </c>
      <c r="M625" s="4">
        <f t="shared" si="18"/>
        <v>12.15</v>
      </c>
      <c r="N625" t="str">
        <f>IF(I625="Rob","Robusta",IF(orders!I625="Exc","Excelsa",IF(orders!I625="Ara","Arabica",IF(orders!I625="Lib","Liberica",""))))</f>
        <v>Excelsa</v>
      </c>
      <c r="O625" t="str">
        <f t="shared" si="1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4">
        <f>INDEX(products!$A$1:$G$49,MATCH(orders!$D626,products!$A$1:$A$49,0),MATCH(orders!L$1,products!$A$1:$G$1,0))</f>
        <v>31.624999999999996</v>
      </c>
      <c r="M626" s="4">
        <f t="shared" si="18"/>
        <v>63.249999999999993</v>
      </c>
      <c r="N626" t="str">
        <f>IF(I626="Rob","Robusta",IF(orders!I626="Exc","Excelsa",IF(orders!I626="Ara","Arabica",IF(orders!I626="Lib","Liberica",""))))</f>
        <v>Excelsa</v>
      </c>
      <c r="O626" t="str">
        <f t="shared" si="1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4">
        <f>INDEX(products!$A$1:$G$49,MATCH(orders!$D627,products!$A$1:$A$49,0),MATCH(orders!L$1,products!$A$1:$G$1,0))</f>
        <v>7.169999999999999</v>
      </c>
      <c r="M627" s="4">
        <f t="shared" si="18"/>
        <v>35.849999999999994</v>
      </c>
      <c r="N627" t="str">
        <f>IF(I627="Rob","Robusta",IF(orders!I627="Exc","Excelsa",IF(orders!I627="Ara","Arabica",IF(orders!I627="Lib","Liberica",""))))</f>
        <v>Robusta</v>
      </c>
      <c r="O627" t="str">
        <f t="shared" si="1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4">
        <f>INDEX(products!$A$1:$G$49,MATCH(orders!$D628,products!$A$1:$A$49,0),MATCH(orders!L$1,products!$A$1:$G$1,0))</f>
        <v>25.874999999999996</v>
      </c>
      <c r="M628" s="4">
        <f t="shared" si="18"/>
        <v>77.624999999999986</v>
      </c>
      <c r="N628" t="str">
        <f>IF(I628="Rob","Robusta",IF(orders!I628="Exc","Excelsa",IF(orders!I628="Ara","Arabica",IF(orders!I628="Lib","Liberica",""))))</f>
        <v>Arabica</v>
      </c>
      <c r="O628" t="str">
        <f t="shared" si="1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4">
        <f>INDEX(products!$A$1:$G$49,MATCH(orders!$D629,products!$A$1:$A$49,0),MATCH(orders!L$1,products!$A$1:$G$1,0))</f>
        <v>31.624999999999996</v>
      </c>
      <c r="M629" s="4">
        <f t="shared" si="18"/>
        <v>63.249999999999993</v>
      </c>
      <c r="N629" t="str">
        <f>IF(I629="Rob","Robusta",IF(orders!I629="Exc","Excelsa",IF(orders!I629="Ara","Arabica",IF(orders!I629="Lib","Liberica",""))))</f>
        <v>Excelsa</v>
      </c>
      <c r="O629" t="str">
        <f t="shared" si="1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4">
        <f>INDEX(products!$A$1:$G$49,MATCH(orders!$D630,products!$A$1:$A$49,0),MATCH(orders!L$1,products!$A$1:$G$1,0))</f>
        <v>4.4550000000000001</v>
      </c>
      <c r="M630" s="4">
        <f t="shared" si="18"/>
        <v>26.73</v>
      </c>
      <c r="N630" t="str">
        <f>IF(I630="Rob","Robusta",IF(orders!I630="Exc","Excelsa",IF(orders!I630="Ara","Arabica",IF(orders!I630="Lib","Liberica",""))))</f>
        <v>Excelsa</v>
      </c>
      <c r="O630" t="str">
        <f t="shared" si="1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4">
        <f>INDEX(products!$A$1:$G$49,MATCH(orders!$D631,products!$A$1:$A$49,0),MATCH(orders!L$1,products!$A$1:$G$1,0))</f>
        <v>7.77</v>
      </c>
      <c r="M631" s="4">
        <f t="shared" si="18"/>
        <v>31.08</v>
      </c>
      <c r="N631" t="str">
        <f>IF(I631="Rob","Robusta",IF(orders!I631="Exc","Excelsa",IF(orders!I631="Ara","Arabica",IF(orders!I631="Lib","Liberica",""))))</f>
        <v>Liberica</v>
      </c>
      <c r="O631" t="str">
        <f t="shared" si="1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4">
        <f>INDEX(products!$A$1:$G$49,MATCH(orders!$D632,products!$A$1:$A$49,0),MATCH(orders!L$1,products!$A$1:$G$1,0))</f>
        <v>2.9849999999999999</v>
      </c>
      <c r="M632" s="4">
        <f t="shared" si="18"/>
        <v>2.9849999999999999</v>
      </c>
      <c r="N632" t="str">
        <f>IF(I632="Rob","Robusta",IF(orders!I632="Exc","Excelsa",IF(orders!I632="Ara","Arabica",IF(orders!I632="Lib","Liberica",""))))</f>
        <v>Arabica</v>
      </c>
      <c r="O632" t="str">
        <f t="shared" si="1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4">
        <f>INDEX(products!$A$1:$G$49,MATCH(orders!$D633,products!$A$1:$A$49,0),MATCH(orders!L$1,products!$A$1:$G$1,0))</f>
        <v>20.584999999999997</v>
      </c>
      <c r="M633" s="4">
        <f t="shared" si="18"/>
        <v>102.92499999999998</v>
      </c>
      <c r="N633" t="str">
        <f>IF(I633="Rob","Robusta",IF(orders!I633="Exc","Excelsa",IF(orders!I633="Ara","Arabica",IF(orders!I633="Lib","Liberica",""))))</f>
        <v>Robusta</v>
      </c>
      <c r="O633" t="str">
        <f t="shared" si="1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4">
        <f>INDEX(products!$A$1:$G$49,MATCH(orders!$D634,products!$A$1:$A$49,0),MATCH(orders!L$1,products!$A$1:$G$1,0))</f>
        <v>8.91</v>
      </c>
      <c r="M634" s="4">
        <f t="shared" si="18"/>
        <v>35.64</v>
      </c>
      <c r="N634" t="str">
        <f>IF(I634="Rob","Robusta",IF(orders!I634="Exc","Excelsa",IF(orders!I634="Ara","Arabica",IF(orders!I634="Lib","Liberica",""))))</f>
        <v>Excelsa</v>
      </c>
      <c r="O634" t="str">
        <f t="shared" si="1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4">
        <f>INDEX(products!$A$1:$G$49,MATCH(orders!$D635,products!$A$1:$A$49,0),MATCH(orders!L$1,products!$A$1:$G$1,0))</f>
        <v>11.95</v>
      </c>
      <c r="M635" s="4">
        <f t="shared" si="18"/>
        <v>47.8</v>
      </c>
      <c r="N635" t="str">
        <f>IF(I635="Rob","Robusta",IF(orders!I635="Exc","Excelsa",IF(orders!I635="Ara","Arabica",IF(orders!I635="Lib","Liberica",""))))</f>
        <v>Robusta</v>
      </c>
      <c r="O635" t="str">
        <f t="shared" si="1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4">
        <f>INDEX(products!$A$1:$G$49,MATCH(orders!$D636,products!$A$1:$A$49,0),MATCH(orders!L$1,products!$A$1:$G$1,0))</f>
        <v>14.55</v>
      </c>
      <c r="M636" s="4">
        <f t="shared" si="18"/>
        <v>43.650000000000006</v>
      </c>
      <c r="N636" t="str">
        <f>IF(I636="Rob","Robusta",IF(orders!I636="Exc","Excelsa",IF(orders!I636="Ara","Arabica",IF(orders!I636="Lib","Liberica",""))))</f>
        <v>Liberica</v>
      </c>
      <c r="O636" t="str">
        <f t="shared" si="1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4">
        <f>INDEX(products!$A$1:$G$49,MATCH(orders!$D637,products!$A$1:$A$49,0),MATCH(orders!L$1,products!$A$1:$G$1,0))</f>
        <v>8.91</v>
      </c>
      <c r="M637" s="4">
        <f t="shared" si="18"/>
        <v>35.64</v>
      </c>
      <c r="N637" t="str">
        <f>IF(I637="Rob","Robusta",IF(orders!I637="Exc","Excelsa",IF(orders!I637="Ara","Arabica",IF(orders!I637="Lib","Liberica",""))))</f>
        <v>Excelsa</v>
      </c>
      <c r="O637" t="str">
        <f t="shared" si="1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4">
        <f>INDEX(products!$A$1:$G$49,MATCH(orders!$D638,products!$A$1:$A$49,0),MATCH(orders!L$1,products!$A$1:$G$1,0))</f>
        <v>15.85</v>
      </c>
      <c r="M638" s="4">
        <f t="shared" si="18"/>
        <v>95.1</v>
      </c>
      <c r="N638" t="str">
        <f>IF(I638="Rob","Robusta",IF(orders!I638="Exc","Excelsa",IF(orders!I638="Ara","Arabica",IF(orders!I638="Lib","Liberica",""))))</f>
        <v>Liberica</v>
      </c>
      <c r="O638" t="str">
        <f t="shared" si="1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4">
        <f>INDEX(products!$A$1:$G$49,MATCH(orders!$D639,products!$A$1:$A$49,0),MATCH(orders!L$1,products!$A$1:$G$1,0))</f>
        <v>31.624999999999996</v>
      </c>
      <c r="M639" s="4">
        <f t="shared" si="18"/>
        <v>31.624999999999996</v>
      </c>
      <c r="N639" t="str">
        <f>IF(I639="Rob","Robusta",IF(orders!I639="Exc","Excelsa",IF(orders!I639="Ara","Arabica",IF(orders!I639="Lib","Liberica",""))))</f>
        <v>Excelsa</v>
      </c>
      <c r="O639" t="str">
        <f t="shared" si="1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4">
        <f>INDEX(products!$A$1:$G$49,MATCH(orders!$D640,products!$A$1:$A$49,0),MATCH(orders!L$1,products!$A$1:$G$1,0))</f>
        <v>25.874999999999996</v>
      </c>
      <c r="M640" s="4">
        <f t="shared" si="18"/>
        <v>77.624999999999986</v>
      </c>
      <c r="N640" t="str">
        <f>IF(I640="Rob","Robusta",IF(orders!I640="Exc","Excelsa",IF(orders!I640="Ara","Arabica",IF(orders!I640="Lib","Liberica",""))))</f>
        <v>Arabica</v>
      </c>
      <c r="O640" t="str">
        <f t="shared" si="1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4">
        <f>INDEX(products!$A$1:$G$49,MATCH(orders!$D641,products!$A$1:$A$49,0),MATCH(orders!L$1,products!$A$1:$G$1,0))</f>
        <v>3.8849999999999998</v>
      </c>
      <c r="M641" s="4">
        <f t="shared" si="18"/>
        <v>3.8849999999999998</v>
      </c>
      <c r="N641" t="str">
        <f>IF(I641="Rob","Robusta",IF(orders!I641="Exc","Excelsa",IF(orders!I641="Ara","Arabica",IF(orders!I641="Lib","Liberica",""))))</f>
        <v>Liberica</v>
      </c>
      <c r="O641" t="str">
        <f t="shared" si="1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4">
        <f>INDEX(products!$A$1:$G$49,MATCH(orders!$D642,products!$A$1:$A$49,0),MATCH(orders!L$1,products!$A$1:$G$1,0))</f>
        <v>27.484999999999996</v>
      </c>
      <c r="M642" s="4">
        <f t="shared" si="18"/>
        <v>137.42499999999998</v>
      </c>
      <c r="N642" t="str">
        <f>IF(I642="Rob","Robusta",IF(orders!I642="Exc","Excelsa",IF(orders!I642="Ara","Arabica",IF(orders!I642="Lib","Liberica",""))))</f>
        <v>Robusta</v>
      </c>
      <c r="O642" t="str">
        <f t="shared" si="1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4">
        <f>INDEX(products!$A$1:$G$49,MATCH(orders!$D643,products!$A$1:$A$49,0),MATCH(orders!L$1,products!$A$1:$G$1,0))</f>
        <v>11.95</v>
      </c>
      <c r="M643" s="4">
        <f t="shared" ref="M643:M706" si="20">E643*L643</f>
        <v>35.849999999999994</v>
      </c>
      <c r="N643" t="str">
        <f>IF(I643="Rob","Robusta",IF(orders!I643="Exc","Excelsa",IF(orders!I643="Ara","Arabica",IF(orders!I643="Lib","Liberica",""))))</f>
        <v>Robusta</v>
      </c>
      <c r="O643" t="str">
        <f t="shared" ref="O643:O706" si="21">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4">
        <f>INDEX(products!$A$1:$G$49,MATCH(orders!$D644,products!$A$1:$A$49,0),MATCH(orders!L$1,products!$A$1:$G$1,0))</f>
        <v>4.125</v>
      </c>
      <c r="M644" s="4">
        <f t="shared" si="20"/>
        <v>8.25</v>
      </c>
      <c r="N644" t="str">
        <f>IF(I644="Rob","Robusta",IF(orders!I644="Exc","Excelsa",IF(orders!I644="Ara","Arabica",IF(orders!I644="Lib","Liberica",""))))</f>
        <v>Excelsa</v>
      </c>
      <c r="O644" t="str">
        <f t="shared" si="21"/>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4">
        <f>INDEX(products!$A$1:$G$49,MATCH(orders!$D645,products!$A$1:$A$49,0),MATCH(orders!L$1,products!$A$1:$G$1,0))</f>
        <v>34.154999999999994</v>
      </c>
      <c r="M645" s="4">
        <f t="shared" si="20"/>
        <v>102.46499999999997</v>
      </c>
      <c r="N645" t="str">
        <f>IF(I645="Rob","Robusta",IF(orders!I645="Exc","Excelsa",IF(orders!I645="Ara","Arabica",IF(orders!I645="Lib","Liberica",""))))</f>
        <v>Excelsa</v>
      </c>
      <c r="O645" t="str">
        <f t="shared" si="21"/>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4">
        <f>INDEX(products!$A$1:$G$49,MATCH(orders!$D646,products!$A$1:$A$49,0),MATCH(orders!L$1,products!$A$1:$G$1,0))</f>
        <v>20.584999999999997</v>
      </c>
      <c r="M646" s="4">
        <f t="shared" si="20"/>
        <v>41.169999999999995</v>
      </c>
      <c r="N646" t="str">
        <f>IF(I646="Rob","Robusta",IF(orders!I646="Exc","Excelsa",IF(orders!I646="Ara","Arabica",IF(orders!I646="Lib","Liberica",""))))</f>
        <v>Robusta</v>
      </c>
      <c r="O646" t="str">
        <f t="shared" si="21"/>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4">
        <f>INDEX(products!$A$1:$G$49,MATCH(orders!$D647,products!$A$1:$A$49,0),MATCH(orders!L$1,products!$A$1:$G$1,0))</f>
        <v>22.884999999999998</v>
      </c>
      <c r="M647" s="4">
        <f t="shared" si="20"/>
        <v>68.655000000000001</v>
      </c>
      <c r="N647" t="str">
        <f>IF(I647="Rob","Robusta",IF(orders!I647="Exc","Excelsa",IF(orders!I647="Ara","Arabica",IF(orders!I647="Lib","Liberica",""))))</f>
        <v>Arabica</v>
      </c>
      <c r="O647" t="str">
        <f t="shared" si="21"/>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4">
        <f>INDEX(products!$A$1:$G$49,MATCH(orders!$D648,products!$A$1:$A$49,0),MATCH(orders!L$1,products!$A$1:$G$1,0))</f>
        <v>9.9499999999999993</v>
      </c>
      <c r="M648" s="4">
        <f t="shared" si="20"/>
        <v>9.9499999999999993</v>
      </c>
      <c r="N648" t="str">
        <f>IF(I648="Rob","Robusta",IF(orders!I648="Exc","Excelsa",IF(orders!I648="Ara","Arabica",IF(orders!I648="Lib","Liberica",""))))</f>
        <v>Arabica</v>
      </c>
      <c r="O648" t="str">
        <f t="shared" si="21"/>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4">
        <f>INDEX(products!$A$1:$G$49,MATCH(orders!$D649,products!$A$1:$A$49,0),MATCH(orders!L$1,products!$A$1:$G$1,0))</f>
        <v>9.51</v>
      </c>
      <c r="M649" s="4">
        <f t="shared" si="20"/>
        <v>28.53</v>
      </c>
      <c r="N649" t="str">
        <f>IF(I649="Rob","Robusta",IF(orders!I649="Exc","Excelsa",IF(orders!I649="Ara","Arabica",IF(orders!I649="Lib","Liberica",""))))</f>
        <v>Liberica</v>
      </c>
      <c r="O649" t="str">
        <f t="shared" si="21"/>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4">
        <f>INDEX(products!$A$1:$G$49,MATCH(orders!$D650,products!$A$1:$A$49,0),MATCH(orders!L$1,products!$A$1:$G$1,0))</f>
        <v>2.6849999999999996</v>
      </c>
      <c r="M650" s="4">
        <f t="shared" si="20"/>
        <v>16.11</v>
      </c>
      <c r="N650" t="str">
        <f>IF(I650="Rob","Robusta",IF(orders!I650="Exc","Excelsa",IF(orders!I650="Ara","Arabica",IF(orders!I650="Lib","Liberica",""))))</f>
        <v>Robusta</v>
      </c>
      <c r="O650" t="str">
        <f t="shared" si="21"/>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4">
        <f>INDEX(products!$A$1:$G$49,MATCH(orders!$D651,products!$A$1:$A$49,0),MATCH(orders!L$1,products!$A$1:$G$1,0))</f>
        <v>15.85</v>
      </c>
      <c r="M651" s="4">
        <f t="shared" si="20"/>
        <v>95.1</v>
      </c>
      <c r="N651" t="str">
        <f>IF(I651="Rob","Robusta",IF(orders!I651="Exc","Excelsa",IF(orders!I651="Ara","Arabica",IF(orders!I651="Lib","Liberica",""))))</f>
        <v>Liberica</v>
      </c>
      <c r="O651" t="str">
        <f t="shared" si="21"/>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4">
        <f>INDEX(products!$A$1:$G$49,MATCH(orders!$D652,products!$A$1:$A$49,0),MATCH(orders!L$1,products!$A$1:$G$1,0))</f>
        <v>5.3699999999999992</v>
      </c>
      <c r="M652" s="4">
        <f t="shared" si="20"/>
        <v>5.3699999999999992</v>
      </c>
      <c r="N652" t="str">
        <f>IF(I652="Rob","Robusta",IF(orders!I652="Exc","Excelsa",IF(orders!I652="Ara","Arabica",IF(orders!I652="Lib","Liberica",""))))</f>
        <v>Robusta</v>
      </c>
      <c r="O652" t="str">
        <f t="shared" si="21"/>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4">
        <f>INDEX(products!$A$1:$G$49,MATCH(orders!$D653,products!$A$1:$A$49,0),MATCH(orders!L$1,products!$A$1:$G$1,0))</f>
        <v>11.95</v>
      </c>
      <c r="M653" s="4">
        <f t="shared" si="20"/>
        <v>47.8</v>
      </c>
      <c r="N653" t="str">
        <f>IF(I653="Rob","Robusta",IF(orders!I653="Exc","Excelsa",IF(orders!I653="Ara","Arabica",IF(orders!I653="Lib","Liberica",""))))</f>
        <v>Robusta</v>
      </c>
      <c r="O653" t="str">
        <f t="shared" si="21"/>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4">
        <f>INDEX(products!$A$1:$G$49,MATCH(orders!$D654,products!$A$1:$A$49,0),MATCH(orders!L$1,products!$A$1:$G$1,0))</f>
        <v>15.85</v>
      </c>
      <c r="M654" s="4">
        <f t="shared" si="20"/>
        <v>63.4</v>
      </c>
      <c r="N654" t="str">
        <f>IF(I654="Rob","Robusta",IF(orders!I654="Exc","Excelsa",IF(orders!I654="Ara","Arabica",IF(orders!I654="Lib","Liberica",""))))</f>
        <v>Liberica</v>
      </c>
      <c r="O654" t="str">
        <f t="shared" si="21"/>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4">
        <f>INDEX(products!$A$1:$G$49,MATCH(orders!$D655,products!$A$1:$A$49,0),MATCH(orders!L$1,products!$A$1:$G$1,0))</f>
        <v>25.874999999999996</v>
      </c>
      <c r="M655" s="4">
        <f t="shared" si="20"/>
        <v>103.49999999999999</v>
      </c>
      <c r="N655" t="str">
        <f>IF(I655="Rob","Robusta",IF(orders!I655="Exc","Excelsa",IF(orders!I655="Ara","Arabica",IF(orders!I655="Lib","Liberica",""))))</f>
        <v>Arabica</v>
      </c>
      <c r="O655" t="str">
        <f t="shared" si="21"/>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4">
        <f>INDEX(products!$A$1:$G$49,MATCH(orders!$D656,products!$A$1:$A$49,0),MATCH(orders!L$1,products!$A$1:$G$1,0))</f>
        <v>22.884999999999998</v>
      </c>
      <c r="M656" s="4">
        <f t="shared" si="20"/>
        <v>68.655000000000001</v>
      </c>
      <c r="N656" t="str">
        <f>IF(I656="Rob","Robusta",IF(orders!I656="Exc","Excelsa",IF(orders!I656="Ara","Arabica",IF(orders!I656="Lib","Liberica",""))))</f>
        <v>Arabica</v>
      </c>
      <c r="O656" t="str">
        <f t="shared" si="21"/>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4">
        <f>INDEX(products!$A$1:$G$49,MATCH(orders!$D657,products!$A$1:$A$49,0),MATCH(orders!L$1,products!$A$1:$G$1,0))</f>
        <v>22.884999999999998</v>
      </c>
      <c r="M657" s="4">
        <f t="shared" si="20"/>
        <v>45.769999999999996</v>
      </c>
      <c r="N657" t="str">
        <f>IF(I657="Rob","Robusta",IF(orders!I657="Exc","Excelsa",IF(orders!I657="Ara","Arabica",IF(orders!I657="Lib","Liberica",""))))</f>
        <v>Robusta</v>
      </c>
      <c r="O657" t="str">
        <f t="shared" si="21"/>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4">
        <f>INDEX(products!$A$1:$G$49,MATCH(orders!$D658,products!$A$1:$A$49,0),MATCH(orders!L$1,products!$A$1:$G$1,0))</f>
        <v>12.95</v>
      </c>
      <c r="M658" s="4">
        <f t="shared" si="20"/>
        <v>51.8</v>
      </c>
      <c r="N658" t="str">
        <f>IF(I658="Rob","Robusta",IF(orders!I658="Exc","Excelsa",IF(orders!I658="Ara","Arabica",IF(orders!I658="Lib","Liberica",""))))</f>
        <v>Liberica</v>
      </c>
      <c r="O658" t="str">
        <f t="shared" si="21"/>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4">
        <f>INDEX(products!$A$1:$G$49,MATCH(orders!$D659,products!$A$1:$A$49,0),MATCH(orders!L$1,products!$A$1:$G$1,0))</f>
        <v>6.75</v>
      </c>
      <c r="M659" s="4">
        <f t="shared" si="20"/>
        <v>13.5</v>
      </c>
      <c r="N659" t="str">
        <f>IF(I659="Rob","Robusta",IF(orders!I659="Exc","Excelsa",IF(orders!I659="Ara","Arabica",IF(orders!I659="Lib","Liberica",""))))</f>
        <v>Arabica</v>
      </c>
      <c r="O659" t="str">
        <f t="shared" si="21"/>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4">
        <f>INDEX(products!$A$1:$G$49,MATCH(orders!$D660,products!$A$1:$A$49,0),MATCH(orders!L$1,products!$A$1:$G$1,0))</f>
        <v>8.25</v>
      </c>
      <c r="M660" s="4">
        <f t="shared" si="20"/>
        <v>24.75</v>
      </c>
      <c r="N660" t="str">
        <f>IF(I660="Rob","Robusta",IF(orders!I660="Exc","Excelsa",IF(orders!I660="Ara","Arabica",IF(orders!I660="Lib","Liberica",""))))</f>
        <v>Excelsa</v>
      </c>
      <c r="O660" t="str">
        <f t="shared" si="21"/>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4">
        <f>INDEX(products!$A$1:$G$49,MATCH(orders!$D661,products!$A$1:$A$49,0),MATCH(orders!L$1,products!$A$1:$G$1,0))</f>
        <v>22.884999999999998</v>
      </c>
      <c r="M661" s="4">
        <f t="shared" si="20"/>
        <v>45.769999999999996</v>
      </c>
      <c r="N661" t="str">
        <f>IF(I661="Rob","Robusta",IF(orders!I661="Exc","Excelsa",IF(orders!I661="Ara","Arabica",IF(orders!I661="Lib","Liberica",""))))</f>
        <v>Arabica</v>
      </c>
      <c r="O661" t="str">
        <f t="shared" si="21"/>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4">
        <f>INDEX(products!$A$1:$G$49,MATCH(orders!$D662,products!$A$1:$A$49,0),MATCH(orders!L$1,products!$A$1:$G$1,0))</f>
        <v>8.91</v>
      </c>
      <c r="M662" s="4">
        <f t="shared" si="20"/>
        <v>53.46</v>
      </c>
      <c r="N662" t="str">
        <f>IF(I662="Rob","Robusta",IF(orders!I662="Exc","Excelsa",IF(orders!I662="Ara","Arabica",IF(orders!I662="Lib","Liberica",""))))</f>
        <v>Excelsa</v>
      </c>
      <c r="O662" t="str">
        <f t="shared" si="21"/>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4">
        <f>INDEX(products!$A$1:$G$49,MATCH(orders!$D663,products!$A$1:$A$49,0),MATCH(orders!L$1,products!$A$1:$G$1,0))</f>
        <v>3.375</v>
      </c>
      <c r="M663" s="4">
        <f t="shared" si="20"/>
        <v>20.25</v>
      </c>
      <c r="N663" t="str">
        <f>IF(I663="Rob","Robusta",IF(orders!I663="Exc","Excelsa",IF(orders!I663="Ara","Arabica",IF(orders!I663="Lib","Liberica",""))))</f>
        <v>Arabica</v>
      </c>
      <c r="O663" t="str">
        <f t="shared" si="21"/>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4">
        <f>INDEX(products!$A$1:$G$49,MATCH(orders!$D664,products!$A$1:$A$49,0),MATCH(orders!L$1,products!$A$1:$G$1,0))</f>
        <v>29.784999999999997</v>
      </c>
      <c r="M664" s="4">
        <f t="shared" si="20"/>
        <v>148.92499999999998</v>
      </c>
      <c r="N664" t="str">
        <f>IF(I664="Rob","Robusta",IF(orders!I664="Exc","Excelsa",IF(orders!I664="Ara","Arabica",IF(orders!I664="Lib","Liberica",""))))</f>
        <v>Liberica</v>
      </c>
      <c r="O664" t="str">
        <f t="shared" si="21"/>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4">
        <f>INDEX(products!$A$1:$G$49,MATCH(orders!$D665,products!$A$1:$A$49,0),MATCH(orders!L$1,products!$A$1:$G$1,0))</f>
        <v>11.25</v>
      </c>
      <c r="M665" s="4">
        <f t="shared" si="20"/>
        <v>67.5</v>
      </c>
      <c r="N665" t="str">
        <f>IF(I665="Rob","Robusta",IF(orders!I665="Exc","Excelsa",IF(orders!I665="Ara","Arabica",IF(orders!I665="Lib","Liberica",""))))</f>
        <v>Arabica</v>
      </c>
      <c r="O665" t="str">
        <f t="shared" si="21"/>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4">
        <f>INDEX(products!$A$1:$G$49,MATCH(orders!$D666,products!$A$1:$A$49,0),MATCH(orders!L$1,products!$A$1:$G$1,0))</f>
        <v>12.15</v>
      </c>
      <c r="M666" s="4">
        <f t="shared" si="20"/>
        <v>72.900000000000006</v>
      </c>
      <c r="N666" t="str">
        <f>IF(I666="Rob","Robusta",IF(orders!I666="Exc","Excelsa",IF(orders!I666="Ara","Arabica",IF(orders!I666="Lib","Liberica",""))))</f>
        <v>Excelsa</v>
      </c>
      <c r="O666" t="str">
        <f t="shared" si="21"/>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4">
        <f>INDEX(products!$A$1:$G$49,MATCH(orders!$D667,products!$A$1:$A$49,0),MATCH(orders!L$1,products!$A$1:$G$1,0))</f>
        <v>3.8849999999999998</v>
      </c>
      <c r="M667" s="4">
        <f t="shared" si="20"/>
        <v>7.77</v>
      </c>
      <c r="N667" t="str">
        <f>IF(I667="Rob","Robusta",IF(orders!I667="Exc","Excelsa",IF(orders!I667="Ara","Arabica",IF(orders!I667="Lib","Liberica",""))))</f>
        <v>Liberica</v>
      </c>
      <c r="O667" t="str">
        <f t="shared" si="21"/>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4">
        <f>INDEX(products!$A$1:$G$49,MATCH(orders!$D668,products!$A$1:$A$49,0),MATCH(orders!L$1,products!$A$1:$G$1,0))</f>
        <v>22.884999999999998</v>
      </c>
      <c r="M668" s="4">
        <f t="shared" si="20"/>
        <v>91.539999999999992</v>
      </c>
      <c r="N668" t="str">
        <f>IF(I668="Rob","Robusta",IF(orders!I668="Exc","Excelsa",IF(orders!I668="Ara","Arabica",IF(orders!I668="Lib","Liberica",""))))</f>
        <v>Arabica</v>
      </c>
      <c r="O668" t="str">
        <f t="shared" si="21"/>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4">
        <f>INDEX(products!$A$1:$G$49,MATCH(orders!$D669,products!$A$1:$A$49,0),MATCH(orders!L$1,products!$A$1:$G$1,0))</f>
        <v>9.9499999999999993</v>
      </c>
      <c r="M669" s="4">
        <f t="shared" si="20"/>
        <v>59.699999999999996</v>
      </c>
      <c r="N669" t="str">
        <f>IF(I669="Rob","Robusta",IF(orders!I669="Exc","Excelsa",IF(orders!I669="Ara","Arabica",IF(orders!I669="Lib","Liberica",""))))</f>
        <v>Arabica</v>
      </c>
      <c r="O669" t="str">
        <f t="shared" si="21"/>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4">
        <f>INDEX(products!$A$1:$G$49,MATCH(orders!$D670,products!$A$1:$A$49,0),MATCH(orders!L$1,products!$A$1:$G$1,0))</f>
        <v>27.484999999999996</v>
      </c>
      <c r="M670" s="4">
        <f t="shared" si="20"/>
        <v>137.42499999999998</v>
      </c>
      <c r="N670" t="str">
        <f>IF(I670="Rob","Robusta",IF(orders!I670="Exc","Excelsa",IF(orders!I670="Ara","Arabica",IF(orders!I670="Lib","Liberica",""))))</f>
        <v>Robusta</v>
      </c>
      <c r="O670" t="str">
        <f t="shared" si="21"/>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4">
        <f>INDEX(products!$A$1:$G$49,MATCH(orders!$D671,products!$A$1:$A$49,0),MATCH(orders!L$1,products!$A$1:$G$1,0))</f>
        <v>33.464999999999996</v>
      </c>
      <c r="M671" s="4">
        <f t="shared" si="20"/>
        <v>66.929999999999993</v>
      </c>
      <c r="N671" t="str">
        <f>IF(I671="Rob","Robusta",IF(orders!I671="Exc","Excelsa",IF(orders!I671="Ara","Arabica",IF(orders!I671="Lib","Liberica",""))))</f>
        <v>Liberica</v>
      </c>
      <c r="O671" t="str">
        <f t="shared" si="21"/>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4">
        <f>INDEX(products!$A$1:$G$49,MATCH(orders!$D672,products!$A$1:$A$49,0),MATCH(orders!L$1,products!$A$1:$G$1,0))</f>
        <v>4.3650000000000002</v>
      </c>
      <c r="M672" s="4">
        <f t="shared" si="20"/>
        <v>13.095000000000001</v>
      </c>
      <c r="N672" t="str">
        <f>IF(I672="Rob","Robusta",IF(orders!I672="Exc","Excelsa",IF(orders!I672="Ara","Arabica",IF(orders!I672="Lib","Liberica",""))))</f>
        <v>Liberica</v>
      </c>
      <c r="O672" t="str">
        <f t="shared" si="21"/>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4">
        <f>INDEX(products!$A$1:$G$49,MATCH(orders!$D673,products!$A$1:$A$49,0),MATCH(orders!L$1,products!$A$1:$G$1,0))</f>
        <v>11.95</v>
      </c>
      <c r="M673" s="4">
        <f t="shared" si="20"/>
        <v>59.75</v>
      </c>
      <c r="N673" t="str">
        <f>IF(I673="Rob","Robusta",IF(orders!I673="Exc","Excelsa",IF(orders!I673="Ara","Arabica",IF(orders!I673="Lib","Liberica",""))))</f>
        <v>Robusta</v>
      </c>
      <c r="O673" t="str">
        <f t="shared" si="21"/>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4">
        <f>INDEX(products!$A$1:$G$49,MATCH(orders!$D674,products!$A$1:$A$49,0),MATCH(orders!L$1,products!$A$1:$G$1,0))</f>
        <v>8.73</v>
      </c>
      <c r="M674" s="4">
        <f t="shared" si="20"/>
        <v>43.650000000000006</v>
      </c>
      <c r="N674" t="str">
        <f>IF(I674="Rob","Robusta",IF(orders!I674="Exc","Excelsa",IF(orders!I674="Ara","Arabica",IF(orders!I674="Lib","Liberica",""))))</f>
        <v>Liberica</v>
      </c>
      <c r="O674" t="str">
        <f t="shared" si="21"/>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4">
        <f>INDEX(products!$A$1:$G$49,MATCH(orders!$D675,products!$A$1:$A$49,0),MATCH(orders!L$1,products!$A$1:$G$1,0))</f>
        <v>13.75</v>
      </c>
      <c r="M675" s="4">
        <f t="shared" si="20"/>
        <v>82.5</v>
      </c>
      <c r="N675" t="str">
        <f>IF(I675="Rob","Robusta",IF(orders!I675="Exc","Excelsa",IF(orders!I675="Ara","Arabica",IF(orders!I675="Lib","Liberica",""))))</f>
        <v>Excelsa</v>
      </c>
      <c r="O675" t="str">
        <f t="shared" si="21"/>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4">
        <f>INDEX(products!$A$1:$G$49,MATCH(orders!$D676,products!$A$1:$A$49,0),MATCH(orders!L$1,products!$A$1:$G$1,0))</f>
        <v>29.784999999999997</v>
      </c>
      <c r="M676" s="4">
        <f t="shared" si="20"/>
        <v>178.70999999999998</v>
      </c>
      <c r="N676" t="str">
        <f>IF(I676="Rob","Robusta",IF(orders!I676="Exc","Excelsa",IF(orders!I676="Ara","Arabica",IF(orders!I676="Lib","Liberica",""))))</f>
        <v>Arabica</v>
      </c>
      <c r="O676" t="str">
        <f t="shared" si="21"/>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4">
        <f>INDEX(products!$A$1:$G$49,MATCH(orders!$D677,products!$A$1:$A$49,0),MATCH(orders!L$1,products!$A$1:$G$1,0))</f>
        <v>29.784999999999997</v>
      </c>
      <c r="M677" s="4">
        <f t="shared" si="20"/>
        <v>119.13999999999999</v>
      </c>
      <c r="N677" t="str">
        <f>IF(I677="Rob","Robusta",IF(orders!I677="Exc","Excelsa",IF(orders!I677="Ara","Arabica",IF(orders!I677="Lib","Liberica",""))))</f>
        <v>Liberica</v>
      </c>
      <c r="O677" t="str">
        <f t="shared" si="21"/>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4">
        <f>INDEX(products!$A$1:$G$49,MATCH(orders!$D678,products!$A$1:$A$49,0),MATCH(orders!L$1,products!$A$1:$G$1,0))</f>
        <v>9.51</v>
      </c>
      <c r="M678" s="4">
        <f t="shared" si="20"/>
        <v>47.55</v>
      </c>
      <c r="N678" t="str">
        <f>IF(I678="Rob","Robusta",IF(orders!I678="Exc","Excelsa",IF(orders!I678="Ara","Arabica",IF(orders!I678="Lib","Liberica",""))))</f>
        <v>Liberica</v>
      </c>
      <c r="O678" t="str">
        <f t="shared" si="21"/>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4">
        <f>INDEX(products!$A$1:$G$49,MATCH(orders!$D679,products!$A$1:$A$49,0),MATCH(orders!L$1,products!$A$1:$G$1,0))</f>
        <v>8.73</v>
      </c>
      <c r="M679" s="4">
        <f t="shared" si="20"/>
        <v>43.650000000000006</v>
      </c>
      <c r="N679" t="str">
        <f>IF(I679="Rob","Robusta",IF(orders!I679="Exc","Excelsa",IF(orders!I679="Ara","Arabica",IF(orders!I679="Lib","Liberica",""))))</f>
        <v>Liberica</v>
      </c>
      <c r="O679" t="str">
        <f t="shared" si="21"/>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4">
        <f>INDEX(products!$A$1:$G$49,MATCH(orders!$D680,products!$A$1:$A$49,0),MATCH(orders!L$1,products!$A$1:$G$1,0))</f>
        <v>29.784999999999997</v>
      </c>
      <c r="M680" s="4">
        <f t="shared" si="20"/>
        <v>178.70999999999998</v>
      </c>
      <c r="N680" t="str">
        <f>IF(I680="Rob","Robusta",IF(orders!I680="Exc","Excelsa",IF(orders!I680="Ara","Arabica",IF(orders!I680="Lib","Liberica",""))))</f>
        <v>Arabica</v>
      </c>
      <c r="O680" t="str">
        <f t="shared" si="21"/>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4">
        <f>INDEX(products!$A$1:$G$49,MATCH(orders!$D681,products!$A$1:$A$49,0),MATCH(orders!L$1,products!$A$1:$G$1,0))</f>
        <v>27.484999999999996</v>
      </c>
      <c r="M681" s="4">
        <f t="shared" si="20"/>
        <v>27.484999999999996</v>
      </c>
      <c r="N681" t="str">
        <f>IF(I681="Rob","Robusta",IF(orders!I681="Exc","Excelsa",IF(orders!I681="Ara","Arabica",IF(orders!I681="Lib","Liberica",""))))</f>
        <v>Robusta</v>
      </c>
      <c r="O681" t="str">
        <f t="shared" si="21"/>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4">
        <f>INDEX(products!$A$1:$G$49,MATCH(orders!$D682,products!$A$1:$A$49,0),MATCH(orders!L$1,products!$A$1:$G$1,0))</f>
        <v>11.25</v>
      </c>
      <c r="M682" s="4">
        <f t="shared" si="20"/>
        <v>56.25</v>
      </c>
      <c r="N682" t="str">
        <f>IF(I682="Rob","Robusta",IF(orders!I682="Exc","Excelsa",IF(orders!I682="Ara","Arabica",IF(orders!I682="Lib","Liberica",""))))</f>
        <v>Arabica</v>
      </c>
      <c r="O682" t="str">
        <f t="shared" si="21"/>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4">
        <f>INDEX(products!$A$1:$G$49,MATCH(orders!$D683,products!$A$1:$A$49,0),MATCH(orders!L$1,products!$A$1:$G$1,0))</f>
        <v>4.7549999999999999</v>
      </c>
      <c r="M683" s="4">
        <f t="shared" si="20"/>
        <v>9.51</v>
      </c>
      <c r="N683" t="str">
        <f>IF(I683="Rob","Robusta",IF(orders!I683="Exc","Excelsa",IF(orders!I683="Ara","Arabica",IF(orders!I683="Lib","Liberica",""))))</f>
        <v>Liberica</v>
      </c>
      <c r="O683" t="str">
        <f t="shared" si="21"/>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4">
        <f>INDEX(products!$A$1:$G$49,MATCH(orders!$D684,products!$A$1:$A$49,0),MATCH(orders!L$1,products!$A$1:$G$1,0))</f>
        <v>4.125</v>
      </c>
      <c r="M684" s="4">
        <f t="shared" si="20"/>
        <v>8.25</v>
      </c>
      <c r="N684" t="str">
        <f>IF(I684="Rob","Robusta",IF(orders!I684="Exc","Excelsa",IF(orders!I684="Ara","Arabica",IF(orders!I684="Lib","Liberica",""))))</f>
        <v>Excelsa</v>
      </c>
      <c r="O684" t="str">
        <f t="shared" si="21"/>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4">
        <f>INDEX(products!$A$1:$G$49,MATCH(orders!$D685,products!$A$1:$A$49,0),MATCH(orders!L$1,products!$A$1:$G$1,0))</f>
        <v>7.77</v>
      </c>
      <c r="M685" s="4">
        <f t="shared" si="20"/>
        <v>46.62</v>
      </c>
      <c r="N685" t="str">
        <f>IF(I685="Rob","Robusta",IF(orders!I685="Exc","Excelsa",IF(orders!I685="Ara","Arabica",IF(orders!I685="Lib","Liberica",""))))</f>
        <v>Liberica</v>
      </c>
      <c r="O685" t="str">
        <f t="shared" si="21"/>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4">
        <f>INDEX(products!$A$1:$G$49,MATCH(orders!$D686,products!$A$1:$A$49,0),MATCH(orders!L$1,products!$A$1:$G$1,0))</f>
        <v>11.95</v>
      </c>
      <c r="M686" s="4">
        <f t="shared" si="20"/>
        <v>71.699999999999989</v>
      </c>
      <c r="N686" t="str">
        <f>IF(I686="Rob","Robusta",IF(orders!I686="Exc","Excelsa",IF(orders!I686="Ara","Arabica",IF(orders!I686="Lib","Liberica",""))))</f>
        <v>Robusta</v>
      </c>
      <c r="O686" t="str">
        <f t="shared" si="21"/>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4">
        <f>INDEX(products!$A$1:$G$49,MATCH(orders!$D687,products!$A$1:$A$49,0),MATCH(orders!L$1,products!$A$1:$G$1,0))</f>
        <v>36.454999999999998</v>
      </c>
      <c r="M687" s="4">
        <f t="shared" si="20"/>
        <v>72.91</v>
      </c>
      <c r="N687" t="str">
        <f>IF(I687="Rob","Robusta",IF(orders!I687="Exc","Excelsa",IF(orders!I687="Ara","Arabica",IF(orders!I687="Lib","Liberica",""))))</f>
        <v>Liberica</v>
      </c>
      <c r="O687" t="str">
        <f t="shared" si="21"/>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4">
        <f>INDEX(products!$A$1:$G$49,MATCH(orders!$D688,products!$A$1:$A$49,0),MATCH(orders!L$1,products!$A$1:$G$1,0))</f>
        <v>2.6849999999999996</v>
      </c>
      <c r="M688" s="4">
        <f t="shared" si="20"/>
        <v>8.0549999999999997</v>
      </c>
      <c r="N688" t="str">
        <f>IF(I688="Rob","Robusta",IF(orders!I688="Exc","Excelsa",IF(orders!I688="Ara","Arabica",IF(orders!I688="Lib","Liberica",""))))</f>
        <v>Robusta</v>
      </c>
      <c r="O688" t="str">
        <f t="shared" si="21"/>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4">
        <f>INDEX(products!$A$1:$G$49,MATCH(orders!$D689,products!$A$1:$A$49,0),MATCH(orders!L$1,products!$A$1:$G$1,0))</f>
        <v>8.25</v>
      </c>
      <c r="M689" s="4">
        <f t="shared" si="20"/>
        <v>16.5</v>
      </c>
      <c r="N689" t="str">
        <f>IF(I689="Rob","Robusta",IF(orders!I689="Exc","Excelsa",IF(orders!I689="Ara","Arabica",IF(orders!I689="Lib","Liberica",""))))</f>
        <v>Excelsa</v>
      </c>
      <c r="O689" t="str">
        <f t="shared" si="21"/>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4">
        <f>INDEX(products!$A$1:$G$49,MATCH(orders!$D690,products!$A$1:$A$49,0),MATCH(orders!L$1,products!$A$1:$G$1,0))</f>
        <v>12.95</v>
      </c>
      <c r="M690" s="4">
        <f t="shared" si="20"/>
        <v>64.75</v>
      </c>
      <c r="N690" t="str">
        <f>IF(I690="Rob","Robusta",IF(orders!I690="Exc","Excelsa",IF(orders!I690="Ara","Arabica",IF(orders!I690="Lib","Liberica",""))))</f>
        <v>Arabica</v>
      </c>
      <c r="O690" t="str">
        <f t="shared" si="21"/>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4">
        <f>INDEX(products!$A$1:$G$49,MATCH(orders!$D691,products!$A$1:$A$49,0),MATCH(orders!L$1,products!$A$1:$G$1,0))</f>
        <v>6.75</v>
      </c>
      <c r="M691" s="4">
        <f t="shared" si="20"/>
        <v>33.75</v>
      </c>
      <c r="N691" t="str">
        <f>IF(I691="Rob","Robusta",IF(orders!I691="Exc","Excelsa",IF(orders!I691="Ara","Arabica",IF(orders!I691="Lib","Liberica",""))))</f>
        <v>Arabica</v>
      </c>
      <c r="O691" t="str">
        <f t="shared" si="21"/>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4">
        <f>INDEX(products!$A$1:$G$49,MATCH(orders!$D692,products!$A$1:$A$49,0),MATCH(orders!L$1,products!$A$1:$G$1,0))</f>
        <v>29.784999999999997</v>
      </c>
      <c r="M692" s="4">
        <f t="shared" si="20"/>
        <v>178.70999999999998</v>
      </c>
      <c r="N692" t="str">
        <f>IF(I692="Rob","Robusta",IF(orders!I692="Exc","Excelsa",IF(orders!I692="Ara","Arabica",IF(orders!I692="Lib","Liberica",""))))</f>
        <v>Liberica</v>
      </c>
      <c r="O692" t="str">
        <f t="shared" si="21"/>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4">
        <f>INDEX(products!$A$1:$G$49,MATCH(orders!$D693,products!$A$1:$A$49,0),MATCH(orders!L$1,products!$A$1:$G$1,0))</f>
        <v>11.25</v>
      </c>
      <c r="M693" s="4">
        <f t="shared" si="20"/>
        <v>22.5</v>
      </c>
      <c r="N693" t="str">
        <f>IF(I693="Rob","Robusta",IF(orders!I693="Exc","Excelsa",IF(orders!I693="Ara","Arabica",IF(orders!I693="Lib","Liberica",""))))</f>
        <v>Arabica</v>
      </c>
      <c r="O693" t="str">
        <f t="shared" si="21"/>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4">
        <f>INDEX(products!$A$1:$G$49,MATCH(orders!$D694,products!$A$1:$A$49,0),MATCH(orders!L$1,products!$A$1:$G$1,0))</f>
        <v>12.95</v>
      </c>
      <c r="M694" s="4">
        <f t="shared" si="20"/>
        <v>12.95</v>
      </c>
      <c r="N694" t="str">
        <f>IF(I694="Rob","Robusta",IF(orders!I694="Exc","Excelsa",IF(orders!I694="Ara","Arabica",IF(orders!I694="Lib","Liberica",""))))</f>
        <v>Liberica</v>
      </c>
      <c r="O694" t="str">
        <f t="shared" si="21"/>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4">
        <f>INDEX(products!$A$1:$G$49,MATCH(orders!$D695,products!$A$1:$A$49,0),MATCH(orders!L$1,products!$A$1:$G$1,0))</f>
        <v>25.874999999999996</v>
      </c>
      <c r="M695" s="4">
        <f t="shared" si="20"/>
        <v>51.749999999999993</v>
      </c>
      <c r="N695" t="str">
        <f>IF(I695="Rob","Robusta",IF(orders!I695="Exc","Excelsa",IF(orders!I695="Ara","Arabica",IF(orders!I695="Lib","Liberica",""))))</f>
        <v>Arabica</v>
      </c>
      <c r="O695" t="str">
        <f t="shared" si="21"/>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4">
        <f>INDEX(products!$A$1:$G$49,MATCH(orders!$D696,products!$A$1:$A$49,0),MATCH(orders!L$1,products!$A$1:$G$1,0))</f>
        <v>7.29</v>
      </c>
      <c r="M696" s="4">
        <f t="shared" si="20"/>
        <v>36.450000000000003</v>
      </c>
      <c r="N696" t="str">
        <f>IF(I696="Rob","Robusta",IF(orders!I696="Exc","Excelsa",IF(orders!I696="Ara","Arabica",IF(orders!I696="Lib","Liberica",""))))</f>
        <v>Excelsa</v>
      </c>
      <c r="O696" t="str">
        <f t="shared" si="21"/>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4">
        <f>INDEX(products!$A$1:$G$49,MATCH(orders!$D697,products!$A$1:$A$49,0),MATCH(orders!L$1,products!$A$1:$G$1,0))</f>
        <v>36.454999999999998</v>
      </c>
      <c r="M697" s="4">
        <f t="shared" si="20"/>
        <v>182.27499999999998</v>
      </c>
      <c r="N697" t="str">
        <f>IF(I697="Rob","Robusta",IF(orders!I697="Exc","Excelsa",IF(orders!I697="Ara","Arabica",IF(orders!I697="Lib","Liberica",""))))</f>
        <v>Liberica</v>
      </c>
      <c r="O697" t="str">
        <f t="shared" si="21"/>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4">
        <f>INDEX(products!$A$1:$G$49,MATCH(orders!$D698,products!$A$1:$A$49,0),MATCH(orders!L$1,products!$A$1:$G$1,0))</f>
        <v>7.77</v>
      </c>
      <c r="M698" s="4">
        <f t="shared" si="20"/>
        <v>31.08</v>
      </c>
      <c r="N698" t="str">
        <f>IF(I698="Rob","Robusta",IF(orders!I698="Exc","Excelsa",IF(orders!I698="Ara","Arabica",IF(orders!I698="Lib","Liberica",""))))</f>
        <v>Liberica</v>
      </c>
      <c r="O698" t="str">
        <f t="shared" si="21"/>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4">
        <f>INDEX(products!$A$1:$G$49,MATCH(orders!$D699,products!$A$1:$A$49,0),MATCH(orders!L$1,products!$A$1:$G$1,0))</f>
        <v>6.75</v>
      </c>
      <c r="M699" s="4">
        <f t="shared" si="20"/>
        <v>20.25</v>
      </c>
      <c r="N699" t="str">
        <f>IF(I699="Rob","Robusta",IF(orders!I699="Exc","Excelsa",IF(orders!I699="Ara","Arabica",IF(orders!I699="Lib","Liberica",""))))</f>
        <v>Arabica</v>
      </c>
      <c r="O699" t="str">
        <f t="shared" si="21"/>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4">
        <f>INDEX(products!$A$1:$G$49,MATCH(orders!$D700,products!$A$1:$A$49,0),MATCH(orders!L$1,products!$A$1:$G$1,0))</f>
        <v>12.95</v>
      </c>
      <c r="M700" s="4">
        <f t="shared" si="20"/>
        <v>25.9</v>
      </c>
      <c r="N700" t="str">
        <f>IF(I700="Rob","Robusta",IF(orders!I700="Exc","Excelsa",IF(orders!I700="Ara","Arabica",IF(orders!I700="Lib","Liberica",""))))</f>
        <v>Liberica</v>
      </c>
      <c r="O700" t="str">
        <f t="shared" si="21"/>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4">
        <f>INDEX(products!$A$1:$G$49,MATCH(orders!$D701,products!$A$1:$A$49,0),MATCH(orders!L$1,products!$A$1:$G$1,0))</f>
        <v>5.97</v>
      </c>
      <c r="M701" s="4">
        <f t="shared" si="20"/>
        <v>23.88</v>
      </c>
      <c r="N701" t="str">
        <f>IF(I701="Rob","Robusta",IF(orders!I701="Exc","Excelsa",IF(orders!I701="Ara","Arabica",IF(orders!I701="Lib","Liberica",""))))</f>
        <v>Arabica</v>
      </c>
      <c r="O701" t="str">
        <f t="shared" si="21"/>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4">
        <f>INDEX(products!$A$1:$G$49,MATCH(orders!$D702,products!$A$1:$A$49,0),MATCH(orders!L$1,products!$A$1:$G$1,0))</f>
        <v>9.51</v>
      </c>
      <c r="M702" s="4">
        <f t="shared" si="20"/>
        <v>19.02</v>
      </c>
      <c r="N702" t="str">
        <f>IF(I702="Rob","Robusta",IF(orders!I702="Exc","Excelsa",IF(orders!I702="Ara","Arabica",IF(orders!I702="Lib","Liberica",""))))</f>
        <v>Liberica</v>
      </c>
      <c r="O702" t="str">
        <f t="shared" si="21"/>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4">
        <f>INDEX(products!$A$1:$G$49,MATCH(orders!$D703,products!$A$1:$A$49,0),MATCH(orders!L$1,products!$A$1:$G$1,0))</f>
        <v>5.97</v>
      </c>
      <c r="M703" s="4">
        <f t="shared" si="20"/>
        <v>29.849999999999998</v>
      </c>
      <c r="N703" t="str">
        <f>IF(I703="Rob","Robusta",IF(orders!I703="Exc","Excelsa",IF(orders!I703="Ara","Arabica",IF(orders!I703="Lib","Liberica",""))))</f>
        <v>Arabica</v>
      </c>
      <c r="O703" t="str">
        <f t="shared" si="21"/>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4">
        <f>INDEX(products!$A$1:$G$49,MATCH(orders!$D704,products!$A$1:$A$49,0),MATCH(orders!L$1,products!$A$1:$G$1,0))</f>
        <v>7.77</v>
      </c>
      <c r="M704" s="4">
        <f t="shared" si="20"/>
        <v>7.77</v>
      </c>
      <c r="N704" t="str">
        <f>IF(I704="Rob","Robusta",IF(orders!I704="Exc","Excelsa",IF(orders!I704="Ara","Arabica",IF(orders!I704="Lib","Liberica",""))))</f>
        <v>Arabica</v>
      </c>
      <c r="O704" t="str">
        <f t="shared" si="21"/>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4">
        <f>INDEX(products!$A$1:$G$49,MATCH(orders!$D705,products!$A$1:$A$49,0),MATCH(orders!L$1,products!$A$1:$G$1,0))</f>
        <v>29.784999999999997</v>
      </c>
      <c r="M705" s="4">
        <f t="shared" si="20"/>
        <v>119.13999999999999</v>
      </c>
      <c r="N705" t="str">
        <f>IF(I705="Rob","Robusta",IF(orders!I705="Exc","Excelsa",IF(orders!I705="Ara","Arabica",IF(orders!I705="Lib","Liberica",""))))</f>
        <v>Liberica</v>
      </c>
      <c r="O705" t="str">
        <f t="shared" si="21"/>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4">
        <f>INDEX(products!$A$1:$G$49,MATCH(orders!$D706,products!$A$1:$A$49,0),MATCH(orders!L$1,products!$A$1:$G$1,0))</f>
        <v>3.645</v>
      </c>
      <c r="M706" s="4">
        <f t="shared" si="20"/>
        <v>21.87</v>
      </c>
      <c r="N706" t="str">
        <f>IF(I706="Rob","Robusta",IF(orders!I706="Exc","Excelsa",IF(orders!I706="Ara","Arabica",IF(orders!I706="Lib","Liberica",""))))</f>
        <v>Excelsa</v>
      </c>
      <c r="O706" t="str">
        <f t="shared" si="21"/>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4">
        <f>INDEX(products!$A$1:$G$49,MATCH(orders!$D707,products!$A$1:$A$49,0),MATCH(orders!L$1,products!$A$1:$G$1,0))</f>
        <v>8.91</v>
      </c>
      <c r="M707" s="4">
        <f t="shared" ref="M707:M770" si="22">E707*L707</f>
        <v>17.82</v>
      </c>
      <c r="N707" t="str">
        <f>IF(I707="Rob","Robusta",IF(orders!I707="Exc","Excelsa",IF(orders!I707="Ara","Arabica",IF(orders!I707="Lib","Liberica",""))))</f>
        <v>Excelsa</v>
      </c>
      <c r="O707" t="str">
        <f t="shared" ref="O707:O770" si="23">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4">
        <f>INDEX(products!$A$1:$G$49,MATCH(orders!$D708,products!$A$1:$A$49,0),MATCH(orders!L$1,products!$A$1:$G$1,0))</f>
        <v>4.125</v>
      </c>
      <c r="M708" s="4">
        <f t="shared" si="22"/>
        <v>12.375</v>
      </c>
      <c r="N708" t="str">
        <f>IF(I708="Rob","Robusta",IF(orders!I708="Exc","Excelsa",IF(orders!I708="Ara","Arabica",IF(orders!I708="Lib","Liberica",""))))</f>
        <v>Excelsa</v>
      </c>
      <c r="O708" t="str">
        <f t="shared" si="23"/>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4">
        <f>INDEX(products!$A$1:$G$49,MATCH(orders!$D709,products!$A$1:$A$49,0),MATCH(orders!L$1,products!$A$1:$G$1,0))</f>
        <v>12.95</v>
      </c>
      <c r="M709" s="4">
        <f t="shared" si="22"/>
        <v>25.9</v>
      </c>
      <c r="N709" t="str">
        <f>IF(I709="Rob","Robusta",IF(orders!I709="Exc","Excelsa",IF(orders!I709="Ara","Arabica",IF(orders!I709="Lib","Liberica",""))))</f>
        <v>Liberica</v>
      </c>
      <c r="O709" t="str">
        <f t="shared" si="23"/>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4">
        <f>INDEX(products!$A$1:$G$49,MATCH(orders!$D710,products!$A$1:$A$49,0),MATCH(orders!L$1,products!$A$1:$G$1,0))</f>
        <v>6.75</v>
      </c>
      <c r="M710" s="4">
        <f t="shared" si="22"/>
        <v>13.5</v>
      </c>
      <c r="N710" t="str">
        <f>IF(I710="Rob","Robusta",IF(orders!I710="Exc","Excelsa",IF(orders!I710="Ara","Arabica",IF(orders!I710="Lib","Liberica",""))))</f>
        <v>Arabica</v>
      </c>
      <c r="O710" t="str">
        <f t="shared" si="23"/>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4">
        <f>INDEX(products!$A$1:$G$49,MATCH(orders!$D711,products!$A$1:$A$49,0),MATCH(orders!L$1,products!$A$1:$G$1,0))</f>
        <v>8.91</v>
      </c>
      <c r="M711" s="4">
        <f t="shared" si="22"/>
        <v>17.82</v>
      </c>
      <c r="N711" t="str">
        <f>IF(I711="Rob","Robusta",IF(orders!I711="Exc","Excelsa",IF(orders!I711="Ara","Arabica",IF(orders!I711="Lib","Liberica",""))))</f>
        <v>Excelsa</v>
      </c>
      <c r="O711" t="str">
        <f t="shared" si="23"/>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4">
        <f>INDEX(products!$A$1:$G$49,MATCH(orders!$D712,products!$A$1:$A$49,0),MATCH(orders!L$1,products!$A$1:$G$1,0))</f>
        <v>8.25</v>
      </c>
      <c r="M712" s="4">
        <f t="shared" si="22"/>
        <v>24.75</v>
      </c>
      <c r="N712" t="str">
        <f>IF(I712="Rob","Robusta",IF(orders!I712="Exc","Excelsa",IF(orders!I712="Ara","Arabica",IF(orders!I712="Lib","Liberica",""))))</f>
        <v>Excelsa</v>
      </c>
      <c r="O712" t="str">
        <f t="shared" si="23"/>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4">
        <f>INDEX(products!$A$1:$G$49,MATCH(orders!$D713,products!$A$1:$A$49,0),MATCH(orders!L$1,products!$A$1:$G$1,0))</f>
        <v>2.9849999999999999</v>
      </c>
      <c r="M713" s="4">
        <f t="shared" si="22"/>
        <v>17.91</v>
      </c>
      <c r="N713" t="str">
        <f>IF(I713="Rob","Robusta",IF(orders!I713="Exc","Excelsa",IF(orders!I713="Ara","Arabica",IF(orders!I713="Lib","Liberica",""))))</f>
        <v>Robusta</v>
      </c>
      <c r="O713" t="str">
        <f t="shared" si="23"/>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4">
        <f>INDEX(products!$A$1:$G$49,MATCH(orders!$D714,products!$A$1:$A$49,0),MATCH(orders!L$1,products!$A$1:$G$1,0))</f>
        <v>8.25</v>
      </c>
      <c r="M714" s="4">
        <f t="shared" si="22"/>
        <v>16.5</v>
      </c>
      <c r="N714" t="str">
        <f>IF(I714="Rob","Robusta",IF(orders!I714="Exc","Excelsa",IF(orders!I714="Ara","Arabica",IF(orders!I714="Lib","Liberica",""))))</f>
        <v>Excelsa</v>
      </c>
      <c r="O714" t="str">
        <f t="shared" si="23"/>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4">
        <f>INDEX(products!$A$1:$G$49,MATCH(orders!$D715,products!$A$1:$A$49,0),MATCH(orders!L$1,products!$A$1:$G$1,0))</f>
        <v>2.9849999999999999</v>
      </c>
      <c r="M715" s="4">
        <f t="shared" si="22"/>
        <v>2.9849999999999999</v>
      </c>
      <c r="N715" t="str">
        <f>IF(I715="Rob","Robusta",IF(orders!I715="Exc","Excelsa",IF(orders!I715="Ara","Arabica",IF(orders!I715="Lib","Liberica",""))))</f>
        <v>Robusta</v>
      </c>
      <c r="O715" t="str">
        <f t="shared" si="23"/>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4">
        <f>INDEX(products!$A$1:$G$49,MATCH(orders!$D716,products!$A$1:$A$49,0),MATCH(orders!L$1,products!$A$1:$G$1,0))</f>
        <v>3.645</v>
      </c>
      <c r="M716" s="4">
        <f t="shared" si="22"/>
        <v>14.58</v>
      </c>
      <c r="N716" t="str">
        <f>IF(I716="Rob","Robusta",IF(orders!I716="Exc","Excelsa",IF(orders!I716="Ara","Arabica",IF(orders!I716="Lib","Liberica",""))))</f>
        <v>Excelsa</v>
      </c>
      <c r="O716" t="str">
        <f t="shared" si="23"/>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4">
        <f>INDEX(products!$A$1:$G$49,MATCH(orders!$D717,products!$A$1:$A$49,0),MATCH(orders!L$1,products!$A$1:$G$1,0))</f>
        <v>14.85</v>
      </c>
      <c r="M717" s="4">
        <f t="shared" si="22"/>
        <v>89.1</v>
      </c>
      <c r="N717" t="str">
        <f>IF(I717="Rob","Robusta",IF(orders!I717="Exc","Excelsa",IF(orders!I717="Ara","Arabica",IF(orders!I717="Lib","Liberica",""))))</f>
        <v>Excelsa</v>
      </c>
      <c r="O717" t="str">
        <f t="shared" si="23"/>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4">
        <f>INDEX(products!$A$1:$G$49,MATCH(orders!$D718,products!$A$1:$A$49,0),MATCH(orders!L$1,products!$A$1:$G$1,0))</f>
        <v>11.95</v>
      </c>
      <c r="M718" s="4">
        <f t="shared" si="22"/>
        <v>35.849999999999994</v>
      </c>
      <c r="N718" t="str">
        <f>IF(I718="Rob","Robusta",IF(orders!I718="Exc","Excelsa",IF(orders!I718="Ara","Arabica",IF(orders!I718="Lib","Liberica",""))))</f>
        <v>Robusta</v>
      </c>
      <c r="O718" t="str">
        <f t="shared" si="23"/>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4">
        <f>INDEX(products!$A$1:$G$49,MATCH(orders!$D719,products!$A$1:$A$49,0),MATCH(orders!L$1,products!$A$1:$G$1,0))</f>
        <v>22.884999999999998</v>
      </c>
      <c r="M719" s="4">
        <f t="shared" si="22"/>
        <v>68.655000000000001</v>
      </c>
      <c r="N719" t="str">
        <f>IF(I719="Rob","Robusta",IF(orders!I719="Exc","Excelsa",IF(orders!I719="Ara","Arabica",IF(orders!I719="Lib","Liberica",""))))</f>
        <v>Arabica</v>
      </c>
      <c r="O719" t="str">
        <f t="shared" si="23"/>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4">
        <f>INDEX(products!$A$1:$G$49,MATCH(orders!$D720,products!$A$1:$A$49,0),MATCH(orders!L$1,products!$A$1:$G$1,0))</f>
        <v>12.95</v>
      </c>
      <c r="M720" s="4">
        <f t="shared" si="22"/>
        <v>38.849999999999994</v>
      </c>
      <c r="N720" t="str">
        <f>IF(I720="Rob","Robusta",IF(orders!I720="Exc","Excelsa",IF(orders!I720="Ara","Arabica",IF(orders!I720="Lib","Liberica",""))))</f>
        <v>Liberica</v>
      </c>
      <c r="O720" t="str">
        <f t="shared" si="23"/>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4">
        <f>INDEX(products!$A$1:$G$49,MATCH(orders!$D721,products!$A$1:$A$49,0),MATCH(orders!L$1,products!$A$1:$G$1,0))</f>
        <v>15.85</v>
      </c>
      <c r="M721" s="4">
        <f t="shared" si="22"/>
        <v>79.25</v>
      </c>
      <c r="N721" t="str">
        <f>IF(I721="Rob","Robusta",IF(orders!I721="Exc","Excelsa",IF(orders!I721="Ara","Arabica",IF(orders!I721="Lib","Liberica",""))))</f>
        <v>Liberica</v>
      </c>
      <c r="O721" t="str">
        <f t="shared" si="23"/>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4">
        <f>INDEX(products!$A$1:$G$49,MATCH(orders!$D722,products!$A$1:$A$49,0),MATCH(orders!L$1,products!$A$1:$G$1,0))</f>
        <v>7.29</v>
      </c>
      <c r="M722" s="4">
        <f t="shared" si="22"/>
        <v>36.450000000000003</v>
      </c>
      <c r="N722" t="str">
        <f>IF(I722="Rob","Robusta",IF(orders!I722="Exc","Excelsa",IF(orders!I722="Ara","Arabica",IF(orders!I722="Lib","Liberica",""))))</f>
        <v>Excelsa</v>
      </c>
      <c r="O722" t="str">
        <f t="shared" si="23"/>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4">
        <f>INDEX(products!$A$1:$G$49,MATCH(orders!$D723,products!$A$1:$A$49,0),MATCH(orders!L$1,products!$A$1:$G$1,0))</f>
        <v>2.9849999999999999</v>
      </c>
      <c r="M723" s="4">
        <f t="shared" si="22"/>
        <v>8.9550000000000001</v>
      </c>
      <c r="N723" t="str">
        <f>IF(I723="Rob","Robusta",IF(orders!I723="Exc","Excelsa",IF(orders!I723="Ara","Arabica",IF(orders!I723="Lib","Liberica",""))))</f>
        <v>Robusta</v>
      </c>
      <c r="O723" t="str">
        <f t="shared" si="23"/>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4">
        <f>INDEX(products!$A$1:$G$49,MATCH(orders!$D724,products!$A$1:$A$49,0),MATCH(orders!L$1,products!$A$1:$G$1,0))</f>
        <v>12.15</v>
      </c>
      <c r="M724" s="4">
        <f t="shared" si="22"/>
        <v>24.3</v>
      </c>
      <c r="N724" t="str">
        <f>IF(I724="Rob","Robusta",IF(orders!I724="Exc","Excelsa",IF(orders!I724="Ara","Arabica",IF(orders!I724="Lib","Liberica",""))))</f>
        <v>Excelsa</v>
      </c>
      <c r="O724" t="str">
        <f t="shared" si="23"/>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4">
        <f>INDEX(products!$A$1:$G$49,MATCH(orders!$D725,products!$A$1:$A$49,0),MATCH(orders!L$1,products!$A$1:$G$1,0))</f>
        <v>31.624999999999996</v>
      </c>
      <c r="M725" s="4">
        <f t="shared" si="22"/>
        <v>63.249999999999993</v>
      </c>
      <c r="N725" t="str">
        <f>IF(I725="Rob","Robusta",IF(orders!I725="Exc","Excelsa",IF(orders!I725="Ara","Arabica",IF(orders!I725="Lib","Liberica",""))))</f>
        <v>Excelsa</v>
      </c>
      <c r="O725" t="str">
        <f t="shared" si="23"/>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4">
        <f>INDEX(products!$A$1:$G$49,MATCH(orders!$D726,products!$A$1:$A$49,0),MATCH(orders!L$1,products!$A$1:$G$1,0))</f>
        <v>3.375</v>
      </c>
      <c r="M726" s="4">
        <f t="shared" si="22"/>
        <v>6.75</v>
      </c>
      <c r="N726" t="str">
        <f>IF(I726="Rob","Robusta",IF(orders!I726="Exc","Excelsa",IF(orders!I726="Ara","Arabica",IF(orders!I726="Lib","Liberica",""))))</f>
        <v>Arabica</v>
      </c>
      <c r="O726" t="str">
        <f t="shared" si="23"/>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4">
        <f>INDEX(products!$A$1:$G$49,MATCH(orders!$D727,products!$A$1:$A$49,0),MATCH(orders!L$1,products!$A$1:$G$1,0))</f>
        <v>3.8849999999999998</v>
      </c>
      <c r="M727" s="4">
        <f t="shared" si="22"/>
        <v>23.31</v>
      </c>
      <c r="N727" t="str">
        <f>IF(I727="Rob","Robusta",IF(orders!I727="Exc","Excelsa",IF(orders!I727="Ara","Arabica",IF(orders!I727="Lib","Liberica",""))))</f>
        <v>Arabica</v>
      </c>
      <c r="O727" t="str">
        <f t="shared" si="23"/>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4">
        <f>INDEX(products!$A$1:$G$49,MATCH(orders!$D728,products!$A$1:$A$49,0),MATCH(orders!L$1,products!$A$1:$G$1,0))</f>
        <v>36.454999999999998</v>
      </c>
      <c r="M728" s="4">
        <f t="shared" si="22"/>
        <v>145.82</v>
      </c>
      <c r="N728" t="str">
        <f>IF(I728="Rob","Robusta",IF(orders!I728="Exc","Excelsa",IF(orders!I728="Ara","Arabica",IF(orders!I728="Lib","Liberica",""))))</f>
        <v>Liberica</v>
      </c>
      <c r="O728" t="str">
        <f t="shared" si="23"/>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4">
        <f>INDEX(products!$A$1:$G$49,MATCH(orders!$D729,products!$A$1:$A$49,0),MATCH(orders!L$1,products!$A$1:$G$1,0))</f>
        <v>5.97</v>
      </c>
      <c r="M729" s="4">
        <f t="shared" si="22"/>
        <v>29.849999999999998</v>
      </c>
      <c r="N729" t="str">
        <f>IF(I729="Rob","Robusta",IF(orders!I729="Exc","Excelsa",IF(orders!I729="Ara","Arabica",IF(orders!I729="Lib","Liberica",""))))</f>
        <v>Robusta</v>
      </c>
      <c r="O729" t="str">
        <f t="shared" si="23"/>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4">
        <f>INDEX(products!$A$1:$G$49,MATCH(orders!$D730,products!$A$1:$A$49,0),MATCH(orders!L$1,products!$A$1:$G$1,0))</f>
        <v>7.29</v>
      </c>
      <c r="M730" s="4">
        <f t="shared" si="22"/>
        <v>21.87</v>
      </c>
      <c r="N730" t="str">
        <f>IF(I730="Rob","Robusta",IF(orders!I730="Exc","Excelsa",IF(orders!I730="Ara","Arabica",IF(orders!I730="Lib","Liberica",""))))</f>
        <v>Excelsa</v>
      </c>
      <c r="O730" t="str">
        <f t="shared" si="23"/>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4">
        <f>INDEX(products!$A$1:$G$49,MATCH(orders!$D731,products!$A$1:$A$49,0),MATCH(orders!L$1,products!$A$1:$G$1,0))</f>
        <v>4.3650000000000002</v>
      </c>
      <c r="M731" s="4">
        <f t="shared" si="22"/>
        <v>4.3650000000000002</v>
      </c>
      <c r="N731" t="str">
        <f>IF(I731="Rob","Robusta",IF(orders!I731="Exc","Excelsa",IF(orders!I731="Ara","Arabica",IF(orders!I731="Lib","Liberica",""))))</f>
        <v>Liberica</v>
      </c>
      <c r="O731" t="str">
        <f t="shared" si="23"/>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4">
        <f>INDEX(products!$A$1:$G$49,MATCH(orders!$D732,products!$A$1:$A$49,0),MATCH(orders!L$1,products!$A$1:$G$1,0))</f>
        <v>36.454999999999998</v>
      </c>
      <c r="M732" s="4">
        <f t="shared" si="22"/>
        <v>36.454999999999998</v>
      </c>
      <c r="N732" t="str">
        <f>IF(I732="Rob","Robusta",IF(orders!I732="Exc","Excelsa",IF(orders!I732="Ara","Arabica",IF(orders!I732="Lib","Liberica",""))))</f>
        <v>Liberica</v>
      </c>
      <c r="O732" t="str">
        <f t="shared" si="23"/>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4">
        <f>INDEX(products!$A$1:$G$49,MATCH(orders!$D733,products!$A$1:$A$49,0),MATCH(orders!L$1,products!$A$1:$G$1,0))</f>
        <v>3.8849999999999998</v>
      </c>
      <c r="M733" s="4">
        <f t="shared" si="22"/>
        <v>15.54</v>
      </c>
      <c r="N733" t="str">
        <f>IF(I733="Rob","Robusta",IF(orders!I733="Exc","Excelsa",IF(orders!I733="Ara","Arabica",IF(orders!I733="Lib","Liberica",""))))</f>
        <v>Liberica</v>
      </c>
      <c r="O733" t="str">
        <f t="shared" si="23"/>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4">
        <f>INDEX(products!$A$1:$G$49,MATCH(orders!$D734,products!$A$1:$A$49,0),MATCH(orders!L$1,products!$A$1:$G$1,0))</f>
        <v>4.4550000000000001</v>
      </c>
      <c r="M734" s="4">
        <f t="shared" si="22"/>
        <v>8.91</v>
      </c>
      <c r="N734" t="str">
        <f>IF(I734="Rob","Robusta",IF(orders!I734="Exc","Excelsa",IF(orders!I734="Ara","Arabica",IF(orders!I734="Lib","Liberica",""))))</f>
        <v>Excelsa</v>
      </c>
      <c r="O734" t="str">
        <f t="shared" si="23"/>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4">
        <f>INDEX(products!$A$1:$G$49,MATCH(orders!$D735,products!$A$1:$A$49,0),MATCH(orders!L$1,products!$A$1:$G$1,0))</f>
        <v>33.464999999999996</v>
      </c>
      <c r="M735" s="4">
        <f t="shared" si="22"/>
        <v>100.39499999999998</v>
      </c>
      <c r="N735" t="str">
        <f>IF(I735="Rob","Robusta",IF(orders!I735="Exc","Excelsa",IF(orders!I735="Ara","Arabica",IF(orders!I735="Lib","Liberica",""))))</f>
        <v>Liberica</v>
      </c>
      <c r="O735" t="str">
        <f t="shared" si="23"/>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4">
        <f>INDEX(products!$A$1:$G$49,MATCH(orders!$D736,products!$A$1:$A$49,0),MATCH(orders!L$1,products!$A$1:$G$1,0))</f>
        <v>2.6849999999999996</v>
      </c>
      <c r="M736" s="4">
        <f t="shared" si="22"/>
        <v>13.424999999999997</v>
      </c>
      <c r="N736" t="str">
        <f>IF(I736="Rob","Robusta",IF(orders!I736="Exc","Excelsa",IF(orders!I736="Ara","Arabica",IF(orders!I736="Lib","Liberica",""))))</f>
        <v>Robusta</v>
      </c>
      <c r="O736" t="str">
        <f t="shared" si="23"/>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4">
        <f>INDEX(products!$A$1:$G$49,MATCH(orders!$D737,products!$A$1:$A$49,0),MATCH(orders!L$1,products!$A$1:$G$1,0))</f>
        <v>3.645</v>
      </c>
      <c r="M737" s="4">
        <f t="shared" si="22"/>
        <v>21.87</v>
      </c>
      <c r="N737" t="str">
        <f>IF(I737="Rob","Robusta",IF(orders!I737="Exc","Excelsa",IF(orders!I737="Ara","Arabica",IF(orders!I737="Lib","Liberica",""))))</f>
        <v>Excelsa</v>
      </c>
      <c r="O737" t="str">
        <f t="shared" si="23"/>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4">
        <f>INDEX(products!$A$1:$G$49,MATCH(orders!$D738,products!$A$1:$A$49,0),MATCH(orders!L$1,products!$A$1:$G$1,0))</f>
        <v>12.95</v>
      </c>
      <c r="M738" s="4">
        <f t="shared" si="22"/>
        <v>25.9</v>
      </c>
      <c r="N738" t="str">
        <f>IF(I738="Rob","Robusta",IF(orders!I738="Exc","Excelsa",IF(orders!I738="Ara","Arabica",IF(orders!I738="Lib","Liberica",""))))</f>
        <v>Liberica</v>
      </c>
      <c r="O738" t="str">
        <f t="shared" si="23"/>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4">
        <f>INDEX(products!$A$1:$G$49,MATCH(orders!$D739,products!$A$1:$A$49,0),MATCH(orders!L$1,products!$A$1:$G$1,0))</f>
        <v>11.25</v>
      </c>
      <c r="M739" s="4">
        <f t="shared" si="22"/>
        <v>56.25</v>
      </c>
      <c r="N739" t="str">
        <f>IF(I739="Rob","Robusta",IF(orders!I739="Exc","Excelsa",IF(orders!I739="Ara","Arabica",IF(orders!I739="Lib","Liberica",""))))</f>
        <v>Arabica</v>
      </c>
      <c r="O739" t="str">
        <f t="shared" si="23"/>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4">
        <f>INDEX(products!$A$1:$G$49,MATCH(orders!$D740,products!$A$1:$A$49,0),MATCH(orders!L$1,products!$A$1:$G$1,0))</f>
        <v>3.5849999999999995</v>
      </c>
      <c r="M740" s="4">
        <f t="shared" si="22"/>
        <v>10.754999999999999</v>
      </c>
      <c r="N740" t="str">
        <f>IF(I740="Rob","Robusta",IF(orders!I740="Exc","Excelsa",IF(orders!I740="Ara","Arabica",IF(orders!I740="Lib","Liberica",""))))</f>
        <v>Robusta</v>
      </c>
      <c r="O740" t="str">
        <f t="shared" si="23"/>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4">
        <f>INDEX(products!$A$1:$G$49,MATCH(orders!$D741,products!$A$1:$A$49,0),MATCH(orders!L$1,products!$A$1:$G$1,0))</f>
        <v>3.645</v>
      </c>
      <c r="M741" s="4">
        <f t="shared" si="22"/>
        <v>18.225000000000001</v>
      </c>
      <c r="N741" t="str">
        <f>IF(I741="Rob","Robusta",IF(orders!I741="Exc","Excelsa",IF(orders!I741="Ara","Arabica",IF(orders!I741="Lib","Liberica",""))))</f>
        <v>Excelsa</v>
      </c>
      <c r="O741" t="str">
        <f t="shared" si="23"/>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4">
        <f>INDEX(products!$A$1:$G$49,MATCH(orders!$D742,products!$A$1:$A$49,0),MATCH(orders!L$1,products!$A$1:$G$1,0))</f>
        <v>7.169999999999999</v>
      </c>
      <c r="M742" s="4">
        <f t="shared" si="22"/>
        <v>28.679999999999996</v>
      </c>
      <c r="N742" t="str">
        <f>IF(I742="Rob","Robusta",IF(orders!I742="Exc","Excelsa",IF(orders!I742="Ara","Arabica",IF(orders!I742="Lib","Liberica",""))))</f>
        <v>Robusta</v>
      </c>
      <c r="O742" t="str">
        <f t="shared" si="23"/>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4">
        <f>INDEX(products!$A$1:$G$49,MATCH(orders!$D743,products!$A$1:$A$49,0),MATCH(orders!L$1,products!$A$1:$G$1,0))</f>
        <v>4.3650000000000002</v>
      </c>
      <c r="M743" s="4">
        <f t="shared" si="22"/>
        <v>8.73</v>
      </c>
      <c r="N743" t="str">
        <f>IF(I743="Rob","Robusta",IF(orders!I743="Exc","Excelsa",IF(orders!I743="Ara","Arabica",IF(orders!I743="Lib","Liberica",""))))</f>
        <v>Liberica</v>
      </c>
      <c r="O743" t="str">
        <f t="shared" si="23"/>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4">
        <f>INDEX(products!$A$1:$G$49,MATCH(orders!$D744,products!$A$1:$A$49,0),MATCH(orders!L$1,products!$A$1:$G$1,0))</f>
        <v>14.55</v>
      </c>
      <c r="M744" s="4">
        <f t="shared" si="22"/>
        <v>58.2</v>
      </c>
      <c r="N744" t="str">
        <f>IF(I744="Rob","Robusta",IF(orders!I744="Exc","Excelsa",IF(orders!I744="Ara","Arabica",IF(orders!I744="Lib","Liberica",""))))</f>
        <v>Liberica</v>
      </c>
      <c r="O744" t="str">
        <f t="shared" si="23"/>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4">
        <f>INDEX(products!$A$1:$G$49,MATCH(orders!$D745,products!$A$1:$A$49,0),MATCH(orders!L$1,products!$A$1:$G$1,0))</f>
        <v>5.97</v>
      </c>
      <c r="M745" s="4">
        <f t="shared" si="22"/>
        <v>17.91</v>
      </c>
      <c r="N745" t="str">
        <f>IF(I745="Rob","Robusta",IF(orders!I745="Exc","Excelsa",IF(orders!I745="Ara","Arabica",IF(orders!I745="Lib","Liberica",""))))</f>
        <v>Arabica</v>
      </c>
      <c r="O745" t="str">
        <f t="shared" si="23"/>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4">
        <f>INDEX(products!$A$1:$G$49,MATCH(orders!$D746,products!$A$1:$A$49,0),MATCH(orders!L$1,products!$A$1:$G$1,0))</f>
        <v>2.9849999999999999</v>
      </c>
      <c r="M746" s="4">
        <f t="shared" si="22"/>
        <v>17.91</v>
      </c>
      <c r="N746" t="str">
        <f>IF(I746="Rob","Robusta",IF(orders!I746="Exc","Excelsa",IF(orders!I746="Ara","Arabica",IF(orders!I746="Lib","Liberica",""))))</f>
        <v>Robusta</v>
      </c>
      <c r="O746" t="str">
        <f t="shared" si="23"/>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4">
        <f>INDEX(products!$A$1:$G$49,MATCH(orders!$D747,products!$A$1:$A$49,0),MATCH(orders!L$1,products!$A$1:$G$1,0))</f>
        <v>7.29</v>
      </c>
      <c r="M747" s="4">
        <f t="shared" si="22"/>
        <v>14.58</v>
      </c>
      <c r="N747" t="str">
        <f>IF(I747="Rob","Robusta",IF(orders!I747="Exc","Excelsa",IF(orders!I747="Ara","Arabica",IF(orders!I747="Lib","Liberica",""))))</f>
        <v>Excelsa</v>
      </c>
      <c r="O747" t="str">
        <f t="shared" si="23"/>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4">
        <f>INDEX(products!$A$1:$G$49,MATCH(orders!$D748,products!$A$1:$A$49,0),MATCH(orders!L$1,products!$A$1:$G$1,0))</f>
        <v>11.25</v>
      </c>
      <c r="M748" s="4">
        <f t="shared" si="22"/>
        <v>33.75</v>
      </c>
      <c r="N748" t="str">
        <f>IF(I748="Rob","Robusta",IF(orders!I748="Exc","Excelsa",IF(orders!I748="Ara","Arabica",IF(orders!I748="Lib","Liberica",""))))</f>
        <v>Arabica</v>
      </c>
      <c r="O748" t="str">
        <f t="shared" si="23"/>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4">
        <f>INDEX(products!$A$1:$G$49,MATCH(orders!$D749,products!$A$1:$A$49,0),MATCH(orders!L$1,products!$A$1:$G$1,0))</f>
        <v>8.73</v>
      </c>
      <c r="M749" s="4">
        <f t="shared" si="22"/>
        <v>34.92</v>
      </c>
      <c r="N749" t="str">
        <f>IF(I749="Rob","Robusta",IF(orders!I749="Exc","Excelsa",IF(orders!I749="Ara","Arabica",IF(orders!I749="Lib","Liberica",""))))</f>
        <v>Liberica</v>
      </c>
      <c r="O749" t="str">
        <f t="shared" si="23"/>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4">
        <f>INDEX(products!$A$1:$G$49,MATCH(orders!$D750,products!$A$1:$A$49,0),MATCH(orders!L$1,products!$A$1:$G$1,0))</f>
        <v>7.29</v>
      </c>
      <c r="M750" s="4">
        <f t="shared" si="22"/>
        <v>14.58</v>
      </c>
      <c r="N750" t="str">
        <f>IF(I750="Rob","Robusta",IF(orders!I750="Exc","Excelsa",IF(orders!I750="Ara","Arabica",IF(orders!I750="Lib","Liberica",""))))</f>
        <v>Excelsa</v>
      </c>
      <c r="O750" t="str">
        <f t="shared" si="23"/>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4">
        <f>INDEX(products!$A$1:$G$49,MATCH(orders!$D751,products!$A$1:$A$49,0),MATCH(orders!L$1,products!$A$1:$G$1,0))</f>
        <v>2.6849999999999996</v>
      </c>
      <c r="M751" s="4">
        <f t="shared" si="22"/>
        <v>5.3699999999999992</v>
      </c>
      <c r="N751" t="str">
        <f>IF(I751="Rob","Robusta",IF(orders!I751="Exc","Excelsa",IF(orders!I751="Ara","Arabica",IF(orders!I751="Lib","Liberica",""))))</f>
        <v>Robusta</v>
      </c>
      <c r="O751" t="str">
        <f t="shared" si="23"/>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4">
        <f>INDEX(products!$A$1:$G$49,MATCH(orders!$D752,products!$A$1:$A$49,0),MATCH(orders!L$1,products!$A$1:$G$1,0))</f>
        <v>5.97</v>
      </c>
      <c r="M752" s="4">
        <f t="shared" si="22"/>
        <v>5.97</v>
      </c>
      <c r="N752" t="str">
        <f>IF(I752="Rob","Robusta",IF(orders!I752="Exc","Excelsa",IF(orders!I752="Ara","Arabica",IF(orders!I752="Lib","Liberica",""))))</f>
        <v>Robusta</v>
      </c>
      <c r="O752" t="str">
        <f t="shared" si="23"/>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4">
        <f>INDEX(products!$A$1:$G$49,MATCH(orders!$D753,products!$A$1:$A$49,0),MATCH(orders!L$1,products!$A$1:$G$1,0))</f>
        <v>9.51</v>
      </c>
      <c r="M753" s="4">
        <f t="shared" si="22"/>
        <v>19.02</v>
      </c>
      <c r="N753" t="str">
        <f>IF(I753="Rob","Robusta",IF(orders!I753="Exc","Excelsa",IF(orders!I753="Ara","Arabica",IF(orders!I753="Lib","Liberica",""))))</f>
        <v>Liberica</v>
      </c>
      <c r="O753" t="str">
        <f t="shared" si="23"/>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4">
        <f>INDEX(products!$A$1:$G$49,MATCH(orders!$D754,products!$A$1:$A$49,0),MATCH(orders!L$1,products!$A$1:$G$1,0))</f>
        <v>13.75</v>
      </c>
      <c r="M754" s="4">
        <f t="shared" si="22"/>
        <v>27.5</v>
      </c>
      <c r="N754" t="str">
        <f>IF(I754="Rob","Robusta",IF(orders!I754="Exc","Excelsa",IF(orders!I754="Ara","Arabica",IF(orders!I754="Lib","Liberica",""))))</f>
        <v>Excelsa</v>
      </c>
      <c r="O754" t="str">
        <f t="shared" si="23"/>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4">
        <f>INDEX(products!$A$1:$G$49,MATCH(orders!$D755,products!$A$1:$A$49,0),MATCH(orders!L$1,products!$A$1:$G$1,0))</f>
        <v>5.97</v>
      </c>
      <c r="M755" s="4">
        <f t="shared" si="22"/>
        <v>29.849999999999998</v>
      </c>
      <c r="N755" t="str">
        <f>IF(I755="Rob","Robusta",IF(orders!I755="Exc","Excelsa",IF(orders!I755="Ara","Arabica",IF(orders!I755="Lib","Liberica",""))))</f>
        <v>Arabica</v>
      </c>
      <c r="O755" t="str">
        <f t="shared" si="23"/>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4">
        <f>INDEX(products!$A$1:$G$49,MATCH(orders!$D756,products!$A$1:$A$49,0),MATCH(orders!L$1,products!$A$1:$G$1,0))</f>
        <v>2.9849999999999999</v>
      </c>
      <c r="M756" s="4">
        <f t="shared" si="22"/>
        <v>17.91</v>
      </c>
      <c r="N756" t="str">
        <f>IF(I756="Rob","Robusta",IF(orders!I756="Exc","Excelsa",IF(orders!I756="Ara","Arabica",IF(orders!I756="Lib","Liberica",""))))</f>
        <v>Arabica</v>
      </c>
      <c r="O756" t="str">
        <f t="shared" si="23"/>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4">
        <f>INDEX(products!$A$1:$G$49,MATCH(orders!$D757,products!$A$1:$A$49,0),MATCH(orders!L$1,products!$A$1:$G$1,0))</f>
        <v>4.7549999999999999</v>
      </c>
      <c r="M757" s="4">
        <f t="shared" si="22"/>
        <v>28.53</v>
      </c>
      <c r="N757" t="str">
        <f>IF(I757="Rob","Robusta",IF(orders!I757="Exc","Excelsa",IF(orders!I757="Ara","Arabica",IF(orders!I757="Lib","Liberica",""))))</f>
        <v>Liberica</v>
      </c>
      <c r="O757" t="str">
        <f t="shared" si="23"/>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4">
        <f>INDEX(products!$A$1:$G$49,MATCH(orders!$D758,products!$A$1:$A$49,0),MATCH(orders!L$1,products!$A$1:$G$1,0))</f>
        <v>8.9499999999999993</v>
      </c>
      <c r="M758" s="4">
        <f t="shared" si="22"/>
        <v>35.799999999999997</v>
      </c>
      <c r="N758" t="str">
        <f>IF(I758="Rob","Robusta",IF(orders!I758="Exc","Excelsa",IF(orders!I758="Ara","Arabica",IF(orders!I758="Lib","Liberica",""))))</f>
        <v>Robusta</v>
      </c>
      <c r="O758" t="str">
        <f t="shared" si="23"/>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4">
        <f>INDEX(products!$A$1:$G$49,MATCH(orders!$D759,products!$A$1:$A$49,0),MATCH(orders!L$1,products!$A$1:$G$1,0))</f>
        <v>5.97</v>
      </c>
      <c r="M759" s="4">
        <f t="shared" si="22"/>
        <v>17.91</v>
      </c>
      <c r="N759" t="str">
        <f>IF(I759="Rob","Robusta",IF(orders!I759="Exc","Excelsa",IF(orders!I759="Ara","Arabica",IF(orders!I759="Lib","Liberica",""))))</f>
        <v>Arabica</v>
      </c>
      <c r="O759" t="str">
        <f t="shared" si="23"/>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4">
        <f>INDEX(products!$A$1:$G$49,MATCH(orders!$D760,products!$A$1:$A$49,0),MATCH(orders!L$1,products!$A$1:$G$1,0))</f>
        <v>8.9499999999999993</v>
      </c>
      <c r="M760" s="4">
        <f t="shared" si="22"/>
        <v>8.9499999999999993</v>
      </c>
      <c r="N760" t="str">
        <f>IF(I760="Rob","Robusta",IF(orders!I760="Exc","Excelsa",IF(orders!I760="Ara","Arabica",IF(orders!I760="Lib","Liberica",""))))</f>
        <v>Robusta</v>
      </c>
      <c r="O760" t="str">
        <f t="shared" si="23"/>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4">
        <f>INDEX(products!$A$1:$G$49,MATCH(orders!$D761,products!$A$1:$A$49,0),MATCH(orders!L$1,products!$A$1:$G$1,0))</f>
        <v>29.784999999999997</v>
      </c>
      <c r="M761" s="4">
        <f t="shared" si="22"/>
        <v>29.784999999999997</v>
      </c>
      <c r="N761" t="str">
        <f>IF(I761="Rob","Robusta",IF(orders!I761="Exc","Excelsa",IF(orders!I761="Ara","Arabica",IF(orders!I761="Lib","Liberica",""))))</f>
        <v>Liberica</v>
      </c>
      <c r="O761" t="str">
        <f t="shared" si="23"/>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4">
        <f>INDEX(products!$A$1:$G$49,MATCH(orders!$D762,products!$A$1:$A$49,0),MATCH(orders!L$1,products!$A$1:$G$1,0))</f>
        <v>8.91</v>
      </c>
      <c r="M762" s="4">
        <f t="shared" si="22"/>
        <v>44.55</v>
      </c>
      <c r="N762" t="str">
        <f>IF(I762="Rob","Robusta",IF(orders!I762="Exc","Excelsa",IF(orders!I762="Ara","Arabica",IF(orders!I762="Lib","Liberica",""))))</f>
        <v>Excelsa</v>
      </c>
      <c r="O762" t="str">
        <f t="shared" si="23"/>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4">
        <f>INDEX(products!$A$1:$G$49,MATCH(orders!$D763,products!$A$1:$A$49,0),MATCH(orders!L$1,products!$A$1:$G$1,0))</f>
        <v>14.85</v>
      </c>
      <c r="M763" s="4">
        <f t="shared" si="22"/>
        <v>89.1</v>
      </c>
      <c r="N763" t="str">
        <f>IF(I763="Rob","Robusta",IF(orders!I763="Exc","Excelsa",IF(orders!I763="Ara","Arabica",IF(orders!I763="Lib","Liberica",""))))</f>
        <v>Excelsa</v>
      </c>
      <c r="O763" t="str">
        <f t="shared" si="23"/>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4">
        <f>INDEX(products!$A$1:$G$49,MATCH(orders!$D764,products!$A$1:$A$49,0),MATCH(orders!L$1,products!$A$1:$G$1,0))</f>
        <v>8.73</v>
      </c>
      <c r="M764" s="4">
        <f t="shared" si="22"/>
        <v>43.650000000000006</v>
      </c>
      <c r="N764" t="str">
        <f>IF(I764="Rob","Robusta",IF(orders!I764="Exc","Excelsa",IF(orders!I764="Ara","Arabica",IF(orders!I764="Lib","Liberica",""))))</f>
        <v>Liberica</v>
      </c>
      <c r="O764" t="str">
        <f t="shared" si="23"/>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4">
        <f>INDEX(products!$A$1:$G$49,MATCH(orders!$D765,products!$A$1:$A$49,0),MATCH(orders!L$1,products!$A$1:$G$1,0))</f>
        <v>7.77</v>
      </c>
      <c r="M765" s="4">
        <f t="shared" si="22"/>
        <v>23.31</v>
      </c>
      <c r="N765" t="str">
        <f>IF(I765="Rob","Robusta",IF(orders!I765="Exc","Excelsa",IF(orders!I765="Ara","Arabica",IF(orders!I765="Lib","Liberica",""))))</f>
        <v>Arabica</v>
      </c>
      <c r="O765" t="str">
        <f t="shared" si="23"/>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4">
        <f>INDEX(products!$A$1:$G$49,MATCH(orders!$D766,products!$A$1:$A$49,0),MATCH(orders!L$1,products!$A$1:$G$1,0))</f>
        <v>29.784999999999997</v>
      </c>
      <c r="M766" s="4">
        <f t="shared" si="22"/>
        <v>178.70999999999998</v>
      </c>
      <c r="N766" t="str">
        <f>IF(I766="Rob","Robusta",IF(orders!I766="Exc","Excelsa",IF(orders!I766="Ara","Arabica",IF(orders!I766="Lib","Liberica",""))))</f>
        <v>Arabica</v>
      </c>
      <c r="O766" t="str">
        <f t="shared" si="23"/>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4">
        <f>INDEX(products!$A$1:$G$49,MATCH(orders!$D767,products!$A$1:$A$49,0),MATCH(orders!L$1,products!$A$1:$G$1,0))</f>
        <v>9.9499999999999993</v>
      </c>
      <c r="M767" s="4">
        <f t="shared" si="22"/>
        <v>59.699999999999996</v>
      </c>
      <c r="N767" t="str">
        <f>IF(I767="Rob","Robusta",IF(orders!I767="Exc","Excelsa",IF(orders!I767="Ara","Arabica",IF(orders!I767="Lib","Liberica",""))))</f>
        <v>Robusta</v>
      </c>
      <c r="O767" t="str">
        <f t="shared" si="23"/>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4">
        <f>INDEX(products!$A$1:$G$49,MATCH(orders!$D768,products!$A$1:$A$49,0),MATCH(orders!L$1,products!$A$1:$G$1,0))</f>
        <v>7.77</v>
      </c>
      <c r="M768" s="4">
        <f t="shared" si="22"/>
        <v>15.54</v>
      </c>
      <c r="N768" t="str">
        <f>IF(I768="Rob","Robusta",IF(orders!I768="Exc","Excelsa",IF(orders!I768="Ara","Arabica",IF(orders!I768="Lib","Liberica",""))))</f>
        <v>Arabica</v>
      </c>
      <c r="O768" t="str">
        <f t="shared" si="23"/>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4">
        <f>INDEX(products!$A$1:$G$49,MATCH(orders!$D769,products!$A$1:$A$49,0),MATCH(orders!L$1,products!$A$1:$G$1,0))</f>
        <v>29.784999999999997</v>
      </c>
      <c r="M769" s="4">
        <f t="shared" si="22"/>
        <v>89.35499999999999</v>
      </c>
      <c r="N769" t="str">
        <f>IF(I769="Rob","Robusta",IF(orders!I769="Exc","Excelsa",IF(orders!I769="Ara","Arabica",IF(orders!I769="Lib","Liberica",""))))</f>
        <v>Arabica</v>
      </c>
      <c r="O769" t="str">
        <f t="shared" si="23"/>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4">
        <f>INDEX(products!$A$1:$G$49,MATCH(orders!$D770,products!$A$1:$A$49,0),MATCH(orders!L$1,products!$A$1:$G$1,0))</f>
        <v>11.95</v>
      </c>
      <c r="M770" s="4">
        <f t="shared" si="22"/>
        <v>23.9</v>
      </c>
      <c r="N770" t="str">
        <f>IF(I770="Rob","Robusta",IF(orders!I770="Exc","Excelsa",IF(orders!I770="Ara","Arabica",IF(orders!I770="Lib","Liberica",""))))</f>
        <v>Robusta</v>
      </c>
      <c r="O770" t="str">
        <f t="shared" si="23"/>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4">
        <f>INDEX(products!$A$1:$G$49,MATCH(orders!$D771,products!$A$1:$A$49,0),MATCH(orders!L$1,products!$A$1:$G$1,0))</f>
        <v>22.884999999999998</v>
      </c>
      <c r="M771" s="4">
        <f t="shared" ref="M771:M834" si="24">E771*L771</f>
        <v>137.31</v>
      </c>
      <c r="N771" t="str">
        <f>IF(I771="Rob","Robusta",IF(orders!I771="Exc","Excelsa",IF(orders!I771="Ara","Arabica",IF(orders!I771="Lib","Liberica",""))))</f>
        <v>Robusta</v>
      </c>
      <c r="O771" t="str">
        <f t="shared" ref="O771:O834" si="25">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4">
        <f>INDEX(products!$A$1:$G$49,MATCH(orders!$D772,products!$A$1:$A$49,0),MATCH(orders!L$1,products!$A$1:$G$1,0))</f>
        <v>9.9499999999999993</v>
      </c>
      <c r="M772" s="4">
        <f t="shared" si="24"/>
        <v>9.9499999999999993</v>
      </c>
      <c r="N772" t="str">
        <f>IF(I772="Rob","Robusta",IF(orders!I772="Exc","Excelsa",IF(orders!I772="Ara","Arabica",IF(orders!I772="Lib","Liberica",""))))</f>
        <v>Arabica</v>
      </c>
      <c r="O772" t="str">
        <f t="shared" si="25"/>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4">
        <f>INDEX(products!$A$1:$G$49,MATCH(orders!$D773,products!$A$1:$A$49,0),MATCH(orders!L$1,products!$A$1:$G$1,0))</f>
        <v>7.169999999999999</v>
      </c>
      <c r="M773" s="4">
        <f t="shared" si="24"/>
        <v>21.509999999999998</v>
      </c>
      <c r="N773" t="str">
        <f>IF(I773="Rob","Robusta",IF(orders!I773="Exc","Excelsa",IF(orders!I773="Ara","Arabica",IF(orders!I773="Lib","Liberica",""))))</f>
        <v>Robusta</v>
      </c>
      <c r="O773" t="str">
        <f t="shared" si="25"/>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4">
        <f>INDEX(products!$A$1:$G$49,MATCH(orders!$D774,products!$A$1:$A$49,0),MATCH(orders!L$1,products!$A$1:$G$1,0))</f>
        <v>13.75</v>
      </c>
      <c r="M774" s="4">
        <f t="shared" si="24"/>
        <v>82.5</v>
      </c>
      <c r="N774" t="str">
        <f>IF(I774="Rob","Robusta",IF(orders!I774="Exc","Excelsa",IF(orders!I774="Ara","Arabica",IF(orders!I774="Lib","Liberica",""))))</f>
        <v>Excelsa</v>
      </c>
      <c r="O774" t="str">
        <f t="shared" si="25"/>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4">
        <f>INDEX(products!$A$1:$G$49,MATCH(orders!$D775,products!$A$1:$A$49,0),MATCH(orders!L$1,products!$A$1:$G$1,0))</f>
        <v>4.3650000000000002</v>
      </c>
      <c r="M775" s="4">
        <f t="shared" si="24"/>
        <v>8.73</v>
      </c>
      <c r="N775" t="str">
        <f>IF(I775="Rob","Robusta",IF(orders!I775="Exc","Excelsa",IF(orders!I775="Ara","Arabica",IF(orders!I775="Lib","Liberica",""))))</f>
        <v>Liberica</v>
      </c>
      <c r="O775" t="str">
        <f t="shared" si="25"/>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4">
        <f>INDEX(products!$A$1:$G$49,MATCH(orders!$D776,products!$A$1:$A$49,0),MATCH(orders!L$1,products!$A$1:$G$1,0))</f>
        <v>9.9499999999999993</v>
      </c>
      <c r="M776" s="4">
        <f t="shared" si="24"/>
        <v>19.899999999999999</v>
      </c>
      <c r="N776" t="str">
        <f>IF(I776="Rob","Robusta",IF(orders!I776="Exc","Excelsa",IF(orders!I776="Ara","Arabica",IF(orders!I776="Lib","Liberica",""))))</f>
        <v>Robusta</v>
      </c>
      <c r="O776" t="str">
        <f t="shared" si="25"/>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4">
        <f>INDEX(products!$A$1:$G$49,MATCH(orders!$D777,products!$A$1:$A$49,0),MATCH(orders!L$1,products!$A$1:$G$1,0))</f>
        <v>8.91</v>
      </c>
      <c r="M777" s="4">
        <f t="shared" si="24"/>
        <v>17.82</v>
      </c>
      <c r="N777" t="str">
        <f>IF(I777="Rob","Robusta",IF(orders!I777="Exc","Excelsa",IF(orders!I777="Ara","Arabica",IF(orders!I777="Lib","Liberica",""))))</f>
        <v>Excelsa</v>
      </c>
      <c r="O777" t="str">
        <f t="shared" si="25"/>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4">
        <f>INDEX(products!$A$1:$G$49,MATCH(orders!$D778,products!$A$1:$A$49,0),MATCH(orders!L$1,products!$A$1:$G$1,0))</f>
        <v>6.75</v>
      </c>
      <c r="M778" s="4">
        <f t="shared" si="24"/>
        <v>20.25</v>
      </c>
      <c r="N778" t="str">
        <f>IF(I778="Rob","Robusta",IF(orders!I778="Exc","Excelsa",IF(orders!I778="Ara","Arabica",IF(orders!I778="Lib","Liberica",""))))</f>
        <v>Arabica</v>
      </c>
      <c r="O778" t="str">
        <f t="shared" si="25"/>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4">
        <f>INDEX(products!$A$1:$G$49,MATCH(orders!$D779,products!$A$1:$A$49,0),MATCH(orders!L$1,products!$A$1:$G$1,0))</f>
        <v>29.784999999999997</v>
      </c>
      <c r="M779" s="4">
        <f t="shared" si="24"/>
        <v>59.569999999999993</v>
      </c>
      <c r="N779" t="str">
        <f>IF(I779="Rob","Robusta",IF(orders!I779="Exc","Excelsa",IF(orders!I779="Ara","Arabica",IF(orders!I779="Lib","Liberica",""))))</f>
        <v>Arabica</v>
      </c>
      <c r="O779" t="str">
        <f t="shared" si="25"/>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4">
        <f>INDEX(products!$A$1:$G$49,MATCH(orders!$D780,products!$A$1:$A$49,0),MATCH(orders!L$1,products!$A$1:$G$1,0))</f>
        <v>9.51</v>
      </c>
      <c r="M780" s="4">
        <f t="shared" si="24"/>
        <v>19.02</v>
      </c>
      <c r="N780" t="str">
        <f>IF(I780="Rob","Robusta",IF(orders!I780="Exc","Excelsa",IF(orders!I780="Ara","Arabica",IF(orders!I780="Lib","Liberica",""))))</f>
        <v>Liberica</v>
      </c>
      <c r="O780" t="str">
        <f t="shared" si="25"/>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4">
        <f>INDEX(products!$A$1:$G$49,MATCH(orders!$D781,products!$A$1:$A$49,0),MATCH(orders!L$1,products!$A$1:$G$1,0))</f>
        <v>12.95</v>
      </c>
      <c r="M781" s="4">
        <f t="shared" si="24"/>
        <v>77.699999999999989</v>
      </c>
      <c r="N781" t="str">
        <f>IF(I781="Rob","Robusta",IF(orders!I781="Exc","Excelsa",IF(orders!I781="Ara","Arabica",IF(orders!I781="Lib","Liberica",""))))</f>
        <v>Liberica</v>
      </c>
      <c r="O781" t="str">
        <f t="shared" si="25"/>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4">
        <f>INDEX(products!$A$1:$G$49,MATCH(orders!$D782,products!$A$1:$A$49,0),MATCH(orders!L$1,products!$A$1:$G$1,0))</f>
        <v>13.75</v>
      </c>
      <c r="M782" s="4">
        <f t="shared" si="24"/>
        <v>41.25</v>
      </c>
      <c r="N782" t="str">
        <f>IF(I782="Rob","Robusta",IF(orders!I782="Exc","Excelsa",IF(orders!I782="Ara","Arabica",IF(orders!I782="Lib","Liberica",""))))</f>
        <v>Excelsa</v>
      </c>
      <c r="O782" t="str">
        <f t="shared" si="25"/>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4">
        <f>INDEX(products!$A$1:$G$49,MATCH(orders!$D783,products!$A$1:$A$49,0),MATCH(orders!L$1,products!$A$1:$G$1,0))</f>
        <v>36.454999999999998</v>
      </c>
      <c r="M783" s="4">
        <f t="shared" si="24"/>
        <v>145.82</v>
      </c>
      <c r="N783" t="str">
        <f>IF(I783="Rob","Robusta",IF(orders!I783="Exc","Excelsa",IF(orders!I783="Ara","Arabica",IF(orders!I783="Lib","Liberica",""))))</f>
        <v>Liberica</v>
      </c>
      <c r="O783" t="str">
        <f t="shared" si="25"/>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4">
        <f>INDEX(products!$A$1:$G$49,MATCH(orders!$D784,products!$A$1:$A$49,0),MATCH(orders!L$1,products!$A$1:$G$1,0))</f>
        <v>4.4550000000000001</v>
      </c>
      <c r="M784" s="4">
        <f t="shared" si="24"/>
        <v>26.73</v>
      </c>
      <c r="N784" t="str">
        <f>IF(I784="Rob","Robusta",IF(orders!I784="Exc","Excelsa",IF(orders!I784="Ara","Arabica",IF(orders!I784="Lib","Liberica",""))))</f>
        <v>Excelsa</v>
      </c>
      <c r="O784" t="str">
        <f t="shared" si="25"/>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4">
        <f>INDEX(products!$A$1:$G$49,MATCH(orders!$D785,products!$A$1:$A$49,0),MATCH(orders!L$1,products!$A$1:$G$1,0))</f>
        <v>8.73</v>
      </c>
      <c r="M785" s="4">
        <f t="shared" si="24"/>
        <v>43.650000000000006</v>
      </c>
      <c r="N785" t="str">
        <f>IF(I785="Rob","Robusta",IF(orders!I785="Exc","Excelsa",IF(orders!I785="Ara","Arabica",IF(orders!I785="Lib","Liberica",""))))</f>
        <v>Liberica</v>
      </c>
      <c r="O785" t="str">
        <f t="shared" si="25"/>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4">
        <f>INDEX(products!$A$1:$G$49,MATCH(orders!$D786,products!$A$1:$A$49,0),MATCH(orders!L$1,products!$A$1:$G$1,0))</f>
        <v>15.85</v>
      </c>
      <c r="M786" s="4">
        <f t="shared" si="24"/>
        <v>31.7</v>
      </c>
      <c r="N786" t="str">
        <f>IF(I786="Rob","Robusta",IF(orders!I786="Exc","Excelsa",IF(orders!I786="Ara","Arabica",IF(orders!I786="Lib","Liberica",""))))</f>
        <v>Liberica</v>
      </c>
      <c r="O786" t="str">
        <f t="shared" si="25"/>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4">
        <f>INDEX(products!$A$1:$G$49,MATCH(orders!$D787,products!$A$1:$A$49,0),MATCH(orders!L$1,products!$A$1:$G$1,0))</f>
        <v>22.884999999999998</v>
      </c>
      <c r="M787" s="4">
        <f t="shared" si="24"/>
        <v>22.884999999999998</v>
      </c>
      <c r="N787" t="str">
        <f>IF(I787="Rob","Robusta",IF(orders!I787="Exc","Excelsa",IF(orders!I787="Ara","Arabica",IF(orders!I787="Lib","Liberica",""))))</f>
        <v>Arabica</v>
      </c>
      <c r="O787" t="str">
        <f t="shared" si="25"/>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4">
        <f>INDEX(products!$A$1:$G$49,MATCH(orders!$D788,products!$A$1:$A$49,0),MATCH(orders!L$1,products!$A$1:$G$1,0))</f>
        <v>27.945</v>
      </c>
      <c r="M788" s="4">
        <f t="shared" si="24"/>
        <v>27.945</v>
      </c>
      <c r="N788" t="str">
        <f>IF(I788="Rob","Robusta",IF(orders!I788="Exc","Excelsa",IF(orders!I788="Ara","Arabica",IF(orders!I788="Lib","Liberica",""))))</f>
        <v>Excelsa</v>
      </c>
      <c r="O788" t="str">
        <f t="shared" si="25"/>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4">
        <f>INDEX(products!$A$1:$G$49,MATCH(orders!$D789,products!$A$1:$A$49,0),MATCH(orders!L$1,products!$A$1:$G$1,0))</f>
        <v>13.75</v>
      </c>
      <c r="M789" s="4">
        <f t="shared" si="24"/>
        <v>82.5</v>
      </c>
      <c r="N789" t="str">
        <f>IF(I789="Rob","Robusta",IF(orders!I789="Exc","Excelsa",IF(orders!I789="Ara","Arabica",IF(orders!I789="Lib","Liberica",""))))</f>
        <v>Excelsa</v>
      </c>
      <c r="O789" t="str">
        <f t="shared" si="25"/>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4">
        <f>INDEX(products!$A$1:$G$49,MATCH(orders!$D790,products!$A$1:$A$49,0),MATCH(orders!L$1,products!$A$1:$G$1,0))</f>
        <v>22.884999999999998</v>
      </c>
      <c r="M790" s="4">
        <f t="shared" si="24"/>
        <v>45.769999999999996</v>
      </c>
      <c r="N790" t="str">
        <f>IF(I790="Rob","Robusta",IF(orders!I790="Exc","Excelsa",IF(orders!I790="Ara","Arabica",IF(orders!I790="Lib","Liberica",""))))</f>
        <v>Robusta</v>
      </c>
      <c r="O790" t="str">
        <f t="shared" si="25"/>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4">
        <f>INDEX(products!$A$1:$G$49,MATCH(orders!$D791,products!$A$1:$A$49,0),MATCH(orders!L$1,products!$A$1:$G$1,0))</f>
        <v>12.95</v>
      </c>
      <c r="M791" s="4">
        <f t="shared" si="24"/>
        <v>77.699999999999989</v>
      </c>
      <c r="N791" t="str">
        <f>IF(I791="Rob","Robusta",IF(orders!I791="Exc","Excelsa",IF(orders!I791="Ara","Arabica",IF(orders!I791="Lib","Liberica",""))))</f>
        <v>Arabica</v>
      </c>
      <c r="O791" t="str">
        <f t="shared" si="25"/>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4">
        <f>INDEX(products!$A$1:$G$49,MATCH(orders!$D792,products!$A$1:$A$49,0),MATCH(orders!L$1,products!$A$1:$G$1,0))</f>
        <v>7.77</v>
      </c>
      <c r="M792" s="4">
        <f t="shared" si="24"/>
        <v>23.31</v>
      </c>
      <c r="N792" t="str">
        <f>IF(I792="Rob","Robusta",IF(orders!I792="Exc","Excelsa",IF(orders!I792="Ara","Arabica",IF(orders!I792="Lib","Liberica",""))))</f>
        <v>Arabica</v>
      </c>
      <c r="O792" t="str">
        <f t="shared" si="25"/>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4">
        <f>INDEX(products!$A$1:$G$49,MATCH(orders!$D793,products!$A$1:$A$49,0),MATCH(orders!L$1,products!$A$1:$G$1,0))</f>
        <v>4.7549999999999999</v>
      </c>
      <c r="M793" s="4">
        <f t="shared" si="24"/>
        <v>23.774999999999999</v>
      </c>
      <c r="N793" t="str">
        <f>IF(I793="Rob","Robusta",IF(orders!I793="Exc","Excelsa",IF(orders!I793="Ara","Arabica",IF(orders!I793="Lib","Liberica",""))))</f>
        <v>Liberica</v>
      </c>
      <c r="O793" t="str">
        <f t="shared" si="25"/>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4">
        <f>INDEX(products!$A$1:$G$49,MATCH(orders!$D794,products!$A$1:$A$49,0),MATCH(orders!L$1,products!$A$1:$G$1,0))</f>
        <v>8.73</v>
      </c>
      <c r="M794" s="4">
        <f t="shared" si="24"/>
        <v>52.38</v>
      </c>
      <c r="N794" t="str">
        <f>IF(I794="Rob","Robusta",IF(orders!I794="Exc","Excelsa",IF(orders!I794="Ara","Arabica",IF(orders!I794="Lib","Liberica",""))))</f>
        <v>Liberica</v>
      </c>
      <c r="O794" t="str">
        <f t="shared" si="25"/>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4">
        <f>INDEX(products!$A$1:$G$49,MATCH(orders!$D795,products!$A$1:$A$49,0),MATCH(orders!L$1,products!$A$1:$G$1,0))</f>
        <v>3.5849999999999995</v>
      </c>
      <c r="M795" s="4">
        <f t="shared" si="24"/>
        <v>17.924999999999997</v>
      </c>
      <c r="N795" t="str">
        <f>IF(I795="Rob","Robusta",IF(orders!I795="Exc","Excelsa",IF(orders!I795="Ara","Arabica",IF(orders!I795="Lib","Liberica",""))))</f>
        <v>Robusta</v>
      </c>
      <c r="O795" t="str">
        <f t="shared" si="25"/>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4">
        <f>INDEX(products!$A$1:$G$49,MATCH(orders!$D796,products!$A$1:$A$49,0),MATCH(orders!L$1,products!$A$1:$G$1,0))</f>
        <v>29.784999999999997</v>
      </c>
      <c r="M796" s="4">
        <f t="shared" si="24"/>
        <v>148.92499999999998</v>
      </c>
      <c r="N796" t="str">
        <f>IF(I796="Rob","Robusta",IF(orders!I796="Exc","Excelsa",IF(orders!I796="Ara","Arabica",IF(orders!I796="Lib","Liberica",""))))</f>
        <v>Arabica</v>
      </c>
      <c r="O796" t="str">
        <f t="shared" si="25"/>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4">
        <f>INDEX(products!$A$1:$G$49,MATCH(orders!$D797,products!$A$1:$A$49,0),MATCH(orders!L$1,products!$A$1:$G$1,0))</f>
        <v>7.169999999999999</v>
      </c>
      <c r="M797" s="4">
        <f t="shared" si="24"/>
        <v>28.679999999999996</v>
      </c>
      <c r="N797" t="str">
        <f>IF(I797="Rob","Robusta",IF(orders!I797="Exc","Excelsa",IF(orders!I797="Ara","Arabica",IF(orders!I797="Lib","Liberica",""))))</f>
        <v>Robusta</v>
      </c>
      <c r="O797" t="str">
        <f t="shared" si="25"/>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4">
        <f>INDEX(products!$A$1:$G$49,MATCH(orders!$D798,products!$A$1:$A$49,0),MATCH(orders!L$1,products!$A$1:$G$1,0))</f>
        <v>9.51</v>
      </c>
      <c r="M798" s="4">
        <f t="shared" si="24"/>
        <v>9.51</v>
      </c>
      <c r="N798" t="str">
        <f>IF(I798="Rob","Robusta",IF(orders!I798="Exc","Excelsa",IF(orders!I798="Ara","Arabica",IF(orders!I798="Lib","Liberica",""))))</f>
        <v>Liberica</v>
      </c>
      <c r="O798" t="str">
        <f t="shared" si="25"/>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4">
        <f>INDEX(products!$A$1:$G$49,MATCH(orders!$D799,products!$A$1:$A$49,0),MATCH(orders!L$1,products!$A$1:$G$1,0))</f>
        <v>7.77</v>
      </c>
      <c r="M799" s="4">
        <f t="shared" si="24"/>
        <v>31.08</v>
      </c>
      <c r="N799" t="str">
        <f>IF(I799="Rob","Robusta",IF(orders!I799="Exc","Excelsa",IF(orders!I799="Ara","Arabica",IF(orders!I799="Lib","Liberica",""))))</f>
        <v>Arabica</v>
      </c>
      <c r="O799" t="str">
        <f t="shared" si="25"/>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4">
        <f>INDEX(products!$A$1:$G$49,MATCH(orders!$D800,products!$A$1:$A$49,0),MATCH(orders!L$1,products!$A$1:$G$1,0))</f>
        <v>2.6849999999999996</v>
      </c>
      <c r="M800" s="4">
        <f t="shared" si="24"/>
        <v>8.0549999999999997</v>
      </c>
      <c r="N800" t="str">
        <f>IF(I800="Rob","Robusta",IF(orders!I800="Exc","Excelsa",IF(orders!I800="Ara","Arabica",IF(orders!I800="Lib","Liberica",""))))</f>
        <v>Robusta</v>
      </c>
      <c r="O800" t="str">
        <f t="shared" si="25"/>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4">
        <f>INDEX(products!$A$1:$G$49,MATCH(orders!$D801,products!$A$1:$A$49,0),MATCH(orders!L$1,products!$A$1:$G$1,0))</f>
        <v>12.15</v>
      </c>
      <c r="M801" s="4">
        <f t="shared" si="24"/>
        <v>36.450000000000003</v>
      </c>
      <c r="N801" t="str">
        <f>IF(I801="Rob","Robusta",IF(orders!I801="Exc","Excelsa",IF(orders!I801="Ara","Arabica",IF(orders!I801="Lib","Liberica",""))))</f>
        <v>Excelsa</v>
      </c>
      <c r="O801" t="str">
        <f t="shared" si="25"/>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4">
        <f>INDEX(products!$A$1:$G$49,MATCH(orders!$D802,products!$A$1:$A$49,0),MATCH(orders!L$1,products!$A$1:$G$1,0))</f>
        <v>2.6849999999999996</v>
      </c>
      <c r="M802" s="4">
        <f t="shared" si="24"/>
        <v>16.11</v>
      </c>
      <c r="N802" t="str">
        <f>IF(I802="Rob","Robusta",IF(orders!I802="Exc","Excelsa",IF(orders!I802="Ara","Arabica",IF(orders!I802="Lib","Liberica",""))))</f>
        <v>Robusta</v>
      </c>
      <c r="O802" t="str">
        <f t="shared" si="25"/>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4">
        <f>INDEX(products!$A$1:$G$49,MATCH(orders!$D803,products!$A$1:$A$49,0),MATCH(orders!L$1,products!$A$1:$G$1,0))</f>
        <v>20.584999999999997</v>
      </c>
      <c r="M803" s="4">
        <f t="shared" si="24"/>
        <v>41.169999999999995</v>
      </c>
      <c r="N803" t="str">
        <f>IF(I803="Rob","Robusta",IF(orders!I803="Exc","Excelsa",IF(orders!I803="Ara","Arabica",IF(orders!I803="Lib","Liberica",""))))</f>
        <v>Robusta</v>
      </c>
      <c r="O803" t="str">
        <f t="shared" si="25"/>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4">
        <f>INDEX(products!$A$1:$G$49,MATCH(orders!$D804,products!$A$1:$A$49,0),MATCH(orders!L$1,products!$A$1:$G$1,0))</f>
        <v>2.6849999999999996</v>
      </c>
      <c r="M804" s="4">
        <f t="shared" si="24"/>
        <v>10.739999999999998</v>
      </c>
      <c r="N804" t="str">
        <f>IF(I804="Rob","Robusta",IF(orders!I804="Exc","Excelsa",IF(orders!I804="Ara","Arabica",IF(orders!I804="Lib","Liberica",""))))</f>
        <v>Robusta</v>
      </c>
      <c r="O804" t="str">
        <f t="shared" si="25"/>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4">
        <f>INDEX(products!$A$1:$G$49,MATCH(orders!$D805,products!$A$1:$A$49,0),MATCH(orders!L$1,products!$A$1:$G$1,0))</f>
        <v>31.624999999999996</v>
      </c>
      <c r="M805" s="4">
        <f t="shared" si="24"/>
        <v>126.49999999999999</v>
      </c>
      <c r="N805" t="str">
        <f>IF(I805="Rob","Robusta",IF(orders!I805="Exc","Excelsa",IF(orders!I805="Ara","Arabica",IF(orders!I805="Lib","Liberica",""))))</f>
        <v>Excelsa</v>
      </c>
      <c r="O805" t="str">
        <f t="shared" si="25"/>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4">
        <f>INDEX(products!$A$1:$G$49,MATCH(orders!$D806,products!$A$1:$A$49,0),MATCH(orders!L$1,products!$A$1:$G$1,0))</f>
        <v>11.95</v>
      </c>
      <c r="M806" s="4">
        <f t="shared" si="24"/>
        <v>23.9</v>
      </c>
      <c r="N806" t="str">
        <f>IF(I806="Rob","Robusta",IF(orders!I806="Exc","Excelsa",IF(orders!I806="Ara","Arabica",IF(orders!I806="Lib","Liberica",""))))</f>
        <v>Robusta</v>
      </c>
      <c r="O806" t="str">
        <f t="shared" si="25"/>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4">
        <f>INDEX(products!$A$1:$G$49,MATCH(orders!$D807,products!$A$1:$A$49,0),MATCH(orders!L$1,products!$A$1:$G$1,0))</f>
        <v>5.97</v>
      </c>
      <c r="M807" s="4">
        <f t="shared" si="24"/>
        <v>5.97</v>
      </c>
      <c r="N807" t="str">
        <f>IF(I807="Rob","Robusta",IF(orders!I807="Exc","Excelsa",IF(orders!I807="Ara","Arabica",IF(orders!I807="Lib","Liberica",""))))</f>
        <v>Robusta</v>
      </c>
      <c r="O807" t="str">
        <f t="shared" si="25"/>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4">
        <f>INDEX(products!$A$1:$G$49,MATCH(orders!$D808,products!$A$1:$A$49,0),MATCH(orders!L$1,products!$A$1:$G$1,0))</f>
        <v>3.8849999999999998</v>
      </c>
      <c r="M808" s="4">
        <f t="shared" si="24"/>
        <v>7.77</v>
      </c>
      <c r="N808" t="str">
        <f>IF(I808="Rob","Robusta",IF(orders!I808="Exc","Excelsa",IF(orders!I808="Ara","Arabica",IF(orders!I808="Lib","Liberica",""))))</f>
        <v>Liberica</v>
      </c>
      <c r="O808" t="str">
        <f t="shared" si="25"/>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4">
        <f>INDEX(products!$A$1:$G$49,MATCH(orders!$D809,products!$A$1:$A$49,0),MATCH(orders!L$1,products!$A$1:$G$1,0))</f>
        <v>7.77</v>
      </c>
      <c r="M809" s="4">
        <f t="shared" si="24"/>
        <v>23.31</v>
      </c>
      <c r="N809" t="str">
        <f>IF(I809="Rob","Robusta",IF(orders!I809="Exc","Excelsa",IF(orders!I809="Ara","Arabica",IF(orders!I809="Lib","Liberica",""))))</f>
        <v>Liberica</v>
      </c>
      <c r="O809" t="str">
        <f t="shared" si="25"/>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4">
        <f>INDEX(products!$A$1:$G$49,MATCH(orders!$D810,products!$A$1:$A$49,0),MATCH(orders!L$1,products!$A$1:$G$1,0))</f>
        <v>27.484999999999996</v>
      </c>
      <c r="M810" s="4">
        <f t="shared" si="24"/>
        <v>137.42499999999998</v>
      </c>
      <c r="N810" t="str">
        <f>IF(I810="Rob","Robusta",IF(orders!I810="Exc","Excelsa",IF(orders!I810="Ara","Arabica",IF(orders!I810="Lib","Liberica",""))))</f>
        <v>Robusta</v>
      </c>
      <c r="O810" t="str">
        <f t="shared" si="25"/>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4">
        <f>INDEX(products!$A$1:$G$49,MATCH(orders!$D811,products!$A$1:$A$49,0),MATCH(orders!L$1,products!$A$1:$G$1,0))</f>
        <v>2.6849999999999996</v>
      </c>
      <c r="M811" s="4">
        <f t="shared" si="24"/>
        <v>8.0549999999999997</v>
      </c>
      <c r="N811" t="str">
        <f>IF(I811="Rob","Robusta",IF(orders!I811="Exc","Excelsa",IF(orders!I811="Ara","Arabica",IF(orders!I811="Lib","Liberica",""))))</f>
        <v>Robusta</v>
      </c>
      <c r="O811" t="str">
        <f t="shared" si="25"/>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4">
        <f>INDEX(products!$A$1:$G$49,MATCH(orders!$D812,products!$A$1:$A$49,0),MATCH(orders!L$1,products!$A$1:$G$1,0))</f>
        <v>9.51</v>
      </c>
      <c r="M812" s="4">
        <f t="shared" si="24"/>
        <v>28.53</v>
      </c>
      <c r="N812" t="str">
        <f>IF(I812="Rob","Robusta",IF(orders!I812="Exc","Excelsa",IF(orders!I812="Ara","Arabica",IF(orders!I812="Lib","Liberica",""))))</f>
        <v>Liberica</v>
      </c>
      <c r="O812" t="str">
        <f t="shared" si="25"/>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4">
        <f>INDEX(products!$A$1:$G$49,MATCH(orders!$D813,products!$A$1:$A$49,0),MATCH(orders!L$1,products!$A$1:$G$1,0))</f>
        <v>11.25</v>
      </c>
      <c r="M813" s="4">
        <f t="shared" si="24"/>
        <v>67.5</v>
      </c>
      <c r="N813" t="str">
        <f>IF(I813="Rob","Robusta",IF(orders!I813="Exc","Excelsa",IF(orders!I813="Ara","Arabica",IF(orders!I813="Lib","Liberica",""))))</f>
        <v>Arabica</v>
      </c>
      <c r="O813" t="str">
        <f t="shared" si="25"/>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4">
        <f>INDEX(products!$A$1:$G$49,MATCH(orders!$D814,products!$A$1:$A$49,0),MATCH(orders!L$1,products!$A$1:$G$1,0))</f>
        <v>29.784999999999997</v>
      </c>
      <c r="M814" s="4">
        <f t="shared" si="24"/>
        <v>178.70999999999998</v>
      </c>
      <c r="N814" t="str">
        <f>IF(I814="Rob","Robusta",IF(orders!I814="Exc","Excelsa",IF(orders!I814="Ara","Arabica",IF(orders!I814="Lib","Liberica",""))))</f>
        <v>Liberica</v>
      </c>
      <c r="O814" t="str">
        <f t="shared" si="25"/>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4">
        <f>INDEX(products!$A$1:$G$49,MATCH(orders!$D815,products!$A$1:$A$49,0),MATCH(orders!L$1,products!$A$1:$G$1,0))</f>
        <v>31.624999999999996</v>
      </c>
      <c r="M815" s="4">
        <f t="shared" si="24"/>
        <v>31.624999999999996</v>
      </c>
      <c r="N815" t="str">
        <f>IF(I815="Rob","Robusta",IF(orders!I815="Exc","Excelsa",IF(orders!I815="Ara","Arabica",IF(orders!I815="Lib","Liberica",""))))</f>
        <v>Excelsa</v>
      </c>
      <c r="O815" t="str">
        <f t="shared" si="25"/>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4">
        <f>INDEX(products!$A$1:$G$49,MATCH(orders!$D816,products!$A$1:$A$49,0),MATCH(orders!L$1,products!$A$1:$G$1,0))</f>
        <v>4.4550000000000001</v>
      </c>
      <c r="M816" s="4">
        <f t="shared" si="24"/>
        <v>8.91</v>
      </c>
      <c r="N816" t="str">
        <f>IF(I816="Rob","Robusta",IF(orders!I816="Exc","Excelsa",IF(orders!I816="Ara","Arabica",IF(orders!I816="Lib","Liberica",""))))</f>
        <v>Excelsa</v>
      </c>
      <c r="O816" t="str">
        <f t="shared" si="25"/>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4">
        <f>INDEX(products!$A$1:$G$49,MATCH(orders!$D817,products!$A$1:$A$49,0),MATCH(orders!L$1,products!$A$1:$G$1,0))</f>
        <v>5.97</v>
      </c>
      <c r="M817" s="4">
        <f t="shared" si="24"/>
        <v>35.82</v>
      </c>
      <c r="N817" t="str">
        <f>IF(I817="Rob","Robusta",IF(orders!I817="Exc","Excelsa",IF(orders!I817="Ara","Arabica",IF(orders!I817="Lib","Liberica",""))))</f>
        <v>Robusta</v>
      </c>
      <c r="O817" t="str">
        <f t="shared" si="25"/>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4">
        <f>INDEX(products!$A$1:$G$49,MATCH(orders!$D818,products!$A$1:$A$49,0),MATCH(orders!L$1,products!$A$1:$G$1,0))</f>
        <v>9.51</v>
      </c>
      <c r="M818" s="4">
        <f t="shared" si="24"/>
        <v>38.04</v>
      </c>
      <c r="N818" t="str">
        <f>IF(I818="Rob","Robusta",IF(orders!I818="Exc","Excelsa",IF(orders!I818="Ara","Arabica",IF(orders!I818="Lib","Liberica",""))))</f>
        <v>Liberica</v>
      </c>
      <c r="O818" t="str">
        <f t="shared" si="25"/>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4">
        <f>INDEX(products!$A$1:$G$49,MATCH(orders!$D819,products!$A$1:$A$49,0),MATCH(orders!L$1,products!$A$1:$G$1,0))</f>
        <v>7.77</v>
      </c>
      <c r="M819" s="4">
        <f t="shared" si="24"/>
        <v>15.54</v>
      </c>
      <c r="N819" t="str">
        <f>IF(I819="Rob","Robusta",IF(orders!I819="Exc","Excelsa",IF(orders!I819="Ara","Arabica",IF(orders!I819="Lib","Liberica",""))))</f>
        <v>Liberica</v>
      </c>
      <c r="O819" t="str">
        <f t="shared" si="25"/>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4">
        <f>INDEX(products!$A$1:$G$49,MATCH(orders!$D820,products!$A$1:$A$49,0),MATCH(orders!L$1,products!$A$1:$G$1,0))</f>
        <v>15.85</v>
      </c>
      <c r="M820" s="4">
        <f t="shared" si="24"/>
        <v>79.25</v>
      </c>
      <c r="N820" t="str">
        <f>IF(I820="Rob","Robusta",IF(orders!I820="Exc","Excelsa",IF(orders!I820="Ara","Arabica",IF(orders!I820="Lib","Liberica",""))))</f>
        <v>Liberica</v>
      </c>
      <c r="O820" t="str">
        <f t="shared" si="25"/>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4">
        <f>INDEX(products!$A$1:$G$49,MATCH(orders!$D821,products!$A$1:$A$49,0),MATCH(orders!L$1,products!$A$1:$G$1,0))</f>
        <v>4.7549999999999999</v>
      </c>
      <c r="M821" s="4">
        <f t="shared" si="24"/>
        <v>4.7549999999999999</v>
      </c>
      <c r="N821" t="str">
        <f>IF(I821="Rob","Robusta",IF(orders!I821="Exc","Excelsa",IF(orders!I821="Ara","Arabica",IF(orders!I821="Lib","Liberica",""))))</f>
        <v>Liberica</v>
      </c>
      <c r="O821" t="str">
        <f t="shared" si="25"/>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4">
        <f>INDEX(products!$A$1:$G$49,MATCH(orders!$D822,products!$A$1:$A$49,0),MATCH(orders!L$1,products!$A$1:$G$1,0))</f>
        <v>13.75</v>
      </c>
      <c r="M822" s="4">
        <f t="shared" si="24"/>
        <v>55</v>
      </c>
      <c r="N822" t="str">
        <f>IF(I822="Rob","Robusta",IF(orders!I822="Exc","Excelsa",IF(orders!I822="Ara","Arabica",IF(orders!I822="Lib","Liberica",""))))</f>
        <v>Excelsa</v>
      </c>
      <c r="O822" t="str">
        <f t="shared" si="25"/>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4">
        <f>INDEX(products!$A$1:$G$49,MATCH(orders!$D823,products!$A$1:$A$49,0),MATCH(orders!L$1,products!$A$1:$G$1,0))</f>
        <v>5.3699999999999992</v>
      </c>
      <c r="M823" s="4">
        <f t="shared" si="24"/>
        <v>26.849999999999994</v>
      </c>
      <c r="N823" t="str">
        <f>IF(I823="Rob","Robusta",IF(orders!I823="Exc","Excelsa",IF(orders!I823="Ara","Arabica",IF(orders!I823="Lib","Liberica",""))))</f>
        <v>Robusta</v>
      </c>
      <c r="O823" t="str">
        <f t="shared" si="25"/>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4">
        <f>INDEX(products!$A$1:$G$49,MATCH(orders!$D824,products!$A$1:$A$49,0),MATCH(orders!L$1,products!$A$1:$G$1,0))</f>
        <v>34.154999999999994</v>
      </c>
      <c r="M824" s="4">
        <f t="shared" si="24"/>
        <v>136.61999999999998</v>
      </c>
      <c r="N824" t="str">
        <f>IF(I824="Rob","Robusta",IF(orders!I824="Exc","Excelsa",IF(orders!I824="Ara","Arabica",IF(orders!I824="Lib","Liberica",""))))</f>
        <v>Excelsa</v>
      </c>
      <c r="O824" t="str">
        <f t="shared" si="25"/>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4">
        <f>INDEX(products!$A$1:$G$49,MATCH(orders!$D825,products!$A$1:$A$49,0),MATCH(orders!L$1,products!$A$1:$G$1,0))</f>
        <v>15.85</v>
      </c>
      <c r="M825" s="4">
        <f t="shared" si="24"/>
        <v>47.55</v>
      </c>
      <c r="N825" t="str">
        <f>IF(I825="Rob","Robusta",IF(orders!I825="Exc","Excelsa",IF(orders!I825="Ara","Arabica",IF(orders!I825="Lib","Liberica",""))))</f>
        <v>Liberica</v>
      </c>
      <c r="O825" t="str">
        <f t="shared" si="25"/>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4">
        <f>INDEX(products!$A$1:$G$49,MATCH(orders!$D826,products!$A$1:$A$49,0),MATCH(orders!L$1,products!$A$1:$G$1,0))</f>
        <v>3.375</v>
      </c>
      <c r="M826" s="4">
        <f t="shared" si="24"/>
        <v>16.875</v>
      </c>
      <c r="N826" t="str">
        <f>IF(I826="Rob","Robusta",IF(orders!I826="Exc","Excelsa",IF(orders!I826="Ara","Arabica",IF(orders!I826="Lib","Liberica",""))))</f>
        <v>Arabica</v>
      </c>
      <c r="O826" t="str">
        <f t="shared" si="25"/>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4">
        <f>INDEX(products!$A$1:$G$49,MATCH(orders!$D827,products!$A$1:$A$49,0),MATCH(orders!L$1,products!$A$1:$G$1,0))</f>
        <v>9.9499999999999993</v>
      </c>
      <c r="M827" s="4">
        <f t="shared" si="24"/>
        <v>29.849999999999998</v>
      </c>
      <c r="N827" t="str">
        <f>IF(I827="Rob","Robusta",IF(orders!I827="Exc","Excelsa",IF(orders!I827="Ara","Arabica",IF(orders!I827="Lib","Liberica",""))))</f>
        <v>Arabica</v>
      </c>
      <c r="O827" t="str">
        <f t="shared" si="25"/>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4">
        <f>INDEX(products!$A$1:$G$49,MATCH(orders!$D828,products!$A$1:$A$49,0),MATCH(orders!L$1,products!$A$1:$G$1,0))</f>
        <v>8.25</v>
      </c>
      <c r="M828" s="4">
        <f t="shared" si="24"/>
        <v>41.25</v>
      </c>
      <c r="N828" t="str">
        <f>IF(I828="Rob","Robusta",IF(orders!I828="Exc","Excelsa",IF(orders!I828="Ara","Arabica",IF(orders!I828="Lib","Liberica",""))))</f>
        <v>Excelsa</v>
      </c>
      <c r="O828" t="str">
        <f t="shared" si="25"/>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4">
        <f>INDEX(products!$A$1:$G$49,MATCH(orders!$D829,products!$A$1:$A$49,0),MATCH(orders!L$1,products!$A$1:$G$1,0))</f>
        <v>4.125</v>
      </c>
      <c r="M829" s="4">
        <f t="shared" si="24"/>
        <v>20.625</v>
      </c>
      <c r="N829" t="str">
        <f>IF(I829="Rob","Robusta",IF(orders!I829="Exc","Excelsa",IF(orders!I829="Ara","Arabica",IF(orders!I829="Lib","Liberica",""))))</f>
        <v>Excelsa</v>
      </c>
      <c r="O829" t="str">
        <f t="shared" si="25"/>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4">
        <f>INDEX(products!$A$1:$G$49,MATCH(orders!$D830,products!$A$1:$A$49,0),MATCH(orders!L$1,products!$A$1:$G$1,0))</f>
        <v>22.884999999999998</v>
      </c>
      <c r="M830" s="4">
        <f t="shared" si="24"/>
        <v>137.31</v>
      </c>
      <c r="N830" t="str">
        <f>IF(I830="Rob","Robusta",IF(orders!I830="Exc","Excelsa",IF(orders!I830="Ara","Arabica",IF(orders!I830="Lib","Liberica",""))))</f>
        <v>Arabica</v>
      </c>
      <c r="O830" t="str">
        <f t="shared" si="25"/>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4">
        <f>INDEX(products!$A$1:$G$49,MATCH(orders!$D831,products!$A$1:$A$49,0),MATCH(orders!L$1,products!$A$1:$G$1,0))</f>
        <v>2.9849999999999999</v>
      </c>
      <c r="M831" s="4">
        <f t="shared" si="24"/>
        <v>2.9849999999999999</v>
      </c>
      <c r="N831" t="str">
        <f>IF(I831="Rob","Robusta",IF(orders!I831="Exc","Excelsa",IF(orders!I831="Ara","Arabica",IF(orders!I831="Lib","Liberica",""))))</f>
        <v>Arabica</v>
      </c>
      <c r="O831" t="str">
        <f t="shared" si="25"/>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4">
        <f>INDEX(products!$A$1:$G$49,MATCH(orders!$D832,products!$A$1:$A$49,0),MATCH(orders!L$1,products!$A$1:$G$1,0))</f>
        <v>13.75</v>
      </c>
      <c r="M832" s="4">
        <f t="shared" si="24"/>
        <v>27.5</v>
      </c>
      <c r="N832" t="str">
        <f>IF(I832="Rob","Robusta",IF(orders!I832="Exc","Excelsa",IF(orders!I832="Ara","Arabica",IF(orders!I832="Lib","Liberica",""))))</f>
        <v>Excelsa</v>
      </c>
      <c r="O832" t="str">
        <f t="shared" si="25"/>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4">
        <f>INDEX(products!$A$1:$G$49,MATCH(orders!$D833,products!$A$1:$A$49,0),MATCH(orders!L$1,products!$A$1:$G$1,0))</f>
        <v>2.9849999999999999</v>
      </c>
      <c r="M833" s="4">
        <f t="shared" si="24"/>
        <v>5.97</v>
      </c>
      <c r="N833" t="str">
        <f>IF(I833="Rob","Robusta",IF(orders!I833="Exc","Excelsa",IF(orders!I833="Ara","Arabica",IF(orders!I833="Lib","Liberica",""))))</f>
        <v>Arabica</v>
      </c>
      <c r="O833" t="str">
        <f t="shared" si="25"/>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4">
        <f>INDEX(products!$A$1:$G$49,MATCH(orders!$D834,products!$A$1:$A$49,0),MATCH(orders!L$1,products!$A$1:$G$1,0))</f>
        <v>9.9499999999999993</v>
      </c>
      <c r="M834" s="4">
        <f t="shared" si="24"/>
        <v>59.699999999999996</v>
      </c>
      <c r="N834" t="str">
        <f>IF(I834="Rob","Robusta",IF(orders!I834="Exc","Excelsa",IF(orders!I834="Ara","Arabica",IF(orders!I834="Lib","Liberica",""))))</f>
        <v>Robusta</v>
      </c>
      <c r="O834" t="str">
        <f t="shared" si="25"/>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4">
        <f>INDEX(products!$A$1:$G$49,MATCH(orders!$D835,products!$A$1:$A$49,0),MATCH(orders!L$1,products!$A$1:$G$1,0))</f>
        <v>20.584999999999997</v>
      </c>
      <c r="M835" s="4">
        <f t="shared" ref="M835:M898" si="26">E835*L835</f>
        <v>82.339999999999989</v>
      </c>
      <c r="N835" t="str">
        <f>IF(I835="Rob","Robusta",IF(orders!I835="Exc","Excelsa",IF(orders!I835="Ara","Arabica",IF(orders!I835="Lib","Liberica",""))))</f>
        <v>Robusta</v>
      </c>
      <c r="O835" t="str">
        <f t="shared" ref="O835:O898" si="27">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4">
        <f>INDEX(products!$A$1:$G$49,MATCH(orders!$D836,products!$A$1:$A$49,0),MATCH(orders!L$1,products!$A$1:$G$1,0))</f>
        <v>22.884999999999998</v>
      </c>
      <c r="M836" s="4">
        <f t="shared" si="26"/>
        <v>22.884999999999998</v>
      </c>
      <c r="N836" t="str">
        <f>IF(I836="Rob","Robusta",IF(orders!I836="Exc","Excelsa",IF(orders!I836="Ara","Arabica",IF(orders!I836="Lib","Liberica",""))))</f>
        <v>Arabica</v>
      </c>
      <c r="O836" t="str">
        <f t="shared" si="27"/>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4">
        <f>INDEX(products!$A$1:$G$49,MATCH(orders!$D837,products!$A$1:$A$49,0),MATCH(orders!L$1,products!$A$1:$G$1,0))</f>
        <v>8.91</v>
      </c>
      <c r="M837" s="4">
        <f t="shared" si="26"/>
        <v>8.91</v>
      </c>
      <c r="N837" t="str">
        <f>IF(I837="Rob","Robusta",IF(orders!I837="Exc","Excelsa",IF(orders!I837="Ara","Arabica",IF(orders!I837="Lib","Liberica",""))))</f>
        <v>Excelsa</v>
      </c>
      <c r="O837" t="str">
        <f t="shared" si="27"/>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4">
        <f>INDEX(products!$A$1:$G$49,MATCH(orders!$D838,products!$A$1:$A$49,0),MATCH(orders!L$1,products!$A$1:$G$1,0))</f>
        <v>2.9849999999999999</v>
      </c>
      <c r="M838" s="4">
        <f t="shared" si="26"/>
        <v>11.94</v>
      </c>
      <c r="N838" t="str">
        <f>IF(I838="Rob","Robusta",IF(orders!I838="Exc","Excelsa",IF(orders!I838="Ara","Arabica",IF(orders!I838="Lib","Liberica",""))))</f>
        <v>Arabica</v>
      </c>
      <c r="O838" t="str">
        <f t="shared" si="27"/>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4">
        <f>INDEX(products!$A$1:$G$49,MATCH(orders!$D839,products!$A$1:$A$49,0),MATCH(orders!L$1,products!$A$1:$G$1,0))</f>
        <v>33.464999999999996</v>
      </c>
      <c r="M839" s="4">
        <f t="shared" si="26"/>
        <v>100.39499999999998</v>
      </c>
      <c r="N839" t="str">
        <f>IF(I839="Rob","Robusta",IF(orders!I839="Exc","Excelsa",IF(orders!I839="Ara","Arabica",IF(orders!I839="Lib","Liberica",""))))</f>
        <v>Liberica</v>
      </c>
      <c r="O839" t="str">
        <f t="shared" si="27"/>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4">
        <f>INDEX(products!$A$1:$G$49,MATCH(orders!$D840,products!$A$1:$A$49,0),MATCH(orders!L$1,products!$A$1:$G$1,0))</f>
        <v>22.884999999999998</v>
      </c>
      <c r="M840" s="4">
        <f t="shared" si="26"/>
        <v>114.42499999999998</v>
      </c>
      <c r="N840" t="str">
        <f>IF(I840="Rob","Robusta",IF(orders!I840="Exc","Excelsa",IF(orders!I840="Ara","Arabica",IF(orders!I840="Lib","Liberica",""))))</f>
        <v>Arabica</v>
      </c>
      <c r="O840" t="str">
        <f t="shared" si="27"/>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4">
        <f>INDEX(products!$A$1:$G$49,MATCH(orders!$D841,products!$A$1:$A$49,0),MATCH(orders!L$1,products!$A$1:$G$1,0))</f>
        <v>8.25</v>
      </c>
      <c r="M841" s="4">
        <f t="shared" si="26"/>
        <v>41.25</v>
      </c>
      <c r="N841" t="str">
        <f>IF(I841="Rob","Robusta",IF(orders!I841="Exc","Excelsa",IF(orders!I841="Ara","Arabica",IF(orders!I841="Lib","Liberica",""))))</f>
        <v>Excelsa</v>
      </c>
      <c r="O841" t="str">
        <f t="shared" si="27"/>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4">
        <f>INDEX(products!$A$1:$G$49,MATCH(orders!$D842,products!$A$1:$A$49,0),MATCH(orders!L$1,products!$A$1:$G$1,0))</f>
        <v>7.169999999999999</v>
      </c>
      <c r="M842" s="4">
        <f t="shared" si="26"/>
        <v>28.679999999999996</v>
      </c>
      <c r="N842" t="str">
        <f>IF(I842="Rob","Robusta",IF(orders!I842="Exc","Excelsa",IF(orders!I842="Ara","Arabica",IF(orders!I842="Lib","Liberica",""))))</f>
        <v>Robusta</v>
      </c>
      <c r="O842" t="str">
        <f t="shared" si="27"/>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4">
        <f>INDEX(products!$A$1:$G$49,MATCH(orders!$D843,products!$A$1:$A$49,0),MATCH(orders!L$1,products!$A$1:$G$1,0))</f>
        <v>4.3650000000000002</v>
      </c>
      <c r="M843" s="4">
        <f t="shared" si="26"/>
        <v>4.3650000000000002</v>
      </c>
      <c r="N843" t="str">
        <f>IF(I843="Rob","Robusta",IF(orders!I843="Exc","Excelsa",IF(orders!I843="Ara","Arabica",IF(orders!I843="Lib","Liberica",""))))</f>
        <v>Liberica</v>
      </c>
      <c r="O843" t="str">
        <f t="shared" si="27"/>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4">
        <f>INDEX(products!$A$1:$G$49,MATCH(orders!$D844,products!$A$1:$A$49,0),MATCH(orders!L$1,products!$A$1:$G$1,0))</f>
        <v>4.125</v>
      </c>
      <c r="M844" s="4">
        <f t="shared" si="26"/>
        <v>8.25</v>
      </c>
      <c r="N844" t="str">
        <f>IF(I844="Rob","Robusta",IF(orders!I844="Exc","Excelsa",IF(orders!I844="Ara","Arabica",IF(orders!I844="Lib","Liberica",""))))</f>
        <v>Excelsa</v>
      </c>
      <c r="O844" t="str">
        <f t="shared" si="27"/>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4">
        <f>INDEX(products!$A$1:$G$49,MATCH(orders!$D845,products!$A$1:$A$49,0),MATCH(orders!L$1,products!$A$1:$G$1,0))</f>
        <v>4.125</v>
      </c>
      <c r="M845" s="4">
        <f t="shared" si="26"/>
        <v>8.25</v>
      </c>
      <c r="N845" t="str">
        <f>IF(I845="Rob","Robusta",IF(orders!I845="Exc","Excelsa",IF(orders!I845="Ara","Arabica",IF(orders!I845="Lib","Liberica",""))))</f>
        <v>Excelsa</v>
      </c>
      <c r="O845" t="str">
        <f t="shared" si="27"/>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4">
        <f>INDEX(products!$A$1:$G$49,MATCH(orders!$D846,products!$A$1:$A$49,0),MATCH(orders!L$1,products!$A$1:$G$1,0))</f>
        <v>5.97</v>
      </c>
      <c r="M846" s="4">
        <f t="shared" si="26"/>
        <v>35.82</v>
      </c>
      <c r="N846" t="str">
        <f>IF(I846="Rob","Robusta",IF(orders!I846="Exc","Excelsa",IF(orders!I846="Ara","Arabica",IF(orders!I846="Lib","Liberica",""))))</f>
        <v>Arabica</v>
      </c>
      <c r="O846" t="str">
        <f t="shared" si="27"/>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4">
        <f>INDEX(products!$A$1:$G$49,MATCH(orders!$D847,products!$A$1:$A$49,0),MATCH(orders!L$1,products!$A$1:$G$1,0))</f>
        <v>27.945</v>
      </c>
      <c r="M847" s="4">
        <f t="shared" si="26"/>
        <v>167.67000000000002</v>
      </c>
      <c r="N847" t="str">
        <f>IF(I847="Rob","Robusta",IF(orders!I847="Exc","Excelsa",IF(orders!I847="Ara","Arabica",IF(orders!I847="Lib","Liberica",""))))</f>
        <v>Excelsa</v>
      </c>
      <c r="O847" t="str">
        <f t="shared" si="27"/>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4">
        <f>INDEX(products!$A$1:$G$49,MATCH(orders!$D848,products!$A$1:$A$49,0),MATCH(orders!L$1,products!$A$1:$G$1,0))</f>
        <v>25.874999999999996</v>
      </c>
      <c r="M848" s="4">
        <f t="shared" si="26"/>
        <v>51.749999999999993</v>
      </c>
      <c r="N848" t="str">
        <f>IF(I848="Rob","Robusta",IF(orders!I848="Exc","Excelsa",IF(orders!I848="Ara","Arabica",IF(orders!I848="Lib","Liberica",""))))</f>
        <v>Arabica</v>
      </c>
      <c r="O848" t="str">
        <f t="shared" si="27"/>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4">
        <f>INDEX(products!$A$1:$G$49,MATCH(orders!$D849,products!$A$1:$A$49,0),MATCH(orders!L$1,products!$A$1:$G$1,0))</f>
        <v>2.9849999999999999</v>
      </c>
      <c r="M849" s="4">
        <f t="shared" si="26"/>
        <v>8.9550000000000001</v>
      </c>
      <c r="N849" t="str">
        <f>IF(I849="Rob","Robusta",IF(orders!I849="Exc","Excelsa",IF(orders!I849="Ara","Arabica",IF(orders!I849="Lib","Liberica",""))))</f>
        <v>Arabica</v>
      </c>
      <c r="O849" t="str">
        <f t="shared" si="27"/>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4">
        <f>INDEX(products!$A$1:$G$49,MATCH(orders!$D850,products!$A$1:$A$49,0),MATCH(orders!L$1,products!$A$1:$G$1,0))</f>
        <v>8.91</v>
      </c>
      <c r="M850" s="4">
        <f t="shared" si="26"/>
        <v>53.46</v>
      </c>
      <c r="N850" t="str">
        <f>IF(I850="Rob","Robusta",IF(orders!I850="Exc","Excelsa",IF(orders!I850="Ara","Arabica",IF(orders!I850="Lib","Liberica",""))))</f>
        <v>Excelsa</v>
      </c>
      <c r="O850" t="str">
        <f t="shared" si="27"/>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4">
        <f>INDEX(products!$A$1:$G$49,MATCH(orders!$D851,products!$A$1:$A$49,0),MATCH(orders!L$1,products!$A$1:$G$1,0))</f>
        <v>3.8849999999999998</v>
      </c>
      <c r="M851" s="4">
        <f t="shared" si="26"/>
        <v>23.31</v>
      </c>
      <c r="N851" t="str">
        <f>IF(I851="Rob","Robusta",IF(orders!I851="Exc","Excelsa",IF(orders!I851="Ara","Arabica",IF(orders!I851="Lib","Liberica",""))))</f>
        <v>Arabica</v>
      </c>
      <c r="O851" t="str">
        <f t="shared" si="27"/>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4">
        <f>INDEX(products!$A$1:$G$49,MATCH(orders!$D852,products!$A$1:$A$49,0),MATCH(orders!L$1,products!$A$1:$G$1,0))</f>
        <v>3.375</v>
      </c>
      <c r="M852" s="4">
        <f t="shared" si="26"/>
        <v>6.75</v>
      </c>
      <c r="N852" t="str">
        <f>IF(I852="Rob","Robusta",IF(orders!I852="Exc","Excelsa",IF(orders!I852="Ara","Arabica",IF(orders!I852="Lib","Liberica",""))))</f>
        <v>Arabica</v>
      </c>
      <c r="O852" t="str">
        <f t="shared" si="27"/>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4">
        <f>INDEX(products!$A$1:$G$49,MATCH(orders!$D853,products!$A$1:$A$49,0),MATCH(orders!L$1,products!$A$1:$G$1,0))</f>
        <v>7.77</v>
      </c>
      <c r="M853" s="4">
        <f t="shared" si="26"/>
        <v>7.77</v>
      </c>
      <c r="N853" t="str">
        <f>IF(I853="Rob","Robusta",IF(orders!I853="Exc","Excelsa",IF(orders!I853="Ara","Arabica",IF(orders!I853="Lib","Liberica",""))))</f>
        <v>Liberica</v>
      </c>
      <c r="O853" t="str">
        <f t="shared" si="27"/>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4">
        <f>INDEX(products!$A$1:$G$49,MATCH(orders!$D854,products!$A$1:$A$49,0),MATCH(orders!L$1,products!$A$1:$G$1,0))</f>
        <v>29.784999999999997</v>
      </c>
      <c r="M854" s="4">
        <f t="shared" si="26"/>
        <v>119.13999999999999</v>
      </c>
      <c r="N854" t="str">
        <f>IF(I854="Rob","Robusta",IF(orders!I854="Exc","Excelsa",IF(orders!I854="Ara","Arabica",IF(orders!I854="Lib","Liberica",""))))</f>
        <v>Liberica</v>
      </c>
      <c r="O854" t="str">
        <f t="shared" si="27"/>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4">
        <f>INDEX(products!$A$1:$G$49,MATCH(orders!$D855,products!$A$1:$A$49,0),MATCH(orders!L$1,products!$A$1:$G$1,0))</f>
        <v>9.9499999999999993</v>
      </c>
      <c r="M855" s="4">
        <f t="shared" si="26"/>
        <v>19.899999999999999</v>
      </c>
      <c r="N855" t="str">
        <f>IF(I855="Rob","Robusta",IF(orders!I855="Exc","Excelsa",IF(orders!I855="Ara","Arabica",IF(orders!I855="Lib","Liberica",""))))</f>
        <v>Arabica</v>
      </c>
      <c r="O855" t="str">
        <f t="shared" si="27"/>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4">
        <f>INDEX(products!$A$1:$G$49,MATCH(orders!$D856,products!$A$1:$A$49,0),MATCH(orders!L$1,products!$A$1:$G$1,0))</f>
        <v>7.169999999999999</v>
      </c>
      <c r="M856" s="4">
        <f t="shared" si="26"/>
        <v>35.849999999999994</v>
      </c>
      <c r="N856" t="str">
        <f>IF(I856="Rob","Robusta",IF(orders!I856="Exc","Excelsa",IF(orders!I856="Ara","Arabica",IF(orders!I856="Lib","Liberica",""))))</f>
        <v>Robusta</v>
      </c>
      <c r="O856" t="str">
        <f t="shared" si="27"/>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4">
        <f>INDEX(products!$A$1:$G$49,MATCH(orders!$D857,products!$A$1:$A$49,0),MATCH(orders!L$1,products!$A$1:$G$1,0))</f>
        <v>29.784999999999997</v>
      </c>
      <c r="M857" s="4">
        <f t="shared" si="26"/>
        <v>89.35499999999999</v>
      </c>
      <c r="N857" t="str">
        <f>IF(I857="Rob","Robusta",IF(orders!I857="Exc","Excelsa",IF(orders!I857="Ara","Arabica",IF(orders!I857="Lib","Liberica",""))))</f>
        <v>Liberica</v>
      </c>
      <c r="O857" t="str">
        <f t="shared" si="27"/>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4">
        <f>INDEX(products!$A$1:$G$49,MATCH(orders!$D858,products!$A$1:$A$49,0),MATCH(orders!L$1,products!$A$1:$G$1,0))</f>
        <v>4.3650000000000002</v>
      </c>
      <c r="M858" s="4">
        <f t="shared" si="26"/>
        <v>8.73</v>
      </c>
      <c r="N858" t="str">
        <f>IF(I858="Rob","Robusta",IF(orders!I858="Exc","Excelsa",IF(orders!I858="Ara","Arabica",IF(orders!I858="Lib","Liberica",""))))</f>
        <v>Liberica</v>
      </c>
      <c r="O858" t="str">
        <f t="shared" si="27"/>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4">
        <f>INDEX(products!$A$1:$G$49,MATCH(orders!$D859,products!$A$1:$A$49,0),MATCH(orders!L$1,products!$A$1:$G$1,0))</f>
        <v>27.484999999999996</v>
      </c>
      <c r="M859" s="4">
        <f t="shared" si="26"/>
        <v>137.42499999999998</v>
      </c>
      <c r="N859" t="str">
        <f>IF(I859="Rob","Robusta",IF(orders!I859="Exc","Excelsa",IF(orders!I859="Ara","Arabica",IF(orders!I859="Lib","Liberica",""))))</f>
        <v>Robusta</v>
      </c>
      <c r="O859" t="str">
        <f t="shared" si="27"/>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4">
        <f>INDEX(products!$A$1:$G$49,MATCH(orders!$D860,products!$A$1:$A$49,0),MATCH(orders!L$1,products!$A$1:$G$1,0))</f>
        <v>8.73</v>
      </c>
      <c r="M860" s="4">
        <f t="shared" si="26"/>
        <v>34.92</v>
      </c>
      <c r="N860" t="str">
        <f>IF(I860="Rob","Robusta",IF(orders!I860="Exc","Excelsa",IF(orders!I860="Ara","Arabica",IF(orders!I860="Lib","Liberica",""))))</f>
        <v>Liberica</v>
      </c>
      <c r="O860" t="str">
        <f t="shared" si="27"/>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4">
        <f>INDEX(products!$A$1:$G$49,MATCH(orders!$D861,products!$A$1:$A$49,0),MATCH(orders!L$1,products!$A$1:$G$1,0))</f>
        <v>29.784999999999997</v>
      </c>
      <c r="M861" s="4">
        <f t="shared" si="26"/>
        <v>178.70999999999998</v>
      </c>
      <c r="N861" t="str">
        <f>IF(I861="Rob","Robusta",IF(orders!I861="Exc","Excelsa",IF(orders!I861="Ara","Arabica",IF(orders!I861="Lib","Liberica",""))))</f>
        <v>Arabica</v>
      </c>
      <c r="O861" t="str">
        <f t="shared" si="27"/>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4">
        <f>INDEX(products!$A$1:$G$49,MATCH(orders!$D862,products!$A$1:$A$49,0),MATCH(orders!L$1,products!$A$1:$G$1,0))</f>
        <v>25.874999999999996</v>
      </c>
      <c r="M862" s="4">
        <f t="shared" si="26"/>
        <v>25.874999999999996</v>
      </c>
      <c r="N862" t="str">
        <f>IF(I862="Rob","Robusta",IF(orders!I862="Exc","Excelsa",IF(orders!I862="Ara","Arabica",IF(orders!I862="Lib","Liberica",""))))</f>
        <v>Arabica</v>
      </c>
      <c r="O862" t="str">
        <f t="shared" si="27"/>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4">
        <f>INDEX(products!$A$1:$G$49,MATCH(orders!$D863,products!$A$1:$A$49,0),MATCH(orders!L$1,products!$A$1:$G$1,0))</f>
        <v>12.95</v>
      </c>
      <c r="M863" s="4">
        <f t="shared" si="26"/>
        <v>77.699999999999989</v>
      </c>
      <c r="N863" t="str">
        <f>IF(I863="Rob","Robusta",IF(orders!I863="Exc","Excelsa",IF(orders!I863="Ara","Arabica",IF(orders!I863="Lib","Liberica",""))))</f>
        <v>Liberica</v>
      </c>
      <c r="O863" t="str">
        <f t="shared" si="27"/>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4">
        <f>INDEX(products!$A$1:$G$49,MATCH(orders!$D864,products!$A$1:$A$49,0),MATCH(orders!L$1,products!$A$1:$G$1,0))</f>
        <v>9.9499999999999993</v>
      </c>
      <c r="M864" s="4">
        <f t="shared" si="26"/>
        <v>9.9499999999999993</v>
      </c>
      <c r="N864" t="str">
        <f>IF(I864="Rob","Robusta",IF(orders!I864="Exc","Excelsa",IF(orders!I864="Ara","Arabica",IF(orders!I864="Lib","Liberica",""))))</f>
        <v>Robusta</v>
      </c>
      <c r="O864" t="str">
        <f t="shared" si="27"/>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4">
        <f>INDEX(products!$A$1:$G$49,MATCH(orders!$D865,products!$A$1:$A$49,0),MATCH(orders!L$1,products!$A$1:$G$1,0))</f>
        <v>14.55</v>
      </c>
      <c r="M865" s="4">
        <f t="shared" si="26"/>
        <v>29.1</v>
      </c>
      <c r="N865" t="str">
        <f>IF(I865="Rob","Robusta",IF(orders!I865="Exc","Excelsa",IF(orders!I865="Ara","Arabica",IF(orders!I865="Lib","Liberica",""))))</f>
        <v>Liberica</v>
      </c>
      <c r="O865" t="str">
        <f t="shared" si="27"/>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4">
        <f>INDEX(products!$A$1:$G$49,MATCH(orders!$D866,products!$A$1:$A$49,0),MATCH(orders!L$1,products!$A$1:$G$1,0))</f>
        <v>3.5849999999999995</v>
      </c>
      <c r="M866" s="4">
        <f t="shared" si="26"/>
        <v>21.509999999999998</v>
      </c>
      <c r="N866" t="str">
        <f>IF(I866="Rob","Robusta",IF(orders!I866="Exc","Excelsa",IF(orders!I866="Ara","Arabica",IF(orders!I866="Lib","Liberica",""))))</f>
        <v>Robusta</v>
      </c>
      <c r="O866" t="str">
        <f t="shared" si="27"/>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4">
        <f>INDEX(products!$A$1:$G$49,MATCH(orders!$D867,products!$A$1:$A$49,0),MATCH(orders!L$1,products!$A$1:$G$1,0))</f>
        <v>6.75</v>
      </c>
      <c r="M867" s="4">
        <f t="shared" si="26"/>
        <v>6.75</v>
      </c>
      <c r="N867" t="str">
        <f>IF(I867="Rob","Robusta",IF(orders!I867="Exc","Excelsa",IF(orders!I867="Ara","Arabica",IF(orders!I867="Lib","Liberica",""))))</f>
        <v>Arabica</v>
      </c>
      <c r="O867" t="str">
        <f t="shared" si="27"/>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4">
        <f>INDEX(products!$A$1:$G$49,MATCH(orders!$D868,products!$A$1:$A$49,0),MATCH(orders!L$1,products!$A$1:$G$1,0))</f>
        <v>5.97</v>
      </c>
      <c r="M868" s="4">
        <f t="shared" si="26"/>
        <v>17.91</v>
      </c>
      <c r="N868" t="str">
        <f>IF(I868="Rob","Robusta",IF(orders!I868="Exc","Excelsa",IF(orders!I868="Ara","Arabica",IF(orders!I868="Lib","Liberica",""))))</f>
        <v>Arabica</v>
      </c>
      <c r="O868" t="str">
        <f t="shared" si="27"/>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4">
        <f>INDEX(products!$A$1:$G$49,MATCH(orders!$D869,products!$A$1:$A$49,0),MATCH(orders!L$1,products!$A$1:$G$1,0))</f>
        <v>29.784999999999997</v>
      </c>
      <c r="M869" s="4">
        <f t="shared" si="26"/>
        <v>29.784999999999997</v>
      </c>
      <c r="N869" t="str">
        <f>IF(I869="Rob","Robusta",IF(orders!I869="Exc","Excelsa",IF(orders!I869="Ara","Arabica",IF(orders!I869="Lib","Liberica",""))))</f>
        <v>Arabica</v>
      </c>
      <c r="O869" t="str">
        <f t="shared" si="27"/>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4">
        <f>INDEX(products!$A$1:$G$49,MATCH(orders!$D870,products!$A$1:$A$49,0),MATCH(orders!L$1,products!$A$1:$G$1,0))</f>
        <v>8.25</v>
      </c>
      <c r="M870" s="4">
        <f t="shared" si="26"/>
        <v>41.25</v>
      </c>
      <c r="N870" t="str">
        <f>IF(I870="Rob","Robusta",IF(orders!I870="Exc","Excelsa",IF(orders!I870="Ara","Arabica",IF(orders!I870="Lib","Liberica",""))))</f>
        <v>Excelsa</v>
      </c>
      <c r="O870" t="str">
        <f t="shared" si="27"/>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4">
        <f>INDEX(products!$A$1:$G$49,MATCH(orders!$D871,products!$A$1:$A$49,0),MATCH(orders!L$1,products!$A$1:$G$1,0))</f>
        <v>5.97</v>
      </c>
      <c r="M871" s="4">
        <f t="shared" si="26"/>
        <v>17.91</v>
      </c>
      <c r="N871" t="str">
        <f>IF(I871="Rob","Robusta",IF(orders!I871="Exc","Excelsa",IF(orders!I871="Ara","Arabica",IF(orders!I871="Lib","Liberica",""))))</f>
        <v>Robusta</v>
      </c>
      <c r="O871" t="str">
        <f t="shared" si="27"/>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4">
        <f>INDEX(products!$A$1:$G$49,MATCH(orders!$D872,products!$A$1:$A$49,0),MATCH(orders!L$1,products!$A$1:$G$1,0))</f>
        <v>7.29</v>
      </c>
      <c r="M872" s="4">
        <f t="shared" si="26"/>
        <v>7.29</v>
      </c>
      <c r="N872" t="str">
        <f>IF(I872="Rob","Robusta",IF(orders!I872="Exc","Excelsa",IF(orders!I872="Ara","Arabica",IF(orders!I872="Lib","Liberica",""))))</f>
        <v>Excelsa</v>
      </c>
      <c r="O872" t="str">
        <f t="shared" si="27"/>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4">
        <f>INDEX(products!$A$1:$G$49,MATCH(orders!$D873,products!$A$1:$A$49,0),MATCH(orders!L$1,products!$A$1:$G$1,0))</f>
        <v>14.85</v>
      </c>
      <c r="M873" s="4">
        <f t="shared" si="26"/>
        <v>29.7</v>
      </c>
      <c r="N873" t="str">
        <f>IF(I873="Rob","Robusta",IF(orders!I873="Exc","Excelsa",IF(orders!I873="Ara","Arabica",IF(orders!I873="Lib","Liberica",""))))</f>
        <v>Excelsa</v>
      </c>
      <c r="O873" t="str">
        <f t="shared" si="27"/>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4">
        <f>INDEX(products!$A$1:$G$49,MATCH(orders!$D874,products!$A$1:$A$49,0),MATCH(orders!L$1,products!$A$1:$G$1,0))</f>
        <v>11.25</v>
      </c>
      <c r="M874" s="4">
        <f t="shared" si="26"/>
        <v>22.5</v>
      </c>
      <c r="N874" t="str">
        <f>IF(I874="Rob","Robusta",IF(orders!I874="Exc","Excelsa",IF(orders!I874="Ara","Arabica",IF(orders!I874="Lib","Liberica",""))))</f>
        <v>Arabica</v>
      </c>
      <c r="O874" t="str">
        <f t="shared" si="27"/>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4">
        <f>INDEX(products!$A$1:$G$49,MATCH(orders!$D875,products!$A$1:$A$49,0),MATCH(orders!L$1,products!$A$1:$G$1,0))</f>
        <v>2.9849999999999999</v>
      </c>
      <c r="M875" s="4">
        <f t="shared" si="26"/>
        <v>11.94</v>
      </c>
      <c r="N875" t="str">
        <f>IF(I875="Rob","Robusta",IF(orders!I875="Exc","Excelsa",IF(orders!I875="Ara","Arabica",IF(orders!I875="Lib","Liberica",""))))</f>
        <v>Robusta</v>
      </c>
      <c r="O875" t="str">
        <f t="shared" si="27"/>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4">
        <f>INDEX(products!$A$1:$G$49,MATCH(orders!$D876,products!$A$1:$A$49,0),MATCH(orders!L$1,products!$A$1:$G$1,0))</f>
        <v>12.95</v>
      </c>
      <c r="M876" s="4">
        <f t="shared" si="26"/>
        <v>25.9</v>
      </c>
      <c r="N876" t="str">
        <f>IF(I876="Rob","Robusta",IF(orders!I876="Exc","Excelsa",IF(orders!I876="Ara","Arabica",IF(orders!I876="Lib","Liberica",""))))</f>
        <v>Arabica</v>
      </c>
      <c r="O876" t="str">
        <f t="shared" si="27"/>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4">
        <f>INDEX(products!$A$1:$G$49,MATCH(orders!$D877,products!$A$1:$A$49,0),MATCH(orders!L$1,products!$A$1:$G$1,0))</f>
        <v>8.73</v>
      </c>
      <c r="M877" s="4">
        <f t="shared" si="26"/>
        <v>43.650000000000006</v>
      </c>
      <c r="N877" t="str">
        <f>IF(I877="Rob","Robusta",IF(orders!I877="Exc","Excelsa",IF(orders!I877="Ara","Arabica",IF(orders!I877="Lib","Liberica",""))))</f>
        <v>Liberica</v>
      </c>
      <c r="O877" t="str">
        <f t="shared" si="27"/>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4">
        <f>INDEX(products!$A$1:$G$49,MATCH(orders!$D878,products!$A$1:$A$49,0),MATCH(orders!L$1,products!$A$1:$G$1,0))</f>
        <v>7.77</v>
      </c>
      <c r="M878" s="4">
        <f t="shared" si="26"/>
        <v>46.62</v>
      </c>
      <c r="N878" t="str">
        <f>IF(I878="Rob","Robusta",IF(orders!I878="Exc","Excelsa",IF(orders!I878="Ara","Arabica",IF(orders!I878="Lib","Liberica",""))))</f>
        <v>Arabica</v>
      </c>
      <c r="O878" t="str">
        <f t="shared" si="27"/>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4">
        <f>INDEX(products!$A$1:$G$49,MATCH(orders!$D879,products!$A$1:$A$49,0),MATCH(orders!L$1,products!$A$1:$G$1,0))</f>
        <v>9.51</v>
      </c>
      <c r="M879" s="4">
        <f t="shared" si="26"/>
        <v>28.53</v>
      </c>
      <c r="N879" t="str">
        <f>IF(I879="Rob","Robusta",IF(orders!I879="Exc","Excelsa",IF(orders!I879="Ara","Arabica",IF(orders!I879="Lib","Liberica",""))))</f>
        <v>Liberica</v>
      </c>
      <c r="O879" t="str">
        <f t="shared" si="27"/>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4">
        <f>INDEX(products!$A$1:$G$49,MATCH(orders!$D880,products!$A$1:$A$49,0),MATCH(orders!L$1,products!$A$1:$G$1,0))</f>
        <v>27.484999999999996</v>
      </c>
      <c r="M880" s="4">
        <f t="shared" si="26"/>
        <v>27.484999999999996</v>
      </c>
      <c r="N880" t="str">
        <f>IF(I880="Rob","Robusta",IF(orders!I880="Exc","Excelsa",IF(orders!I880="Ara","Arabica",IF(orders!I880="Lib","Liberica",""))))</f>
        <v>Robusta</v>
      </c>
      <c r="O880" t="str">
        <f t="shared" si="27"/>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4">
        <f>INDEX(products!$A$1:$G$49,MATCH(orders!$D881,products!$A$1:$A$49,0),MATCH(orders!L$1,products!$A$1:$G$1,0))</f>
        <v>3.645</v>
      </c>
      <c r="M881" s="4">
        <f t="shared" si="26"/>
        <v>10.935</v>
      </c>
      <c r="N881" t="str">
        <f>IF(I881="Rob","Robusta",IF(orders!I881="Exc","Excelsa",IF(orders!I881="Ara","Arabica",IF(orders!I881="Lib","Liberica",""))))</f>
        <v>Excelsa</v>
      </c>
      <c r="O881" t="str">
        <f t="shared" si="27"/>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4">
        <f>INDEX(products!$A$1:$G$49,MATCH(orders!$D882,products!$A$1:$A$49,0),MATCH(orders!L$1,products!$A$1:$G$1,0))</f>
        <v>3.5849999999999995</v>
      </c>
      <c r="M882" s="4">
        <f t="shared" si="26"/>
        <v>7.169999999999999</v>
      </c>
      <c r="N882" t="str">
        <f>IF(I882="Rob","Robusta",IF(orders!I882="Exc","Excelsa",IF(orders!I882="Ara","Arabica",IF(orders!I882="Lib","Liberica",""))))</f>
        <v>Robusta</v>
      </c>
      <c r="O882" t="str">
        <f t="shared" si="27"/>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4">
        <f>INDEX(products!$A$1:$G$49,MATCH(orders!$D883,products!$A$1:$A$49,0),MATCH(orders!L$1,products!$A$1:$G$1,0))</f>
        <v>3.8849999999999998</v>
      </c>
      <c r="M883" s="4">
        <f t="shared" si="26"/>
        <v>23.31</v>
      </c>
      <c r="N883" t="str">
        <f>IF(I883="Rob","Robusta",IF(orders!I883="Exc","Excelsa",IF(orders!I883="Ara","Arabica",IF(orders!I883="Lib","Liberica",""))))</f>
        <v>Arabica</v>
      </c>
      <c r="O883" t="str">
        <f t="shared" si="27"/>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4">
        <f>INDEX(products!$A$1:$G$49,MATCH(orders!$D884,products!$A$1:$A$49,0),MATCH(orders!L$1,products!$A$1:$G$1,0))</f>
        <v>22.884999999999998</v>
      </c>
      <c r="M884" s="4">
        <f t="shared" si="26"/>
        <v>114.42499999999998</v>
      </c>
      <c r="N884" t="str">
        <f>IF(I884="Rob","Robusta",IF(orders!I884="Exc","Excelsa",IF(orders!I884="Ara","Arabica",IF(orders!I884="Lib","Liberica",""))))</f>
        <v>Arabica</v>
      </c>
      <c r="O884" t="str">
        <f t="shared" si="27"/>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4">
        <f>INDEX(products!$A$1:$G$49,MATCH(orders!$D885,products!$A$1:$A$49,0),MATCH(orders!L$1,products!$A$1:$G$1,0))</f>
        <v>25.874999999999996</v>
      </c>
      <c r="M885" s="4">
        <f t="shared" si="26"/>
        <v>77.624999999999986</v>
      </c>
      <c r="N885" t="str">
        <f>IF(I885="Rob","Robusta",IF(orders!I885="Exc","Excelsa",IF(orders!I885="Ara","Arabica",IF(orders!I885="Lib","Liberica",""))))</f>
        <v>Arabica</v>
      </c>
      <c r="O885" t="str">
        <f t="shared" si="27"/>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4">
        <f>INDEX(products!$A$1:$G$49,MATCH(orders!$D886,products!$A$1:$A$49,0),MATCH(orders!L$1,products!$A$1:$G$1,0))</f>
        <v>5.3699999999999992</v>
      </c>
      <c r="M886" s="4">
        <f t="shared" si="26"/>
        <v>5.3699999999999992</v>
      </c>
      <c r="N886" t="str">
        <f>IF(I886="Rob","Robusta",IF(orders!I886="Exc","Excelsa",IF(orders!I886="Ara","Arabica",IF(orders!I886="Lib","Liberica",""))))</f>
        <v>Robusta</v>
      </c>
      <c r="O886" t="str">
        <f t="shared" si="27"/>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4">
        <f>INDEX(products!$A$1:$G$49,MATCH(orders!$D887,products!$A$1:$A$49,0),MATCH(orders!L$1,products!$A$1:$G$1,0))</f>
        <v>20.584999999999997</v>
      </c>
      <c r="M887" s="4">
        <f t="shared" si="26"/>
        <v>123.50999999999999</v>
      </c>
      <c r="N887" t="str">
        <f>IF(I887="Rob","Robusta",IF(orders!I887="Exc","Excelsa",IF(orders!I887="Ara","Arabica",IF(orders!I887="Lib","Liberica",""))))</f>
        <v>Robusta</v>
      </c>
      <c r="O887" t="str">
        <f t="shared" si="27"/>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4">
        <f>INDEX(products!$A$1:$G$49,MATCH(orders!$D888,products!$A$1:$A$49,0),MATCH(orders!L$1,products!$A$1:$G$1,0))</f>
        <v>8.73</v>
      </c>
      <c r="M888" s="4">
        <f t="shared" si="26"/>
        <v>17.46</v>
      </c>
      <c r="N888" t="str">
        <f>IF(I888="Rob","Robusta",IF(orders!I888="Exc","Excelsa",IF(orders!I888="Ara","Arabica",IF(orders!I888="Lib","Liberica",""))))</f>
        <v>Liberica</v>
      </c>
      <c r="O888" t="str">
        <f t="shared" si="27"/>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4">
        <f>INDEX(products!$A$1:$G$49,MATCH(orders!$D889,products!$A$1:$A$49,0),MATCH(orders!L$1,products!$A$1:$G$1,0))</f>
        <v>4.4550000000000001</v>
      </c>
      <c r="M889" s="4">
        <f t="shared" si="26"/>
        <v>13.365</v>
      </c>
      <c r="N889" t="str">
        <f>IF(I889="Rob","Robusta",IF(orders!I889="Exc","Excelsa",IF(orders!I889="Ara","Arabica",IF(orders!I889="Lib","Liberica",""))))</f>
        <v>Excelsa</v>
      </c>
      <c r="O889" t="str">
        <f t="shared" si="27"/>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4">
        <f>INDEX(products!$A$1:$G$49,MATCH(orders!$D890,products!$A$1:$A$49,0),MATCH(orders!L$1,products!$A$1:$G$1,0))</f>
        <v>3.8849999999999998</v>
      </c>
      <c r="M890" s="4">
        <f t="shared" si="26"/>
        <v>7.77</v>
      </c>
      <c r="N890" t="str">
        <f>IF(I890="Rob","Robusta",IF(orders!I890="Exc","Excelsa",IF(orders!I890="Ara","Arabica",IF(orders!I890="Lib","Liberica",""))))</f>
        <v>Arabica</v>
      </c>
      <c r="O890" t="str">
        <f t="shared" si="27"/>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4">
        <f>INDEX(products!$A$1:$G$49,MATCH(orders!$D891,products!$A$1:$A$49,0),MATCH(orders!L$1,products!$A$1:$G$1,0))</f>
        <v>2.6849999999999996</v>
      </c>
      <c r="M891" s="4">
        <f t="shared" si="26"/>
        <v>2.6849999999999996</v>
      </c>
      <c r="N891" t="str">
        <f>IF(I891="Rob","Robusta",IF(orders!I891="Exc","Excelsa",IF(orders!I891="Ara","Arabica",IF(orders!I891="Lib","Liberica",""))))</f>
        <v>Robusta</v>
      </c>
      <c r="O891" t="str">
        <f t="shared" si="27"/>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4">
        <f>INDEX(products!$A$1:$G$49,MATCH(orders!$D892,products!$A$1:$A$49,0),MATCH(orders!L$1,products!$A$1:$G$1,0))</f>
        <v>20.584999999999997</v>
      </c>
      <c r="M892" s="4">
        <f t="shared" si="26"/>
        <v>20.584999999999997</v>
      </c>
      <c r="N892" t="str">
        <f>IF(I892="Rob","Robusta",IF(orders!I892="Exc","Excelsa",IF(orders!I892="Ara","Arabica",IF(orders!I892="Lib","Liberica",""))))</f>
        <v>Robusta</v>
      </c>
      <c r="O892" t="str">
        <f t="shared" si="27"/>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4">
        <f>INDEX(products!$A$1:$G$49,MATCH(orders!$D893,products!$A$1:$A$49,0),MATCH(orders!L$1,products!$A$1:$G$1,0))</f>
        <v>22.884999999999998</v>
      </c>
      <c r="M893" s="4">
        <f t="shared" si="26"/>
        <v>114.42499999999998</v>
      </c>
      <c r="N893" t="str">
        <f>IF(I893="Rob","Robusta",IF(orders!I893="Exc","Excelsa",IF(orders!I893="Ara","Arabica",IF(orders!I893="Lib","Liberica",""))))</f>
        <v>Arabica</v>
      </c>
      <c r="O893" t="str">
        <f t="shared" si="27"/>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4">
        <f>INDEX(products!$A$1:$G$49,MATCH(orders!$D894,products!$A$1:$A$49,0),MATCH(orders!L$1,products!$A$1:$G$1,0))</f>
        <v>4.125</v>
      </c>
      <c r="M894" s="4">
        <f t="shared" si="26"/>
        <v>20.625</v>
      </c>
      <c r="N894" t="str">
        <f>IF(I894="Rob","Robusta",IF(orders!I894="Exc","Excelsa",IF(orders!I894="Ara","Arabica",IF(orders!I894="Lib","Liberica",""))))</f>
        <v>Excelsa</v>
      </c>
      <c r="O894" t="str">
        <f t="shared" si="27"/>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4">
        <f>INDEX(products!$A$1:$G$49,MATCH(orders!$D895,products!$A$1:$A$49,0),MATCH(orders!L$1,products!$A$1:$G$1,0))</f>
        <v>9.51</v>
      </c>
      <c r="M895" s="4">
        <f t="shared" si="26"/>
        <v>57.06</v>
      </c>
      <c r="N895" t="str">
        <f>IF(I895="Rob","Robusta",IF(orders!I895="Exc","Excelsa",IF(orders!I895="Ara","Arabica",IF(orders!I895="Lib","Liberica",""))))</f>
        <v>Liberica</v>
      </c>
      <c r="O895" t="str">
        <f t="shared" si="27"/>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4">
        <f>INDEX(products!$A$1:$G$49,MATCH(orders!$D896,products!$A$1:$A$49,0),MATCH(orders!L$1,products!$A$1:$G$1,0))</f>
        <v>20.584999999999997</v>
      </c>
      <c r="M896" s="4">
        <f t="shared" si="26"/>
        <v>82.339999999999989</v>
      </c>
      <c r="N896" t="str">
        <f>IF(I896="Rob","Robusta",IF(orders!I896="Exc","Excelsa",IF(orders!I896="Ara","Arabica",IF(orders!I896="Lib","Liberica",""))))</f>
        <v>Robusta</v>
      </c>
      <c r="O896" t="str">
        <f t="shared" si="27"/>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4">
        <f>INDEX(products!$A$1:$G$49,MATCH(orders!$D897,products!$A$1:$A$49,0),MATCH(orders!L$1,products!$A$1:$G$1,0))</f>
        <v>31.624999999999996</v>
      </c>
      <c r="M897" s="4">
        <f t="shared" si="26"/>
        <v>158.12499999999997</v>
      </c>
      <c r="N897" t="str">
        <f>IF(I897="Rob","Robusta",IF(orders!I897="Exc","Excelsa",IF(orders!I897="Ara","Arabica",IF(orders!I897="Lib","Liberica",""))))</f>
        <v>Excelsa</v>
      </c>
      <c r="O897" t="str">
        <f t="shared" si="27"/>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4">
        <f>INDEX(products!$A$1:$G$49,MATCH(orders!$D898,products!$A$1:$A$49,0),MATCH(orders!L$1,products!$A$1:$G$1,0))</f>
        <v>5.3699999999999992</v>
      </c>
      <c r="M898" s="4">
        <f t="shared" si="26"/>
        <v>32.22</v>
      </c>
      <c r="N898" t="str">
        <f>IF(I898="Rob","Robusta",IF(orders!I898="Exc","Excelsa",IF(orders!I898="Ara","Arabica",IF(orders!I898="Lib","Liberica",""))))</f>
        <v>Robusta</v>
      </c>
      <c r="O898" t="str">
        <f t="shared" si="27"/>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4">
        <f>INDEX(products!$A$1:$G$49,MATCH(orders!$D899,products!$A$1:$A$49,0),MATCH(orders!L$1,products!$A$1:$G$1,0))</f>
        <v>12.15</v>
      </c>
      <c r="M899" s="4">
        <f t="shared" ref="M899:M962" si="28">E899*L899</f>
        <v>24.3</v>
      </c>
      <c r="N899" t="str">
        <f>IF(I899="Rob","Robusta",IF(orders!I899="Exc","Excelsa",IF(orders!I899="Ara","Arabica",IF(orders!I899="Lib","Liberica",""))))</f>
        <v>Excelsa</v>
      </c>
      <c r="O899" t="str">
        <f t="shared" ref="O899:O962" si="29">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4">
        <f>INDEX(products!$A$1:$G$49,MATCH(orders!$D900,products!$A$1:$A$49,0),MATCH(orders!L$1,products!$A$1:$G$1,0))</f>
        <v>7.169999999999999</v>
      </c>
      <c r="M900" s="4">
        <f t="shared" si="28"/>
        <v>35.849999999999994</v>
      </c>
      <c r="N900" t="str">
        <f>IF(I900="Rob","Robusta",IF(orders!I900="Exc","Excelsa",IF(orders!I900="Ara","Arabica",IF(orders!I900="Lib","Liberica",""))))</f>
        <v>Robusta</v>
      </c>
      <c r="O900" t="str">
        <f t="shared" si="29"/>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4">
        <f>INDEX(products!$A$1:$G$49,MATCH(orders!$D901,products!$A$1:$A$49,0),MATCH(orders!L$1,products!$A$1:$G$1,0))</f>
        <v>14.55</v>
      </c>
      <c r="M901" s="4">
        <f t="shared" si="28"/>
        <v>72.75</v>
      </c>
      <c r="N901" t="str">
        <f>IF(I901="Rob","Robusta",IF(orders!I901="Exc","Excelsa",IF(orders!I901="Ara","Arabica",IF(orders!I901="Lib","Liberica",""))))</f>
        <v>Liberica</v>
      </c>
      <c r="O901" t="str">
        <f t="shared" si="29"/>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4">
        <f>INDEX(products!$A$1:$G$49,MATCH(orders!$D902,products!$A$1:$A$49,0),MATCH(orders!L$1,products!$A$1:$G$1,0))</f>
        <v>15.85</v>
      </c>
      <c r="M902" s="4">
        <f t="shared" si="28"/>
        <v>47.55</v>
      </c>
      <c r="N902" t="str">
        <f>IF(I902="Rob","Robusta",IF(orders!I902="Exc","Excelsa",IF(orders!I902="Ara","Arabica",IF(orders!I902="Lib","Liberica",""))))</f>
        <v>Liberica</v>
      </c>
      <c r="O902" t="str">
        <f t="shared" si="29"/>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4">
        <f>INDEX(products!$A$1:$G$49,MATCH(orders!$D903,products!$A$1:$A$49,0),MATCH(orders!L$1,products!$A$1:$G$1,0))</f>
        <v>3.5849999999999995</v>
      </c>
      <c r="M903" s="4">
        <f t="shared" si="28"/>
        <v>3.5849999999999995</v>
      </c>
      <c r="N903" t="str">
        <f>IF(I903="Rob","Robusta",IF(orders!I903="Exc","Excelsa",IF(orders!I903="Ara","Arabica",IF(orders!I903="Lib","Liberica",""))))</f>
        <v>Robusta</v>
      </c>
      <c r="O903" t="str">
        <f t="shared" si="29"/>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4">
        <f>INDEX(products!$A$1:$G$49,MATCH(orders!$D904,products!$A$1:$A$49,0),MATCH(orders!L$1,products!$A$1:$G$1,0))</f>
        <v>31.624999999999996</v>
      </c>
      <c r="M904" s="4">
        <f t="shared" si="28"/>
        <v>158.12499999999997</v>
      </c>
      <c r="N904" t="str">
        <f>IF(I904="Rob","Robusta",IF(orders!I904="Exc","Excelsa",IF(orders!I904="Ara","Arabica",IF(orders!I904="Lib","Liberica",""))))</f>
        <v>Excelsa</v>
      </c>
      <c r="O904" t="str">
        <f t="shared" si="29"/>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4">
        <f>INDEX(products!$A$1:$G$49,MATCH(orders!$D905,products!$A$1:$A$49,0),MATCH(orders!L$1,products!$A$1:$G$1,0))</f>
        <v>8.73</v>
      </c>
      <c r="M905" s="4">
        <f t="shared" si="28"/>
        <v>17.46</v>
      </c>
      <c r="N905" t="str">
        <f>IF(I905="Rob","Robusta",IF(orders!I905="Exc","Excelsa",IF(orders!I905="Ara","Arabica",IF(orders!I905="Lib","Liberica",""))))</f>
        <v>Liberica</v>
      </c>
      <c r="O905" t="str">
        <f t="shared" si="29"/>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4">
        <f>INDEX(products!$A$1:$G$49,MATCH(orders!$D906,products!$A$1:$A$49,0),MATCH(orders!L$1,products!$A$1:$G$1,0))</f>
        <v>29.784999999999997</v>
      </c>
      <c r="M906" s="4">
        <f t="shared" si="28"/>
        <v>148.92499999999998</v>
      </c>
      <c r="N906" t="str">
        <f>IF(I906="Rob","Robusta",IF(orders!I906="Exc","Excelsa",IF(orders!I906="Ara","Arabica",IF(orders!I906="Lib","Liberica",""))))</f>
        <v>Arabica</v>
      </c>
      <c r="O906" t="str">
        <f t="shared" si="29"/>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4">
        <f>INDEX(products!$A$1:$G$49,MATCH(orders!$D907,products!$A$1:$A$49,0),MATCH(orders!L$1,products!$A$1:$G$1,0))</f>
        <v>6.75</v>
      </c>
      <c r="M907" s="4">
        <f t="shared" si="28"/>
        <v>40.5</v>
      </c>
      <c r="N907" t="str">
        <f>IF(I907="Rob","Robusta",IF(orders!I907="Exc","Excelsa",IF(orders!I907="Ara","Arabica",IF(orders!I907="Lib","Liberica",""))))</f>
        <v>Arabica</v>
      </c>
      <c r="O907" t="str">
        <f t="shared" si="29"/>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4">
        <f>INDEX(products!$A$1:$G$49,MATCH(orders!$D908,products!$A$1:$A$49,0),MATCH(orders!L$1,products!$A$1:$G$1,0))</f>
        <v>6.75</v>
      </c>
      <c r="M908" s="4">
        <f t="shared" si="28"/>
        <v>27</v>
      </c>
      <c r="N908" t="str">
        <f>IF(I908="Rob","Robusta",IF(orders!I908="Exc","Excelsa",IF(orders!I908="Ara","Arabica",IF(orders!I908="Lib","Liberica",""))))</f>
        <v>Arabica</v>
      </c>
      <c r="O908" t="str">
        <f t="shared" si="29"/>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4">
        <f>INDEX(products!$A$1:$G$49,MATCH(orders!$D909,products!$A$1:$A$49,0),MATCH(orders!L$1,products!$A$1:$G$1,0))</f>
        <v>12.95</v>
      </c>
      <c r="M909" s="4">
        <f t="shared" si="28"/>
        <v>38.849999999999994</v>
      </c>
      <c r="N909" t="str">
        <f>IF(I909="Rob","Robusta",IF(orders!I909="Exc","Excelsa",IF(orders!I909="Ara","Arabica",IF(orders!I909="Lib","Liberica",""))))</f>
        <v>Liberica</v>
      </c>
      <c r="O909" t="str">
        <f t="shared" si="29"/>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4">
        <f>INDEX(products!$A$1:$G$49,MATCH(orders!$D910,products!$A$1:$A$49,0),MATCH(orders!L$1,products!$A$1:$G$1,0))</f>
        <v>11.95</v>
      </c>
      <c r="M910" s="4">
        <f t="shared" si="28"/>
        <v>59.75</v>
      </c>
      <c r="N910" t="str">
        <f>IF(I910="Rob","Robusta",IF(orders!I910="Exc","Excelsa",IF(orders!I910="Ara","Arabica",IF(orders!I910="Lib","Liberica",""))))</f>
        <v>Robusta</v>
      </c>
      <c r="O910" t="str">
        <f t="shared" si="29"/>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4">
        <f>INDEX(products!$A$1:$G$49,MATCH(orders!$D911,products!$A$1:$A$49,0),MATCH(orders!L$1,products!$A$1:$G$1,0))</f>
        <v>3.5849999999999995</v>
      </c>
      <c r="M911" s="4">
        <f t="shared" si="28"/>
        <v>10.754999999999999</v>
      </c>
      <c r="N911" t="str">
        <f>IF(I911="Rob","Robusta",IF(orders!I911="Exc","Excelsa",IF(orders!I911="Ara","Arabica",IF(orders!I911="Lib","Liberica",""))))</f>
        <v>Robusta</v>
      </c>
      <c r="O911" t="str">
        <f t="shared" si="29"/>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4">
        <f>INDEX(products!$A$1:$G$49,MATCH(orders!$D912,products!$A$1:$A$49,0),MATCH(orders!L$1,products!$A$1:$G$1,0))</f>
        <v>22.884999999999998</v>
      </c>
      <c r="M912" s="4">
        <f t="shared" si="28"/>
        <v>91.539999999999992</v>
      </c>
      <c r="N912" t="str">
        <f>IF(I912="Rob","Robusta",IF(orders!I912="Exc","Excelsa",IF(orders!I912="Ara","Arabica",IF(orders!I912="Lib","Liberica",""))))</f>
        <v>Arabica</v>
      </c>
      <c r="O912" t="str">
        <f t="shared" si="29"/>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4">
        <f>INDEX(products!$A$1:$G$49,MATCH(orders!$D913,products!$A$1:$A$49,0),MATCH(orders!L$1,products!$A$1:$G$1,0))</f>
        <v>11.25</v>
      </c>
      <c r="M913" s="4">
        <f t="shared" si="28"/>
        <v>45</v>
      </c>
      <c r="N913" t="str">
        <f>IF(I913="Rob","Robusta",IF(orders!I913="Exc","Excelsa",IF(orders!I913="Ara","Arabica",IF(orders!I913="Lib","Liberica",""))))</f>
        <v>Arabica</v>
      </c>
      <c r="O913" t="str">
        <f t="shared" si="29"/>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4">
        <f>INDEX(products!$A$1:$G$49,MATCH(orders!$D914,products!$A$1:$A$49,0),MATCH(orders!L$1,products!$A$1:$G$1,0))</f>
        <v>22.884999999999998</v>
      </c>
      <c r="M914" s="4">
        <f t="shared" si="28"/>
        <v>137.31</v>
      </c>
      <c r="N914" t="str">
        <f>IF(I914="Rob","Robusta",IF(orders!I914="Exc","Excelsa",IF(orders!I914="Ara","Arabica",IF(orders!I914="Lib","Liberica",""))))</f>
        <v>Robusta</v>
      </c>
      <c r="O914" t="str">
        <f t="shared" si="29"/>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4">
        <f>INDEX(products!$A$1:$G$49,MATCH(orders!$D915,products!$A$1:$A$49,0),MATCH(orders!L$1,products!$A$1:$G$1,0))</f>
        <v>6.75</v>
      </c>
      <c r="M915" s="4">
        <f t="shared" si="28"/>
        <v>6.75</v>
      </c>
      <c r="N915" t="str">
        <f>IF(I915="Rob","Robusta",IF(orders!I915="Exc","Excelsa",IF(orders!I915="Ara","Arabica",IF(orders!I915="Lib","Liberica",""))))</f>
        <v>Arabica</v>
      </c>
      <c r="O915" t="str">
        <f t="shared" si="29"/>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4">
        <f>INDEX(products!$A$1:$G$49,MATCH(orders!$D916,products!$A$1:$A$49,0),MATCH(orders!L$1,products!$A$1:$G$1,0))</f>
        <v>11.25</v>
      </c>
      <c r="M916" s="4">
        <f t="shared" si="28"/>
        <v>45</v>
      </c>
      <c r="N916" t="str">
        <f>IF(I916="Rob","Robusta",IF(orders!I916="Exc","Excelsa",IF(orders!I916="Ara","Arabica",IF(orders!I916="Lib","Liberica",""))))</f>
        <v>Arabica</v>
      </c>
      <c r="O916" t="str">
        <f t="shared" si="29"/>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4">
        <f>INDEX(products!$A$1:$G$49,MATCH(orders!$D917,products!$A$1:$A$49,0),MATCH(orders!L$1,products!$A$1:$G$1,0))</f>
        <v>27.945</v>
      </c>
      <c r="M917" s="4">
        <f t="shared" si="28"/>
        <v>83.835000000000008</v>
      </c>
      <c r="N917" t="str">
        <f>IF(I917="Rob","Robusta",IF(orders!I917="Exc","Excelsa",IF(orders!I917="Ara","Arabica",IF(orders!I917="Lib","Liberica",""))))</f>
        <v>Excelsa</v>
      </c>
      <c r="O917" t="str">
        <f t="shared" si="29"/>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4">
        <f>INDEX(products!$A$1:$G$49,MATCH(orders!$D918,products!$A$1:$A$49,0),MATCH(orders!L$1,products!$A$1:$G$1,0))</f>
        <v>3.645</v>
      </c>
      <c r="M918" s="4">
        <f t="shared" si="28"/>
        <v>3.645</v>
      </c>
      <c r="N918" t="str">
        <f>IF(I918="Rob","Robusta",IF(orders!I918="Exc","Excelsa",IF(orders!I918="Ara","Arabica",IF(orders!I918="Lib","Liberica",""))))</f>
        <v>Excelsa</v>
      </c>
      <c r="O918" t="str">
        <f t="shared" si="29"/>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4">
        <f>INDEX(products!$A$1:$G$49,MATCH(orders!$D919,products!$A$1:$A$49,0),MATCH(orders!L$1,products!$A$1:$G$1,0))</f>
        <v>6.75</v>
      </c>
      <c r="M919" s="4">
        <f t="shared" si="28"/>
        <v>6.75</v>
      </c>
      <c r="N919" t="str">
        <f>IF(I919="Rob","Robusta",IF(orders!I919="Exc","Excelsa",IF(orders!I919="Ara","Arabica",IF(orders!I919="Lib","Liberica",""))))</f>
        <v>Arabica</v>
      </c>
      <c r="O919" t="str">
        <f t="shared" si="29"/>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4">
        <f>INDEX(products!$A$1:$G$49,MATCH(orders!$D920,products!$A$1:$A$49,0),MATCH(orders!L$1,products!$A$1:$G$1,0))</f>
        <v>7.29</v>
      </c>
      <c r="M920" s="4">
        <f t="shared" si="28"/>
        <v>21.87</v>
      </c>
      <c r="N920" t="str">
        <f>IF(I920="Rob","Robusta",IF(orders!I920="Exc","Excelsa",IF(orders!I920="Ara","Arabica",IF(orders!I920="Lib","Liberica",""))))</f>
        <v>Excelsa</v>
      </c>
      <c r="O920" t="str">
        <f t="shared" si="29"/>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4">
        <f>INDEX(products!$A$1:$G$49,MATCH(orders!$D921,products!$A$1:$A$49,0),MATCH(orders!L$1,products!$A$1:$G$1,0))</f>
        <v>2.6849999999999996</v>
      </c>
      <c r="M921" s="4">
        <f t="shared" si="28"/>
        <v>13.424999999999997</v>
      </c>
      <c r="N921" t="str">
        <f>IF(I921="Rob","Robusta",IF(orders!I921="Exc","Excelsa",IF(orders!I921="Ara","Arabica",IF(orders!I921="Lib","Liberica",""))))</f>
        <v>Robusta</v>
      </c>
      <c r="O921" t="str">
        <f t="shared" si="29"/>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4">
        <f>INDEX(products!$A$1:$G$49,MATCH(orders!$D922,products!$A$1:$A$49,0),MATCH(orders!L$1,products!$A$1:$G$1,0))</f>
        <v>20.584999999999997</v>
      </c>
      <c r="M922" s="4">
        <f t="shared" si="28"/>
        <v>123.50999999999999</v>
      </c>
      <c r="N922" t="str">
        <f>IF(I922="Rob","Robusta",IF(orders!I922="Exc","Excelsa",IF(orders!I922="Ara","Arabica",IF(orders!I922="Lib","Liberica",""))))</f>
        <v>Robusta</v>
      </c>
      <c r="O922" t="str">
        <f t="shared" si="29"/>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4">
        <f>INDEX(products!$A$1:$G$49,MATCH(orders!$D923,products!$A$1:$A$49,0),MATCH(orders!L$1,products!$A$1:$G$1,0))</f>
        <v>3.8849999999999998</v>
      </c>
      <c r="M923" s="4">
        <f t="shared" si="28"/>
        <v>7.77</v>
      </c>
      <c r="N923" t="str">
        <f>IF(I923="Rob","Robusta",IF(orders!I923="Exc","Excelsa",IF(orders!I923="Ara","Arabica",IF(orders!I923="Lib","Liberica",""))))</f>
        <v>Liberica</v>
      </c>
      <c r="O923" t="str">
        <f t="shared" si="29"/>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4">
        <f>INDEX(products!$A$1:$G$49,MATCH(orders!$D924,products!$A$1:$A$49,0),MATCH(orders!L$1,products!$A$1:$G$1,0))</f>
        <v>11.25</v>
      </c>
      <c r="M924" s="4">
        <f t="shared" si="28"/>
        <v>67.5</v>
      </c>
      <c r="N924" t="str">
        <f>IF(I924="Rob","Robusta",IF(orders!I924="Exc","Excelsa",IF(orders!I924="Ara","Arabica",IF(orders!I924="Lib","Liberica",""))))</f>
        <v>Arabica</v>
      </c>
      <c r="O924" t="str">
        <f t="shared" si="29"/>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4">
        <f>INDEX(products!$A$1:$G$49,MATCH(orders!$D925,products!$A$1:$A$49,0),MATCH(orders!L$1,products!$A$1:$G$1,0))</f>
        <v>27.945</v>
      </c>
      <c r="M925" s="4">
        <f t="shared" si="28"/>
        <v>27.945</v>
      </c>
      <c r="N925" t="str">
        <f>IF(I925="Rob","Robusta",IF(orders!I925="Exc","Excelsa",IF(orders!I925="Ara","Arabica",IF(orders!I925="Lib","Liberica",""))))</f>
        <v>Excelsa</v>
      </c>
      <c r="O925" t="str">
        <f t="shared" si="29"/>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4">
        <f>INDEX(products!$A$1:$G$49,MATCH(orders!$D926,products!$A$1:$A$49,0),MATCH(orders!L$1,products!$A$1:$G$1,0))</f>
        <v>29.784999999999997</v>
      </c>
      <c r="M926" s="4">
        <f t="shared" si="28"/>
        <v>89.35499999999999</v>
      </c>
      <c r="N926" t="str">
        <f>IF(I926="Rob","Robusta",IF(orders!I926="Exc","Excelsa",IF(orders!I926="Ara","Arabica",IF(orders!I926="Lib","Liberica",""))))</f>
        <v>Arabica</v>
      </c>
      <c r="O926" t="str">
        <f t="shared" si="29"/>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4">
        <f>INDEX(products!$A$1:$G$49,MATCH(orders!$D927,products!$A$1:$A$49,0),MATCH(orders!L$1,products!$A$1:$G$1,0))</f>
        <v>6.75</v>
      </c>
      <c r="M927" s="4">
        <f t="shared" si="28"/>
        <v>20.25</v>
      </c>
      <c r="N927" t="str">
        <f>IF(I927="Rob","Robusta",IF(orders!I927="Exc","Excelsa",IF(orders!I927="Ara","Arabica",IF(orders!I927="Lib","Liberica",""))))</f>
        <v>Arabica</v>
      </c>
      <c r="O927" t="str">
        <f t="shared" si="29"/>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4">
        <f>INDEX(products!$A$1:$G$49,MATCH(orders!$D928,products!$A$1:$A$49,0),MATCH(orders!L$1,products!$A$1:$G$1,0))</f>
        <v>6.75</v>
      </c>
      <c r="M928" s="4">
        <f t="shared" si="28"/>
        <v>33.75</v>
      </c>
      <c r="N928" t="str">
        <f>IF(I928="Rob","Robusta",IF(orders!I928="Exc","Excelsa",IF(orders!I928="Ara","Arabica",IF(orders!I928="Lib","Liberica",""))))</f>
        <v>Arabica</v>
      </c>
      <c r="O928" t="str">
        <f t="shared" si="29"/>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4">
        <f>INDEX(products!$A$1:$G$49,MATCH(orders!$D929,products!$A$1:$A$49,0),MATCH(orders!L$1,products!$A$1:$G$1,0))</f>
        <v>27.945</v>
      </c>
      <c r="M929" s="4">
        <f t="shared" si="28"/>
        <v>111.78</v>
      </c>
      <c r="N929" t="str">
        <f>IF(I929="Rob","Robusta",IF(orders!I929="Exc","Excelsa",IF(orders!I929="Ara","Arabica",IF(orders!I929="Lib","Liberica",""))))</f>
        <v>Excelsa</v>
      </c>
      <c r="O929" t="str">
        <f t="shared" si="29"/>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4">
        <f>INDEX(products!$A$1:$G$49,MATCH(orders!$D930,products!$A$1:$A$49,0),MATCH(orders!L$1,products!$A$1:$G$1,0))</f>
        <v>31.624999999999996</v>
      </c>
      <c r="M930" s="4">
        <f t="shared" si="28"/>
        <v>63.249999999999993</v>
      </c>
      <c r="N930" t="str">
        <f>IF(I930="Rob","Robusta",IF(orders!I930="Exc","Excelsa",IF(orders!I930="Ara","Arabica",IF(orders!I930="Lib","Liberica",""))))</f>
        <v>Excelsa</v>
      </c>
      <c r="O930" t="str">
        <f t="shared" si="29"/>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4">
        <f>INDEX(products!$A$1:$G$49,MATCH(orders!$D931,products!$A$1:$A$49,0),MATCH(orders!L$1,products!$A$1:$G$1,0))</f>
        <v>4.4550000000000001</v>
      </c>
      <c r="M931" s="4">
        <f t="shared" si="28"/>
        <v>8.91</v>
      </c>
      <c r="N931" t="str">
        <f>IF(I931="Rob","Robusta",IF(orders!I931="Exc","Excelsa",IF(orders!I931="Ara","Arabica",IF(orders!I931="Lib","Liberica",""))))</f>
        <v>Excelsa</v>
      </c>
      <c r="O931" t="str">
        <f t="shared" si="29"/>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4">
        <f>INDEX(products!$A$1:$G$49,MATCH(orders!$D932,products!$A$1:$A$49,0),MATCH(orders!L$1,products!$A$1:$G$1,0))</f>
        <v>12.15</v>
      </c>
      <c r="M932" s="4">
        <f t="shared" si="28"/>
        <v>12.15</v>
      </c>
      <c r="N932" t="str">
        <f>IF(I932="Rob","Robusta",IF(orders!I932="Exc","Excelsa",IF(orders!I932="Ara","Arabica",IF(orders!I932="Lib","Liberica",""))))</f>
        <v>Excelsa</v>
      </c>
      <c r="O932" t="str">
        <f t="shared" si="29"/>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4">
        <f>INDEX(products!$A$1:$G$49,MATCH(orders!$D933,products!$A$1:$A$49,0),MATCH(orders!L$1,products!$A$1:$G$1,0))</f>
        <v>5.97</v>
      </c>
      <c r="M933" s="4">
        <f t="shared" si="28"/>
        <v>23.88</v>
      </c>
      <c r="N933" t="str">
        <f>IF(I933="Rob","Robusta",IF(orders!I933="Exc","Excelsa",IF(orders!I933="Ara","Arabica",IF(orders!I933="Lib","Liberica",""))))</f>
        <v>Arabica</v>
      </c>
      <c r="O933" t="str">
        <f t="shared" si="29"/>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4">
        <f>INDEX(products!$A$1:$G$49,MATCH(orders!$D934,products!$A$1:$A$49,0),MATCH(orders!L$1,products!$A$1:$G$1,0))</f>
        <v>13.75</v>
      </c>
      <c r="M934" s="4">
        <f t="shared" si="28"/>
        <v>55</v>
      </c>
      <c r="N934" t="str">
        <f>IF(I934="Rob","Robusta",IF(orders!I934="Exc","Excelsa",IF(orders!I934="Ara","Arabica",IF(orders!I934="Lib","Liberica",""))))</f>
        <v>Excelsa</v>
      </c>
      <c r="O934" t="str">
        <f t="shared" si="29"/>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4">
        <f>INDEX(products!$A$1:$G$49,MATCH(orders!$D935,products!$A$1:$A$49,0),MATCH(orders!L$1,products!$A$1:$G$1,0))</f>
        <v>8.9499999999999993</v>
      </c>
      <c r="M935" s="4">
        <f t="shared" si="28"/>
        <v>26.849999999999998</v>
      </c>
      <c r="N935" t="str">
        <f>IF(I935="Rob","Robusta",IF(orders!I935="Exc","Excelsa",IF(orders!I935="Ara","Arabica",IF(orders!I935="Lib","Liberica",""))))</f>
        <v>Robusta</v>
      </c>
      <c r="O935" t="str">
        <f t="shared" si="29"/>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4">
        <f>INDEX(products!$A$1:$G$49,MATCH(orders!$D936,products!$A$1:$A$49,0),MATCH(orders!L$1,products!$A$1:$G$1,0))</f>
        <v>22.884999999999998</v>
      </c>
      <c r="M936" s="4">
        <f t="shared" si="28"/>
        <v>114.42499999999998</v>
      </c>
      <c r="N936" t="str">
        <f>IF(I936="Rob","Robusta",IF(orders!I936="Exc","Excelsa",IF(orders!I936="Ara","Arabica",IF(orders!I936="Lib","Liberica",""))))</f>
        <v>Robusta</v>
      </c>
      <c r="O936" t="str">
        <f t="shared" si="29"/>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4">
        <f>INDEX(products!$A$1:$G$49,MATCH(orders!$D937,products!$A$1:$A$49,0),MATCH(orders!L$1,products!$A$1:$G$1,0))</f>
        <v>25.874999999999996</v>
      </c>
      <c r="M937" s="4">
        <f t="shared" si="28"/>
        <v>155.24999999999997</v>
      </c>
      <c r="N937" t="str">
        <f>IF(I937="Rob","Robusta",IF(orders!I937="Exc","Excelsa",IF(orders!I937="Ara","Arabica",IF(orders!I937="Lib","Liberica",""))))</f>
        <v>Arabica</v>
      </c>
      <c r="O937" t="str">
        <f t="shared" si="29"/>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4">
        <f>INDEX(products!$A$1:$G$49,MATCH(orders!$D938,products!$A$1:$A$49,0),MATCH(orders!L$1,products!$A$1:$G$1,0))</f>
        <v>7.77</v>
      </c>
      <c r="M938" s="4">
        <f t="shared" si="28"/>
        <v>23.31</v>
      </c>
      <c r="N938" t="str">
        <f>IF(I938="Rob","Robusta",IF(orders!I938="Exc","Excelsa",IF(orders!I938="Ara","Arabica",IF(orders!I938="Lib","Liberica",""))))</f>
        <v>Liberica</v>
      </c>
      <c r="O938" t="str">
        <f t="shared" si="29"/>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4">
        <f>INDEX(products!$A$1:$G$49,MATCH(orders!$D939,products!$A$1:$A$49,0),MATCH(orders!L$1,products!$A$1:$G$1,0))</f>
        <v>22.884999999999998</v>
      </c>
      <c r="M939" s="4">
        <f t="shared" si="28"/>
        <v>91.539999999999992</v>
      </c>
      <c r="N939" t="str">
        <f>IF(I939="Rob","Robusta",IF(orders!I939="Exc","Excelsa",IF(orders!I939="Ara","Arabica",IF(orders!I939="Lib","Liberica",""))))</f>
        <v>Robusta</v>
      </c>
      <c r="O939" t="str">
        <f t="shared" si="29"/>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4">
        <f>INDEX(products!$A$1:$G$49,MATCH(orders!$D940,products!$A$1:$A$49,0),MATCH(orders!L$1,products!$A$1:$G$1,0))</f>
        <v>14.85</v>
      </c>
      <c r="M940" s="4">
        <f t="shared" si="28"/>
        <v>74.25</v>
      </c>
      <c r="N940" t="str">
        <f>IF(I940="Rob","Robusta",IF(orders!I940="Exc","Excelsa",IF(orders!I940="Ara","Arabica",IF(orders!I940="Lib","Liberica",""))))</f>
        <v>Excelsa</v>
      </c>
      <c r="O940" t="str">
        <f t="shared" si="29"/>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4">
        <f>INDEX(products!$A$1:$G$49,MATCH(orders!$D941,products!$A$1:$A$49,0),MATCH(orders!L$1,products!$A$1:$G$1,0))</f>
        <v>4.7549999999999999</v>
      </c>
      <c r="M941" s="4">
        <f t="shared" si="28"/>
        <v>28.53</v>
      </c>
      <c r="N941" t="str">
        <f>IF(I941="Rob","Robusta",IF(orders!I941="Exc","Excelsa",IF(orders!I941="Ara","Arabica",IF(orders!I941="Lib","Liberica",""))))</f>
        <v>Liberica</v>
      </c>
      <c r="O941" t="str">
        <f t="shared" si="29"/>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4">
        <f>INDEX(products!$A$1:$G$49,MATCH(orders!$D942,products!$A$1:$A$49,0),MATCH(orders!L$1,products!$A$1:$G$1,0))</f>
        <v>7.169999999999999</v>
      </c>
      <c r="M942" s="4">
        <f t="shared" si="28"/>
        <v>14.339999999999998</v>
      </c>
      <c r="N942" t="str">
        <f>IF(I942="Rob","Robusta",IF(orders!I942="Exc","Excelsa",IF(orders!I942="Ara","Arabica",IF(orders!I942="Lib","Liberica",""))))</f>
        <v>Robusta</v>
      </c>
      <c r="O942" t="str">
        <f t="shared" si="29"/>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4">
        <f>INDEX(products!$A$1:$G$49,MATCH(orders!$D943,products!$A$1:$A$49,0),MATCH(orders!L$1,products!$A$1:$G$1,0))</f>
        <v>7.77</v>
      </c>
      <c r="M943" s="4">
        <f t="shared" si="28"/>
        <v>15.54</v>
      </c>
      <c r="N943" t="str">
        <f>IF(I943="Rob","Robusta",IF(orders!I943="Exc","Excelsa",IF(orders!I943="Ara","Arabica",IF(orders!I943="Lib","Liberica",""))))</f>
        <v>Arabica</v>
      </c>
      <c r="O943" t="str">
        <f t="shared" si="29"/>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4">
        <f>INDEX(products!$A$1:$G$49,MATCH(orders!$D944,products!$A$1:$A$49,0),MATCH(orders!L$1,products!$A$1:$G$1,0))</f>
        <v>11.95</v>
      </c>
      <c r="M944" s="4">
        <f t="shared" si="28"/>
        <v>35.849999999999994</v>
      </c>
      <c r="N944" t="str">
        <f>IF(I944="Rob","Robusta",IF(orders!I944="Exc","Excelsa",IF(orders!I944="Ara","Arabica",IF(orders!I944="Lib","Liberica",""))))</f>
        <v>Robusta</v>
      </c>
      <c r="O944" t="str">
        <f t="shared" si="29"/>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4">
        <f>INDEX(products!$A$1:$G$49,MATCH(orders!$D945,products!$A$1:$A$49,0),MATCH(orders!L$1,products!$A$1:$G$1,0))</f>
        <v>7.77</v>
      </c>
      <c r="M945" s="4">
        <f t="shared" si="28"/>
        <v>46.62</v>
      </c>
      <c r="N945" t="str">
        <f>IF(I945="Rob","Robusta",IF(orders!I945="Exc","Excelsa",IF(orders!I945="Ara","Arabica",IF(orders!I945="Lib","Liberica",""))))</f>
        <v>Arabica</v>
      </c>
      <c r="O945" t="str">
        <f t="shared" si="29"/>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4">
        <f>INDEX(products!$A$1:$G$49,MATCH(orders!$D946,products!$A$1:$A$49,0),MATCH(orders!L$1,products!$A$1:$G$1,0))</f>
        <v>7.169999999999999</v>
      </c>
      <c r="M946" s="4">
        <f t="shared" si="28"/>
        <v>35.849999999999994</v>
      </c>
      <c r="N946" t="str">
        <f>IF(I946="Rob","Robusta",IF(orders!I946="Exc","Excelsa",IF(orders!I946="Ara","Arabica",IF(orders!I946="Lib","Liberica",""))))</f>
        <v>Robusta</v>
      </c>
      <c r="O946" t="str">
        <f t="shared" si="29"/>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4">
        <f>INDEX(products!$A$1:$G$49,MATCH(orders!$D947,products!$A$1:$A$49,0),MATCH(orders!L$1,products!$A$1:$G$1,0))</f>
        <v>29.784999999999997</v>
      </c>
      <c r="M947" s="4">
        <f t="shared" si="28"/>
        <v>119.13999999999999</v>
      </c>
      <c r="N947" t="str">
        <f>IF(I947="Rob","Robusta",IF(orders!I947="Exc","Excelsa",IF(orders!I947="Ara","Arabica",IF(orders!I947="Lib","Liberica",""))))</f>
        <v>Liberica</v>
      </c>
      <c r="O947" t="str">
        <f t="shared" si="29"/>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4">
        <f>INDEX(products!$A$1:$G$49,MATCH(orders!$D948,products!$A$1:$A$49,0),MATCH(orders!L$1,products!$A$1:$G$1,0))</f>
        <v>7.77</v>
      </c>
      <c r="M948" s="4">
        <f t="shared" si="28"/>
        <v>23.31</v>
      </c>
      <c r="N948" t="str">
        <f>IF(I948="Rob","Robusta",IF(orders!I948="Exc","Excelsa",IF(orders!I948="Ara","Arabica",IF(orders!I948="Lib","Liberica",""))))</f>
        <v>Liberica</v>
      </c>
      <c r="O948" t="str">
        <f t="shared" si="29"/>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4">
        <f>INDEX(products!$A$1:$G$49,MATCH(orders!$D949,products!$A$1:$A$49,0),MATCH(orders!L$1,products!$A$1:$G$1,0))</f>
        <v>11.25</v>
      </c>
      <c r="M949" s="4">
        <f t="shared" si="28"/>
        <v>11.25</v>
      </c>
      <c r="N949" t="str">
        <f>IF(I949="Rob","Robusta",IF(orders!I949="Exc","Excelsa",IF(orders!I949="Ara","Arabica",IF(orders!I949="Lib","Liberica",""))))</f>
        <v>Arabica</v>
      </c>
      <c r="O949" t="str">
        <f t="shared" si="29"/>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4">
        <f>INDEX(products!$A$1:$G$49,MATCH(orders!$D950,products!$A$1:$A$49,0),MATCH(orders!L$1,products!$A$1:$G$1,0))</f>
        <v>27.945</v>
      </c>
      <c r="M950" s="4">
        <f t="shared" si="28"/>
        <v>83.835000000000008</v>
      </c>
      <c r="N950" t="str">
        <f>IF(I950="Rob","Robusta",IF(orders!I950="Exc","Excelsa",IF(orders!I950="Ara","Arabica",IF(orders!I950="Lib","Liberica",""))))</f>
        <v>Excelsa</v>
      </c>
      <c r="O950" t="str">
        <f t="shared" si="29"/>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4">
        <f>INDEX(products!$A$1:$G$49,MATCH(orders!$D951,products!$A$1:$A$49,0),MATCH(orders!L$1,products!$A$1:$G$1,0))</f>
        <v>27.484999999999996</v>
      </c>
      <c r="M951" s="4">
        <f t="shared" si="28"/>
        <v>109.93999999999998</v>
      </c>
      <c r="N951" t="str">
        <f>IF(I951="Rob","Robusta",IF(orders!I951="Exc","Excelsa",IF(orders!I951="Ara","Arabica",IF(orders!I951="Lib","Liberica",""))))</f>
        <v>Robusta</v>
      </c>
      <c r="O951" t="str">
        <f t="shared" si="29"/>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4">
        <f>INDEX(products!$A$1:$G$49,MATCH(orders!$D952,products!$A$1:$A$49,0),MATCH(orders!L$1,products!$A$1:$G$1,0))</f>
        <v>3.5849999999999995</v>
      </c>
      <c r="M952" s="4">
        <f t="shared" si="28"/>
        <v>14.339999999999998</v>
      </c>
      <c r="N952" t="str">
        <f>IF(I952="Rob","Robusta",IF(orders!I952="Exc","Excelsa",IF(orders!I952="Ara","Arabica",IF(orders!I952="Lib","Liberica",""))))</f>
        <v>Robusta</v>
      </c>
      <c r="O952" t="str">
        <f t="shared" si="29"/>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4">
        <f>INDEX(products!$A$1:$G$49,MATCH(orders!$D953,products!$A$1:$A$49,0),MATCH(orders!L$1,products!$A$1:$G$1,0))</f>
        <v>3.5849999999999995</v>
      </c>
      <c r="M953" s="4">
        <f t="shared" si="28"/>
        <v>21.509999999999998</v>
      </c>
      <c r="N953" t="str">
        <f>IF(I953="Rob","Robusta",IF(orders!I953="Exc","Excelsa",IF(orders!I953="Ara","Arabica",IF(orders!I953="Lib","Liberica",""))))</f>
        <v>Robusta</v>
      </c>
      <c r="O953" t="str">
        <f t="shared" si="29"/>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4">
        <f>INDEX(products!$A$1:$G$49,MATCH(orders!$D954,products!$A$1:$A$49,0),MATCH(orders!L$1,products!$A$1:$G$1,0))</f>
        <v>11.25</v>
      </c>
      <c r="M954" s="4">
        <f t="shared" si="28"/>
        <v>22.5</v>
      </c>
      <c r="N954" t="str">
        <f>IF(I954="Rob","Robusta",IF(orders!I954="Exc","Excelsa",IF(orders!I954="Ara","Arabica",IF(orders!I954="Lib","Liberica",""))))</f>
        <v>Arabica</v>
      </c>
      <c r="O954" t="str">
        <f t="shared" si="29"/>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4">
        <f>INDEX(products!$A$1:$G$49,MATCH(orders!$D955,products!$A$1:$A$49,0),MATCH(orders!L$1,products!$A$1:$G$1,0))</f>
        <v>3.8849999999999998</v>
      </c>
      <c r="M955" s="4">
        <f t="shared" si="28"/>
        <v>3.8849999999999998</v>
      </c>
      <c r="N955" t="str">
        <f>IF(I955="Rob","Robusta",IF(orders!I955="Exc","Excelsa",IF(orders!I955="Ara","Arabica",IF(orders!I955="Lib","Liberica",""))))</f>
        <v>Arabica</v>
      </c>
      <c r="O955" t="str">
        <f t="shared" si="29"/>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4">
        <f>INDEX(products!$A$1:$G$49,MATCH(orders!$D956,products!$A$1:$A$49,0),MATCH(orders!L$1,products!$A$1:$G$1,0))</f>
        <v>27.945</v>
      </c>
      <c r="M956" s="4">
        <f t="shared" si="28"/>
        <v>27.945</v>
      </c>
      <c r="N956" t="str">
        <f>IF(I956="Rob","Robusta",IF(orders!I956="Exc","Excelsa",IF(orders!I956="Ara","Arabica",IF(orders!I956="Lib","Liberica",""))))</f>
        <v>Excelsa</v>
      </c>
      <c r="O956" t="str">
        <f t="shared" si="29"/>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4">
        <f>INDEX(products!$A$1:$G$49,MATCH(orders!$D957,products!$A$1:$A$49,0),MATCH(orders!L$1,products!$A$1:$G$1,0))</f>
        <v>34.154999999999994</v>
      </c>
      <c r="M957" s="4">
        <f t="shared" si="28"/>
        <v>170.77499999999998</v>
      </c>
      <c r="N957" t="str">
        <f>IF(I957="Rob","Robusta",IF(orders!I957="Exc","Excelsa",IF(orders!I957="Ara","Arabica",IF(orders!I957="Lib","Liberica",""))))</f>
        <v>Excelsa</v>
      </c>
      <c r="O957" t="str">
        <f t="shared" si="29"/>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4">
        <f>INDEX(products!$A$1:$G$49,MATCH(orders!$D958,products!$A$1:$A$49,0),MATCH(orders!L$1,products!$A$1:$G$1,0))</f>
        <v>27.484999999999996</v>
      </c>
      <c r="M958" s="4">
        <f t="shared" si="28"/>
        <v>54.969999999999992</v>
      </c>
      <c r="N958" t="str">
        <f>IF(I958="Rob","Robusta",IF(orders!I958="Exc","Excelsa",IF(orders!I958="Ara","Arabica",IF(orders!I958="Lib","Liberica",""))))</f>
        <v>Robusta</v>
      </c>
      <c r="O958" t="str">
        <f t="shared" si="29"/>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4">
        <f>INDEX(products!$A$1:$G$49,MATCH(orders!$D959,products!$A$1:$A$49,0),MATCH(orders!L$1,products!$A$1:$G$1,0))</f>
        <v>14.85</v>
      </c>
      <c r="M959" s="4">
        <f t="shared" si="28"/>
        <v>14.85</v>
      </c>
      <c r="N959" t="str">
        <f>IF(I959="Rob","Robusta",IF(orders!I959="Exc","Excelsa",IF(orders!I959="Ara","Arabica",IF(orders!I959="Lib","Liberica",""))))</f>
        <v>Excelsa</v>
      </c>
      <c r="O959" t="str">
        <f t="shared" si="29"/>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4">
        <f>INDEX(products!$A$1:$G$49,MATCH(orders!$D960,products!$A$1:$A$49,0),MATCH(orders!L$1,products!$A$1:$G$1,0))</f>
        <v>3.8849999999999998</v>
      </c>
      <c r="M960" s="4">
        <f t="shared" si="28"/>
        <v>7.77</v>
      </c>
      <c r="N960" t="str">
        <f>IF(I960="Rob","Robusta",IF(orders!I960="Exc","Excelsa",IF(orders!I960="Ara","Arabica",IF(orders!I960="Lib","Liberica",""))))</f>
        <v>Arabica</v>
      </c>
      <c r="O960" t="str">
        <f t="shared" si="29"/>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4">
        <f>INDEX(products!$A$1:$G$49,MATCH(orders!$D961,products!$A$1:$A$49,0),MATCH(orders!L$1,products!$A$1:$G$1,0))</f>
        <v>4.7549999999999999</v>
      </c>
      <c r="M961" s="4">
        <f t="shared" si="28"/>
        <v>23.774999999999999</v>
      </c>
      <c r="N961" t="str">
        <f>IF(I961="Rob","Robusta",IF(orders!I961="Exc","Excelsa",IF(orders!I961="Ara","Arabica",IF(orders!I961="Lib","Liberica",""))))</f>
        <v>Liberica</v>
      </c>
      <c r="O961" t="str">
        <f t="shared" si="29"/>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4">
        <f>INDEX(products!$A$1:$G$49,MATCH(orders!$D962,products!$A$1:$A$49,0),MATCH(orders!L$1,products!$A$1:$G$1,0))</f>
        <v>15.85</v>
      </c>
      <c r="M962" s="4">
        <f t="shared" si="28"/>
        <v>79.25</v>
      </c>
      <c r="N962" t="str">
        <f>IF(I962="Rob","Robusta",IF(orders!I962="Exc","Excelsa",IF(orders!I962="Ara","Arabica",IF(orders!I962="Lib","Liberica",""))))</f>
        <v>Liberica</v>
      </c>
      <c r="O962" t="str">
        <f t="shared" si="29"/>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4">
        <f>INDEX(products!$A$1:$G$49,MATCH(orders!$D963,products!$A$1:$A$49,0),MATCH(orders!L$1,products!$A$1:$G$1,0))</f>
        <v>22.884999999999998</v>
      </c>
      <c r="M963" s="4">
        <f t="shared" ref="M963:M1001" si="30">E963*L963</f>
        <v>45.769999999999996</v>
      </c>
      <c r="N963" t="str">
        <f>IF(I963="Rob","Robusta",IF(orders!I963="Exc","Excelsa",IF(orders!I963="Ara","Arabica",IF(orders!I963="Lib","Liberica",""))))</f>
        <v>Arabica</v>
      </c>
      <c r="O963" t="str">
        <f t="shared" ref="O963:O1001" si="31">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4">
        <f>INDEX(products!$A$1:$G$49,MATCH(orders!$D964,products!$A$1:$A$49,0),MATCH(orders!L$1,products!$A$1:$G$1,0))</f>
        <v>8.9499999999999993</v>
      </c>
      <c r="M964" s="4">
        <f t="shared" si="30"/>
        <v>8.9499999999999993</v>
      </c>
      <c r="N964" t="str">
        <f>IF(I964="Rob","Robusta",IF(orders!I964="Exc","Excelsa",IF(orders!I964="Ara","Arabica",IF(orders!I964="Lib","Liberica",""))))</f>
        <v>Robusta</v>
      </c>
      <c r="O964" t="str">
        <f t="shared" si="31"/>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4">
        <f>INDEX(products!$A$1:$G$49,MATCH(orders!$D965,products!$A$1:$A$49,0),MATCH(orders!L$1,products!$A$1:$G$1,0))</f>
        <v>5.97</v>
      </c>
      <c r="M965" s="4">
        <f t="shared" si="30"/>
        <v>23.88</v>
      </c>
      <c r="N965" t="str">
        <f>IF(I965="Rob","Robusta",IF(orders!I965="Exc","Excelsa",IF(orders!I965="Ara","Arabica",IF(orders!I965="Lib","Liberica",""))))</f>
        <v>Robusta</v>
      </c>
      <c r="O965" t="str">
        <f t="shared" si="31"/>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4">
        <f>INDEX(products!$A$1:$G$49,MATCH(orders!$D966,products!$A$1:$A$49,0),MATCH(orders!L$1,products!$A$1:$G$1,0))</f>
        <v>4.4550000000000001</v>
      </c>
      <c r="M966" s="4">
        <f t="shared" si="30"/>
        <v>22.274999999999999</v>
      </c>
      <c r="N966" t="str">
        <f>IF(I966="Rob","Robusta",IF(orders!I966="Exc","Excelsa",IF(orders!I966="Ara","Arabica",IF(orders!I966="Lib","Liberica",""))))</f>
        <v>Excelsa</v>
      </c>
      <c r="O966" t="str">
        <f t="shared" si="31"/>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4">
        <f>INDEX(products!$A$1:$G$49,MATCH(orders!$D967,products!$A$1:$A$49,0),MATCH(orders!L$1,products!$A$1:$G$1,0))</f>
        <v>9.9499999999999993</v>
      </c>
      <c r="M967" s="4">
        <f t="shared" si="30"/>
        <v>29.849999999999998</v>
      </c>
      <c r="N967" t="str">
        <f>IF(I967="Rob","Robusta",IF(orders!I967="Exc","Excelsa",IF(orders!I967="Ara","Arabica",IF(orders!I967="Lib","Liberica",""))))</f>
        <v>Robusta</v>
      </c>
      <c r="O967" t="str">
        <f t="shared" si="31"/>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4">
        <f>INDEX(products!$A$1:$G$49,MATCH(orders!$D968,products!$A$1:$A$49,0),MATCH(orders!L$1,products!$A$1:$G$1,0))</f>
        <v>8.91</v>
      </c>
      <c r="M968" s="4">
        <f t="shared" si="30"/>
        <v>53.46</v>
      </c>
      <c r="N968" t="str">
        <f>IF(I968="Rob","Robusta",IF(orders!I968="Exc","Excelsa",IF(orders!I968="Ara","Arabica",IF(orders!I968="Lib","Liberica",""))))</f>
        <v>Excelsa</v>
      </c>
      <c r="O968" t="str">
        <f t="shared" si="31"/>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4">
        <f>INDEX(products!$A$1:$G$49,MATCH(orders!$D969,products!$A$1:$A$49,0),MATCH(orders!L$1,products!$A$1:$G$1,0))</f>
        <v>2.6849999999999996</v>
      </c>
      <c r="M969" s="4">
        <f t="shared" si="30"/>
        <v>2.6849999999999996</v>
      </c>
      <c r="N969" t="str">
        <f>IF(I969="Rob","Robusta",IF(orders!I969="Exc","Excelsa",IF(orders!I969="Ara","Arabica",IF(orders!I969="Lib","Liberica",""))))</f>
        <v>Robusta</v>
      </c>
      <c r="O969" t="str">
        <f t="shared" si="31"/>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4">
        <f>INDEX(products!$A$1:$G$49,MATCH(orders!$D970,products!$A$1:$A$49,0),MATCH(orders!L$1,products!$A$1:$G$1,0))</f>
        <v>2.9849999999999999</v>
      </c>
      <c r="M970" s="4">
        <f t="shared" si="30"/>
        <v>5.97</v>
      </c>
      <c r="N970" t="str">
        <f>IF(I970="Rob","Robusta",IF(orders!I970="Exc","Excelsa",IF(orders!I970="Ara","Arabica",IF(orders!I970="Lib","Liberica",""))))</f>
        <v>Robusta</v>
      </c>
      <c r="O970" t="str">
        <f t="shared" si="31"/>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4">
        <f>INDEX(products!$A$1:$G$49,MATCH(orders!$D971,products!$A$1:$A$49,0),MATCH(orders!L$1,products!$A$1:$G$1,0))</f>
        <v>12.95</v>
      </c>
      <c r="M971" s="4">
        <f t="shared" si="30"/>
        <v>12.95</v>
      </c>
      <c r="N971" t="str">
        <f>IF(I971="Rob","Robusta",IF(orders!I971="Exc","Excelsa",IF(orders!I971="Ara","Arabica",IF(orders!I971="Lib","Liberica",""))))</f>
        <v>Liberica</v>
      </c>
      <c r="O971" t="str">
        <f t="shared" si="31"/>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4">
        <f>INDEX(products!$A$1:$G$49,MATCH(orders!$D972,products!$A$1:$A$49,0),MATCH(orders!L$1,products!$A$1:$G$1,0))</f>
        <v>8.25</v>
      </c>
      <c r="M972" s="4">
        <f t="shared" si="30"/>
        <v>8.25</v>
      </c>
      <c r="N972" t="str">
        <f>IF(I972="Rob","Robusta",IF(orders!I972="Exc","Excelsa",IF(orders!I972="Ara","Arabica",IF(orders!I972="Lib","Liberica",""))))</f>
        <v>Excelsa</v>
      </c>
      <c r="O972" t="str">
        <f t="shared" si="31"/>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4">
        <f>INDEX(products!$A$1:$G$49,MATCH(orders!$D973,products!$A$1:$A$49,0),MATCH(orders!L$1,products!$A$1:$G$1,0))</f>
        <v>29.784999999999997</v>
      </c>
      <c r="M973" s="4">
        <f t="shared" si="30"/>
        <v>148.92499999999998</v>
      </c>
      <c r="N973" t="str">
        <f>IF(I973="Rob","Robusta",IF(orders!I973="Exc","Excelsa",IF(orders!I973="Ara","Arabica",IF(orders!I973="Lib","Liberica",""))))</f>
        <v>Arabica</v>
      </c>
      <c r="O973" t="str">
        <f t="shared" si="31"/>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4">
        <f>INDEX(products!$A$1:$G$49,MATCH(orders!$D974,products!$A$1:$A$49,0),MATCH(orders!L$1,products!$A$1:$G$1,0))</f>
        <v>29.784999999999997</v>
      </c>
      <c r="M974" s="4">
        <f t="shared" si="30"/>
        <v>89.35499999999999</v>
      </c>
      <c r="N974" t="str">
        <f>IF(I974="Rob","Robusta",IF(orders!I974="Exc","Excelsa",IF(orders!I974="Ara","Arabica",IF(orders!I974="Lib","Liberica",""))))</f>
        <v>Arabica</v>
      </c>
      <c r="O974" t="str">
        <f t="shared" si="31"/>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4">
        <f>INDEX(products!$A$1:$G$49,MATCH(orders!$D975,products!$A$1:$A$49,0),MATCH(orders!L$1,products!$A$1:$G$1,0))</f>
        <v>14.55</v>
      </c>
      <c r="M975" s="4">
        <f t="shared" si="30"/>
        <v>87.300000000000011</v>
      </c>
      <c r="N975" t="str">
        <f>IF(I975="Rob","Robusta",IF(orders!I975="Exc","Excelsa",IF(orders!I975="Ara","Arabica",IF(orders!I975="Lib","Liberica",""))))</f>
        <v>Liberica</v>
      </c>
      <c r="O975" t="str">
        <f t="shared" si="31"/>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4">
        <f>INDEX(products!$A$1:$G$49,MATCH(orders!$D976,products!$A$1:$A$49,0),MATCH(orders!L$1,products!$A$1:$G$1,0))</f>
        <v>5.3699999999999992</v>
      </c>
      <c r="M976" s="4">
        <f t="shared" si="30"/>
        <v>5.3699999999999992</v>
      </c>
      <c r="N976" t="str">
        <f>IF(I976="Rob","Robusta",IF(orders!I976="Exc","Excelsa",IF(orders!I976="Ara","Arabica",IF(orders!I976="Lib","Liberica",""))))</f>
        <v>Robusta</v>
      </c>
      <c r="O976" t="str">
        <f t="shared" si="31"/>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4">
        <f>INDEX(products!$A$1:$G$49,MATCH(orders!$D977,products!$A$1:$A$49,0),MATCH(orders!L$1,products!$A$1:$G$1,0))</f>
        <v>2.9849999999999999</v>
      </c>
      <c r="M977" s="4">
        <f t="shared" si="30"/>
        <v>8.9550000000000001</v>
      </c>
      <c r="N977" t="str">
        <f>IF(I977="Rob","Robusta",IF(orders!I977="Exc","Excelsa",IF(orders!I977="Ara","Arabica",IF(orders!I977="Lib","Liberica",""))))</f>
        <v>Arabica</v>
      </c>
      <c r="O977" t="str">
        <f t="shared" si="31"/>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4">
        <f>INDEX(products!$A$1:$G$49,MATCH(orders!$D978,products!$A$1:$A$49,0),MATCH(orders!L$1,products!$A$1:$G$1,0))</f>
        <v>27.484999999999996</v>
      </c>
      <c r="M978" s="4">
        <f t="shared" si="30"/>
        <v>137.42499999999998</v>
      </c>
      <c r="N978" t="str">
        <f>IF(I978="Rob","Robusta",IF(orders!I978="Exc","Excelsa",IF(orders!I978="Ara","Arabica",IF(orders!I978="Lib","Liberica",""))))</f>
        <v>Robusta</v>
      </c>
      <c r="O978" t="str">
        <f t="shared" si="31"/>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4">
        <f>INDEX(products!$A$1:$G$49,MATCH(orders!$D979,products!$A$1:$A$49,0),MATCH(orders!L$1,products!$A$1:$G$1,0))</f>
        <v>11.95</v>
      </c>
      <c r="M979" s="4">
        <f t="shared" si="30"/>
        <v>59.75</v>
      </c>
      <c r="N979" t="str">
        <f>IF(I979="Rob","Robusta",IF(orders!I979="Exc","Excelsa",IF(orders!I979="Ara","Arabica",IF(orders!I979="Lib","Liberica",""))))</f>
        <v>Robusta</v>
      </c>
      <c r="O979" t="str">
        <f t="shared" si="31"/>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4">
        <f>INDEX(products!$A$1:$G$49,MATCH(orders!$D980,products!$A$1:$A$49,0),MATCH(orders!L$1,products!$A$1:$G$1,0))</f>
        <v>7.77</v>
      </c>
      <c r="M980" s="4">
        <f t="shared" si="30"/>
        <v>23.31</v>
      </c>
      <c r="N980" t="str">
        <f>IF(I980="Rob","Robusta",IF(orders!I980="Exc","Excelsa",IF(orders!I980="Ara","Arabica",IF(orders!I980="Lib","Liberica",""))))</f>
        <v>Arabica</v>
      </c>
      <c r="O980" t="str">
        <f t="shared" si="31"/>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4">
        <f>INDEX(products!$A$1:$G$49,MATCH(orders!$D981,products!$A$1:$A$49,0),MATCH(orders!L$1,products!$A$1:$G$1,0))</f>
        <v>5.3699999999999992</v>
      </c>
      <c r="M981" s="4">
        <f t="shared" si="30"/>
        <v>10.739999999999998</v>
      </c>
      <c r="N981" t="str">
        <f>IF(I981="Rob","Robusta",IF(orders!I981="Exc","Excelsa",IF(orders!I981="Ara","Arabica",IF(orders!I981="Lib","Liberica",""))))</f>
        <v>Robusta</v>
      </c>
      <c r="O981" t="str">
        <f t="shared" si="31"/>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4">
        <f>INDEX(products!$A$1:$G$49,MATCH(orders!$D982,products!$A$1:$A$49,0),MATCH(orders!L$1,products!$A$1:$G$1,0))</f>
        <v>27.945</v>
      </c>
      <c r="M982" s="4">
        <f t="shared" si="30"/>
        <v>167.67000000000002</v>
      </c>
      <c r="N982" t="str">
        <f>IF(I982="Rob","Robusta",IF(orders!I982="Exc","Excelsa",IF(orders!I982="Ara","Arabica",IF(orders!I982="Lib","Liberica",""))))</f>
        <v>Excelsa</v>
      </c>
      <c r="O982" t="str">
        <f t="shared" si="31"/>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4">
        <f>INDEX(products!$A$1:$G$49,MATCH(orders!$D983,products!$A$1:$A$49,0),MATCH(orders!L$1,products!$A$1:$G$1,0))</f>
        <v>3.645</v>
      </c>
      <c r="M983" s="4">
        <f t="shared" si="30"/>
        <v>21.87</v>
      </c>
      <c r="N983" t="str">
        <f>IF(I983="Rob","Robusta",IF(orders!I983="Exc","Excelsa",IF(orders!I983="Ara","Arabica",IF(orders!I983="Lib","Liberica",""))))</f>
        <v>Excelsa</v>
      </c>
      <c r="O983" t="str">
        <f t="shared" si="31"/>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4">
        <f>INDEX(products!$A$1:$G$49,MATCH(orders!$D984,products!$A$1:$A$49,0),MATCH(orders!L$1,products!$A$1:$G$1,0))</f>
        <v>11.95</v>
      </c>
      <c r="M984" s="4">
        <f t="shared" si="30"/>
        <v>23.9</v>
      </c>
      <c r="N984" t="str">
        <f>IF(I984="Rob","Robusta",IF(orders!I984="Exc","Excelsa",IF(orders!I984="Ara","Arabica",IF(orders!I984="Lib","Liberica",""))))</f>
        <v>Robusta</v>
      </c>
      <c r="O984" t="str">
        <f t="shared" si="31"/>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4">
        <f>INDEX(products!$A$1:$G$49,MATCH(orders!$D985,products!$A$1:$A$49,0),MATCH(orders!L$1,products!$A$1:$G$1,0))</f>
        <v>3.375</v>
      </c>
      <c r="M985" s="4">
        <f t="shared" si="30"/>
        <v>6.75</v>
      </c>
      <c r="N985" t="str">
        <f>IF(I985="Rob","Robusta",IF(orders!I985="Exc","Excelsa",IF(orders!I985="Ara","Arabica",IF(orders!I985="Lib","Liberica",""))))</f>
        <v>Arabica</v>
      </c>
      <c r="O985" t="str">
        <f t="shared" si="31"/>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4">
        <f>INDEX(products!$A$1:$G$49,MATCH(orders!$D986,products!$A$1:$A$49,0),MATCH(orders!L$1,products!$A$1:$G$1,0))</f>
        <v>31.624999999999996</v>
      </c>
      <c r="M986" s="4">
        <f t="shared" si="30"/>
        <v>31.624999999999996</v>
      </c>
      <c r="N986" t="str">
        <f>IF(I986="Rob","Robusta",IF(orders!I986="Exc","Excelsa",IF(orders!I986="Ara","Arabica",IF(orders!I986="Lib","Liberica",""))))</f>
        <v>Excelsa</v>
      </c>
      <c r="O986" t="str">
        <f t="shared" si="31"/>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4">
        <f>INDEX(products!$A$1:$G$49,MATCH(orders!$D987,products!$A$1:$A$49,0),MATCH(orders!L$1,products!$A$1:$G$1,0))</f>
        <v>11.95</v>
      </c>
      <c r="M987" s="4">
        <f t="shared" si="30"/>
        <v>47.8</v>
      </c>
      <c r="N987" t="str">
        <f>IF(I987="Rob","Robusta",IF(orders!I987="Exc","Excelsa",IF(orders!I987="Ara","Arabica",IF(orders!I987="Lib","Liberica",""))))</f>
        <v>Robusta</v>
      </c>
      <c r="O987" t="str">
        <f t="shared" si="31"/>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4">
        <f>INDEX(products!$A$1:$G$49,MATCH(orders!$D988,products!$A$1:$A$49,0),MATCH(orders!L$1,products!$A$1:$G$1,0))</f>
        <v>33.464999999999996</v>
      </c>
      <c r="M988" s="4">
        <f t="shared" si="30"/>
        <v>33.464999999999996</v>
      </c>
      <c r="N988" t="str">
        <f>IF(I988="Rob","Robusta",IF(orders!I988="Exc","Excelsa",IF(orders!I988="Ara","Arabica",IF(orders!I988="Lib","Liberica",""))))</f>
        <v>Liberica</v>
      </c>
      <c r="O988" t="str">
        <f t="shared" si="31"/>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4">
        <f>INDEX(products!$A$1:$G$49,MATCH(orders!$D989,products!$A$1:$A$49,0),MATCH(orders!L$1,products!$A$1:$G$1,0))</f>
        <v>5.97</v>
      </c>
      <c r="M989" s="4">
        <f t="shared" si="30"/>
        <v>29.849999999999998</v>
      </c>
      <c r="N989" t="str">
        <f>IF(I989="Rob","Robusta",IF(orders!I989="Exc","Excelsa",IF(orders!I989="Ara","Arabica",IF(orders!I989="Lib","Liberica",""))))</f>
        <v>Arabica</v>
      </c>
      <c r="O989" t="str">
        <f t="shared" si="31"/>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4">
        <f>INDEX(products!$A$1:$G$49,MATCH(orders!$D990,products!$A$1:$A$49,0),MATCH(orders!L$1,products!$A$1:$G$1,0))</f>
        <v>9.9499999999999993</v>
      </c>
      <c r="M990" s="4">
        <f t="shared" si="30"/>
        <v>29.849999999999998</v>
      </c>
      <c r="N990" t="str">
        <f>IF(I990="Rob","Robusta",IF(orders!I990="Exc","Excelsa",IF(orders!I990="Ara","Arabica",IF(orders!I990="Lib","Liberica",""))))</f>
        <v>Robusta</v>
      </c>
      <c r="O990" t="str">
        <f t="shared" si="31"/>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4">
        <f>INDEX(products!$A$1:$G$49,MATCH(orders!$D991,products!$A$1:$A$49,0),MATCH(orders!L$1,products!$A$1:$G$1,0))</f>
        <v>25.874999999999996</v>
      </c>
      <c r="M991" s="4">
        <f t="shared" si="30"/>
        <v>155.24999999999997</v>
      </c>
      <c r="N991" t="str">
        <f>IF(I991="Rob","Robusta",IF(orders!I991="Exc","Excelsa",IF(orders!I991="Ara","Arabica",IF(orders!I991="Lib","Liberica",""))))</f>
        <v>Arabica</v>
      </c>
      <c r="O991" t="str">
        <f t="shared" si="31"/>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4">
        <f>INDEX(products!$A$1:$G$49,MATCH(orders!$D992,products!$A$1:$A$49,0),MATCH(orders!L$1,products!$A$1:$G$1,0))</f>
        <v>3.645</v>
      </c>
      <c r="M992" s="4">
        <f t="shared" si="30"/>
        <v>18.225000000000001</v>
      </c>
      <c r="N992" t="str">
        <f>IF(I992="Rob","Robusta",IF(orders!I992="Exc","Excelsa",IF(orders!I992="Ara","Arabica",IF(orders!I992="Lib","Liberica",""))))</f>
        <v>Excelsa</v>
      </c>
      <c r="O992" t="str">
        <f t="shared" si="31"/>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4">
        <f>INDEX(products!$A$1:$G$49,MATCH(orders!$D993,products!$A$1:$A$49,0),MATCH(orders!L$1,products!$A$1:$G$1,0))</f>
        <v>7.77</v>
      </c>
      <c r="M993" s="4">
        <f t="shared" si="30"/>
        <v>15.54</v>
      </c>
      <c r="N993" t="str">
        <f>IF(I993="Rob","Robusta",IF(orders!I993="Exc","Excelsa",IF(orders!I993="Ara","Arabica",IF(orders!I993="Lib","Liberica",""))))</f>
        <v>Liberica</v>
      </c>
      <c r="O993" t="str">
        <f t="shared" si="31"/>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4">
        <f>INDEX(products!$A$1:$G$49,MATCH(orders!$D994,products!$A$1:$A$49,0),MATCH(orders!L$1,products!$A$1:$G$1,0))</f>
        <v>36.454999999999998</v>
      </c>
      <c r="M994" s="4">
        <f t="shared" si="30"/>
        <v>109.36499999999999</v>
      </c>
      <c r="N994" t="str">
        <f>IF(I994="Rob","Robusta",IF(orders!I994="Exc","Excelsa",IF(orders!I994="Ara","Arabica",IF(orders!I994="Lib","Liberica",""))))</f>
        <v>Liberica</v>
      </c>
      <c r="O994" t="str">
        <f t="shared" si="31"/>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4">
        <f>INDEX(products!$A$1:$G$49,MATCH(orders!$D995,products!$A$1:$A$49,0),MATCH(orders!L$1,products!$A$1:$G$1,0))</f>
        <v>12.95</v>
      </c>
      <c r="M995" s="4">
        <f t="shared" si="30"/>
        <v>77.699999999999989</v>
      </c>
      <c r="N995" t="str">
        <f>IF(I995="Rob","Robusta",IF(orders!I995="Exc","Excelsa",IF(orders!I995="Ara","Arabica",IF(orders!I995="Lib","Liberica",""))))</f>
        <v>Arabica</v>
      </c>
      <c r="O995" t="str">
        <f t="shared" si="31"/>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4">
        <f>INDEX(products!$A$1:$G$49,MATCH(orders!$D996,products!$A$1:$A$49,0),MATCH(orders!L$1,products!$A$1:$G$1,0))</f>
        <v>2.9849999999999999</v>
      </c>
      <c r="M996" s="4">
        <f t="shared" si="30"/>
        <v>8.9550000000000001</v>
      </c>
      <c r="N996" t="str">
        <f>IF(I996="Rob","Robusta",IF(orders!I996="Exc","Excelsa",IF(orders!I996="Ara","Arabica",IF(orders!I996="Lib","Liberica",""))))</f>
        <v>Arabica</v>
      </c>
      <c r="O996" t="str">
        <f t="shared" si="31"/>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4">
        <f>INDEX(products!$A$1:$G$49,MATCH(orders!$D997,products!$A$1:$A$49,0),MATCH(orders!L$1,products!$A$1:$G$1,0))</f>
        <v>27.484999999999996</v>
      </c>
      <c r="M997" s="4">
        <f t="shared" si="30"/>
        <v>27.484999999999996</v>
      </c>
      <c r="N997" t="str">
        <f>IF(I997="Rob","Robusta",IF(orders!I997="Exc","Excelsa",IF(orders!I997="Ara","Arabica",IF(orders!I997="Lib","Liberica",""))))</f>
        <v>Robusta</v>
      </c>
      <c r="O997" t="str">
        <f t="shared" si="31"/>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4">
        <f>INDEX(products!$A$1:$G$49,MATCH(orders!$D998,products!$A$1:$A$49,0),MATCH(orders!L$1,products!$A$1:$G$1,0))</f>
        <v>5.97</v>
      </c>
      <c r="M998" s="4">
        <f t="shared" si="30"/>
        <v>29.849999999999998</v>
      </c>
      <c r="N998" t="str">
        <f>IF(I998="Rob","Robusta",IF(orders!I998="Exc","Excelsa",IF(orders!I998="Ara","Arabica",IF(orders!I998="Lib","Liberica",""))))</f>
        <v>Robusta</v>
      </c>
      <c r="O998" t="str">
        <f t="shared" si="31"/>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4">
        <f>INDEX(products!$A$1:$G$49,MATCH(orders!$D999,products!$A$1:$A$49,0),MATCH(orders!L$1,products!$A$1:$G$1,0))</f>
        <v>6.75</v>
      </c>
      <c r="M999" s="4">
        <f t="shared" si="30"/>
        <v>27</v>
      </c>
      <c r="N999" t="str">
        <f>IF(I999="Rob","Robusta",IF(orders!I999="Exc","Excelsa",IF(orders!I999="Ara","Arabica",IF(orders!I999="Lib","Liberica",""))))</f>
        <v>Arabica</v>
      </c>
      <c r="O999" t="str">
        <f t="shared" si="31"/>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4">
        <f>INDEX(products!$A$1:$G$49,MATCH(orders!$D1000,products!$A$1:$A$49,0),MATCH(orders!L$1,products!$A$1:$G$1,0))</f>
        <v>9.9499999999999993</v>
      </c>
      <c r="M1000" s="4">
        <f t="shared" si="30"/>
        <v>9.9499999999999993</v>
      </c>
      <c r="N1000" t="str">
        <f>IF(I1000="Rob","Robusta",IF(orders!I1000="Exc","Excelsa",IF(orders!I1000="Ara","Arabica",IF(orders!I1000="Lib","Liberica",""))))</f>
        <v>Arabica</v>
      </c>
      <c r="O1000" t="str">
        <f t="shared" si="31"/>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4">
        <f>INDEX(products!$A$1:$G$49,MATCH(orders!$D1001,products!$A$1:$A$49,0),MATCH(orders!L$1,products!$A$1:$G$1,0))</f>
        <v>4.125</v>
      </c>
      <c r="M1001" s="4">
        <f t="shared" si="30"/>
        <v>12.375</v>
      </c>
      <c r="N1001" t="str">
        <f>IF(I1001="Rob","Robusta",IF(orders!I1001="Exc","Excelsa",IF(orders!I1001="Ara","Arabica",IF(orders!I1001="Lib","Liberica",""))))</f>
        <v>Excelsa</v>
      </c>
      <c r="O1001" t="str">
        <f t="shared" si="31"/>
        <v>Medium</v>
      </c>
      <c r="P1001" t="str">
        <f>_xlfn.XLOOKUP(Orders[[#This Row],[Customer ID]],customers!$A$2:$A$1001,customers!$I$2:$I$1001,,0)</f>
        <v>Yes</v>
      </c>
    </row>
  </sheetData>
  <pageMargins left="0.7" right="0.7" top="0.75" bottom="0.75" header="0.3" footer="0.3"/>
  <pageSetup paperSize="9"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vt:lpstr>
      <vt:lpstr>CountryBarCharts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Mastio</cp:lastModifiedBy>
  <cp:revision/>
  <dcterms:created xsi:type="dcterms:W3CDTF">2022-11-26T09:51:45Z</dcterms:created>
  <dcterms:modified xsi:type="dcterms:W3CDTF">2023-09-01T11:29:46Z</dcterms:modified>
  <cp:category/>
  <cp:contentStatus/>
</cp:coreProperties>
</file>