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28621a3077d578c5/Documents/School by Semester/GitHub/Aircraft-Design-/References/"/>
    </mc:Choice>
  </mc:AlternateContent>
  <xr:revisionPtr revIDLastSave="16" documentId="8_{BEC30612-0027-4B3E-8F56-B603738C66A9}" xr6:coauthVersionLast="47" xr6:coauthVersionMax="47" xr10:uidLastSave="{00AEA181-EC38-4528-9B2C-E2BC15EA1A8C}"/>
  <bookViews>
    <workbookView minimized="1" xWindow="360" yWindow="360" windowWidth="14400" windowHeight="7290" xr2:uid="{681F82B7-3EBF-4DDD-ADBE-4396AE6018C8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1" l="1"/>
  <c r="O40" i="1"/>
  <c r="O41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6" i="1"/>
  <c r="M39" i="1"/>
  <c r="M40" i="1"/>
  <c r="M41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8" i="1"/>
  <c r="L38" i="1"/>
  <c r="L40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8" i="1"/>
</calcChain>
</file>

<file path=xl/sharedStrings.xml><?xml version="1.0" encoding="utf-8"?>
<sst xmlns="http://schemas.openxmlformats.org/spreadsheetml/2006/main" count="247" uniqueCount="173">
  <si>
    <t>Year of Entry</t>
  </si>
  <si>
    <t>Manufacturer</t>
  </si>
  <si>
    <t xml:space="preserve">Type </t>
  </si>
  <si>
    <t>Crew</t>
  </si>
  <si>
    <t>Passengers</t>
  </si>
  <si>
    <t>MTOW (kg)</t>
  </si>
  <si>
    <t>BOW (kg)</t>
  </si>
  <si>
    <t>Max Payload</t>
  </si>
  <si>
    <t>Fuel (kg)</t>
  </si>
  <si>
    <t>Range (km)</t>
  </si>
  <si>
    <t>Cruise Speed (km/h)</t>
  </si>
  <si>
    <t>Take off Distance (m)</t>
  </si>
  <si>
    <t>Landing Distance (m)</t>
  </si>
  <si>
    <t>Operative Altitude (ft)</t>
  </si>
  <si>
    <t xml:space="preserve"> </t>
  </si>
  <si>
    <t xml:space="preserve">https://www.globalair.com/aircraft-for-sale/specifications?specid=639 </t>
  </si>
  <si>
    <t>Airbus</t>
  </si>
  <si>
    <t>A320</t>
  </si>
  <si>
    <t>https://en.wikipedia.org/wiki/Adam_A700</t>
  </si>
  <si>
    <t>https://jetav.com/adam-aircraft-a700-specs-and-description/</t>
  </si>
  <si>
    <t>Adam Aircraft</t>
  </si>
  <si>
    <t>A700</t>
  </si>
  <si>
    <t>https://conklindedecker.jetsupport.com/details/IAI%20Westwind%20II</t>
  </si>
  <si>
    <t>https://jetadvisors.com/jet/westwind-2/</t>
  </si>
  <si>
    <t>Aero Commander</t>
  </si>
  <si>
    <t>IAI Westwind II</t>
  </si>
  <si>
    <t xml:space="preserve">https://www.globalair.com/aircraft-for-sale/specifications?specid=79 </t>
  </si>
  <si>
    <t>Beechcraft</t>
  </si>
  <si>
    <t>Premier 1</t>
  </si>
  <si>
    <t xml:space="preserve">https://rps3.com/Files/Starship/Starship%20Performance%20and%20Specifications.pdf </t>
  </si>
  <si>
    <t>https://pimaair.org/museum-aircraft/beechcraft-starship/</t>
  </si>
  <si>
    <t>Starship</t>
  </si>
  <si>
    <t xml:space="preserve">https://advancedairlines.com/aircraft-sales/2011-bombardier-challenger-300-n332ar/ </t>
  </si>
  <si>
    <t>Bombardier</t>
  </si>
  <si>
    <t>Challenger 300</t>
  </si>
  <si>
    <t xml:space="preserve">https://bombardier.com/en/aircraft/global-8000#bba-pdp-section-5 </t>
  </si>
  <si>
    <t>Global 8000</t>
  </si>
  <si>
    <t>unknown</t>
  </si>
  <si>
    <t>https://www.globalair.com/aircraft-for-sale/specifications?specid=640</t>
  </si>
  <si>
    <t>Learjet 24</t>
  </si>
  <si>
    <t>https://www.globalair.com/aircraft-for-sale/specifications?specid=26</t>
  </si>
  <si>
    <t>Learjet 45</t>
  </si>
  <si>
    <t>https://www.guardianjet.com/jet-aircraft-online-tools/aircraft-brochure.cfm?m=Bombardier-Learjet-60-59</t>
  </si>
  <si>
    <t>https://www.globalair.com/aircraft-for-sale/specifications?specid=32</t>
  </si>
  <si>
    <t>Learjet 60</t>
  </si>
  <si>
    <t xml:space="preserve">https://cessna.txtav.com/en/citation/m2-gen3 </t>
  </si>
  <si>
    <t>Cessna</t>
  </si>
  <si>
    <t>Citation M2</t>
  </si>
  <si>
    <t>https://www.globalair.com/aircraft-for-sale/specifications?specid=1004</t>
  </si>
  <si>
    <t>Citation CJ4</t>
  </si>
  <si>
    <t>https://www.globalair.com/aircraft-for-sale/specifications?specid=1304</t>
  </si>
  <si>
    <t>https://cessna.txtav.com/en/citation/latitude</t>
  </si>
  <si>
    <t xml:space="preserve">Citation Latitude </t>
  </si>
  <si>
    <t>https://www.globalair.com/aircraft-for-sale/specifications?specid=1032</t>
  </si>
  <si>
    <t>https://altivationaircraft.com/citation-xls/</t>
  </si>
  <si>
    <t>Citation XLS+</t>
  </si>
  <si>
    <t>https://en.wikipedia.org/wiki/Cirrus_Vision_SF50</t>
  </si>
  <si>
    <t>https://cirrusaircraft.com/aircraft/vision-jet/</t>
  </si>
  <si>
    <t>Cirrus</t>
  </si>
  <si>
    <t>Vision SF50</t>
  </si>
  <si>
    <t xml:space="preserve">https://www.dassault-aviation.com/en/passion/aircraft/civil-dassault-aircraft/falcon-50/ </t>
  </si>
  <si>
    <t xml:space="preserve">https://www.guardianjet.com/jet-aircraft-online-tools/aircraft-brochure.cfm?m=Dassault-Falcon-50EX-97 </t>
  </si>
  <si>
    <t>Dassult Falcon</t>
  </si>
  <si>
    <t>50EX</t>
  </si>
  <si>
    <t xml:space="preserve">https://air.one/compare/dassault-falcon-2000lxs,embraer </t>
  </si>
  <si>
    <t xml:space="preserve">https://www.dassaultfalcon.com/businessjets/falcon-2000lxs/ </t>
  </si>
  <si>
    <t>2000 LXS</t>
  </si>
  <si>
    <t xml:space="preserve">https://jetadvisors.com/jet/eclipse-ea500/ </t>
  </si>
  <si>
    <t>Eclipse</t>
  </si>
  <si>
    <t>EA500</t>
  </si>
  <si>
    <t>https://www.aopa.org/-/media/Files/AOPA/Home/News/All-News/2010/Phenom-300-debut/Embraer_Phenom_300_Specsheet.pdf</t>
  </si>
  <si>
    <t>Embraer</t>
  </si>
  <si>
    <t>Phenom 300E</t>
  </si>
  <si>
    <t>https://daflwcl3bnxyt.cloudfront.net/m/2c77c79d8706861/original/Legacy-450-brochure.pdf</t>
  </si>
  <si>
    <t>Legacy 450</t>
  </si>
  <si>
    <t>https://en.wikipedia.org/wiki/Fairchild_Dornier_328JET</t>
  </si>
  <si>
    <t>https://www.aircharterserviceusa.com/aircraft-guide/private/fairchild-usa/fairchild-dornier-d328-jet-envoy</t>
  </si>
  <si>
    <t>Fairchild Dornier</t>
  </si>
  <si>
    <t>328Jet</t>
  </si>
  <si>
    <t>https://en.wikipedia.org/wiki/Gulfstream_G100</t>
  </si>
  <si>
    <t>Gulfstream</t>
  </si>
  <si>
    <t>G100 (Astra)</t>
  </si>
  <si>
    <t>https://www.globalair.com/aircraft-for-sale/specifications?specid=758#specs</t>
  </si>
  <si>
    <t>G150</t>
  </si>
  <si>
    <t>https://www.globalair.com/aircraft-for-sale/specifications?specid=977</t>
  </si>
  <si>
    <t>G200</t>
  </si>
  <si>
    <t>https://www.globalair.com/aircraft-for-sale/specifications?specid=604</t>
  </si>
  <si>
    <t>Hawker</t>
  </si>
  <si>
    <t>1000A</t>
  </si>
  <si>
    <t>https://www.globalair.com/aircraft-for-sale/specifications?specid=643</t>
  </si>
  <si>
    <t>400XP</t>
  </si>
  <si>
    <t>https://en.wikipedia.org/wiki/Honda_HA-420_HondaJet</t>
  </si>
  <si>
    <t>Honda</t>
  </si>
  <si>
    <t>HA-420 HondaJet</t>
  </si>
  <si>
    <t>https://en.wikipedia.org/wiki/Lockheed_JetStar</t>
  </si>
  <si>
    <t>https://www.globalair.com/aircraft-for-sale/specifications?specid=36</t>
  </si>
  <si>
    <t xml:space="preserve">Lockheed </t>
  </si>
  <si>
    <t>JetStar II</t>
  </si>
  <si>
    <t>https://www.globalair.com/aircraft-for-sale/specifications?specid=1390</t>
  </si>
  <si>
    <t>Nextant</t>
  </si>
  <si>
    <t>400XTi</t>
  </si>
  <si>
    <t>https://www.pilatus-aircraft.com/en/pc-24/technical-data</t>
  </si>
  <si>
    <t>Pilatus</t>
  </si>
  <si>
    <t>PC-24</t>
  </si>
  <si>
    <t>Aircraft Manufacturer</t>
  </si>
  <si>
    <t xml:space="preserve">Engines </t>
  </si>
  <si>
    <t>Engines Manufacturer</t>
  </si>
  <si>
    <t>Engine Model</t>
  </si>
  <si>
    <t>Engine Diamter (m)</t>
  </si>
  <si>
    <t>Static Thrust (kn)</t>
  </si>
  <si>
    <t>Wingspan (m)</t>
  </si>
  <si>
    <t>Length (m)</t>
  </si>
  <si>
    <t>Height (m)</t>
  </si>
  <si>
    <t xml:space="preserve">https://en.wikipedia.org/wiki/CFM_International_CFM56 </t>
  </si>
  <si>
    <t>https://www.globalair.com/aircraft-for-sale/specifications?specid=639</t>
  </si>
  <si>
    <t>CFM International</t>
  </si>
  <si>
    <t>CFM56-5B4</t>
  </si>
  <si>
    <t>https://en.wikipedia.org/wiki/Williams_FJ33</t>
  </si>
  <si>
    <t>Williams</t>
  </si>
  <si>
    <t xml:space="preserve">FJ33 </t>
  </si>
  <si>
    <t>https://en.wikipedia.org/wiki/Garrett_TFE731</t>
  </si>
  <si>
    <t xml:space="preserve">Honeywell </t>
  </si>
  <si>
    <t xml:space="preserve">TFE 731-3 </t>
  </si>
  <si>
    <t>https://en.wikipedia.org/wiki/Williams_FJ4</t>
  </si>
  <si>
    <t>FJ44-2A</t>
  </si>
  <si>
    <t>*Turboprop</t>
  </si>
  <si>
    <t>https://en.wikipedia.org/wiki/Pratt_%26_Whitney_Canada_PT6</t>
  </si>
  <si>
    <t>Pratt &amp; Whitney</t>
  </si>
  <si>
    <t>PT6A-67A</t>
  </si>
  <si>
    <t>1,200 SHP</t>
  </si>
  <si>
    <t>https://en.wikipedia.org/wiki/Honeywell_HTF7000</t>
  </si>
  <si>
    <t>HTF7000</t>
  </si>
  <si>
    <t>https://en.wikipedia.org/wiki/General_Electric_Passport</t>
  </si>
  <si>
    <t xml:space="preserve">GE </t>
  </si>
  <si>
    <t>Passport</t>
  </si>
  <si>
    <t>https://www.globalair.com/aircraft-for-sale/specifications?specid=904&amp;utm_source=chatgpt.com</t>
  </si>
  <si>
    <t>CJ610</t>
  </si>
  <si>
    <t>TFE731-20BR</t>
  </si>
  <si>
    <t>https://en.wikipedia.org/wiki/Pratt_%26_Whitney_Canada_PW300</t>
  </si>
  <si>
    <t>PW305A</t>
  </si>
  <si>
    <t>https://en.wikipedia.org/wiki/Williams_FJ44</t>
  </si>
  <si>
    <t>FJ44-1AP-21</t>
  </si>
  <si>
    <t xml:space="preserve">Williams </t>
  </si>
  <si>
    <t>FJ44-4A</t>
  </si>
  <si>
    <t>PW306D1</t>
  </si>
  <si>
    <t>https://www.prattwhitney.com/en/products/business-aviation-engines/pw500</t>
  </si>
  <si>
    <t>PW545C</t>
  </si>
  <si>
    <t>FJ33-5A</t>
  </si>
  <si>
    <t>TFE731-40</t>
  </si>
  <si>
    <t>PW308C</t>
  </si>
  <si>
    <t>https://en.wikipedia.org/wiki/Pratt_%26_Whitney_Canada_PW600</t>
  </si>
  <si>
    <t>PW610F</t>
  </si>
  <si>
    <t>https://en.wikipedia.org/wiki/Pratt_%26_Whitney_Canada_PW500</t>
  </si>
  <si>
    <t>PW535E1</t>
  </si>
  <si>
    <t>Honywell</t>
  </si>
  <si>
    <t>HTF7500E</t>
  </si>
  <si>
    <t>https://www.prattwhitney.com/en/products/business-aviation-engines/pw300</t>
  </si>
  <si>
    <t>PW306B</t>
  </si>
  <si>
    <t>TFE 731-40R</t>
  </si>
  <si>
    <t>Honeywell</t>
  </si>
  <si>
    <t>TFE 731-40AR</t>
  </si>
  <si>
    <t> PW306A</t>
  </si>
  <si>
    <t>PW305B</t>
  </si>
  <si>
    <t>JT15D-5R</t>
  </si>
  <si>
    <t>GE Honda</t>
  </si>
  <si>
    <t>HF120</t>
  </si>
  <si>
    <t>TFE731-3</t>
  </si>
  <si>
    <t>FJ44-3AP</t>
  </si>
  <si>
    <t>FJ44-4A-QPM</t>
  </si>
  <si>
    <t>W/S</t>
  </si>
  <si>
    <t>T/W</t>
  </si>
  <si>
    <t>Wing Area (AR=8)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</si>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</sst>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333333"/>
      <name val="Roboto"/>
    </font>
    <font>
      <sz val="10"/>
      <color rgb="FF212529"/>
      <name val="Segoe UI"/>
      <family val="2"/>
    </font>
    <font>
      <sz val="11"/>
      <color rgb="FFEEF0FF"/>
      <name val="Roboto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1"/>
    <xf numFmtId="0" fontId="4" fillId="0" borderId="0" xfId="0" applyFont="1"/>
    <xf numFmtId="3" fontId="0" fillId="0" borderId="0" xfId="0" applyNumberFormat="1"/>
    <xf numFmtId="3" fontId="6" fillId="0" borderId="0" xfId="0" applyNumberFormat="1" applyFont="1"/>
    <xf numFmtId="0" fontId="5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vs Take off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TOPvslaningdostan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Sheet1!$O$38:$O$66</c:f>
              <c:numCache>
                <c:formatCode>General</c:formatCode>
                <c:ptCount val="29"/>
                <c:pt idx="1">
                  <c:v>1761.2596158497572</c:v>
                </c:pt>
                <c:pt idx="2">
                  <c:v>3403.0151817133365</c:v>
                </c:pt>
                <c:pt idx="3">
                  <c:v>2016.6776406501665</c:v>
                </c:pt>
                <c:pt idx="5">
                  <c:v>4782.7622473949777</c:v>
                </c:pt>
                <c:pt idx="6">
                  <c:v>5620.8763253918369</c:v>
                </c:pt>
                <c:pt idx="7">
                  <c:v>3987.6519392155633</c:v>
                </c:pt>
                <c:pt idx="8">
                  <c:v>5027.580695021521</c:v>
                </c:pt>
                <c:pt idx="9">
                  <c:v>5286.8512759687956</c:v>
                </c:pt>
                <c:pt idx="10">
                  <c:v>2276.9992490653854</c:v>
                </c:pt>
                <c:pt idx="11">
                  <c:v>2648.6667692765313</c:v>
                </c:pt>
                <c:pt idx="12">
                  <c:v>2672.931087441254</c:v>
                </c:pt>
                <c:pt idx="13">
                  <c:v>2720.0985487551729</c:v>
                </c:pt>
                <c:pt idx="14">
                  <c:v>2266.4916179145439</c:v>
                </c:pt>
                <c:pt idx="15">
                  <c:v>5683.293084803955</c:v>
                </c:pt>
                <c:pt idx="16">
                  <c:v>4633.0967123643832</c:v>
                </c:pt>
                <c:pt idx="17">
                  <c:v>2278.1742442065588</c:v>
                </c:pt>
                <c:pt idx="18">
                  <c:v>2971.7069530264512</c:v>
                </c:pt>
                <c:pt idx="19">
                  <c:v>3653.3732719239965</c:v>
                </c:pt>
                <c:pt idx="20">
                  <c:v>4194.804732313235</c:v>
                </c:pt>
                <c:pt idx="21">
                  <c:v>4179.9219469711106</c:v>
                </c:pt>
                <c:pt idx="22">
                  <c:v>4686.3737132411989</c:v>
                </c:pt>
                <c:pt idx="23">
                  <c:v>5367.7784564649182</c:v>
                </c:pt>
                <c:pt idx="24">
                  <c:v>6193.9173250827016</c:v>
                </c:pt>
                <c:pt idx="25">
                  <c:v>4229.3752175849322</c:v>
                </c:pt>
                <c:pt idx="26">
                  <c:v>3134.1954486606928</c:v>
                </c:pt>
                <c:pt idx="28">
                  <c:v>4098.7621593948097</c:v>
                </c:pt>
              </c:numCache>
            </c:numRef>
          </c:xVal>
          <c:yVal>
            <c:numRef>
              <c:f>Sheet1!$O$3:$O$32</c:f>
              <c:numCache>
                <c:formatCode>General</c:formatCode>
                <c:ptCount val="30"/>
                <c:pt idx="0">
                  <c:v>1850</c:v>
                </c:pt>
                <c:pt idx="1">
                  <c:v>1036</c:v>
                </c:pt>
                <c:pt idx="2">
                  <c:v>1280</c:v>
                </c:pt>
                <c:pt idx="3">
                  <c:v>1156</c:v>
                </c:pt>
                <c:pt idx="4">
                  <c:v>1247</c:v>
                </c:pt>
                <c:pt idx="5">
                  <c:v>1509</c:v>
                </c:pt>
                <c:pt idx="6">
                  <c:v>1756</c:v>
                </c:pt>
                <c:pt idx="7">
                  <c:v>1033</c:v>
                </c:pt>
                <c:pt idx="8">
                  <c:v>1644</c:v>
                </c:pt>
                <c:pt idx="9">
                  <c:v>1661</c:v>
                </c:pt>
                <c:pt idx="10">
                  <c:v>978</c:v>
                </c:pt>
                <c:pt idx="11">
                  <c:v>1039</c:v>
                </c:pt>
                <c:pt idx="12">
                  <c:v>1091</c:v>
                </c:pt>
                <c:pt idx="13">
                  <c:v>1085</c:v>
                </c:pt>
                <c:pt idx="14">
                  <c:v>973</c:v>
                </c:pt>
                <c:pt idx="15">
                  <c:v>1509</c:v>
                </c:pt>
                <c:pt idx="16">
                  <c:v>1425</c:v>
                </c:pt>
                <c:pt idx="17">
                  <c:v>715</c:v>
                </c:pt>
                <c:pt idx="18">
                  <c:v>978</c:v>
                </c:pt>
                <c:pt idx="19">
                  <c:v>1191</c:v>
                </c:pt>
                <c:pt idx="20">
                  <c:v>1367</c:v>
                </c:pt>
                <c:pt idx="21">
                  <c:v>1828</c:v>
                </c:pt>
                <c:pt idx="22">
                  <c:v>1524</c:v>
                </c:pt>
                <c:pt idx="23">
                  <c:v>1854</c:v>
                </c:pt>
                <c:pt idx="24">
                  <c:v>1814</c:v>
                </c:pt>
                <c:pt idx="25">
                  <c:v>1374</c:v>
                </c:pt>
                <c:pt idx="26">
                  <c:v>1219</c:v>
                </c:pt>
                <c:pt idx="27">
                  <c:v>1600</c:v>
                </c:pt>
                <c:pt idx="28">
                  <c:v>1164</c:v>
                </c:pt>
                <c:pt idx="29">
                  <c:v>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BC-4CB0-AE1B-05C31CF5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216992"/>
        <c:axId val="18792112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Sheet1!$S$2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Sheet1!$S$3:$S$31</c15:sqref>
                        </c15:formulaRef>
                      </c:ext>
                    </c:extLst>
                    <c:numCache>
                      <c:formatCode>General</c:formatCode>
                      <c:ptCount val="2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5BC-4CB0-AE1B-05C31CF51250}"/>
                  </c:ext>
                </c:extLst>
              </c15:ser>
            </c15:filteredScatterSeries>
          </c:ext>
        </c:extLst>
      </c:scatterChart>
      <c:valAx>
        <c:axId val="18792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211232"/>
        <c:crosses val="autoZero"/>
        <c:crossBetween val="midCat"/>
      </c:valAx>
      <c:valAx>
        <c:axId val="18792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21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BOW vs MTOW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109953013366518"/>
                  <c:y val="4.7274856343418575E-2"/>
                </c:manualLayout>
              </c:layout>
              <c:numFmt formatCode="General" sourceLinked="0"/>
              <c:spPr>
                <a:solidFill>
                  <a:schemeClr val="bg1">
                    <a:lumMod val="85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(Sheet1!$I$11,Sheet1!$I$14,Sheet1!$I$15,Sheet1!$I$16,Sheet1!$I$18,Sheet1!$I$19,Sheet1!$I$21,Sheet1!$I$22,Sheet1!$I$23,Sheet1!$I$28,Sheet1!$I$31,Sheet1!$I$32)</c:f>
              <c:numCache>
                <c:formatCode>General</c:formatCode>
                <c:ptCount val="12"/>
                <c:pt idx="0">
                  <c:v>9752</c:v>
                </c:pt>
                <c:pt idx="1">
                  <c:v>7761</c:v>
                </c:pt>
                <c:pt idx="2">
                  <c:v>13971</c:v>
                </c:pt>
                <c:pt idx="3">
                  <c:v>9163</c:v>
                </c:pt>
                <c:pt idx="4">
                  <c:v>18098</c:v>
                </c:pt>
                <c:pt idx="5">
                  <c:v>19414</c:v>
                </c:pt>
                <c:pt idx="6">
                  <c:v>8150</c:v>
                </c:pt>
                <c:pt idx="7">
                  <c:v>16000</c:v>
                </c:pt>
                <c:pt idx="8">
                  <c:v>15660</c:v>
                </c:pt>
                <c:pt idx="9">
                  <c:v>7394</c:v>
                </c:pt>
                <c:pt idx="10">
                  <c:v>7394</c:v>
                </c:pt>
                <c:pt idx="11">
                  <c:v>8500</c:v>
                </c:pt>
              </c:numCache>
            </c:numRef>
          </c:xVal>
          <c:yVal>
            <c:numRef>
              <c:f>(Sheet1!$J$11,Sheet1!$J$14,Sheet1!$J$15,Sheet1!$J$16,Sheet1!$J$18,Sheet1!$J$19,Sheet1!$J$21,Sheet1!$J$22,Sheet1!$J$23,Sheet1!$J$28,Sheet1!$J$31,Sheet1!$J$32)</c:f>
              <c:numCache>
                <c:formatCode>General</c:formatCode>
                <c:ptCount val="12"/>
                <c:pt idx="0">
                  <c:v>6300</c:v>
                </c:pt>
                <c:pt idx="1">
                  <c:v>4663</c:v>
                </c:pt>
                <c:pt idx="2">
                  <c:v>8462</c:v>
                </c:pt>
                <c:pt idx="3">
                  <c:v>5833</c:v>
                </c:pt>
                <c:pt idx="4">
                  <c:v>10092</c:v>
                </c:pt>
                <c:pt idx="5">
                  <c:v>11227</c:v>
                </c:pt>
                <c:pt idx="6">
                  <c:v>5344</c:v>
                </c:pt>
                <c:pt idx="7">
                  <c:v>10400</c:v>
                </c:pt>
                <c:pt idx="8">
                  <c:v>9420</c:v>
                </c:pt>
                <c:pt idx="9">
                  <c:v>4983</c:v>
                </c:pt>
                <c:pt idx="10">
                  <c:v>4776.8</c:v>
                </c:pt>
                <c:pt idx="11">
                  <c:v>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2-4391-882A-49896EE90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86912"/>
        <c:axId val="884687872"/>
      </c:scatterChart>
      <c:valAx>
        <c:axId val="8846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87872"/>
        <c:crosses val="autoZero"/>
        <c:crossBetween val="midCat"/>
      </c:valAx>
      <c:valAx>
        <c:axId val="8846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8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715662</xdr:colOff>
      <xdr:row>3</xdr:row>
      <xdr:rowOff>8238</xdr:rowOff>
    </xdr:from>
    <xdr:to>
      <xdr:col>23</xdr:col>
      <xdr:colOff>478824</xdr:colOff>
      <xdr:row>17</xdr:row>
      <xdr:rowOff>156519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FBCA7F-1B73-25C0-02B9-A879F2FC3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698499</xdr:colOff>
      <xdr:row>19</xdr:row>
      <xdr:rowOff>136525</xdr:rowOff>
    </xdr:from>
    <xdr:to>
      <xdr:col>25</xdr:col>
      <xdr:colOff>238124</xdr:colOff>
      <xdr:row>38</xdr:row>
      <xdr:rowOff>52916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E49F0-E44F-B8C3-ECF1-2924E21AC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dvancedairlines.com/aircraft-sales/2011-bombardier-challenger-300-n332ar/" TargetMode="External"/><Relationship Id="rId13" Type="http://schemas.openxmlformats.org/officeDocument/2006/relationships/hyperlink" Target="https://air.one/compare/dassault-falcon-2000lxs,embraer" TargetMode="External"/><Relationship Id="rId18" Type="http://schemas.openxmlformats.org/officeDocument/2006/relationships/hyperlink" Target="https://daflwcl3bnxyt.cloudfront.net/m/2c77c79d8706861/original/Legacy-450-brochure.pdf" TargetMode="External"/><Relationship Id="rId26" Type="http://schemas.openxmlformats.org/officeDocument/2006/relationships/hyperlink" Target="https://www.globalair.com/aircraft-for-sale/specifications?specid=36" TargetMode="External"/><Relationship Id="rId3" Type="http://schemas.openxmlformats.org/officeDocument/2006/relationships/hyperlink" Target="https://bombardier.com/en/aircraft/global-8000" TargetMode="External"/><Relationship Id="rId21" Type="http://schemas.openxmlformats.org/officeDocument/2006/relationships/hyperlink" Target="https://altivationaircraft.com/citation-xls/" TargetMode="External"/><Relationship Id="rId7" Type="http://schemas.openxmlformats.org/officeDocument/2006/relationships/hyperlink" Target="https://rps3.com/Files/Starship/Starship%20Performance%20and%20Specifications.pdf" TargetMode="External"/><Relationship Id="rId12" Type="http://schemas.openxmlformats.org/officeDocument/2006/relationships/hyperlink" Target="https://www.dassaultfalcon.com/businessjets/falcon-2000lxs/" TargetMode="External"/><Relationship Id="rId17" Type="http://schemas.openxmlformats.org/officeDocument/2006/relationships/hyperlink" Target="https://en.wikipedia.org/wiki/Williams_FJ44" TargetMode="External"/><Relationship Id="rId25" Type="http://schemas.openxmlformats.org/officeDocument/2006/relationships/hyperlink" Target="https://www.globalair.com/aircraft-for-sale/specifications?specid=977" TargetMode="External"/><Relationship Id="rId2" Type="http://schemas.openxmlformats.org/officeDocument/2006/relationships/hyperlink" Target="https://en.wikipedia.org/wiki/Adam_A700" TargetMode="External"/><Relationship Id="rId16" Type="http://schemas.openxmlformats.org/officeDocument/2006/relationships/hyperlink" Target="https://en.wikipedia.org/wiki/Williams_FJ33" TargetMode="External"/><Relationship Id="rId20" Type="http://schemas.openxmlformats.org/officeDocument/2006/relationships/hyperlink" Target="https://en.wikipedia.org/wiki/Honda_HA-420_HondaJet" TargetMode="External"/><Relationship Id="rId1" Type="http://schemas.openxmlformats.org/officeDocument/2006/relationships/hyperlink" Target="https://jetav.com/adam-aircraft-a700-specs-and-description/" TargetMode="External"/><Relationship Id="rId6" Type="http://schemas.openxmlformats.org/officeDocument/2006/relationships/hyperlink" Target="https://pimaair.org/museum-aircraft/beechcraft-starship/" TargetMode="External"/><Relationship Id="rId11" Type="http://schemas.openxmlformats.org/officeDocument/2006/relationships/hyperlink" Target="https://www.dassault-aviation.com/en/passion/aircraft/civil-dassault-aircraft/falcon-50/" TargetMode="External"/><Relationship Id="rId24" Type="http://schemas.openxmlformats.org/officeDocument/2006/relationships/hyperlink" Target="https://en.wikipedia.org/wiki/CFM_International_CFM56" TargetMode="External"/><Relationship Id="rId5" Type="http://schemas.openxmlformats.org/officeDocument/2006/relationships/hyperlink" Target="https://www.globalair.com/aircraft-for-sale/specifications?specid=79" TargetMode="External"/><Relationship Id="rId15" Type="http://schemas.openxmlformats.org/officeDocument/2006/relationships/hyperlink" Target="https://en.wikipedia.org/wiki/Williams_FJ33" TargetMode="External"/><Relationship Id="rId23" Type="http://schemas.openxmlformats.org/officeDocument/2006/relationships/hyperlink" Target="https://www.globalair.com/aircraft-for-sale/specifications?specid=639" TargetMode="External"/><Relationship Id="rId10" Type="http://schemas.openxmlformats.org/officeDocument/2006/relationships/hyperlink" Target="https://www.guardianjet.com/jet-aircraft-online-tools/aircraft-brochure.cfm?m=Dassault-Falcon-50EX-97" TargetMode="External"/><Relationship Id="rId19" Type="http://schemas.openxmlformats.org/officeDocument/2006/relationships/hyperlink" Target="https://www.aopa.org/-/media/Files/AOPA/Home/News/All-News/2010/Phenom-300-debut/Embraer_Phenom_300_Specsheet.pdf" TargetMode="External"/><Relationship Id="rId4" Type="http://schemas.openxmlformats.org/officeDocument/2006/relationships/hyperlink" Target="https://jetadvisors.com/jet/eclipse-ea500/" TargetMode="External"/><Relationship Id="rId9" Type="http://schemas.openxmlformats.org/officeDocument/2006/relationships/hyperlink" Target="https://cessna.txtav.com/en/citation/m2-gen3" TargetMode="External"/><Relationship Id="rId14" Type="http://schemas.openxmlformats.org/officeDocument/2006/relationships/hyperlink" Target="https://en.wikipedia.org/wiki/Garrett_TFE731" TargetMode="External"/><Relationship Id="rId22" Type="http://schemas.openxmlformats.org/officeDocument/2006/relationships/hyperlink" Target="https://www.globalair.com/aircraft-for-sale/specifications?specid=639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07A3-9329-4EF9-988F-2DCE234EDDC3}">
  <dimension ref="A1:AB67"/>
  <sheetViews>
    <sheetView tabSelected="1" topLeftCell="N17" zoomScale="90" zoomScaleNormal="90" workbookViewId="0">
      <selection activeCell="AA27" sqref="AA27"/>
    </sheetView>
  </sheetViews>
  <sheetFormatPr defaultRowHeight="14.75" x14ac:dyDescent="0.75"/>
  <cols>
    <col min="1" max="1" width="12.08984375" customWidth="1"/>
    <col min="2" max="2" width="13.86328125" customWidth="1"/>
    <col min="3" max="3" width="27.6796875" customWidth="1"/>
    <col min="4" max="4" width="17.31640625" customWidth="1"/>
    <col min="5" max="5" width="24.453125" customWidth="1"/>
    <col min="6" max="6" width="18.08984375" customWidth="1"/>
    <col min="7" max="7" width="24.6796875" customWidth="1"/>
    <col min="8" max="8" width="19.6796875" customWidth="1"/>
    <col min="9" max="9" width="22.6796875" customWidth="1"/>
    <col min="10" max="10" width="17.54296875" customWidth="1"/>
    <col min="11" max="11" width="13.54296875" customWidth="1"/>
    <col min="12" max="12" width="13.08984375" customWidth="1"/>
    <col min="13" max="13" width="13.86328125" customWidth="1"/>
    <col min="14" max="14" width="19.54296875" customWidth="1"/>
    <col min="15" max="15" width="19" customWidth="1"/>
    <col min="16" max="16" width="18.86328125" bestFit="1" customWidth="1"/>
    <col min="17" max="17" width="22" customWidth="1"/>
    <col min="18" max="18" width="13.453125" customWidth="1"/>
    <col min="20" max="20" width="17.6796875" customWidth="1"/>
    <col min="21" max="21" width="13.6796875" customWidth="1"/>
    <col min="22" max="22" width="7.54296875" customWidth="1"/>
    <col min="25" max="25" width="11.453125" customWidth="1"/>
    <col min="26" max="26" width="13.31640625" customWidth="1"/>
    <col min="27" max="27" width="12.31640625" customWidth="1"/>
  </cols>
  <sheetData>
    <row r="1" spans="1:28" x14ac:dyDescent="0.75">
      <c r="K1">
        <v>1100</v>
      </c>
      <c r="M1">
        <v>3600</v>
      </c>
      <c r="N1">
        <v>830</v>
      </c>
      <c r="O1">
        <v>1200</v>
      </c>
      <c r="P1">
        <v>860</v>
      </c>
    </row>
    <row r="2" spans="1:28" x14ac:dyDescent="0.7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AB2" t="s">
        <v>14</v>
      </c>
    </row>
    <row r="3" spans="1:28" x14ac:dyDescent="0.75">
      <c r="B3" s="2" t="s">
        <v>15</v>
      </c>
      <c r="C3" s="2"/>
      <c r="D3">
        <v>1987</v>
      </c>
      <c r="E3" t="s">
        <v>16</v>
      </c>
      <c r="F3" t="s">
        <v>17</v>
      </c>
      <c r="G3">
        <v>3</v>
      </c>
      <c r="H3">
        <v>180</v>
      </c>
      <c r="I3">
        <v>78000</v>
      </c>
      <c r="J3" s="5">
        <v>42600</v>
      </c>
      <c r="K3">
        <v>18205</v>
      </c>
      <c r="L3">
        <v>23963</v>
      </c>
      <c r="M3">
        <v>9167400</v>
      </c>
      <c r="N3">
        <v>870</v>
      </c>
      <c r="O3">
        <v>1850</v>
      </c>
      <c r="P3">
        <v>1359</v>
      </c>
      <c r="Q3">
        <v>39698</v>
      </c>
    </row>
    <row r="4" spans="1:28" x14ac:dyDescent="0.75">
      <c r="A4" s="2" t="s">
        <v>18</v>
      </c>
      <c r="B4" s="2" t="s">
        <v>19</v>
      </c>
      <c r="C4" s="2"/>
      <c r="D4">
        <v>2007</v>
      </c>
      <c r="E4" t="s">
        <v>20</v>
      </c>
      <c r="F4" t="s">
        <v>21</v>
      </c>
      <c r="G4">
        <v>2</v>
      </c>
      <c r="H4">
        <v>6</v>
      </c>
      <c r="I4">
        <v>3855</v>
      </c>
      <c r="J4">
        <v>2495</v>
      </c>
      <c r="K4">
        <v>885</v>
      </c>
      <c r="L4">
        <v>1003</v>
      </c>
      <c r="M4">
        <v>2593</v>
      </c>
      <c r="N4">
        <v>615</v>
      </c>
      <c r="O4">
        <v>1036</v>
      </c>
      <c r="P4">
        <v>823</v>
      </c>
      <c r="Q4">
        <v>41000</v>
      </c>
    </row>
    <row r="5" spans="1:28" x14ac:dyDescent="0.75">
      <c r="A5" s="2" t="s">
        <v>22</v>
      </c>
      <c r="B5" s="2" t="s">
        <v>23</v>
      </c>
      <c r="C5" s="2"/>
      <c r="D5">
        <v>1980</v>
      </c>
      <c r="E5" t="s">
        <v>24</v>
      </c>
      <c r="F5" t="s">
        <v>25</v>
      </c>
      <c r="G5" s="1">
        <v>2</v>
      </c>
      <c r="H5">
        <v>7</v>
      </c>
      <c r="I5">
        <v>7620</v>
      </c>
      <c r="J5">
        <v>5995</v>
      </c>
      <c r="K5">
        <v>1428</v>
      </c>
      <c r="L5">
        <v>4327</v>
      </c>
      <c r="M5">
        <v>3982</v>
      </c>
      <c r="N5">
        <v>745</v>
      </c>
      <c r="O5">
        <v>1280</v>
      </c>
      <c r="P5">
        <v>564</v>
      </c>
      <c r="Q5">
        <v>45000</v>
      </c>
    </row>
    <row r="6" spans="1:28" x14ac:dyDescent="0.75">
      <c r="B6" s="2" t="s">
        <v>26</v>
      </c>
      <c r="C6" s="2"/>
      <c r="D6">
        <v>1998</v>
      </c>
      <c r="E6" t="s">
        <v>27</v>
      </c>
      <c r="F6" t="s">
        <v>28</v>
      </c>
      <c r="G6">
        <v>1</v>
      </c>
      <c r="H6">
        <v>7</v>
      </c>
      <c r="I6">
        <v>5670</v>
      </c>
      <c r="J6">
        <v>3810</v>
      </c>
      <c r="K6">
        <v>712</v>
      </c>
      <c r="L6">
        <v>1665</v>
      </c>
      <c r="M6">
        <v>2648</v>
      </c>
      <c r="N6">
        <v>789</v>
      </c>
      <c r="O6">
        <v>1156</v>
      </c>
      <c r="P6">
        <v>968</v>
      </c>
      <c r="Q6">
        <v>41000</v>
      </c>
    </row>
    <row r="7" spans="1:28" x14ac:dyDescent="0.75">
      <c r="A7" s="2" t="s">
        <v>29</v>
      </c>
      <c r="B7" s="2" t="s">
        <v>30</v>
      </c>
      <c r="C7" s="2"/>
      <c r="D7">
        <v>1986</v>
      </c>
      <c r="E7" t="s">
        <v>27</v>
      </c>
      <c r="F7" t="s">
        <v>31</v>
      </c>
      <c r="G7">
        <v>2</v>
      </c>
      <c r="H7">
        <v>6</v>
      </c>
      <c r="I7">
        <v>6759</v>
      </c>
      <c r="J7">
        <v>4681</v>
      </c>
      <c r="K7">
        <v>1034</v>
      </c>
      <c r="L7">
        <v>1717</v>
      </c>
      <c r="M7">
        <v>2124</v>
      </c>
      <c r="N7">
        <v>620</v>
      </c>
      <c r="O7">
        <v>1247</v>
      </c>
      <c r="P7">
        <v>802</v>
      </c>
      <c r="Q7">
        <v>41000</v>
      </c>
    </row>
    <row r="8" spans="1:28" x14ac:dyDescent="0.75">
      <c r="B8" s="2" t="s">
        <v>32</v>
      </c>
      <c r="C8" s="2"/>
      <c r="D8">
        <v>2003</v>
      </c>
      <c r="E8" t="s">
        <v>33</v>
      </c>
      <c r="F8" t="s">
        <v>34</v>
      </c>
      <c r="G8">
        <v>2</v>
      </c>
      <c r="H8">
        <v>8</v>
      </c>
      <c r="I8">
        <v>17622</v>
      </c>
      <c r="J8">
        <v>11022</v>
      </c>
      <c r="K8">
        <v>1588</v>
      </c>
      <c r="L8">
        <v>6418</v>
      </c>
      <c r="M8">
        <v>5700</v>
      </c>
      <c r="N8">
        <v>852</v>
      </c>
      <c r="O8">
        <v>1509</v>
      </c>
      <c r="P8">
        <v>732</v>
      </c>
      <c r="Q8">
        <v>45000</v>
      </c>
    </row>
    <row r="9" spans="1:28" x14ac:dyDescent="0.75">
      <c r="B9" s="2" t="s">
        <v>35</v>
      </c>
      <c r="C9" s="2"/>
      <c r="D9">
        <v>2025</v>
      </c>
      <c r="E9" t="s">
        <v>33</v>
      </c>
      <c r="F9" t="s">
        <v>36</v>
      </c>
      <c r="G9">
        <v>2</v>
      </c>
      <c r="H9">
        <v>17</v>
      </c>
      <c r="I9">
        <v>47536</v>
      </c>
      <c r="J9" t="s">
        <v>37</v>
      </c>
      <c r="K9">
        <v>2585</v>
      </c>
      <c r="L9">
        <v>22203</v>
      </c>
      <c r="M9">
        <v>14800</v>
      </c>
      <c r="N9">
        <v>1160</v>
      </c>
      <c r="O9">
        <v>1756</v>
      </c>
      <c r="P9">
        <v>677</v>
      </c>
      <c r="Q9">
        <v>43000</v>
      </c>
    </row>
    <row r="10" spans="1:28" x14ac:dyDescent="0.75">
      <c r="B10" t="s">
        <v>38</v>
      </c>
      <c r="D10">
        <v>1966</v>
      </c>
      <c r="E10" t="s">
        <v>33</v>
      </c>
      <c r="F10" t="s">
        <v>39</v>
      </c>
      <c r="G10">
        <v>2</v>
      </c>
      <c r="H10">
        <v>5</v>
      </c>
      <c r="I10">
        <v>6123</v>
      </c>
      <c r="J10">
        <v>3552</v>
      </c>
      <c r="K10">
        <v>1619</v>
      </c>
      <c r="L10">
        <v>2553</v>
      </c>
      <c r="M10">
        <v>2728</v>
      </c>
      <c r="N10">
        <v>774</v>
      </c>
      <c r="O10">
        <v>1033</v>
      </c>
      <c r="P10">
        <v>1008</v>
      </c>
      <c r="Q10">
        <v>45000</v>
      </c>
    </row>
    <row r="11" spans="1:28" x14ac:dyDescent="0.75">
      <c r="B11" t="s">
        <v>40</v>
      </c>
      <c r="D11">
        <v>1995</v>
      </c>
      <c r="E11" t="s">
        <v>33</v>
      </c>
      <c r="F11" t="s">
        <v>41</v>
      </c>
      <c r="G11">
        <v>2</v>
      </c>
      <c r="H11">
        <v>9</v>
      </c>
      <c r="I11">
        <v>9752</v>
      </c>
      <c r="J11">
        <v>6300</v>
      </c>
      <c r="K11">
        <v>1002</v>
      </c>
      <c r="L11">
        <v>2750</v>
      </c>
      <c r="M11">
        <v>3167</v>
      </c>
      <c r="N11">
        <v>804</v>
      </c>
      <c r="O11">
        <v>1644</v>
      </c>
      <c r="P11">
        <v>750</v>
      </c>
      <c r="Q11">
        <v>51000</v>
      </c>
    </row>
    <row r="12" spans="1:28" x14ac:dyDescent="0.75">
      <c r="A12" t="s">
        <v>42</v>
      </c>
      <c r="B12" t="s">
        <v>43</v>
      </c>
      <c r="D12">
        <v>1993</v>
      </c>
      <c r="E12" t="s">
        <v>33</v>
      </c>
      <c r="F12" t="s">
        <v>44</v>
      </c>
      <c r="G12">
        <v>2</v>
      </c>
      <c r="H12">
        <v>8</v>
      </c>
      <c r="I12">
        <v>10659</v>
      </c>
      <c r="J12">
        <v>6700</v>
      </c>
      <c r="K12">
        <v>1011</v>
      </c>
      <c r="L12">
        <v>3588</v>
      </c>
      <c r="M12">
        <v>4463</v>
      </c>
      <c r="N12">
        <v>840</v>
      </c>
      <c r="O12">
        <v>1661</v>
      </c>
      <c r="P12">
        <v>917</v>
      </c>
      <c r="Q12">
        <v>51000</v>
      </c>
    </row>
    <row r="13" spans="1:28" x14ac:dyDescent="0.75">
      <c r="B13" s="2" t="s">
        <v>45</v>
      </c>
      <c r="C13" s="2"/>
      <c r="D13">
        <v>1993</v>
      </c>
      <c r="E13" t="s">
        <v>46</v>
      </c>
      <c r="F13" t="s">
        <v>47</v>
      </c>
      <c r="G13">
        <v>1</v>
      </c>
      <c r="H13">
        <v>7</v>
      </c>
      <c r="I13">
        <v>4853</v>
      </c>
      <c r="J13">
        <v>3171</v>
      </c>
      <c r="K13">
        <v>685</v>
      </c>
      <c r="L13">
        <v>233</v>
      </c>
      <c r="M13">
        <v>2871</v>
      </c>
      <c r="N13">
        <v>748</v>
      </c>
      <c r="O13">
        <v>978</v>
      </c>
      <c r="P13">
        <v>789</v>
      </c>
      <c r="Q13">
        <v>41000</v>
      </c>
    </row>
    <row r="14" spans="1:28" x14ac:dyDescent="0.75">
      <c r="B14" t="s">
        <v>48</v>
      </c>
      <c r="D14">
        <v>2010</v>
      </c>
      <c r="E14" t="s">
        <v>46</v>
      </c>
      <c r="F14" t="s">
        <v>49</v>
      </c>
      <c r="G14">
        <v>2</v>
      </c>
      <c r="H14">
        <v>10</v>
      </c>
      <c r="I14">
        <v>7761</v>
      </c>
      <c r="J14">
        <v>4663</v>
      </c>
      <c r="K14">
        <v>1007</v>
      </c>
      <c r="L14">
        <v>2644</v>
      </c>
      <c r="M14">
        <v>4010</v>
      </c>
      <c r="N14">
        <v>835</v>
      </c>
      <c r="O14">
        <v>1039</v>
      </c>
      <c r="P14">
        <v>896</v>
      </c>
      <c r="Q14">
        <v>45000</v>
      </c>
    </row>
    <row r="15" spans="1:28" x14ac:dyDescent="0.75">
      <c r="A15" t="s">
        <v>50</v>
      </c>
      <c r="B15" t="s">
        <v>51</v>
      </c>
      <c r="D15">
        <v>2015</v>
      </c>
      <c r="E15" t="s">
        <v>46</v>
      </c>
      <c r="F15" t="s">
        <v>52</v>
      </c>
      <c r="G15">
        <v>2</v>
      </c>
      <c r="H15">
        <v>9</v>
      </c>
      <c r="I15">
        <v>13971</v>
      </c>
      <c r="J15">
        <v>8462</v>
      </c>
      <c r="K15">
        <v>1258</v>
      </c>
      <c r="L15">
        <v>5168</v>
      </c>
      <c r="M15">
        <v>5000</v>
      </c>
      <c r="N15">
        <v>826</v>
      </c>
      <c r="O15">
        <v>1091</v>
      </c>
      <c r="P15">
        <v>756</v>
      </c>
      <c r="Q15">
        <v>45000</v>
      </c>
    </row>
    <row r="16" spans="1:28" x14ac:dyDescent="0.75">
      <c r="A16" t="s">
        <v>53</v>
      </c>
      <c r="B16" s="2" t="s">
        <v>54</v>
      </c>
      <c r="C16" s="2"/>
      <c r="D16">
        <v>2008</v>
      </c>
      <c r="E16" t="s">
        <v>46</v>
      </c>
      <c r="F16" t="s">
        <v>55</v>
      </c>
      <c r="G16">
        <v>2</v>
      </c>
      <c r="H16">
        <v>12</v>
      </c>
      <c r="I16">
        <v>9163</v>
      </c>
      <c r="J16">
        <v>5833</v>
      </c>
      <c r="K16">
        <v>1016</v>
      </c>
      <c r="L16">
        <v>3057</v>
      </c>
      <c r="M16">
        <v>3889</v>
      </c>
      <c r="N16">
        <v>817</v>
      </c>
      <c r="O16">
        <v>1085</v>
      </c>
      <c r="P16">
        <v>969</v>
      </c>
      <c r="Q16">
        <v>45000</v>
      </c>
    </row>
    <row r="17" spans="1:17" x14ac:dyDescent="0.75">
      <c r="A17" t="s">
        <v>56</v>
      </c>
      <c r="B17" t="s">
        <v>57</v>
      </c>
      <c r="D17">
        <v>2016</v>
      </c>
      <c r="E17" t="s">
        <v>58</v>
      </c>
      <c r="F17" t="s">
        <v>59</v>
      </c>
      <c r="G17">
        <v>1</v>
      </c>
      <c r="H17">
        <v>6</v>
      </c>
      <c r="I17">
        <v>2722</v>
      </c>
      <c r="J17">
        <v>1649</v>
      </c>
      <c r="K17">
        <v>602</v>
      </c>
      <c r="L17">
        <v>910</v>
      </c>
      <c r="M17">
        <v>2222</v>
      </c>
      <c r="N17">
        <v>440</v>
      </c>
      <c r="O17">
        <v>973</v>
      </c>
      <c r="P17">
        <v>917</v>
      </c>
      <c r="Q17">
        <v>28000</v>
      </c>
    </row>
    <row r="18" spans="1:17" x14ac:dyDescent="0.75">
      <c r="A18" s="2" t="s">
        <v>60</v>
      </c>
      <c r="B18" s="2" t="s">
        <v>61</v>
      </c>
      <c r="C18" s="2"/>
      <c r="D18">
        <v>1997</v>
      </c>
      <c r="E18" t="s">
        <v>62</v>
      </c>
      <c r="F18" t="s">
        <v>63</v>
      </c>
      <c r="G18">
        <v>2</v>
      </c>
      <c r="H18">
        <v>9</v>
      </c>
      <c r="I18">
        <v>18098</v>
      </c>
      <c r="J18">
        <v>10092</v>
      </c>
      <c r="K18">
        <v>1506</v>
      </c>
      <c r="L18">
        <v>7040</v>
      </c>
      <c r="M18">
        <v>5982</v>
      </c>
      <c r="N18">
        <v>889</v>
      </c>
      <c r="O18">
        <v>1509</v>
      </c>
      <c r="P18">
        <v>666</v>
      </c>
      <c r="Q18">
        <v>49000</v>
      </c>
    </row>
    <row r="19" spans="1:17" x14ac:dyDescent="0.75">
      <c r="A19" s="2" t="s">
        <v>64</v>
      </c>
      <c r="B19" s="2" t="s">
        <v>65</v>
      </c>
      <c r="C19" s="2"/>
      <c r="D19">
        <v>2012</v>
      </c>
      <c r="E19" t="s">
        <v>62</v>
      </c>
      <c r="F19" t="s">
        <v>66</v>
      </c>
      <c r="G19">
        <v>2</v>
      </c>
      <c r="H19">
        <v>10</v>
      </c>
      <c r="I19">
        <v>19414</v>
      </c>
      <c r="J19">
        <v>11227</v>
      </c>
      <c r="K19">
        <v>2722</v>
      </c>
      <c r="L19">
        <v>7557</v>
      </c>
      <c r="M19">
        <v>7408</v>
      </c>
      <c r="N19">
        <v>851</v>
      </c>
      <c r="O19">
        <v>1425</v>
      </c>
      <c r="P19">
        <v>689</v>
      </c>
      <c r="Q19">
        <v>47000</v>
      </c>
    </row>
    <row r="20" spans="1:17" x14ac:dyDescent="0.75">
      <c r="B20" s="2" t="s">
        <v>67</v>
      </c>
      <c r="C20" s="2"/>
      <c r="D20">
        <v>2002</v>
      </c>
      <c r="E20" t="s">
        <v>68</v>
      </c>
      <c r="F20" t="s">
        <v>69</v>
      </c>
      <c r="G20">
        <v>2</v>
      </c>
      <c r="H20">
        <v>5</v>
      </c>
      <c r="I20">
        <v>2721</v>
      </c>
      <c r="J20">
        <v>1739</v>
      </c>
      <c r="K20">
        <v>494</v>
      </c>
      <c r="L20">
        <v>770</v>
      </c>
      <c r="M20">
        <v>2084</v>
      </c>
      <c r="N20">
        <v>685</v>
      </c>
      <c r="O20">
        <v>715</v>
      </c>
      <c r="P20">
        <v>686</v>
      </c>
      <c r="Q20">
        <v>41000</v>
      </c>
    </row>
    <row r="21" spans="1:17" x14ac:dyDescent="0.75">
      <c r="B21" s="2" t="s">
        <v>70</v>
      </c>
      <c r="C21" s="2"/>
      <c r="D21">
        <v>2009</v>
      </c>
      <c r="E21" t="s">
        <v>71</v>
      </c>
      <c r="F21" t="s">
        <v>72</v>
      </c>
      <c r="G21">
        <v>2</v>
      </c>
      <c r="H21">
        <v>10</v>
      </c>
      <c r="I21">
        <v>8150</v>
      </c>
      <c r="J21">
        <v>5344</v>
      </c>
      <c r="K21">
        <v>1196</v>
      </c>
      <c r="L21">
        <v>2428</v>
      </c>
      <c r="M21">
        <v>3650</v>
      </c>
      <c r="N21">
        <v>859</v>
      </c>
      <c r="O21">
        <v>978</v>
      </c>
      <c r="P21">
        <v>677</v>
      </c>
      <c r="Q21">
        <v>45000</v>
      </c>
    </row>
    <row r="22" spans="1:17" x14ac:dyDescent="0.75">
      <c r="B22" s="2" t="s">
        <v>73</v>
      </c>
      <c r="C22" s="2"/>
      <c r="D22">
        <v>2015</v>
      </c>
      <c r="E22" t="s">
        <v>71</v>
      </c>
      <c r="F22" t="s">
        <v>74</v>
      </c>
      <c r="G22">
        <v>2</v>
      </c>
      <c r="H22">
        <v>9</v>
      </c>
      <c r="I22">
        <v>16000</v>
      </c>
      <c r="J22">
        <v>10400</v>
      </c>
      <c r="K22">
        <v>1325</v>
      </c>
      <c r="L22">
        <v>5839</v>
      </c>
      <c r="M22">
        <v>5378</v>
      </c>
      <c r="N22">
        <v>856</v>
      </c>
      <c r="O22">
        <v>1191</v>
      </c>
      <c r="P22">
        <v>637</v>
      </c>
      <c r="Q22">
        <v>45000</v>
      </c>
    </row>
    <row r="23" spans="1:17" x14ac:dyDescent="0.75">
      <c r="A23" t="s">
        <v>75</v>
      </c>
      <c r="B23" t="s">
        <v>76</v>
      </c>
      <c r="D23">
        <v>1998</v>
      </c>
      <c r="E23" t="s">
        <v>77</v>
      </c>
      <c r="F23" t="s">
        <v>78</v>
      </c>
      <c r="G23">
        <v>3</v>
      </c>
      <c r="H23">
        <v>15</v>
      </c>
      <c r="I23">
        <v>15660</v>
      </c>
      <c r="J23">
        <v>9420</v>
      </c>
      <c r="K23">
        <v>3650</v>
      </c>
      <c r="L23">
        <v>3634</v>
      </c>
      <c r="M23">
        <v>2222</v>
      </c>
      <c r="N23">
        <v>740</v>
      </c>
      <c r="O23">
        <v>1367</v>
      </c>
      <c r="P23">
        <v>1306</v>
      </c>
      <c r="Q23">
        <v>35000</v>
      </c>
    </row>
    <row r="24" spans="1:17" x14ac:dyDescent="0.75">
      <c r="A24" t="s">
        <v>79</v>
      </c>
      <c r="D24">
        <v>1994</v>
      </c>
      <c r="E24" t="s">
        <v>80</v>
      </c>
      <c r="F24" t="s">
        <v>81</v>
      </c>
      <c r="G24">
        <v>2</v>
      </c>
      <c r="H24">
        <v>7</v>
      </c>
      <c r="I24">
        <v>11181</v>
      </c>
      <c r="J24">
        <v>6515</v>
      </c>
      <c r="K24">
        <v>1195</v>
      </c>
      <c r="L24">
        <v>4248</v>
      </c>
      <c r="M24">
        <v>5462</v>
      </c>
      <c r="N24">
        <v>896</v>
      </c>
      <c r="O24">
        <v>1828</v>
      </c>
      <c r="P24">
        <v>797</v>
      </c>
      <c r="Q24">
        <v>45000</v>
      </c>
    </row>
    <row r="25" spans="1:17" x14ac:dyDescent="0.75">
      <c r="A25" t="s">
        <v>82</v>
      </c>
      <c r="D25">
        <v>2002</v>
      </c>
      <c r="E25" t="s">
        <v>80</v>
      </c>
      <c r="F25" t="s">
        <v>83</v>
      </c>
      <c r="G25">
        <v>2</v>
      </c>
      <c r="H25">
        <v>8</v>
      </c>
      <c r="I25">
        <v>11839</v>
      </c>
      <c r="J25">
        <v>6849</v>
      </c>
      <c r="K25">
        <v>1088</v>
      </c>
      <c r="L25">
        <v>4672</v>
      </c>
      <c r="M25">
        <v>5111</v>
      </c>
      <c r="N25">
        <v>850</v>
      </c>
      <c r="O25">
        <v>1524</v>
      </c>
      <c r="P25">
        <v>1234</v>
      </c>
      <c r="Q25">
        <v>45000</v>
      </c>
    </row>
    <row r="26" spans="1:17" x14ac:dyDescent="0.75">
      <c r="A26" s="2" t="s">
        <v>84</v>
      </c>
      <c r="D26">
        <v>1999</v>
      </c>
      <c r="E26" t="s">
        <v>80</v>
      </c>
      <c r="F26" t="s">
        <v>85</v>
      </c>
      <c r="G26">
        <v>2</v>
      </c>
      <c r="H26">
        <v>8</v>
      </c>
      <c r="I26">
        <v>16079</v>
      </c>
      <c r="J26">
        <v>9049</v>
      </c>
      <c r="K26">
        <v>1837</v>
      </c>
      <c r="L26">
        <v>6803</v>
      </c>
      <c r="M26">
        <v>5797</v>
      </c>
      <c r="N26">
        <v>850</v>
      </c>
      <c r="O26">
        <v>1854</v>
      </c>
      <c r="P26">
        <v>1326</v>
      </c>
      <c r="Q26">
        <v>45000</v>
      </c>
    </row>
    <row r="27" spans="1:17" x14ac:dyDescent="0.75">
      <c r="B27" t="s">
        <v>86</v>
      </c>
      <c r="D27">
        <v>1993</v>
      </c>
      <c r="E27" t="s">
        <v>87</v>
      </c>
      <c r="F27" t="s">
        <v>88</v>
      </c>
      <c r="G27">
        <v>2</v>
      </c>
      <c r="H27">
        <v>8</v>
      </c>
      <c r="I27">
        <v>14107</v>
      </c>
      <c r="J27">
        <v>8232</v>
      </c>
      <c r="K27">
        <v>975</v>
      </c>
      <c r="L27">
        <v>5189</v>
      </c>
      <c r="M27">
        <v>5500</v>
      </c>
      <c r="N27">
        <v>814</v>
      </c>
      <c r="O27">
        <v>1814</v>
      </c>
      <c r="P27">
        <v>1193</v>
      </c>
      <c r="Q27">
        <v>43000</v>
      </c>
    </row>
    <row r="28" spans="1:17" x14ac:dyDescent="0.75">
      <c r="B28" t="s">
        <v>89</v>
      </c>
      <c r="D28">
        <v>2004</v>
      </c>
      <c r="E28" t="s">
        <v>87</v>
      </c>
      <c r="F28" t="s">
        <v>90</v>
      </c>
      <c r="G28">
        <v>2</v>
      </c>
      <c r="H28">
        <v>9</v>
      </c>
      <c r="I28">
        <v>7394</v>
      </c>
      <c r="J28">
        <v>4983</v>
      </c>
      <c r="K28">
        <v>914</v>
      </c>
      <c r="L28">
        <v>2228</v>
      </c>
      <c r="M28">
        <v>4000</v>
      </c>
      <c r="N28">
        <v>828</v>
      </c>
      <c r="O28">
        <v>1374</v>
      </c>
      <c r="P28">
        <v>889</v>
      </c>
      <c r="Q28">
        <v>45000</v>
      </c>
    </row>
    <row r="29" spans="1:17" x14ac:dyDescent="0.75">
      <c r="B29" s="2" t="s">
        <v>91</v>
      </c>
      <c r="C29" s="2"/>
      <c r="D29">
        <v>2015</v>
      </c>
      <c r="E29" t="s">
        <v>92</v>
      </c>
      <c r="F29" t="s">
        <v>93</v>
      </c>
      <c r="G29">
        <v>2</v>
      </c>
      <c r="H29">
        <v>6</v>
      </c>
      <c r="I29">
        <v>4854</v>
      </c>
      <c r="J29">
        <v>3303</v>
      </c>
      <c r="K29">
        <v>635</v>
      </c>
      <c r="L29">
        <v>1290</v>
      </c>
      <c r="M29">
        <v>2661</v>
      </c>
      <c r="N29">
        <v>782</v>
      </c>
      <c r="O29">
        <v>1219</v>
      </c>
      <c r="P29">
        <v>914</v>
      </c>
      <c r="Q29">
        <v>43000</v>
      </c>
    </row>
    <row r="30" spans="1:17" x14ac:dyDescent="0.75">
      <c r="A30" t="s">
        <v>94</v>
      </c>
      <c r="B30" s="2" t="s">
        <v>95</v>
      </c>
      <c r="D30">
        <v>1979</v>
      </c>
      <c r="E30" t="s">
        <v>96</v>
      </c>
      <c r="F30" t="s">
        <v>97</v>
      </c>
      <c r="G30">
        <v>2</v>
      </c>
      <c r="H30">
        <v>9</v>
      </c>
      <c r="I30">
        <v>201885</v>
      </c>
      <c r="J30">
        <v>11566</v>
      </c>
      <c r="K30">
        <v>907</v>
      </c>
      <c r="L30">
        <v>8149</v>
      </c>
      <c r="M30">
        <v>4820</v>
      </c>
      <c r="N30">
        <v>811</v>
      </c>
      <c r="O30">
        <v>1600</v>
      </c>
      <c r="P30">
        <v>1189</v>
      </c>
      <c r="Q30">
        <v>43000</v>
      </c>
    </row>
    <row r="31" spans="1:17" x14ac:dyDescent="0.75">
      <c r="B31" t="s">
        <v>98</v>
      </c>
      <c r="D31">
        <v>2013</v>
      </c>
      <c r="E31" t="s">
        <v>99</v>
      </c>
      <c r="F31" t="s">
        <v>100</v>
      </c>
      <c r="G31">
        <v>2</v>
      </c>
      <c r="H31">
        <v>9</v>
      </c>
      <c r="I31">
        <v>7394</v>
      </c>
      <c r="J31">
        <v>4776.8</v>
      </c>
      <c r="K31">
        <v>1120</v>
      </c>
      <c r="L31">
        <v>2228</v>
      </c>
      <c r="M31">
        <v>3430</v>
      </c>
      <c r="N31">
        <v>852</v>
      </c>
      <c r="O31">
        <v>1164</v>
      </c>
      <c r="P31">
        <v>883</v>
      </c>
      <c r="Q31">
        <v>45000</v>
      </c>
    </row>
    <row r="32" spans="1:17" x14ac:dyDescent="0.75">
      <c r="B32" t="s">
        <v>101</v>
      </c>
      <c r="D32">
        <v>2018</v>
      </c>
      <c r="E32" t="s">
        <v>102</v>
      </c>
      <c r="F32" t="s">
        <v>103</v>
      </c>
      <c r="G32">
        <v>2</v>
      </c>
      <c r="H32">
        <v>10</v>
      </c>
      <c r="I32">
        <v>8500</v>
      </c>
      <c r="J32">
        <v>5316</v>
      </c>
      <c r="K32">
        <v>1406</v>
      </c>
      <c r="L32">
        <v>2705</v>
      </c>
      <c r="M32">
        <v>3704</v>
      </c>
      <c r="N32">
        <v>815</v>
      </c>
      <c r="O32">
        <v>940</v>
      </c>
      <c r="P32">
        <v>735</v>
      </c>
      <c r="Q32">
        <v>45000</v>
      </c>
    </row>
    <row r="37" spans="1:15" x14ac:dyDescent="0.75">
      <c r="C37" s="7" t="s">
        <v>104</v>
      </c>
      <c r="D37" s="7" t="s">
        <v>105</v>
      </c>
      <c r="E37" s="7" t="s">
        <v>106</v>
      </c>
      <c r="F37" s="7" t="s">
        <v>107</v>
      </c>
      <c r="G37" s="7" t="s">
        <v>108</v>
      </c>
      <c r="H37" s="7" t="s">
        <v>109</v>
      </c>
      <c r="I37" s="7" t="s">
        <v>110</v>
      </c>
      <c r="J37" s="7" t="s">
        <v>111</v>
      </c>
      <c r="K37" s="7" t="s">
        <v>112</v>
      </c>
      <c r="L37" s="7" t="s">
        <v>169</v>
      </c>
      <c r="M37" s="7" t="s">
        <v>170</v>
      </c>
      <c r="N37" s="7" t="s">
        <v>171</v>
      </c>
      <c r="O37" s="7" t="s">
        <v>172</v>
      </c>
    </row>
    <row r="38" spans="1:15" x14ac:dyDescent="0.75">
      <c r="A38" s="2" t="s">
        <v>113</v>
      </c>
      <c r="B38" s="2" t="s">
        <v>114</v>
      </c>
      <c r="C38" t="s">
        <v>16</v>
      </c>
      <c r="D38">
        <v>2</v>
      </c>
      <c r="E38" t="s">
        <v>115</v>
      </c>
      <c r="F38" t="s">
        <v>116</v>
      </c>
      <c r="G38">
        <v>1.73</v>
      </c>
      <c r="H38">
        <v>120</v>
      </c>
      <c r="I38">
        <v>33</v>
      </c>
      <c r="J38">
        <v>37.5</v>
      </c>
      <c r="K38">
        <v>11.8</v>
      </c>
      <c r="L38">
        <f>(I3*9.81)/N38</f>
        <v>5621.1570247933887</v>
      </c>
      <c r="M38">
        <f>(H38*D38*1000)/(I3*9.81)</f>
        <v>0.31365168979847879</v>
      </c>
      <c r="N38">
        <f>(I38^2)/8</f>
        <v>136.125</v>
      </c>
    </row>
    <row r="39" spans="1:15" x14ac:dyDescent="0.75">
      <c r="B39" s="2" t="s">
        <v>117</v>
      </c>
      <c r="C39" t="s">
        <v>20</v>
      </c>
      <c r="D39">
        <v>2</v>
      </c>
      <c r="E39" t="s">
        <v>118</v>
      </c>
      <c r="F39" t="s">
        <v>119</v>
      </c>
      <c r="G39">
        <v>0.47</v>
      </c>
      <c r="H39">
        <v>8.2100000000000009</v>
      </c>
      <c r="I39">
        <v>13.41</v>
      </c>
      <c r="J39">
        <v>12.42</v>
      </c>
      <c r="K39">
        <v>2.92</v>
      </c>
      <c r="L39">
        <f>(I4*9.81)/N39</f>
        <v>1682.3866792787112</v>
      </c>
      <c r="M39">
        <f t="shared" ref="M39:M67" si="0">(H39*D39*1000)/(I4*9.81)</f>
        <v>0.43418994620222617</v>
      </c>
      <c r="N39">
        <f t="shared" ref="N39:N67" si="1">(I39^2)/8</f>
        <v>22.478512500000001</v>
      </c>
      <c r="O39">
        <f t="shared" ref="O39:O66" si="2">L39*(1/M39)*(1/2.2)</f>
        <v>1761.2596158497572</v>
      </c>
    </row>
    <row r="40" spans="1:15" x14ac:dyDescent="0.75">
      <c r="B40" t="s">
        <v>120</v>
      </c>
      <c r="C40" t="s">
        <v>24</v>
      </c>
      <c r="D40">
        <v>2</v>
      </c>
      <c r="E40" t="s">
        <v>121</v>
      </c>
      <c r="F40" t="s">
        <v>122</v>
      </c>
      <c r="G40">
        <v>0.78700000000000003</v>
      </c>
      <c r="H40">
        <v>16</v>
      </c>
      <c r="I40">
        <v>13.66</v>
      </c>
      <c r="J40">
        <v>15.93</v>
      </c>
      <c r="K40">
        <v>4.83</v>
      </c>
      <c r="L40">
        <f>(I5*9.81)/N40</f>
        <v>3204.8858601167444</v>
      </c>
      <c r="M40">
        <f t="shared" si="0"/>
        <v>0.42808104644411804</v>
      </c>
      <c r="N40">
        <f t="shared" si="1"/>
        <v>23.324449999999999</v>
      </c>
      <c r="O40">
        <f t="shared" si="2"/>
        <v>3403.0151817133365</v>
      </c>
    </row>
    <row r="41" spans="1:15" x14ac:dyDescent="0.75">
      <c r="B41" t="s">
        <v>123</v>
      </c>
      <c r="C41" t="s">
        <v>27</v>
      </c>
      <c r="D41">
        <v>2</v>
      </c>
      <c r="E41" t="s">
        <v>118</v>
      </c>
      <c r="F41" t="s">
        <v>124</v>
      </c>
      <c r="G41">
        <v>0.55000000000000004</v>
      </c>
      <c r="H41">
        <v>15.17</v>
      </c>
      <c r="I41">
        <v>13.56</v>
      </c>
      <c r="J41">
        <v>14.02</v>
      </c>
      <c r="K41">
        <v>4.67</v>
      </c>
      <c r="L41">
        <f t="shared" ref="L41:L67" si="3">(I6*9.81)/N41</f>
        <v>2420.0407236275355</v>
      </c>
      <c r="M41">
        <f t="shared" si="0"/>
        <v>0.54546075613014111</v>
      </c>
      <c r="N41">
        <f t="shared" si="1"/>
        <v>22.984200000000001</v>
      </c>
      <c r="O41">
        <f t="shared" si="2"/>
        <v>2016.6776406501665</v>
      </c>
    </row>
    <row r="42" spans="1:15" x14ac:dyDescent="0.75">
      <c r="A42" t="s">
        <v>125</v>
      </c>
      <c r="B42" t="s">
        <v>126</v>
      </c>
      <c r="C42" t="s">
        <v>27</v>
      </c>
      <c r="D42">
        <v>2</v>
      </c>
      <c r="E42" t="s">
        <v>127</v>
      </c>
      <c r="F42" s="3" t="s">
        <v>128</v>
      </c>
      <c r="G42">
        <v>0.48</v>
      </c>
      <c r="H42" s="4" t="s">
        <v>129</v>
      </c>
      <c r="I42">
        <v>16.600000000000001</v>
      </c>
      <c r="J42">
        <v>14.05</v>
      </c>
      <c r="K42">
        <v>3.94</v>
      </c>
      <c r="L42">
        <f t="shared" si="3"/>
        <v>1924.9757584555086</v>
      </c>
      <c r="N42">
        <f t="shared" si="1"/>
        <v>34.445000000000007</v>
      </c>
    </row>
    <row r="43" spans="1:15" x14ac:dyDescent="0.75">
      <c r="B43" t="s">
        <v>130</v>
      </c>
      <c r="C43" t="s">
        <v>33</v>
      </c>
      <c r="D43">
        <v>2</v>
      </c>
      <c r="E43" t="s">
        <v>121</v>
      </c>
      <c r="F43" t="s">
        <v>131</v>
      </c>
      <c r="G43">
        <v>0.87</v>
      </c>
      <c r="H43">
        <v>30</v>
      </c>
      <c r="I43">
        <v>19.46</v>
      </c>
      <c r="J43">
        <v>20.92</v>
      </c>
      <c r="K43">
        <v>6.2</v>
      </c>
      <c r="L43">
        <f t="shared" si="3"/>
        <v>3651.9810843440937</v>
      </c>
      <c r="M43">
        <f t="shared" si="0"/>
        <v>0.34707796794179641</v>
      </c>
      <c r="N43">
        <f t="shared" si="1"/>
        <v>47.336450000000006</v>
      </c>
      <c r="O43">
        <f t="shared" si="2"/>
        <v>4782.7622473949777</v>
      </c>
    </row>
    <row r="44" spans="1:15" x14ac:dyDescent="0.75">
      <c r="B44" t="s">
        <v>132</v>
      </c>
      <c r="C44" t="s">
        <v>33</v>
      </c>
      <c r="D44">
        <v>2</v>
      </c>
      <c r="E44" t="s">
        <v>133</v>
      </c>
      <c r="F44" t="s">
        <v>134</v>
      </c>
      <c r="G44">
        <v>0.13</v>
      </c>
      <c r="H44">
        <v>70</v>
      </c>
      <c r="I44">
        <v>31.7</v>
      </c>
      <c r="J44">
        <v>33.9</v>
      </c>
      <c r="K44">
        <v>8.1</v>
      </c>
      <c r="L44">
        <f t="shared" si="3"/>
        <v>3712.4712953656622</v>
      </c>
      <c r="M44">
        <f t="shared" si="0"/>
        <v>0.30021776939226658</v>
      </c>
      <c r="N44">
        <f t="shared" si="1"/>
        <v>125.61125</v>
      </c>
      <c r="O44">
        <f t="shared" si="2"/>
        <v>5620.8763253918369</v>
      </c>
    </row>
    <row r="45" spans="1:15" x14ac:dyDescent="0.75">
      <c r="B45" t="s">
        <v>135</v>
      </c>
      <c r="C45" t="s">
        <v>33</v>
      </c>
      <c r="D45">
        <v>2</v>
      </c>
      <c r="E45" t="s">
        <v>133</v>
      </c>
      <c r="F45" t="s">
        <v>136</v>
      </c>
      <c r="G45">
        <v>0.45</v>
      </c>
      <c r="H45">
        <v>14</v>
      </c>
      <c r="I45">
        <v>10.84</v>
      </c>
      <c r="J45">
        <v>13.23</v>
      </c>
      <c r="K45">
        <v>3.73</v>
      </c>
      <c r="L45">
        <f t="shared" si="3"/>
        <v>4089.4479922659007</v>
      </c>
      <c r="M45">
        <f t="shared" si="0"/>
        <v>0.4661490081930682</v>
      </c>
      <c r="N45">
        <f t="shared" si="1"/>
        <v>14.6882</v>
      </c>
      <c r="O45">
        <f t="shared" si="2"/>
        <v>3987.6519392155633</v>
      </c>
    </row>
    <row r="46" spans="1:15" x14ac:dyDescent="0.75">
      <c r="B46" t="s">
        <v>120</v>
      </c>
      <c r="C46" t="s">
        <v>33</v>
      </c>
      <c r="D46">
        <v>2</v>
      </c>
      <c r="E46" t="s">
        <v>121</v>
      </c>
      <c r="F46" t="s">
        <v>137</v>
      </c>
      <c r="G46">
        <v>1</v>
      </c>
      <c r="H46">
        <v>15.57</v>
      </c>
      <c r="I46">
        <v>14.58</v>
      </c>
      <c r="J46">
        <v>17.78</v>
      </c>
      <c r="K46">
        <v>4.29</v>
      </c>
      <c r="L46">
        <f t="shared" si="3"/>
        <v>3600.2912835103052</v>
      </c>
      <c r="M46">
        <f t="shared" si="0"/>
        <v>0.32550368402435442</v>
      </c>
      <c r="N46">
        <f t="shared" si="1"/>
        <v>26.572050000000001</v>
      </c>
      <c r="O46">
        <f t="shared" si="2"/>
        <v>5027.580695021521</v>
      </c>
    </row>
    <row r="47" spans="1:15" x14ac:dyDescent="0.75">
      <c r="B47" t="s">
        <v>138</v>
      </c>
      <c r="C47" t="s">
        <v>33</v>
      </c>
      <c r="D47">
        <v>2</v>
      </c>
      <c r="E47" t="s">
        <v>127</v>
      </c>
      <c r="F47" t="s">
        <v>139</v>
      </c>
      <c r="G47">
        <v>0.91</v>
      </c>
      <c r="H47">
        <v>21.13</v>
      </c>
      <c r="I47">
        <v>13.34</v>
      </c>
      <c r="J47">
        <v>17.88</v>
      </c>
      <c r="K47">
        <v>4.47</v>
      </c>
      <c r="L47">
        <f t="shared" si="3"/>
        <v>4700.7136611604246</v>
      </c>
      <c r="M47">
        <f t="shared" si="0"/>
        <v>0.40415134004477032</v>
      </c>
      <c r="N47">
        <f t="shared" si="1"/>
        <v>22.244450000000001</v>
      </c>
      <c r="O47">
        <f t="shared" si="2"/>
        <v>5286.8512759687956</v>
      </c>
    </row>
    <row r="48" spans="1:15" x14ac:dyDescent="0.75">
      <c r="B48" t="s">
        <v>140</v>
      </c>
      <c r="C48" t="s">
        <v>46</v>
      </c>
      <c r="D48">
        <v>2</v>
      </c>
      <c r="E48" t="s">
        <v>118</v>
      </c>
      <c r="F48" t="s">
        <v>141</v>
      </c>
      <c r="G48">
        <v>0.57999999999999996</v>
      </c>
      <c r="H48">
        <v>8.74</v>
      </c>
      <c r="I48">
        <v>14.39</v>
      </c>
      <c r="J48">
        <v>13</v>
      </c>
      <c r="K48">
        <v>4.2</v>
      </c>
      <c r="L48">
        <f t="shared" si="3"/>
        <v>1839.2793621159005</v>
      </c>
      <c r="M48">
        <f t="shared" si="0"/>
        <v>0.36716572218115762</v>
      </c>
      <c r="N48">
        <f t="shared" si="1"/>
        <v>25.884012500000001</v>
      </c>
      <c r="O48">
        <f t="shared" si="2"/>
        <v>2276.9992490653854</v>
      </c>
    </row>
    <row r="49" spans="2:15" x14ac:dyDescent="0.75">
      <c r="B49" s="2" t="s">
        <v>140</v>
      </c>
      <c r="C49" t="s">
        <v>46</v>
      </c>
      <c r="D49">
        <v>2</v>
      </c>
      <c r="E49" t="s">
        <v>142</v>
      </c>
      <c r="F49" t="s">
        <v>143</v>
      </c>
      <c r="G49">
        <v>0.57999999999999996</v>
      </c>
      <c r="H49">
        <v>16</v>
      </c>
      <c r="I49">
        <v>15.77</v>
      </c>
      <c r="J49">
        <v>16.260000000000002</v>
      </c>
      <c r="K49">
        <v>4.7</v>
      </c>
      <c r="L49">
        <f t="shared" si="3"/>
        <v>2449.1381941342115</v>
      </c>
      <c r="M49">
        <f t="shared" si="0"/>
        <v>0.42030377192425966</v>
      </c>
      <c r="N49">
        <f t="shared" si="1"/>
        <v>31.086612499999998</v>
      </c>
      <c r="O49">
        <f t="shared" si="2"/>
        <v>2648.6667692765313</v>
      </c>
    </row>
    <row r="50" spans="2:15" x14ac:dyDescent="0.75">
      <c r="B50" t="s">
        <v>138</v>
      </c>
      <c r="C50" t="s">
        <v>46</v>
      </c>
      <c r="D50">
        <v>2</v>
      </c>
      <c r="E50" t="s">
        <v>127</v>
      </c>
      <c r="F50" t="s">
        <v>144</v>
      </c>
      <c r="G50">
        <v>0.97</v>
      </c>
      <c r="H50">
        <v>26.28</v>
      </c>
      <c r="I50">
        <v>22.05</v>
      </c>
      <c r="J50">
        <v>19</v>
      </c>
      <c r="K50">
        <v>6.4</v>
      </c>
      <c r="L50">
        <f t="shared" si="3"/>
        <v>2255.1181452172705</v>
      </c>
      <c r="M50">
        <f t="shared" si="0"/>
        <v>0.38349424988459052</v>
      </c>
      <c r="N50">
        <f t="shared" si="1"/>
        <v>60.775312500000005</v>
      </c>
      <c r="O50">
        <f t="shared" si="2"/>
        <v>2672.931087441254</v>
      </c>
    </row>
    <row r="51" spans="2:15" x14ac:dyDescent="0.75">
      <c r="B51" t="s">
        <v>145</v>
      </c>
      <c r="C51" t="s">
        <v>46</v>
      </c>
      <c r="D51">
        <v>2</v>
      </c>
      <c r="E51" t="s">
        <v>127</v>
      </c>
      <c r="F51" t="s">
        <v>146</v>
      </c>
      <c r="G51">
        <v>0.68799999999999994</v>
      </c>
      <c r="H51">
        <v>18.32</v>
      </c>
      <c r="I51">
        <v>17.170000000000002</v>
      </c>
      <c r="J51">
        <v>16</v>
      </c>
      <c r="K51">
        <v>5.23</v>
      </c>
      <c r="L51">
        <f t="shared" si="3"/>
        <v>2439.2487472393127</v>
      </c>
      <c r="M51">
        <f t="shared" si="0"/>
        <v>0.40761369880173365</v>
      </c>
      <c r="N51">
        <f t="shared" si="1"/>
        <v>36.851112500000006</v>
      </c>
      <c r="O51">
        <f t="shared" si="2"/>
        <v>2720.0985487551729</v>
      </c>
    </row>
    <row r="52" spans="2:15" x14ac:dyDescent="0.75">
      <c r="B52" s="2" t="s">
        <v>117</v>
      </c>
      <c r="C52" t="s">
        <v>58</v>
      </c>
      <c r="D52">
        <v>1</v>
      </c>
      <c r="E52" t="s">
        <v>118</v>
      </c>
      <c r="F52" t="s">
        <v>147</v>
      </c>
      <c r="G52">
        <v>0.47</v>
      </c>
      <c r="H52">
        <v>8.23</v>
      </c>
      <c r="I52">
        <v>11.79</v>
      </c>
      <c r="J52">
        <v>9.42</v>
      </c>
      <c r="K52">
        <v>3.32</v>
      </c>
      <c r="L52">
        <f t="shared" si="3"/>
        <v>1536.8076193436023</v>
      </c>
      <c r="M52">
        <f t="shared" si="0"/>
        <v>0.30820714815888361</v>
      </c>
      <c r="N52">
        <f t="shared" si="1"/>
        <v>17.375512499999999</v>
      </c>
      <c r="O52">
        <f t="shared" si="2"/>
        <v>2266.4916179145439</v>
      </c>
    </row>
    <row r="53" spans="2:15" x14ac:dyDescent="0.75">
      <c r="B53" s="2" t="s">
        <v>120</v>
      </c>
      <c r="C53" t="s">
        <v>62</v>
      </c>
      <c r="D53">
        <v>3</v>
      </c>
      <c r="E53" t="s">
        <v>121</v>
      </c>
      <c r="F53" t="s">
        <v>148</v>
      </c>
      <c r="G53">
        <v>1</v>
      </c>
      <c r="H53">
        <v>18.899999999999999</v>
      </c>
      <c r="I53">
        <v>18.86</v>
      </c>
      <c r="J53">
        <v>18.5</v>
      </c>
      <c r="K53">
        <v>7</v>
      </c>
      <c r="L53">
        <f t="shared" si="3"/>
        <v>3993.0633602061966</v>
      </c>
      <c r="M53">
        <f t="shared" si="0"/>
        <v>0.31936216785067228</v>
      </c>
      <c r="N53">
        <f t="shared" si="1"/>
        <v>44.462449999999997</v>
      </c>
      <c r="O53">
        <f t="shared" si="2"/>
        <v>5683.293084803955</v>
      </c>
    </row>
    <row r="54" spans="2:15" x14ac:dyDescent="0.75">
      <c r="B54" t="s">
        <v>138</v>
      </c>
      <c r="C54" t="s">
        <v>62</v>
      </c>
      <c r="D54">
        <v>2</v>
      </c>
      <c r="E54" t="s">
        <v>127</v>
      </c>
      <c r="F54" t="s">
        <v>149</v>
      </c>
      <c r="G54">
        <v>1.17</v>
      </c>
      <c r="H54">
        <v>31.14</v>
      </c>
      <c r="I54">
        <v>21.38</v>
      </c>
      <c r="J54">
        <v>20.23</v>
      </c>
      <c r="K54">
        <v>7.11</v>
      </c>
      <c r="L54">
        <f t="shared" si="3"/>
        <v>3333.1788536710656</v>
      </c>
      <c r="M54">
        <f t="shared" si="0"/>
        <v>0.32701266370717058</v>
      </c>
      <c r="N54">
        <f t="shared" si="1"/>
        <v>57.138049999999993</v>
      </c>
      <c r="O54">
        <f t="shared" si="2"/>
        <v>4633.0967123643832</v>
      </c>
    </row>
    <row r="55" spans="2:15" x14ac:dyDescent="0.75">
      <c r="B55" t="s">
        <v>150</v>
      </c>
      <c r="C55" t="s">
        <v>68</v>
      </c>
      <c r="D55">
        <v>2</v>
      </c>
      <c r="E55" t="s">
        <v>127</v>
      </c>
      <c r="F55" t="s">
        <v>151</v>
      </c>
      <c r="G55">
        <v>0.35599999999999998</v>
      </c>
      <c r="H55">
        <v>4.226</v>
      </c>
      <c r="I55">
        <v>11.6</v>
      </c>
      <c r="J55">
        <v>10.199999999999999</v>
      </c>
      <c r="K55">
        <v>3.4</v>
      </c>
      <c r="L55">
        <f t="shared" si="3"/>
        <v>1586.9803804994056</v>
      </c>
      <c r="M55">
        <f t="shared" si="0"/>
        <v>0.31663720202405049</v>
      </c>
      <c r="N55">
        <f t="shared" si="1"/>
        <v>16.82</v>
      </c>
      <c r="O55">
        <f t="shared" si="2"/>
        <v>2278.1742442065588</v>
      </c>
    </row>
    <row r="56" spans="2:15" x14ac:dyDescent="0.75">
      <c r="B56" t="s">
        <v>152</v>
      </c>
      <c r="C56" t="s">
        <v>71</v>
      </c>
      <c r="D56">
        <v>2</v>
      </c>
      <c r="E56" t="s">
        <v>127</v>
      </c>
      <c r="F56" t="s">
        <v>153</v>
      </c>
      <c r="G56">
        <v>1.18</v>
      </c>
      <c r="H56">
        <v>15.47</v>
      </c>
      <c r="I56">
        <v>15.9</v>
      </c>
      <c r="J56">
        <v>15.65</v>
      </c>
      <c r="K56">
        <v>5.1100000000000003</v>
      </c>
      <c r="L56">
        <f t="shared" si="3"/>
        <v>2530.01067995728</v>
      </c>
      <c r="M56">
        <f t="shared" si="0"/>
        <v>0.38698460941946056</v>
      </c>
      <c r="N56">
        <f t="shared" si="1"/>
        <v>31.60125</v>
      </c>
      <c r="O56">
        <f t="shared" si="2"/>
        <v>2971.7069530264512</v>
      </c>
    </row>
    <row r="57" spans="2:15" x14ac:dyDescent="0.75">
      <c r="B57" t="s">
        <v>130</v>
      </c>
      <c r="C57" t="s">
        <v>71</v>
      </c>
      <c r="D57">
        <v>2</v>
      </c>
      <c r="E57" t="s">
        <v>154</v>
      </c>
      <c r="F57" t="s">
        <v>155</v>
      </c>
      <c r="G57">
        <v>0.86</v>
      </c>
      <c r="H57">
        <v>29.9</v>
      </c>
      <c r="I57">
        <v>20.25</v>
      </c>
      <c r="J57">
        <v>19.68</v>
      </c>
      <c r="K57">
        <v>6.43</v>
      </c>
      <c r="L57">
        <f t="shared" si="3"/>
        <v>3062.1673525377228</v>
      </c>
      <c r="M57">
        <f t="shared" si="0"/>
        <v>0.38098878695208971</v>
      </c>
      <c r="N57">
        <f t="shared" si="1"/>
        <v>51.2578125</v>
      </c>
      <c r="O57">
        <f t="shared" si="2"/>
        <v>3653.3732719239965</v>
      </c>
    </row>
    <row r="58" spans="2:15" x14ac:dyDescent="0.75">
      <c r="B58" t="s">
        <v>156</v>
      </c>
      <c r="C58" t="s">
        <v>77</v>
      </c>
      <c r="D58">
        <v>2</v>
      </c>
      <c r="E58" t="s">
        <v>127</v>
      </c>
      <c r="F58" t="s">
        <v>157</v>
      </c>
      <c r="G58">
        <v>0.97</v>
      </c>
      <c r="H58">
        <v>23.24</v>
      </c>
      <c r="I58">
        <v>20.98</v>
      </c>
      <c r="J58">
        <v>21.2</v>
      </c>
      <c r="K58">
        <v>7.24</v>
      </c>
      <c r="L58">
        <f t="shared" si="3"/>
        <v>2792.1566774294097</v>
      </c>
      <c r="M58">
        <f t="shared" si="0"/>
        <v>0.30255571047866031</v>
      </c>
      <c r="N58">
        <f t="shared" si="1"/>
        <v>55.020050000000005</v>
      </c>
      <c r="O58">
        <f t="shared" si="2"/>
        <v>4194.804732313235</v>
      </c>
    </row>
    <row r="59" spans="2:15" x14ac:dyDescent="0.75">
      <c r="B59" t="s">
        <v>120</v>
      </c>
      <c r="C59" t="s">
        <v>80</v>
      </c>
      <c r="D59">
        <v>2</v>
      </c>
      <c r="E59" t="s">
        <v>154</v>
      </c>
      <c r="F59" t="s">
        <v>158</v>
      </c>
      <c r="G59">
        <v>1</v>
      </c>
      <c r="H59">
        <v>18.899999999999999</v>
      </c>
      <c r="I59">
        <v>16.64</v>
      </c>
      <c r="J59">
        <v>16.940000000000001</v>
      </c>
      <c r="K59">
        <v>5.54</v>
      </c>
      <c r="L59">
        <f t="shared" si="3"/>
        <v>3169.0785063794374</v>
      </c>
      <c r="M59">
        <f t="shared" si="0"/>
        <v>0.34462132270586815</v>
      </c>
      <c r="N59">
        <f t="shared" si="1"/>
        <v>34.611200000000004</v>
      </c>
      <c r="O59">
        <f t="shared" si="2"/>
        <v>4179.9219469711106</v>
      </c>
    </row>
    <row r="60" spans="2:15" x14ac:dyDescent="0.75">
      <c r="B60" t="s">
        <v>79</v>
      </c>
      <c r="C60" t="s">
        <v>80</v>
      </c>
      <c r="D60">
        <v>2</v>
      </c>
      <c r="E60" t="s">
        <v>159</v>
      </c>
      <c r="F60" t="s">
        <v>160</v>
      </c>
      <c r="G60">
        <v>1</v>
      </c>
      <c r="H60">
        <v>18.899999999999999</v>
      </c>
      <c r="I60">
        <v>16.64</v>
      </c>
      <c r="J60">
        <v>16.940000000000001</v>
      </c>
      <c r="K60">
        <v>5.54</v>
      </c>
      <c r="L60">
        <f t="shared" si="3"/>
        <v>3355.5782521264791</v>
      </c>
      <c r="M60">
        <f t="shared" si="0"/>
        <v>0.32546760783633005</v>
      </c>
      <c r="N60">
        <f t="shared" si="1"/>
        <v>34.611200000000004</v>
      </c>
      <c r="O60">
        <f t="shared" si="2"/>
        <v>4686.3737132411989</v>
      </c>
    </row>
    <row r="61" spans="2:15" x14ac:dyDescent="0.75">
      <c r="B61" t="s">
        <v>84</v>
      </c>
      <c r="C61" t="s">
        <v>80</v>
      </c>
      <c r="D61">
        <v>2</v>
      </c>
      <c r="E61" t="s">
        <v>127</v>
      </c>
      <c r="F61" t="s">
        <v>161</v>
      </c>
      <c r="G61">
        <v>0.97</v>
      </c>
      <c r="H61">
        <v>26.9</v>
      </c>
      <c r="I61">
        <v>17.7</v>
      </c>
      <c r="J61">
        <v>18.899999999999999</v>
      </c>
      <c r="K61">
        <v>6.4</v>
      </c>
      <c r="L61">
        <f t="shared" si="3"/>
        <v>4027.8333812122964</v>
      </c>
      <c r="M61">
        <f t="shared" si="0"/>
        <v>0.34107841259570876</v>
      </c>
      <c r="N61">
        <f t="shared" si="1"/>
        <v>39.161249999999995</v>
      </c>
      <c r="O61">
        <f t="shared" si="2"/>
        <v>5367.7784564649182</v>
      </c>
    </row>
    <row r="62" spans="2:15" ht="15.25" x14ac:dyDescent="0.85">
      <c r="C62" t="s">
        <v>87</v>
      </c>
      <c r="D62">
        <v>2</v>
      </c>
      <c r="E62" t="s">
        <v>127</v>
      </c>
      <c r="F62" s="6" t="s">
        <v>162</v>
      </c>
      <c r="G62">
        <v>0.91400000000000003</v>
      </c>
      <c r="H62">
        <v>23.4</v>
      </c>
      <c r="I62">
        <v>15.5</v>
      </c>
      <c r="J62">
        <v>15.85</v>
      </c>
      <c r="K62">
        <v>5.18</v>
      </c>
      <c r="L62">
        <f t="shared" si="3"/>
        <v>4608.1888033298656</v>
      </c>
      <c r="M62">
        <f t="shared" si="0"/>
        <v>0.33817553000885109</v>
      </c>
      <c r="N62">
        <f t="shared" si="1"/>
        <v>30.03125</v>
      </c>
      <c r="O62">
        <f t="shared" si="2"/>
        <v>6193.9173250827016</v>
      </c>
    </row>
    <row r="63" spans="2:15" x14ac:dyDescent="0.75">
      <c r="C63" t="s">
        <v>87</v>
      </c>
      <c r="D63">
        <v>2</v>
      </c>
      <c r="E63" t="s">
        <v>127</v>
      </c>
      <c r="F63" t="s">
        <v>163</v>
      </c>
      <c r="G63">
        <v>0.69</v>
      </c>
      <c r="H63">
        <v>13.18</v>
      </c>
      <c r="I63">
        <v>13.1</v>
      </c>
      <c r="J63">
        <v>14.6</v>
      </c>
      <c r="K63">
        <v>3.96</v>
      </c>
      <c r="L63">
        <f t="shared" si="3"/>
        <v>3381.3945574267236</v>
      </c>
      <c r="M63">
        <f t="shared" si="0"/>
        <v>0.36341006579707436</v>
      </c>
      <c r="N63">
        <f t="shared" si="1"/>
        <v>21.451249999999998</v>
      </c>
      <c r="O63">
        <f t="shared" si="2"/>
        <v>4229.3752175849322</v>
      </c>
    </row>
    <row r="64" spans="2:15" x14ac:dyDescent="0.75">
      <c r="C64" t="s">
        <v>92</v>
      </c>
      <c r="D64">
        <v>2</v>
      </c>
      <c r="E64" t="s">
        <v>164</v>
      </c>
      <c r="F64" t="s">
        <v>165</v>
      </c>
      <c r="G64">
        <v>0.53</v>
      </c>
      <c r="H64">
        <v>9.32</v>
      </c>
      <c r="I64">
        <v>11.88</v>
      </c>
      <c r="J64">
        <v>12.8</v>
      </c>
      <c r="K64">
        <v>14.27</v>
      </c>
      <c r="L64">
        <f t="shared" si="3"/>
        <v>2699.14294459749</v>
      </c>
      <c r="M64">
        <f t="shared" si="0"/>
        <v>0.391450749237574</v>
      </c>
      <c r="N64">
        <f t="shared" si="1"/>
        <v>17.641800000000003</v>
      </c>
      <c r="O64">
        <f t="shared" si="2"/>
        <v>3134.1954486606928</v>
      </c>
    </row>
    <row r="65" spans="3:15" x14ac:dyDescent="0.75">
      <c r="C65" t="s">
        <v>96</v>
      </c>
      <c r="D65">
        <v>4</v>
      </c>
      <c r="E65" t="s">
        <v>159</v>
      </c>
      <c r="F65" t="s">
        <v>166</v>
      </c>
      <c r="G65">
        <v>1</v>
      </c>
      <c r="H65">
        <v>16</v>
      </c>
      <c r="I65">
        <v>16</v>
      </c>
      <c r="J65">
        <v>16.59</v>
      </c>
      <c r="K65">
        <v>18.41</v>
      </c>
      <c r="L65">
        <f t="shared" si="3"/>
        <v>61890.370312500003</v>
      </c>
      <c r="M65">
        <f t="shared" si="0"/>
        <v>3.2315204932552487E-2</v>
      </c>
      <c r="N65">
        <f t="shared" si="1"/>
        <v>32</v>
      </c>
    </row>
    <row r="66" spans="3:15" ht="15.25" x14ac:dyDescent="0.85">
      <c r="C66" t="s">
        <v>99</v>
      </c>
      <c r="D66">
        <v>2</v>
      </c>
      <c r="E66" s="6" t="s">
        <v>118</v>
      </c>
      <c r="F66" s="6" t="s">
        <v>167</v>
      </c>
      <c r="G66">
        <v>0.55000000000000004</v>
      </c>
      <c r="H66">
        <v>13.6</v>
      </c>
      <c r="I66">
        <v>13.1</v>
      </c>
      <c r="J66">
        <v>14.63</v>
      </c>
      <c r="K66">
        <v>3.96</v>
      </c>
      <c r="L66">
        <f t="shared" si="3"/>
        <v>3381.3945574267236</v>
      </c>
      <c r="M66">
        <f t="shared" si="0"/>
        <v>0.3749906596995608</v>
      </c>
      <c r="N66">
        <f t="shared" si="1"/>
        <v>21.451249999999998</v>
      </c>
      <c r="O66">
        <f t="shared" si="2"/>
        <v>4098.7621593948097</v>
      </c>
    </row>
    <row r="67" spans="3:15" x14ac:dyDescent="0.75">
      <c r="C67" t="s">
        <v>102</v>
      </c>
      <c r="D67">
        <v>2</v>
      </c>
      <c r="E67" t="s">
        <v>118</v>
      </c>
      <c r="F67" t="s">
        <v>168</v>
      </c>
      <c r="I67">
        <v>16.89</v>
      </c>
      <c r="J67">
        <v>16.760000000000002</v>
      </c>
      <c r="K67">
        <v>5.18</v>
      </c>
      <c r="L67">
        <f t="shared" si="3"/>
        <v>2338.3990232483302</v>
      </c>
      <c r="M67">
        <f t="shared" si="0"/>
        <v>0</v>
      </c>
      <c r="N67">
        <f t="shared" si="1"/>
        <v>35.659012500000003</v>
      </c>
    </row>
  </sheetData>
  <phoneticPr fontId="7" type="noConversion"/>
  <hyperlinks>
    <hyperlink ref="B4" r:id="rId1" xr:uid="{ACFCE0D5-49D3-4599-A6AD-BE4C87A8AD88}"/>
    <hyperlink ref="A4" r:id="rId2" xr:uid="{8938AB5A-FE09-49F7-819C-191BB7ADB7B2}"/>
    <hyperlink ref="B9" r:id="rId3" location="bba-pdp-section-5 " xr:uid="{D917E6C1-514D-4EDB-B559-4CE5502F94B0}"/>
    <hyperlink ref="B20" r:id="rId4" xr:uid="{82CE4655-EE42-4928-9F09-545A5C2B60A4}"/>
    <hyperlink ref="B6" r:id="rId5" xr:uid="{45E3F664-3316-44A3-99B4-A3317875580F}"/>
    <hyperlink ref="B7" r:id="rId6" xr:uid="{9A99007F-2961-4115-841C-57CB24A99916}"/>
    <hyperlink ref="A7" r:id="rId7" xr:uid="{B9F17034-C59C-4749-87B5-313004E8EAC4}"/>
    <hyperlink ref="B8" r:id="rId8" xr:uid="{7C16E018-F234-4FBB-97D6-0491A85E2A2B}"/>
    <hyperlink ref="B13" r:id="rId9" xr:uid="{4F274BA3-F035-4A22-8D57-BB764D0527A0}"/>
    <hyperlink ref="B18" r:id="rId10" xr:uid="{E7A0DD33-3692-477E-B565-FB508C46EFEA}"/>
    <hyperlink ref="A18" r:id="rId11" xr:uid="{717F1F98-2856-47CB-97E6-9DAEF76BF29D}"/>
    <hyperlink ref="B19" r:id="rId12" xr:uid="{F41BBBCD-C3B2-4A8D-B0B7-9E06D75EA4C4}"/>
    <hyperlink ref="A19" r:id="rId13" xr:uid="{1A93C34D-EDC4-434C-998B-08216367DC12}"/>
    <hyperlink ref="B53" r:id="rId14" xr:uid="{D3D85521-0201-4BD8-B1ED-9CF844F2CC44}"/>
    <hyperlink ref="B39" r:id="rId15" xr:uid="{0F6630A1-C153-48AE-B02E-EC89A700C7F3}"/>
    <hyperlink ref="B52" r:id="rId16" xr:uid="{B1F874DF-D47E-4DA3-ABCC-B635453F2225}"/>
    <hyperlink ref="B49" r:id="rId17" xr:uid="{2BAC7FE7-5ADA-4A93-BFBB-40D2C10E1F27}"/>
    <hyperlink ref="B22" r:id="rId18" xr:uid="{CB24AFA5-B2EE-4DC5-B264-D7CB19E62D1A}"/>
    <hyperlink ref="B21" r:id="rId19" xr:uid="{338AF721-9C99-429E-AF4A-70C7D7FFEF79}"/>
    <hyperlink ref="B29" r:id="rId20" xr:uid="{53484A71-B8F1-4517-96D7-988215ADD742}"/>
    <hyperlink ref="B16" r:id="rId21" xr:uid="{31ABDEB6-E12B-4B79-963F-298836A3596B}"/>
    <hyperlink ref="B3" r:id="rId22" xr:uid="{8EEDBB26-57E3-42A5-8B73-B3B4B1EEC841}"/>
    <hyperlink ref="B38" r:id="rId23" xr:uid="{00F4CABE-5BA0-46C3-9C86-4D2B027FCE89}"/>
    <hyperlink ref="A38" r:id="rId24" xr:uid="{DBCC35BD-3DFC-4EDC-A00C-1D680D9F643E}"/>
    <hyperlink ref="A26" r:id="rId25" xr:uid="{EDA0C5DA-B5B5-4CF6-9655-1046538E8685}"/>
    <hyperlink ref="B30" r:id="rId26" xr:uid="{72DE9E00-0848-4410-A0A0-8547097B9632}"/>
  </hyperlinks>
  <pageMargins left="0.7" right="0.7" top="0.75" bottom="0.75" header="0.3" footer="0.3"/>
  <drawing r:id="rId2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89D2ED818456458132DD38139A545A" ma:contentTypeVersion="17" ma:contentTypeDescription="Create a new document." ma:contentTypeScope="" ma:versionID="b9926f9d21de3b5a492ace325226963a">
  <xsd:schema xmlns:xsd="http://www.w3.org/2001/XMLSchema" xmlns:xs="http://www.w3.org/2001/XMLSchema" xmlns:p="http://schemas.microsoft.com/office/2006/metadata/properties" xmlns:ns3="4fb64c0c-9afe-4adf-a483-468e4c44ab6b" xmlns:ns4="74654645-235d-4d44-8a20-63b7d1a7be02" targetNamespace="http://schemas.microsoft.com/office/2006/metadata/properties" ma:root="true" ma:fieldsID="187ca842ca873b4bb078ca4e327af625" ns3:_="" ns4:_="">
    <xsd:import namespace="4fb64c0c-9afe-4adf-a483-468e4c44ab6b"/>
    <xsd:import namespace="74654645-235d-4d44-8a20-63b7d1a7be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b64c0c-9afe-4adf-a483-468e4c44ab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654645-235d-4d44-8a20-63b7d1a7be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fb64c0c-9afe-4adf-a483-468e4c44ab6b" xsi:nil="true"/>
  </documentManagement>
</p:properties>
</file>

<file path=customXml/itemProps1.xml><?xml version="1.0" encoding="utf-8"?>
<ds:datastoreItem xmlns:ds="http://schemas.openxmlformats.org/officeDocument/2006/customXml" ds:itemID="{FBB1ECF2-EDF6-47CE-8200-2152CA0A78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b64c0c-9afe-4adf-a483-468e4c44ab6b"/>
    <ds:schemaRef ds:uri="74654645-235d-4d44-8a20-63b7d1a7be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CE265C-8527-4BC9-9A1A-1F590EC765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9F3305-A1B2-409E-AB08-82FFA0F4F252}">
  <ds:schemaRefs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74654645-235d-4d44-8a20-63b7d1a7be02"/>
    <ds:schemaRef ds:uri="4fb64c0c-9afe-4adf-a483-468e4c44ab6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Garcia-Sandoval, Mateo</dc:creator>
  <cp:keywords/>
  <dc:description/>
  <cp:lastModifiedBy>Aurelio Santiago</cp:lastModifiedBy>
  <cp:revision/>
  <dcterms:created xsi:type="dcterms:W3CDTF">2025-08-31T00:34:08Z</dcterms:created>
  <dcterms:modified xsi:type="dcterms:W3CDTF">2025-09-23T16:22:25Z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0x0101008389D2ED818456458132DD38139A545A</vt:lpwstr>
  </property>
</Properties>
</file>