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105" windowWidth="14805" windowHeight="8010"/>
  </bookViews>
  <sheets>
    <sheet name="1º Ano" sheetId="1" r:id="rId1"/>
  </sheets>
  <calcPr calcId="152511"/>
</workbook>
</file>

<file path=xl/calcChain.xml><?xml version="1.0" encoding="utf-8"?>
<calcChain xmlns="http://schemas.openxmlformats.org/spreadsheetml/2006/main">
  <c r="K28" i="1" l="1"/>
  <c r="K22" i="1" l="1"/>
  <c r="N13" i="1" l="1"/>
  <c r="N19" i="1" l="1"/>
  <c r="N7" i="1"/>
  <c r="N4" i="1"/>
  <c r="K19" i="1" l="1"/>
  <c r="N22" i="1"/>
  <c r="O2" i="1"/>
  <c r="K7" i="1" l="1"/>
  <c r="G15" i="1" l="1"/>
  <c r="K13" i="1" l="1"/>
  <c r="H15" i="1"/>
  <c r="K23" i="1" l="1"/>
  <c r="K25" i="1"/>
  <c r="K26" i="1" l="1"/>
  <c r="N25" i="1"/>
  <c r="K14" i="1"/>
  <c r="K8" i="1" l="1"/>
  <c r="K4" i="1"/>
  <c r="K5" i="1" s="1"/>
  <c r="K10" i="1"/>
  <c r="K11" i="1" s="1"/>
  <c r="K20" i="1"/>
  <c r="K29" i="1" l="1"/>
  <c r="N28" i="1"/>
  <c r="O17" i="1" s="1"/>
  <c r="P2" i="1" s="1"/>
</calcChain>
</file>

<file path=xl/sharedStrings.xml><?xml version="1.0" encoding="utf-8"?>
<sst xmlns="http://schemas.openxmlformats.org/spreadsheetml/2006/main" count="57" uniqueCount="41">
  <si>
    <t>Unidade Curricular</t>
  </si>
  <si>
    <t>Análise Matemática I</t>
  </si>
  <si>
    <t>Álgebra Linear</t>
  </si>
  <si>
    <t>Total</t>
  </si>
  <si>
    <t>Programação I</t>
  </si>
  <si>
    <t>MT1 (10%)</t>
  </si>
  <si>
    <t>MT2 (10%)</t>
  </si>
  <si>
    <t>Elementos de Física</t>
  </si>
  <si>
    <t>QP (40%)</t>
  </si>
  <si>
    <t>RG (30%)</t>
  </si>
  <si>
    <t>AO (15%)</t>
  </si>
  <si>
    <t>AC (15%)</t>
  </si>
  <si>
    <t>Componente Laboratorial (30%)</t>
  </si>
  <si>
    <t>Componente Teórico-Prática (70%)</t>
  </si>
  <si>
    <t>TPI (30%)</t>
  </si>
  <si>
    <t>Normal</t>
  </si>
  <si>
    <t>TP1 (100%/3)</t>
  </si>
  <si>
    <t>TP2 (100%/3)</t>
  </si>
  <si>
    <t>Análise Matemática II</t>
  </si>
  <si>
    <t>Complementos de Álgebra Linear
Complementos de Álgebra Linear</t>
  </si>
  <si>
    <t>Programação II</t>
  </si>
  <si>
    <t>TPF (40%)</t>
  </si>
  <si>
    <t>TPI1 (20%)</t>
  </si>
  <si>
    <t>TPI2 (20%)</t>
  </si>
  <si>
    <t>TT-PI (20%)</t>
  </si>
  <si>
    <t>EF (50%)</t>
  </si>
  <si>
    <t>Matemática Discreta</t>
  </si>
  <si>
    <t>T1 (50%)</t>
  </si>
  <si>
    <t>T2 (50%)</t>
  </si>
  <si>
    <t>1º Semestre</t>
  </si>
  <si>
    <t>2º Semestre</t>
  </si>
  <si>
    <t>AD1 (50%)</t>
  </si>
  <si>
    <t>AD2 (50%)</t>
  </si>
  <si>
    <t>Recurso/Melhoria</t>
  </si>
  <si>
    <t>Nota final</t>
  </si>
  <si>
    <t>-</t>
  </si>
  <si>
    <t>Média</t>
  </si>
  <si>
    <t>TP1 (100%/2)</t>
  </si>
  <si>
    <t>TP2 (100%/2)</t>
  </si>
  <si>
    <t>PE2 (50%)</t>
  </si>
  <si>
    <t>PE1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</si>
</sst>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1" fontId="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9" workbookViewId="0">
      <selection activeCell="H27" sqref="H27"/>
    </sheetView>
  </sheetViews>
  <sheetFormatPr defaultRowHeight="15" x14ac:dyDescent="0.25"/>
  <cols>
    <col min="3" max="3" width="11.140625" customWidth="1"/>
    <col min="4" max="6" width="12.42578125" bestFit="1" customWidth="1"/>
    <col min="7" max="7" width="9.5703125" bestFit="1" customWidth="1"/>
    <col min="8" max="8" width="24.28515625" customWidth="1"/>
    <col min="9" max="9" width="9.5703125" bestFit="1" customWidth="1"/>
    <col min="11" max="11" width="12.42578125" bestFit="1" customWidth="1"/>
    <col min="12" max="12" width="17.28515625" bestFit="1" customWidth="1"/>
    <col min="14" max="14" width="9.7109375" bestFit="1" customWidth="1"/>
    <col min="15" max="15" width="7.42578125" customWidth="1"/>
    <col min="16" max="16" width="8.7109375" customWidth="1"/>
  </cols>
  <sheetData>
    <row r="1" spans="1:16" x14ac:dyDescent="0.25">
      <c r="A1" s="1"/>
      <c r="B1" s="37" t="s">
        <v>0</v>
      </c>
      <c r="C1" s="37"/>
      <c r="D1" s="1"/>
      <c r="E1" s="1"/>
      <c r="F1" s="1"/>
      <c r="G1" s="1"/>
      <c r="H1" s="1"/>
      <c r="I1" s="1"/>
      <c r="J1" s="1"/>
      <c r="K1" s="14" t="s">
        <v>15</v>
      </c>
      <c r="L1" s="44" t="s">
        <v>33</v>
      </c>
      <c r="M1" s="44"/>
      <c r="N1" s="15" t="s">
        <v>34</v>
      </c>
      <c r="O1" s="36" t="s">
        <v>36</v>
      </c>
      <c r="P1" s="37"/>
    </row>
    <row r="2" spans="1:16" x14ac:dyDescent="0.25">
      <c r="A2" s="1"/>
      <c r="B2" s="37" t="s">
        <v>29</v>
      </c>
      <c r="C2" s="37"/>
      <c r="D2" s="2"/>
      <c r="E2" s="2"/>
      <c r="F2" s="2"/>
      <c r="G2" s="2"/>
      <c r="H2" s="2"/>
      <c r="I2" s="2"/>
      <c r="J2" s="2"/>
      <c r="K2" s="16"/>
      <c r="L2" s="17"/>
      <c r="M2" s="17"/>
      <c r="N2" s="16"/>
      <c r="O2" s="34">
        <f>(N4*8+N7*8+N10*8+N13*6)/30</f>
        <v>12.718</v>
      </c>
      <c r="P2" s="38">
        <f>(O2+O17)/2</f>
        <v>11.305</v>
      </c>
    </row>
    <row r="3" spans="1:16" x14ac:dyDescent="0.25">
      <c r="A3" s="1"/>
      <c r="B3" s="41" t="s">
        <v>1</v>
      </c>
      <c r="C3" s="41"/>
      <c r="D3" s="11" t="s">
        <v>27</v>
      </c>
      <c r="E3" s="11" t="s">
        <v>28</v>
      </c>
      <c r="F3" s="5"/>
      <c r="G3" s="5"/>
      <c r="H3" s="5"/>
      <c r="I3" s="5"/>
      <c r="J3" s="5"/>
      <c r="K3" s="27" t="s">
        <v>3</v>
      </c>
      <c r="L3" s="28"/>
      <c r="M3" s="29"/>
      <c r="N3" s="30"/>
      <c r="O3" s="34"/>
      <c r="P3" s="38"/>
    </row>
    <row r="4" spans="1:16" x14ac:dyDescent="0.25">
      <c r="A4" s="1"/>
      <c r="B4" s="41"/>
      <c r="C4" s="41"/>
      <c r="D4" s="4">
        <v>9.4</v>
      </c>
      <c r="E4" s="4">
        <v>9.6</v>
      </c>
      <c r="F4" s="5"/>
      <c r="G4" s="5"/>
      <c r="H4" s="5"/>
      <c r="I4" s="5"/>
      <c r="J4" s="5"/>
      <c r="K4" s="31">
        <f>(SUM(D4,E4)/2)</f>
        <v>9.5</v>
      </c>
      <c r="L4" s="45" t="s">
        <v>35</v>
      </c>
      <c r="M4" s="45"/>
      <c r="N4" s="31">
        <f>K4</f>
        <v>9.5</v>
      </c>
      <c r="O4" s="34"/>
      <c r="P4" s="38"/>
    </row>
    <row r="5" spans="1:16" x14ac:dyDescent="0.25">
      <c r="A5" s="1"/>
      <c r="B5" s="5"/>
      <c r="C5" s="5"/>
      <c r="D5" s="5"/>
      <c r="E5" s="5"/>
      <c r="F5" s="5"/>
      <c r="G5" s="5"/>
      <c r="H5" s="5"/>
      <c r="I5" s="5"/>
      <c r="J5" s="5"/>
      <c r="K5" s="18" t="b">
        <f>IF(K4&gt;=9.5,TRUE,FALSE)</f>
        <v>1</v>
      </c>
      <c r="L5" s="28"/>
      <c r="M5" s="28"/>
      <c r="N5" s="30"/>
      <c r="O5" s="34"/>
      <c r="P5" s="38"/>
    </row>
    <row r="6" spans="1:16" x14ac:dyDescent="0.25">
      <c r="A6" s="1"/>
      <c r="B6" s="41" t="s">
        <v>2</v>
      </c>
      <c r="C6" s="41"/>
      <c r="D6" s="11" t="s">
        <v>27</v>
      </c>
      <c r="E6" s="11" t="s">
        <v>28</v>
      </c>
      <c r="F6" s="5"/>
      <c r="G6" s="5"/>
      <c r="H6" s="5"/>
      <c r="I6" s="5"/>
      <c r="J6" s="5"/>
      <c r="K6" s="27" t="s">
        <v>3</v>
      </c>
      <c r="L6" s="28"/>
      <c r="M6" s="28"/>
      <c r="N6" s="30"/>
      <c r="O6" s="34"/>
      <c r="P6" s="38"/>
    </row>
    <row r="7" spans="1:16" x14ac:dyDescent="0.25">
      <c r="A7" s="1"/>
      <c r="B7" s="41"/>
      <c r="C7" s="41"/>
      <c r="D7" s="4">
        <v>14</v>
      </c>
      <c r="E7" s="4">
        <v>13</v>
      </c>
      <c r="F7" s="5"/>
      <c r="G7" s="5"/>
      <c r="H7" s="5"/>
      <c r="I7" s="5"/>
      <c r="J7" s="5"/>
      <c r="K7" s="31">
        <f>(SUM(D7,E7)/2)</f>
        <v>13.5</v>
      </c>
      <c r="L7" s="45">
        <v>18</v>
      </c>
      <c r="M7" s="45"/>
      <c r="N7" s="31">
        <f>L7</f>
        <v>18</v>
      </c>
      <c r="O7" s="34"/>
      <c r="P7" s="38"/>
    </row>
    <row r="8" spans="1:16" x14ac:dyDescent="0.25">
      <c r="A8" s="1"/>
      <c r="B8" s="5"/>
      <c r="C8" s="5"/>
      <c r="D8" s="5"/>
      <c r="E8" s="5"/>
      <c r="F8" s="5"/>
      <c r="G8" s="5"/>
      <c r="H8" s="5"/>
      <c r="I8" s="5"/>
      <c r="J8" s="5"/>
      <c r="K8" s="18" t="b">
        <f>IF(K7&gt;=9.5,TRUE,FALSE)</f>
        <v>1</v>
      </c>
      <c r="L8" s="28"/>
      <c r="M8" s="28"/>
      <c r="N8" s="30"/>
      <c r="O8" s="34"/>
      <c r="P8" s="38"/>
    </row>
    <row r="9" spans="1:16" x14ac:dyDescent="0.25">
      <c r="A9" s="1"/>
      <c r="B9" s="41" t="s">
        <v>4</v>
      </c>
      <c r="C9" s="41"/>
      <c r="D9" s="11" t="s">
        <v>5</v>
      </c>
      <c r="E9" s="11" t="s">
        <v>6</v>
      </c>
      <c r="F9" s="11" t="s">
        <v>14</v>
      </c>
      <c r="G9" s="11" t="s">
        <v>25</v>
      </c>
      <c r="H9" s="5"/>
      <c r="I9" s="5"/>
      <c r="J9" s="5"/>
      <c r="K9" s="27" t="s">
        <v>3</v>
      </c>
      <c r="L9" s="28"/>
      <c r="M9" s="28"/>
      <c r="N9" s="30"/>
      <c r="O9" s="34"/>
      <c r="P9" s="38"/>
    </row>
    <row r="10" spans="1:16" x14ac:dyDescent="0.25">
      <c r="A10" s="1"/>
      <c r="B10" s="41"/>
      <c r="C10" s="41"/>
      <c r="D10" s="4">
        <v>18</v>
      </c>
      <c r="E10" s="4">
        <v>16.8</v>
      </c>
      <c r="F10" s="4">
        <v>9.3000000000000007</v>
      </c>
      <c r="G10" s="4">
        <v>13</v>
      </c>
      <c r="H10" s="5"/>
      <c r="I10" s="5"/>
      <c r="J10" s="5"/>
      <c r="K10" s="31">
        <f>(D10*0.1+E10*0.1+F10*0.3+G10*0.5)</f>
        <v>12.77</v>
      </c>
      <c r="L10" s="45" t="s">
        <v>35</v>
      </c>
      <c r="M10" s="45"/>
      <c r="N10" s="31">
        <v>13</v>
      </c>
      <c r="O10" s="34"/>
      <c r="P10" s="38"/>
    </row>
    <row r="11" spans="1:16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18" t="b">
        <f>IF(K10&gt;=9.5,TRUE,FALSE)</f>
        <v>1</v>
      </c>
      <c r="L11" s="28"/>
      <c r="M11" s="28"/>
      <c r="N11" s="30"/>
      <c r="O11" s="34"/>
      <c r="P11" s="38"/>
    </row>
    <row r="12" spans="1:16" x14ac:dyDescent="0.25">
      <c r="A12" s="1"/>
      <c r="B12" s="41" t="s">
        <v>7</v>
      </c>
      <c r="C12" s="41"/>
      <c r="D12" s="41" t="s">
        <v>12</v>
      </c>
      <c r="E12" s="41"/>
      <c r="F12" s="41"/>
      <c r="G12" s="41"/>
      <c r="H12" s="41" t="s">
        <v>13</v>
      </c>
      <c r="I12" s="41"/>
      <c r="J12" s="5"/>
      <c r="K12" s="27" t="s">
        <v>3</v>
      </c>
      <c r="L12" s="28"/>
      <c r="M12" s="28"/>
      <c r="N12" s="30"/>
      <c r="O12" s="34"/>
      <c r="P12" s="38"/>
    </row>
    <row r="13" spans="1:16" x14ac:dyDescent="0.25">
      <c r="A13" s="1"/>
      <c r="B13" s="41"/>
      <c r="C13" s="41"/>
      <c r="D13" s="11" t="s">
        <v>8</v>
      </c>
      <c r="E13" s="11" t="s">
        <v>9</v>
      </c>
      <c r="F13" s="11" t="s">
        <v>10</v>
      </c>
      <c r="G13" s="11" t="s">
        <v>11</v>
      </c>
      <c r="H13" s="11" t="s">
        <v>31</v>
      </c>
      <c r="I13" s="11" t="s">
        <v>32</v>
      </c>
      <c r="J13" s="5"/>
      <c r="K13" s="31">
        <f>(G15*0.3)+((H14*0.5+I14*0.5)*0.7)</f>
        <v>8.5050000000000008</v>
      </c>
      <c r="L13" s="45">
        <v>7.7</v>
      </c>
      <c r="M13" s="45"/>
      <c r="N13" s="31">
        <f>(L13*0.7+G15*0.3)</f>
        <v>9.59</v>
      </c>
      <c r="O13" s="34"/>
      <c r="P13" s="38"/>
    </row>
    <row r="14" spans="1:16" x14ac:dyDescent="0.25">
      <c r="A14" s="1"/>
      <c r="B14" s="41"/>
      <c r="C14" s="41"/>
      <c r="D14" s="4">
        <v>12.8</v>
      </c>
      <c r="E14" s="4">
        <v>14.8</v>
      </c>
      <c r="F14" s="4">
        <v>14.8</v>
      </c>
      <c r="G14" s="4">
        <v>14.8</v>
      </c>
      <c r="H14" s="4">
        <v>2.8</v>
      </c>
      <c r="I14" s="4">
        <v>9.5</v>
      </c>
      <c r="J14" s="5"/>
      <c r="K14" s="18" t="b">
        <f>IF(K13&gt;=9.39,TRUE,FALSE)</f>
        <v>0</v>
      </c>
      <c r="L14" s="32"/>
      <c r="M14" s="33"/>
      <c r="N14" s="19"/>
      <c r="O14" s="34"/>
      <c r="P14" s="38"/>
    </row>
    <row r="15" spans="1:16" x14ac:dyDescent="0.25">
      <c r="B15" s="41"/>
      <c r="C15" s="41"/>
      <c r="D15" s="6"/>
      <c r="E15" s="6"/>
      <c r="F15" s="11" t="s">
        <v>3</v>
      </c>
      <c r="G15" s="4">
        <f>SUM(D14*0.4+E14*0.3+F14*0.15+G14*0.15)</f>
        <v>14.000000000000004</v>
      </c>
      <c r="H15" s="42" t="b">
        <f>IF((H14+I14)/2&gt;=6.5,TRUE,FALSE)</f>
        <v>0</v>
      </c>
      <c r="I15" s="42"/>
      <c r="J15" s="6"/>
      <c r="K15" s="19"/>
      <c r="L15" s="33"/>
      <c r="M15" s="33"/>
      <c r="N15" s="19"/>
      <c r="O15" s="34"/>
      <c r="P15" s="38"/>
    </row>
    <row r="16" spans="1:16" x14ac:dyDescent="0.25">
      <c r="B16" s="41"/>
      <c r="C16" s="41"/>
      <c r="D16" s="6"/>
      <c r="E16" s="6"/>
      <c r="F16" s="6"/>
      <c r="G16" s="6"/>
      <c r="H16" s="6"/>
      <c r="I16" s="6"/>
      <c r="J16" s="6"/>
      <c r="K16" s="19"/>
      <c r="L16" s="33"/>
      <c r="M16" s="33"/>
      <c r="N16" s="19"/>
      <c r="O16" s="34"/>
      <c r="P16" s="38"/>
    </row>
    <row r="17" spans="2:16" x14ac:dyDescent="0.25">
      <c r="B17" s="37" t="s">
        <v>30</v>
      </c>
      <c r="C17" s="37"/>
      <c r="K17" s="14"/>
      <c r="L17" s="20"/>
      <c r="M17" s="20"/>
      <c r="N17" s="15"/>
      <c r="O17" s="35">
        <f>(N19*8+N22*8+N25*8+N28*6)/30</f>
        <v>9.8919999999999995</v>
      </c>
      <c r="P17" s="38"/>
    </row>
    <row r="18" spans="2:16" x14ac:dyDescent="0.25">
      <c r="B18" s="39" t="s">
        <v>18</v>
      </c>
      <c r="C18" s="39"/>
      <c r="D18" s="7" t="s">
        <v>16</v>
      </c>
      <c r="E18" s="7" t="s">
        <v>17</v>
      </c>
      <c r="F18" s="7" t="s">
        <v>17</v>
      </c>
      <c r="G18" s="8"/>
      <c r="H18" s="9"/>
      <c r="I18" s="8"/>
      <c r="J18" s="8"/>
      <c r="K18" s="21" t="s">
        <v>3</v>
      </c>
      <c r="L18" s="17"/>
      <c r="M18" s="17"/>
      <c r="N18" s="16"/>
      <c r="O18" s="35"/>
      <c r="P18" s="38"/>
    </row>
    <row r="19" spans="2:16" x14ac:dyDescent="0.25">
      <c r="B19" s="39"/>
      <c r="C19" s="39"/>
      <c r="D19" s="10">
        <v>9.5</v>
      </c>
      <c r="E19" s="10">
        <v>9.5</v>
      </c>
      <c r="F19" s="10">
        <v>9.5</v>
      </c>
      <c r="G19" s="8"/>
      <c r="H19" s="8"/>
      <c r="I19" s="8"/>
      <c r="J19" s="8"/>
      <c r="K19" s="22">
        <f>(SUM(D19,E19,F19)/3)</f>
        <v>9.5</v>
      </c>
      <c r="L19" s="43" t="s">
        <v>35</v>
      </c>
      <c r="M19" s="43"/>
      <c r="N19" s="22">
        <f>K19</f>
        <v>9.5</v>
      </c>
      <c r="O19" s="35"/>
      <c r="P19" s="38"/>
    </row>
    <row r="20" spans="2:16" x14ac:dyDescent="0.25">
      <c r="B20" s="9"/>
      <c r="C20" s="9"/>
      <c r="D20" s="9"/>
      <c r="E20" s="9"/>
      <c r="F20" s="9"/>
      <c r="G20" s="9"/>
      <c r="H20" s="9"/>
      <c r="I20" s="9"/>
      <c r="J20" s="9"/>
      <c r="K20" s="24" t="b">
        <f>IF(K19&gt;=9.5,TRUE,FALSE)</f>
        <v>1</v>
      </c>
      <c r="L20" s="25"/>
      <c r="M20" s="26"/>
      <c r="N20" s="23"/>
      <c r="O20" s="35"/>
      <c r="P20" s="38"/>
    </row>
    <row r="21" spans="2:16" ht="15" customHeight="1" x14ac:dyDescent="0.25">
      <c r="B21" s="40" t="s">
        <v>19</v>
      </c>
      <c r="C21" s="40"/>
      <c r="D21" s="7" t="s">
        <v>37</v>
      </c>
      <c r="E21" s="7" t="s">
        <v>38</v>
      </c>
      <c r="F21" s="7"/>
      <c r="G21" s="8"/>
      <c r="H21" s="8"/>
      <c r="I21" s="8"/>
      <c r="J21" s="9"/>
      <c r="K21" s="21" t="s">
        <v>3</v>
      </c>
      <c r="L21" s="25"/>
      <c r="M21" s="25"/>
      <c r="N21" s="23"/>
      <c r="O21" s="35"/>
      <c r="P21" s="38"/>
    </row>
    <row r="22" spans="2:16" ht="15" customHeight="1" x14ac:dyDescent="0.25">
      <c r="B22" s="40"/>
      <c r="C22" s="40"/>
      <c r="D22" s="10">
        <v>10</v>
      </c>
      <c r="E22" s="10">
        <v>9.5</v>
      </c>
      <c r="F22" s="10"/>
      <c r="G22" s="8"/>
      <c r="H22" s="8"/>
      <c r="I22" s="8"/>
      <c r="J22" s="8"/>
      <c r="K22" s="22">
        <f>(SUM(D22,E22)/2)</f>
        <v>9.75</v>
      </c>
      <c r="L22" s="43" t="s">
        <v>35</v>
      </c>
      <c r="M22" s="43"/>
      <c r="N22" s="22">
        <f>K22</f>
        <v>9.75</v>
      </c>
      <c r="O22" s="35"/>
      <c r="P22" s="38"/>
    </row>
    <row r="23" spans="2:16" x14ac:dyDescent="0.25">
      <c r="B23" s="9"/>
      <c r="C23" s="9"/>
      <c r="D23" s="9"/>
      <c r="E23" s="9"/>
      <c r="F23" s="9"/>
      <c r="G23" s="9"/>
      <c r="H23" s="9"/>
      <c r="I23" s="9"/>
      <c r="J23" s="9"/>
      <c r="K23" s="24" t="b">
        <f>IF(K22&gt;=9.5,TRUE,FALSE)</f>
        <v>1</v>
      </c>
      <c r="L23" s="25"/>
      <c r="M23" s="25"/>
      <c r="N23" s="23"/>
      <c r="O23" s="35"/>
      <c r="P23" s="38"/>
    </row>
    <row r="24" spans="2:16" x14ac:dyDescent="0.25">
      <c r="B24" s="39" t="s">
        <v>20</v>
      </c>
      <c r="C24" s="39"/>
      <c r="D24" s="7" t="s">
        <v>22</v>
      </c>
      <c r="E24" s="7" t="s">
        <v>23</v>
      </c>
      <c r="F24" s="7" t="s">
        <v>24</v>
      </c>
      <c r="G24" s="7" t="s">
        <v>21</v>
      </c>
      <c r="H24" s="8"/>
      <c r="I24" s="8"/>
      <c r="J24" s="8"/>
      <c r="K24" s="21" t="s">
        <v>3</v>
      </c>
      <c r="L24" s="25"/>
      <c r="M24" s="25"/>
      <c r="N24" s="23"/>
      <c r="O24" s="35"/>
      <c r="P24" s="38"/>
    </row>
    <row r="25" spans="2:16" x14ac:dyDescent="0.25">
      <c r="B25" s="39"/>
      <c r="C25" s="39"/>
      <c r="D25" s="10">
        <v>15.6</v>
      </c>
      <c r="E25" s="10">
        <v>9.5</v>
      </c>
      <c r="F25" s="10">
        <v>9.5</v>
      </c>
      <c r="G25" s="10">
        <v>9.5</v>
      </c>
      <c r="H25" s="8"/>
      <c r="I25" s="8"/>
      <c r="J25" s="8"/>
      <c r="K25" s="22">
        <f>(D25*0.2+E25*0.2+F25*0.2+G25*0.4)</f>
        <v>10.72</v>
      </c>
      <c r="L25" s="43" t="s">
        <v>35</v>
      </c>
      <c r="M25" s="43"/>
      <c r="N25" s="22">
        <f>K25</f>
        <v>10.72</v>
      </c>
      <c r="O25" s="35"/>
      <c r="P25" s="38"/>
    </row>
    <row r="26" spans="2:16" x14ac:dyDescent="0.25">
      <c r="B26" s="9"/>
      <c r="C26" s="9"/>
      <c r="D26" s="9"/>
      <c r="E26" s="9"/>
      <c r="F26" s="9"/>
      <c r="G26" s="9"/>
      <c r="H26" s="9"/>
      <c r="I26" s="9"/>
      <c r="J26" s="9"/>
      <c r="K26" s="24" t="b">
        <f>IF(K25&gt;=9.5,TRUE,FALSE)</f>
        <v>1</v>
      </c>
      <c r="L26" s="25"/>
      <c r="M26" s="25"/>
      <c r="N26" s="23"/>
      <c r="O26" s="35"/>
      <c r="P26" s="38"/>
    </row>
    <row r="27" spans="2:16" x14ac:dyDescent="0.25">
      <c r="B27" s="39" t="s">
        <v>26</v>
      </c>
      <c r="C27" s="39"/>
      <c r="D27" s="7" t="s">
        <v>40</v>
      </c>
      <c r="E27" s="7" t="s">
        <v>39</v>
      </c>
      <c r="F27" s="7"/>
      <c r="G27" s="8"/>
      <c r="H27" s="9"/>
      <c r="I27" s="8"/>
      <c r="J27" s="8"/>
      <c r="K27" s="21" t="s">
        <v>3</v>
      </c>
      <c r="L27" s="25"/>
      <c r="M27" s="25"/>
      <c r="N27" s="23"/>
      <c r="O27" s="35"/>
      <c r="P27" s="38"/>
    </row>
    <row r="28" spans="2:16" x14ac:dyDescent="0.25">
      <c r="B28" s="39"/>
      <c r="C28" s="39"/>
      <c r="D28" s="10">
        <v>9.5</v>
      </c>
      <c r="E28" s="10">
        <v>9.5</v>
      </c>
      <c r="F28" s="10"/>
      <c r="G28" s="8"/>
      <c r="H28" s="8"/>
      <c r="I28" s="8"/>
      <c r="J28" s="8"/>
      <c r="K28" s="22">
        <f>(D28*0.5+E28*0.5)</f>
        <v>9.5</v>
      </c>
      <c r="L28" s="43" t="s">
        <v>35</v>
      </c>
      <c r="M28" s="43"/>
      <c r="N28" s="22">
        <f>K28</f>
        <v>9.5</v>
      </c>
      <c r="O28" s="35"/>
      <c r="P28" s="38"/>
    </row>
    <row r="29" spans="2:16" x14ac:dyDescent="0.25">
      <c r="K29" s="24" t="b">
        <f>IF(K28&gt;=9.5,TRUE,FALSE)</f>
        <v>1</v>
      </c>
      <c r="L29" s="25"/>
      <c r="M29" s="25"/>
      <c r="N29" s="23"/>
      <c r="O29" s="35"/>
      <c r="P29" s="38"/>
    </row>
    <row r="30" spans="2:16" x14ac:dyDescent="0.25">
      <c r="L30" s="13"/>
      <c r="M30" s="13"/>
      <c r="N30" s="12"/>
    </row>
    <row r="31" spans="2:16" x14ac:dyDescent="0.25">
      <c r="L31" s="3"/>
    </row>
  </sheetData>
  <mergeCells count="27">
    <mergeCell ref="L28:M28"/>
    <mergeCell ref="L1:M1"/>
    <mergeCell ref="L7:M7"/>
    <mergeCell ref="L13:M13"/>
    <mergeCell ref="L10:M10"/>
    <mergeCell ref="L4:M4"/>
    <mergeCell ref="B3:C4"/>
    <mergeCell ref="B6:C7"/>
    <mergeCell ref="L19:M19"/>
    <mergeCell ref="L22:M22"/>
    <mergeCell ref="L25:M25"/>
    <mergeCell ref="O2:O16"/>
    <mergeCell ref="O17:O29"/>
    <mergeCell ref="O1:P1"/>
    <mergeCell ref="P2:P29"/>
    <mergeCell ref="B24:C25"/>
    <mergeCell ref="B27:C28"/>
    <mergeCell ref="B2:C2"/>
    <mergeCell ref="B17:C17"/>
    <mergeCell ref="B21:C22"/>
    <mergeCell ref="B12:C16"/>
    <mergeCell ref="B18:C19"/>
    <mergeCell ref="H15:I15"/>
    <mergeCell ref="H12:I12"/>
    <mergeCell ref="D12:G12"/>
    <mergeCell ref="B1:C1"/>
    <mergeCell ref="B9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1º Ano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2016-04-24T20:34:00Z</dcterms:modified>
</cp:coreProperties>
</file>