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he\Eu\Excel\"/>
    </mc:Choice>
  </mc:AlternateContent>
  <xr:revisionPtr revIDLastSave="0" documentId="13_ncr:1_{10544BB2-0178-4A6E-B7F2-8E23157CB667}" xr6:coauthVersionLast="47" xr6:coauthVersionMax="47" xr10:uidLastSave="{00000000-0000-0000-0000-000000000000}"/>
  <bookViews>
    <workbookView xWindow="-120" yWindow="-120" windowWidth="29040" windowHeight="15840" tabRatio="0" xr2:uid="{74BA3854-52CD-4656-8414-D58B32F5C673}"/>
  </bookViews>
  <sheets>
    <sheet name="Planilha1" sheetId="1" r:id="rId1"/>
    <sheet name="Planilha2" sheetId="2" r:id="rId2"/>
  </sheets>
  <definedNames>
    <definedName name="anos_investidos">Planilha1!$C$17</definedName>
    <definedName name="patrimonio">Planilha1!$C$18</definedName>
    <definedName name="rendimento_carteira">Planilha1!$C$55</definedName>
    <definedName name="salario">Planilha1!$C$54</definedName>
    <definedName name="sugestao_aporte">Planilha1!$C$56</definedName>
    <definedName name="taxa_rendimento">Planilha1!$C$16</definedName>
    <definedName name="valor_investido">Planilha1!$C$15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/>
  <c r="C27" i="1"/>
  <c r="C28" i="1"/>
  <c r="C29" i="1"/>
  <c r="C30" i="1"/>
  <c r="C31" i="1"/>
  <c r="C26" i="1"/>
  <c r="A20" i="2" l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C23" i="1" l="1"/>
  <c r="D28" i="1" s="1"/>
  <c r="C18" i="1"/>
  <c r="C19" i="1" s="1"/>
  <c r="C56" i="1"/>
  <c r="C62" i="1" l="1"/>
  <c r="C61" i="1"/>
  <c r="C60" i="1"/>
  <c r="D60" i="1" s="1"/>
  <c r="C58" i="1"/>
  <c r="D58" i="1" s="1"/>
  <c r="C59" i="1"/>
  <c r="D59" i="1" s="1"/>
  <c r="D31" i="1"/>
  <c r="D26" i="1"/>
  <c r="D27" i="1"/>
  <c r="D30" i="1"/>
  <c r="D29" i="1"/>
  <c r="D61" i="1"/>
  <c r="D62" i="1"/>
</calcChain>
</file>

<file path=xl/sharedStrings.xml><?xml version="1.0" encoding="utf-8"?>
<sst xmlns="http://schemas.openxmlformats.org/spreadsheetml/2006/main" count="71" uniqueCount="42">
  <si>
    <t>Investimento mensal</t>
  </si>
  <si>
    <t>Taxa de rendimento</t>
  </si>
  <si>
    <t>Patrimônio acumulado</t>
  </si>
  <si>
    <t>Dividendos mensais</t>
  </si>
  <si>
    <t>Após 5 anos</t>
  </si>
  <si>
    <t>Após 10 anos</t>
  </si>
  <si>
    <t>Após 15 anos</t>
  </si>
  <si>
    <t>Após 20 anos</t>
  </si>
  <si>
    <t>Após 25 anos</t>
  </si>
  <si>
    <t>Salário</t>
  </si>
  <si>
    <t>Anos investidos</t>
  </si>
  <si>
    <t>Rendimento Carteira</t>
  </si>
  <si>
    <t>Sugestão de Aporte</t>
  </si>
  <si>
    <t>Patrimônio</t>
  </si>
  <si>
    <t>Tempo</t>
  </si>
  <si>
    <t>Calculadora</t>
  </si>
  <si>
    <t xml:space="preserve">Parâmetros do investidor </t>
  </si>
  <si>
    <t>Conservador</t>
  </si>
  <si>
    <t>Moderado</t>
  </si>
  <si>
    <t>Agressivo</t>
  </si>
  <si>
    <t>Valor a ser investido por mês</t>
  </si>
  <si>
    <t>Tipos de FII</t>
  </si>
  <si>
    <t>Papel</t>
  </si>
  <si>
    <t>Tijolo</t>
  </si>
  <si>
    <t>Percentual Sugerido</t>
  </si>
  <si>
    <t>Valor</t>
  </si>
  <si>
    <t>FOFs</t>
  </si>
  <si>
    <t>Desenvolvimento</t>
  </si>
  <si>
    <t>CHAVE</t>
  </si>
  <si>
    <t>PERFIL</t>
  </si>
  <si>
    <t>TIPO DE FII</t>
  </si>
  <si>
    <t>%</t>
  </si>
  <si>
    <t>PAPEL</t>
  </si>
  <si>
    <t>TIJOLO</t>
  </si>
  <si>
    <t>HÍBRIDOS</t>
  </si>
  <si>
    <t>DESENVOLVIMENTO</t>
  </si>
  <si>
    <t>HOTELARIAS</t>
  </si>
  <si>
    <t>Híbridos</t>
  </si>
  <si>
    <t>Hotelarias</t>
  </si>
  <si>
    <t>Selecione o Perfil</t>
  </si>
  <si>
    <t>Demonstrativo Futuro</t>
  </si>
  <si>
    <t>Dividendos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</si>
</sst>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masis MT Pro Black"/>
      <family val="1"/>
    </font>
    <font>
      <sz val="14"/>
      <color theme="1"/>
      <name val="Amasis MT Pro"/>
      <family val="1"/>
    </font>
    <font>
      <b/>
      <sz val="20"/>
      <color rgb="FFFBE09B"/>
      <name val="Aptos Narrow"/>
      <family val="2"/>
      <scheme val="minor"/>
    </font>
    <font>
      <b/>
      <sz val="16"/>
      <color rgb="FFFBE09B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  <font>
      <b/>
      <sz val="18"/>
      <color theme="1"/>
      <name val="Amasis MT Pro"/>
      <family val="1"/>
    </font>
    <font>
      <b/>
      <sz val="18"/>
      <color rgb="FFFBE09B"/>
      <name val="Amasis MT Pro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/>
      <bottom/>
      <diagonal/>
    </border>
    <border>
      <left style="thin">
        <color rgb="FFB2B2B2"/>
      </left>
      <right/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rgb="FFB2B2B2"/>
      </top>
      <bottom/>
      <diagonal/>
    </border>
    <border>
      <left/>
      <right style="medium">
        <color indexed="64"/>
      </right>
      <top style="thin">
        <color rgb="FFB2B2B2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4" borderId="21" applyNumberFormat="0" applyFont="0" applyAlignment="0" applyProtection="0"/>
  </cellStyleXfs>
  <cellXfs count="69">
    <xf numFmtId="0" fontId="0" fillId="0" borderId="0" xfId="0"/>
    <xf numFmtId="0" fontId="0" fillId="0" borderId="0" xfId="0" applyAlignment="1">
      <alignment horizontal="left" indent="3"/>
    </xf>
    <xf numFmtId="8" fontId="3" fillId="3" borderId="9" xfId="0" applyNumberFormat="1" applyFont="1" applyFill="1" applyBorder="1" applyAlignment="1">
      <alignment horizontal="right"/>
    </xf>
    <xf numFmtId="8" fontId="3" fillId="3" borderId="11" xfId="0" applyNumberFormat="1" applyFont="1" applyFill="1" applyBorder="1" applyAlignment="1">
      <alignment horizontal="right"/>
    </xf>
    <xf numFmtId="8" fontId="3" fillId="3" borderId="13" xfId="0" applyNumberFormat="1" applyFont="1" applyFill="1" applyBorder="1" applyAlignment="1">
      <alignment horizontal="right"/>
    </xf>
    <xf numFmtId="0" fontId="3" fillId="3" borderId="8" xfId="0" applyFont="1" applyFill="1" applyBorder="1"/>
    <xf numFmtId="0" fontId="3" fillId="3" borderId="10" xfId="0" applyFont="1" applyFill="1" applyBorder="1"/>
    <xf numFmtId="0" fontId="3" fillId="3" borderId="12" xfId="0" applyFont="1" applyFill="1" applyBorder="1"/>
    <xf numFmtId="8" fontId="3" fillId="3" borderId="20" xfId="0" applyNumberFormat="1" applyFont="1" applyFill="1" applyBorder="1" applyAlignment="1">
      <alignment horizontal="right"/>
    </xf>
    <xf numFmtId="8" fontId="3" fillId="3" borderId="18" xfId="0" applyNumberFormat="1" applyFont="1" applyFill="1" applyBorder="1" applyAlignment="1">
      <alignment horizontal="right"/>
    </xf>
    <xf numFmtId="8" fontId="3" fillId="3" borderId="19" xfId="0" applyNumberFormat="1" applyFont="1" applyFill="1" applyBorder="1" applyAlignment="1">
      <alignment horizontal="right"/>
    </xf>
    <xf numFmtId="0" fontId="4" fillId="0" borderId="8" xfId="0" applyFont="1" applyBorder="1"/>
    <xf numFmtId="0" fontId="4" fillId="0" borderId="10" xfId="0" applyFont="1" applyBorder="1" applyAlignment="1">
      <alignment horizontal="left"/>
    </xf>
    <xf numFmtId="0" fontId="4" fillId="0" borderId="10" xfId="0" applyFont="1" applyBorder="1"/>
    <xf numFmtId="0" fontId="6" fillId="2" borderId="1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3" xfId="0" applyBorder="1"/>
    <xf numFmtId="0" fontId="0" fillId="0" borderId="23" xfId="0" applyBorder="1"/>
    <xf numFmtId="0" fontId="0" fillId="6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 indent="1"/>
    </xf>
    <xf numFmtId="0" fontId="0" fillId="6" borderId="0" xfId="0" applyFill="1" applyAlignment="1">
      <alignment horizontal="left" indent="3"/>
    </xf>
    <xf numFmtId="0" fontId="2" fillId="6" borderId="0" xfId="0" applyFont="1" applyFill="1" applyAlignment="1">
      <alignment horizontal="left" indent="3"/>
    </xf>
    <xf numFmtId="0" fontId="8" fillId="6" borderId="0" xfId="0" applyFont="1" applyFill="1" applyAlignment="1">
      <alignment horizontal="left" indent="3"/>
    </xf>
    <xf numFmtId="0" fontId="3" fillId="3" borderId="10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8" fillId="6" borderId="0" xfId="0" applyFont="1" applyFill="1"/>
    <xf numFmtId="9" fontId="3" fillId="3" borderId="20" xfId="2" applyFont="1" applyFill="1" applyBorder="1"/>
    <xf numFmtId="164" fontId="3" fillId="3" borderId="9" xfId="0" applyNumberFormat="1" applyFont="1" applyFill="1" applyBorder="1"/>
    <xf numFmtId="9" fontId="3" fillId="3" borderId="18" xfId="2" applyFont="1" applyFill="1" applyBorder="1"/>
    <xf numFmtId="164" fontId="3" fillId="3" borderId="11" xfId="0" applyNumberFormat="1" applyFont="1" applyFill="1" applyBorder="1"/>
    <xf numFmtId="9" fontId="3" fillId="3" borderId="19" xfId="2" applyFont="1" applyFill="1" applyBorder="1"/>
    <xf numFmtId="164" fontId="3" fillId="3" borderId="13" xfId="0" applyNumberFormat="1" applyFont="1" applyFill="1" applyBorder="1"/>
    <xf numFmtId="0" fontId="9" fillId="4" borderId="22" xfId="3" applyFont="1" applyBorder="1" applyAlignment="1">
      <alignment horizontal="center"/>
    </xf>
    <xf numFmtId="10" fontId="3" fillId="3" borderId="18" xfId="2" applyNumberFormat="1" applyFont="1" applyFill="1" applyBorder="1" applyAlignment="1">
      <alignment horizontal="right"/>
    </xf>
    <xf numFmtId="10" fontId="3" fillId="3" borderId="11" xfId="2" applyNumberFormat="1" applyFont="1" applyFill="1" applyBorder="1" applyAlignment="1">
      <alignment horizontal="right"/>
    </xf>
    <xf numFmtId="164" fontId="3" fillId="3" borderId="19" xfId="0" applyNumberFormat="1" applyFont="1" applyFill="1" applyBorder="1" applyAlignment="1">
      <alignment horizontal="right"/>
    </xf>
    <xf numFmtId="164" fontId="3" fillId="3" borderId="13" xfId="0" applyNumberFormat="1" applyFont="1" applyFill="1" applyBorder="1" applyAlignment="1">
      <alignment horizontal="right"/>
    </xf>
    <xf numFmtId="164" fontId="4" fillId="0" borderId="20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10" fontId="4" fillId="0" borderId="18" xfId="2" applyNumberFormat="1" applyFont="1" applyBorder="1" applyAlignment="1">
      <alignment horizontal="right"/>
    </xf>
    <xf numFmtId="10" fontId="4" fillId="0" borderId="11" xfId="2" applyNumberFormat="1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8" fontId="3" fillId="3" borderId="28" xfId="0" applyNumberFormat="1" applyFont="1" applyFill="1" applyBorder="1" applyAlignment="1">
      <alignment horizontal="right"/>
    </xf>
    <xf numFmtId="8" fontId="3" fillId="3" borderId="29" xfId="0" applyNumberFormat="1" applyFont="1" applyFill="1" applyBorder="1" applyAlignment="1">
      <alignment horizontal="right"/>
    </xf>
    <xf numFmtId="8" fontId="3" fillId="3" borderId="26" xfId="0" applyNumberFormat="1" applyFont="1" applyFill="1" applyBorder="1" applyAlignment="1">
      <alignment horizontal="right"/>
    </xf>
    <xf numFmtId="8" fontId="3" fillId="3" borderId="27" xfId="0" applyNumberFormat="1" applyFont="1" applyFill="1" applyBorder="1" applyAlignment="1">
      <alignment horizontal="right"/>
    </xf>
    <xf numFmtId="164" fontId="3" fillId="3" borderId="30" xfId="0" applyNumberFormat="1" applyFont="1" applyFill="1" applyBorder="1" applyAlignment="1">
      <alignment horizontal="right"/>
    </xf>
    <xf numFmtId="164" fontId="3" fillId="3" borderId="31" xfId="0" applyNumberFormat="1" applyFont="1" applyFill="1" applyBorder="1" applyAlignment="1">
      <alignment horizontal="right"/>
    </xf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4" borderId="24" xfId="3" applyFont="1" applyBorder="1" applyAlignment="1">
      <alignment horizontal="center"/>
    </xf>
    <xf numFmtId="0" fontId="9" fillId="4" borderId="25" xfId="3" applyFont="1" applyBorder="1" applyAlignment="1">
      <alignment horizontal="center"/>
    </xf>
    <xf numFmtId="164" fontId="3" fillId="3" borderId="17" xfId="0" applyNumberFormat="1" applyFont="1" applyFill="1" applyBorder="1" applyAlignment="1">
      <alignment horizontal="right"/>
    </xf>
    <xf numFmtId="164" fontId="3" fillId="3" borderId="15" xfId="0" applyNumberFormat="1" applyFont="1" applyFill="1" applyBorder="1" applyAlignment="1">
      <alignment horizontal="right"/>
    </xf>
  </cellXfs>
  <cellStyles count="4">
    <cellStyle name="Moeda" xfId="1" builtinId="4"/>
    <cellStyle name="Normal" xfId="0" builtinId="0"/>
    <cellStyle name="Nota" xfId="3" builtinId="10"/>
    <cellStyle name="Porcentagem" xfId="2" builtinId="5"/>
  </cellStyles>
  <dxfs count="0"/>
  <tableStyles count="0" defaultTableStyle="TableStyleMedium2" defaultPivotStyle="PivotStyleLight16"/>
  <colors>
    <mruColors>
      <color rgb="FFFBE09B"/>
      <color rgb="FFF2CD8A"/>
      <color rgb="FFEAC57A"/>
      <color rgb="FFD0D05C"/>
      <color rgb="FFBBC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latin typeface="Amasis MT Pro" panose="02040504050005020304" pitchFamily="18" charset="0"/>
              </a:rPr>
              <a:t>Percentual Sugerido de Investimento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Planilha1!$C$25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57-4D75-93CC-AE7707439C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557-4D75-93CC-AE7707439C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57-4D75-93CC-AE7707439C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557-4D75-93CC-AE7707439C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57-4D75-93CC-AE7707439C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557-4D75-93CC-AE7707439CE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557-4D75-93CC-AE7707439CE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557-4D75-93CC-AE7707439CE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557-4D75-93CC-AE7707439CE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557-4D75-93CC-AE7707439CE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557-4D75-93CC-AE7707439CE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7557-4D75-93CC-AE7707439CE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Planilha1!$C$26:$C$31</c:f>
              <c:numCache>
                <c:formatCode>0%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7-4D75-93CC-AE7707439CE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14653</xdr:colOff>
      <xdr:row>0</xdr:row>
      <xdr:rowOff>0</xdr:rowOff>
    </xdr:from>
    <xdr:to>
      <xdr:col>4</xdr:col>
      <xdr:colOff>7326</xdr:colOff>
      <xdr:row>10</xdr:row>
      <xdr:rowOff>4448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BCB281-582F-8877-8389-026B31B62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191" y="0"/>
          <a:ext cx="6022731" cy="1909448"/>
        </a:xfrm>
        <a:prstGeom prst="rect">
          <a:avLst/>
        </a:prstGeom>
      </xdr:spPr>
    </xdr:pic>
    <xdr:clientData/>
  </xdr:twoCellAnchor>
  <xdr:twoCellAnchor>
    <xdr:from>
      <xdr:col>0</xdr:col>
      <xdr:colOff>131884</xdr:colOff>
      <xdr:row>31</xdr:row>
      <xdr:rowOff>149551</xdr:rowOff>
    </xdr:from>
    <xdr:to>
      <xdr:col>3</xdr:col>
      <xdr:colOff>1358737</xdr:colOff>
      <xdr:row>49</xdr:row>
      <xdr:rowOff>97693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D3AF08-3DB8-CC3F-D194-47F3DBCE2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C022-C5D1-43D0-A66D-225C79750D3B}">
  <dimension ref="A1:G63"/>
  <sheetViews>
    <sheetView showGridLines="0" showRowColHeaders="0" tabSelected="1" topLeftCell="A16" zoomScale="130" zoomScaleNormal="130" workbookViewId="0">
      <selection activeCell="C22" sqref="C22:D22"/>
    </sheetView>
  </sheetViews>
  <sheetFormatPr defaultColWidth="0" defaultRowHeight="15" x14ac:dyDescent="0.25"/>
  <cols>
    <col min="1" max="1" width="2.140625" style="1" customWidth="1"/>
    <col min="2" max="2" width="43" bestFit="1" customWidth="1"/>
    <col min="3" max="3" width="27" bestFit="1" customWidth="1"/>
    <col min="4" max="4" width="20.42578125" bestFit="1" customWidth="1"/>
    <col min="5" max="5" width="2.28515625" customWidth="1"/>
    <col min="6" max="6" width="5.42578125" hidden="1" customWidth="1"/>
    <col min="7" max="7" width="4.7109375" hidden="1" customWidth="1"/>
    <col min="8" max="8" width="9.140625" hidden="1" customWidth="1"/>
    <col min="9" max="16384" width="9.140625" hidden="1"/>
  </cols>
  <sheetData>
    <row r="1" spans="1:5" x14ac:dyDescent="0.25">
      <c r="A1" s="25"/>
      <c r="B1" s="26"/>
      <c r="C1" s="26"/>
      <c r="D1" s="27"/>
      <c r="E1" s="26"/>
    </row>
    <row r="2" spans="1:5" x14ac:dyDescent="0.25">
      <c r="A2" s="28"/>
      <c r="B2" s="26"/>
      <c r="C2" s="26"/>
      <c r="D2" s="26"/>
      <c r="E2" s="26"/>
    </row>
    <row r="3" spans="1:5" x14ac:dyDescent="0.25">
      <c r="A3" s="28"/>
      <c r="B3" s="26"/>
      <c r="C3" s="26"/>
      <c r="D3" s="26"/>
      <c r="E3" s="26"/>
    </row>
    <row r="4" spans="1:5" x14ac:dyDescent="0.25">
      <c r="A4" s="28"/>
      <c r="B4" s="26"/>
      <c r="C4" s="26"/>
      <c r="D4" s="26"/>
      <c r="E4" s="26"/>
    </row>
    <row r="5" spans="1:5" x14ac:dyDescent="0.25">
      <c r="A5" s="28"/>
      <c r="B5" s="26"/>
      <c r="C5" s="26"/>
      <c r="D5" s="26"/>
      <c r="E5" s="26"/>
    </row>
    <row r="6" spans="1:5" x14ac:dyDescent="0.25">
      <c r="A6" s="28"/>
      <c r="B6" s="26"/>
      <c r="C6" s="26"/>
      <c r="D6" s="26"/>
      <c r="E6" s="26"/>
    </row>
    <row r="7" spans="1:5" x14ac:dyDescent="0.25">
      <c r="A7" s="28"/>
      <c r="B7" s="26"/>
      <c r="C7" s="26"/>
      <c r="D7" s="26"/>
      <c r="E7" s="26"/>
    </row>
    <row r="8" spans="1:5" x14ac:dyDescent="0.25">
      <c r="A8" s="28"/>
      <c r="B8" s="26"/>
      <c r="C8" s="26"/>
      <c r="D8" s="26"/>
      <c r="E8" s="26"/>
    </row>
    <row r="9" spans="1:5" x14ac:dyDescent="0.25">
      <c r="A9" s="28"/>
      <c r="B9" s="26"/>
      <c r="C9" s="26"/>
      <c r="D9" s="26"/>
      <c r="E9" s="26"/>
    </row>
    <row r="10" spans="1:5" x14ac:dyDescent="0.25">
      <c r="A10" s="28"/>
      <c r="B10" s="26"/>
      <c r="C10" s="26"/>
      <c r="D10" s="26"/>
      <c r="E10" s="26"/>
    </row>
    <row r="11" spans="1:5" x14ac:dyDescent="0.25">
      <c r="A11" s="30">
        <v>25</v>
      </c>
      <c r="B11" s="26"/>
      <c r="C11" s="26"/>
      <c r="D11" s="26"/>
      <c r="E11" s="26"/>
    </row>
    <row r="12" spans="1:5" x14ac:dyDescent="0.25">
      <c r="A12" s="29"/>
      <c r="B12" s="26"/>
      <c r="C12" s="26"/>
      <c r="D12" s="26"/>
      <c r="E12" s="26"/>
    </row>
    <row r="13" spans="1:5" ht="42" customHeight="1" x14ac:dyDescent="0.25">
      <c r="A13" s="29"/>
      <c r="B13" s="57" t="s">
        <v>15</v>
      </c>
      <c r="C13" s="58"/>
      <c r="D13" s="58"/>
      <c r="E13" s="26"/>
    </row>
    <row r="14" spans="1:5" ht="24" thickBot="1" x14ac:dyDescent="0.3">
      <c r="A14" s="28"/>
      <c r="B14" s="57" t="s">
        <v>16</v>
      </c>
      <c r="C14" s="58"/>
      <c r="D14" s="58"/>
      <c r="E14" s="26"/>
    </row>
    <row r="15" spans="1:5" ht="18.75" x14ac:dyDescent="0.3">
      <c r="A15" s="28"/>
      <c r="B15" s="11" t="s">
        <v>0</v>
      </c>
      <c r="C15" s="45">
        <v>500</v>
      </c>
      <c r="D15" s="46"/>
      <c r="E15" s="26"/>
    </row>
    <row r="16" spans="1:5" ht="18.75" x14ac:dyDescent="0.3">
      <c r="A16" s="28"/>
      <c r="B16" s="12" t="s">
        <v>1</v>
      </c>
      <c r="C16" s="47">
        <v>8.9999999999999993E-3</v>
      </c>
      <c r="D16" s="48"/>
      <c r="E16" s="26"/>
    </row>
    <row r="17" spans="1:5" ht="18.75" x14ac:dyDescent="0.3">
      <c r="A17" s="28"/>
      <c r="B17" s="13" t="s">
        <v>10</v>
      </c>
      <c r="C17" s="49">
        <v>5</v>
      </c>
      <c r="D17" s="50"/>
      <c r="E17" s="26"/>
    </row>
    <row r="18" spans="1:5" ht="18.75" x14ac:dyDescent="0.3">
      <c r="A18" s="28"/>
      <c r="B18" s="31" t="s">
        <v>2</v>
      </c>
      <c r="C18" s="51">
        <f>FV(taxa_rendimento,anos_investidos*12,valor_investido)*-1</f>
        <v>39548.156633455757</v>
      </c>
      <c r="D18" s="52"/>
      <c r="E18" s="26"/>
    </row>
    <row r="19" spans="1:5" ht="19.5" thickBot="1" x14ac:dyDescent="0.35">
      <c r="A19" s="28"/>
      <c r="B19" s="32" t="s">
        <v>3</v>
      </c>
      <c r="C19" s="53">
        <f>patrimonio*taxa_rendimento</f>
        <v>355.93340970110177</v>
      </c>
      <c r="D19" s="54"/>
      <c r="E19" s="26"/>
    </row>
    <row r="20" spans="1:5" x14ac:dyDescent="0.25">
      <c r="A20" s="28"/>
      <c r="B20" s="26"/>
      <c r="C20" s="26"/>
      <c r="D20" s="26"/>
      <c r="E20" s="26"/>
    </row>
    <row r="21" spans="1:5" ht="15.75" thickBot="1" x14ac:dyDescent="0.3">
      <c r="A21" s="28"/>
      <c r="B21" s="26"/>
      <c r="C21" s="26"/>
      <c r="D21" s="26"/>
      <c r="E21" s="26"/>
    </row>
    <row r="22" spans="1:5" ht="23.25" x14ac:dyDescent="0.35">
      <c r="A22" s="28"/>
      <c r="B22" s="40" t="s">
        <v>39</v>
      </c>
      <c r="C22" s="65" t="s">
        <v>18</v>
      </c>
      <c r="D22" s="66"/>
      <c r="E22" s="26"/>
    </row>
    <row r="23" spans="1:5" ht="18.75" x14ac:dyDescent="0.3">
      <c r="A23" s="28"/>
      <c r="B23" s="6" t="s">
        <v>20</v>
      </c>
      <c r="C23" s="55">
        <f>valor_investido</f>
        <v>500</v>
      </c>
      <c r="D23" s="56"/>
      <c r="E23" s="26"/>
    </row>
    <row r="24" spans="1:5" ht="15.75" thickBot="1" x14ac:dyDescent="0.3">
      <c r="A24" s="28"/>
      <c r="B24" s="23"/>
      <c r="D24" s="24"/>
      <c r="E24" s="26"/>
    </row>
    <row r="25" spans="1:5" ht="21.75" thickBot="1" x14ac:dyDescent="0.3">
      <c r="A25" s="28"/>
      <c r="B25" s="14" t="s">
        <v>21</v>
      </c>
      <c r="C25" s="14" t="s">
        <v>24</v>
      </c>
      <c r="D25" s="14" t="s">
        <v>25</v>
      </c>
      <c r="E25" s="26"/>
    </row>
    <row r="26" spans="1:5" ht="18.75" x14ac:dyDescent="0.3">
      <c r="A26" s="28"/>
      <c r="B26" s="5" t="s">
        <v>22</v>
      </c>
      <c r="C26" s="34">
        <f>VLOOKUP($C$22&amp;"-"&amp;B26,Planilha2!$A:$D,4,FALSE)</f>
        <v>0.3</v>
      </c>
      <c r="D26" s="35">
        <f t="shared" ref="D26:D31" si="0">$C$23*C26</f>
        <v>150</v>
      </c>
      <c r="E26" s="26"/>
    </row>
    <row r="27" spans="1:5" ht="18.75" x14ac:dyDescent="0.3">
      <c r="A27" s="28"/>
      <c r="B27" s="6" t="s">
        <v>23</v>
      </c>
      <c r="C27" s="36">
        <f>VLOOKUP($C$22&amp;"-"&amp;B27,Planilha2!$A:$D,4,FALSE)</f>
        <v>0.3</v>
      </c>
      <c r="D27" s="37">
        <f t="shared" si="0"/>
        <v>150</v>
      </c>
      <c r="E27" s="26"/>
    </row>
    <row r="28" spans="1:5" ht="18.75" x14ac:dyDescent="0.3">
      <c r="A28" s="28"/>
      <c r="B28" s="6" t="s">
        <v>37</v>
      </c>
      <c r="C28" s="36">
        <f>VLOOKUP($C$22&amp;"-"&amp;B28,Planilha2!$A:$D,4,FALSE)</f>
        <v>0.15</v>
      </c>
      <c r="D28" s="37">
        <f t="shared" si="0"/>
        <v>75</v>
      </c>
      <c r="E28" s="26"/>
    </row>
    <row r="29" spans="1:5" ht="18.75" x14ac:dyDescent="0.3">
      <c r="A29" s="28"/>
      <c r="B29" s="6" t="s">
        <v>26</v>
      </c>
      <c r="C29" s="36">
        <f>VLOOKUP($C$22&amp;"-"&amp;B29,Planilha2!$A:$D,4,FALSE)</f>
        <v>0.1</v>
      </c>
      <c r="D29" s="37">
        <f t="shared" si="0"/>
        <v>50</v>
      </c>
      <c r="E29" s="26"/>
    </row>
    <row r="30" spans="1:5" ht="18.75" x14ac:dyDescent="0.3">
      <c r="A30" s="28"/>
      <c r="B30" s="6" t="s">
        <v>27</v>
      </c>
      <c r="C30" s="36">
        <f>VLOOKUP($C$22&amp;"-"&amp;B30,Planilha2!$A:$D,4,FALSE)</f>
        <v>0.05</v>
      </c>
      <c r="D30" s="37">
        <f t="shared" si="0"/>
        <v>25</v>
      </c>
      <c r="E30" s="26"/>
    </row>
    <row r="31" spans="1:5" ht="19.5" thickBot="1" x14ac:dyDescent="0.35">
      <c r="A31" s="28"/>
      <c r="B31" s="7" t="s">
        <v>38</v>
      </c>
      <c r="C31" s="38">
        <f>VLOOKUP($C$22&amp;"-"&amp;B31,Planilha2!$A:$D,4,FALSE)</f>
        <v>0.1</v>
      </c>
      <c r="D31" s="39">
        <f t="shared" si="0"/>
        <v>50</v>
      </c>
      <c r="E31" s="26"/>
    </row>
    <row r="32" spans="1:5" x14ac:dyDescent="0.25">
      <c r="A32" s="28"/>
      <c r="B32" s="26"/>
      <c r="C32" s="26"/>
      <c r="D32" s="26"/>
      <c r="E32" s="26"/>
    </row>
    <row r="33" spans="1:5" x14ac:dyDescent="0.25">
      <c r="A33" s="28"/>
      <c r="B33" s="26"/>
      <c r="C33" s="26"/>
      <c r="D33" s="26"/>
      <c r="E33" s="26"/>
    </row>
    <row r="34" spans="1:5" x14ac:dyDescent="0.25">
      <c r="A34" s="28"/>
      <c r="E34" s="26"/>
    </row>
    <row r="35" spans="1:5" x14ac:dyDescent="0.25">
      <c r="A35" s="28"/>
      <c r="E35" s="26"/>
    </row>
    <row r="36" spans="1:5" x14ac:dyDescent="0.25">
      <c r="A36" s="28"/>
      <c r="E36" s="26"/>
    </row>
    <row r="37" spans="1:5" x14ac:dyDescent="0.25">
      <c r="A37" s="28"/>
      <c r="E37" s="26"/>
    </row>
    <row r="38" spans="1:5" x14ac:dyDescent="0.25">
      <c r="A38" s="28"/>
      <c r="E38" s="26"/>
    </row>
    <row r="39" spans="1:5" x14ac:dyDescent="0.25">
      <c r="A39" s="28"/>
      <c r="E39" s="26"/>
    </row>
    <row r="40" spans="1:5" x14ac:dyDescent="0.25">
      <c r="A40" s="28"/>
      <c r="E40" s="26"/>
    </row>
    <row r="41" spans="1:5" x14ac:dyDescent="0.25">
      <c r="A41" s="28"/>
      <c r="E41" s="26"/>
    </row>
    <row r="42" spans="1:5" x14ac:dyDescent="0.25">
      <c r="A42" s="28"/>
      <c r="E42" s="26"/>
    </row>
    <row r="43" spans="1:5" x14ac:dyDescent="0.25">
      <c r="A43" s="28"/>
      <c r="E43" s="26"/>
    </row>
    <row r="44" spans="1:5" x14ac:dyDescent="0.25">
      <c r="A44" s="28"/>
      <c r="E44" s="26"/>
    </row>
    <row r="45" spans="1:5" x14ac:dyDescent="0.25">
      <c r="A45" s="28"/>
      <c r="E45" s="26"/>
    </row>
    <row r="46" spans="1:5" x14ac:dyDescent="0.25">
      <c r="A46" s="28"/>
      <c r="E46" s="26"/>
    </row>
    <row r="47" spans="1:5" x14ac:dyDescent="0.25">
      <c r="A47" s="28"/>
      <c r="E47" s="26"/>
    </row>
    <row r="48" spans="1:5" x14ac:dyDescent="0.25">
      <c r="A48" s="28"/>
      <c r="E48" s="26"/>
    </row>
    <row r="49" spans="1:5" x14ac:dyDescent="0.25">
      <c r="A49" s="28"/>
      <c r="E49" s="26"/>
    </row>
    <row r="50" spans="1:5" x14ac:dyDescent="0.25">
      <c r="A50" s="28"/>
      <c r="B50" s="26"/>
      <c r="C50" s="26"/>
      <c r="D50" s="26"/>
      <c r="E50" s="26"/>
    </row>
    <row r="51" spans="1:5" ht="15.75" thickBot="1" x14ac:dyDescent="0.3">
      <c r="A51" s="28"/>
      <c r="B51" s="26"/>
      <c r="C51" s="26"/>
      <c r="D51" s="26"/>
      <c r="E51" s="33"/>
    </row>
    <row r="52" spans="1:5" ht="26.25" customHeight="1" x14ac:dyDescent="0.25">
      <c r="A52" s="30"/>
      <c r="B52" s="59" t="s">
        <v>40</v>
      </c>
      <c r="C52" s="60"/>
      <c r="D52" s="61"/>
      <c r="E52" s="33"/>
    </row>
    <row r="53" spans="1:5" ht="15.75" thickBot="1" x14ac:dyDescent="0.3">
      <c r="A53" s="30"/>
      <c r="B53" s="62"/>
      <c r="C53" s="63"/>
      <c r="D53" s="64"/>
      <c r="E53" s="33"/>
    </row>
    <row r="54" spans="1:5" ht="18.75" x14ac:dyDescent="0.3">
      <c r="A54" s="30"/>
      <c r="B54" s="15" t="s">
        <v>9</v>
      </c>
      <c r="C54" s="67">
        <v>5000</v>
      </c>
      <c r="D54" s="68"/>
      <c r="E54" s="33"/>
    </row>
    <row r="55" spans="1:5" ht="18.75" x14ac:dyDescent="0.3">
      <c r="A55" s="30"/>
      <c r="B55" s="6" t="s">
        <v>11</v>
      </c>
      <c r="C55" s="41">
        <v>0.01</v>
      </c>
      <c r="D55" s="42"/>
      <c r="E55" s="33"/>
    </row>
    <row r="56" spans="1:5" ht="19.5" thickBot="1" x14ac:dyDescent="0.35">
      <c r="A56" s="30"/>
      <c r="B56" s="7" t="s">
        <v>12</v>
      </c>
      <c r="C56" s="43">
        <f>C54*30%</f>
        <v>1500</v>
      </c>
      <c r="D56" s="44"/>
      <c r="E56" s="33"/>
    </row>
    <row r="57" spans="1:5" ht="21.75" thickBot="1" x14ac:dyDescent="0.3">
      <c r="A57" s="30"/>
      <c r="B57" s="14" t="s">
        <v>14</v>
      </c>
      <c r="C57" s="14" t="s">
        <v>13</v>
      </c>
      <c r="D57" s="14" t="s">
        <v>41</v>
      </c>
      <c r="E57" s="33"/>
    </row>
    <row r="58" spans="1:5" ht="18.75" x14ac:dyDescent="0.3">
      <c r="A58" s="30">
        <v>5</v>
      </c>
      <c r="B58" s="5" t="s">
        <v>4</v>
      </c>
      <c r="C58" s="8">
        <f>FV(rendimento_carteira,A58*12,sugestao_aporte)*-1</f>
        <v>122504.50478461369</v>
      </c>
      <c r="D58" s="2">
        <f>rendimento_carteira*C58</f>
        <v>1225.0450478461369</v>
      </c>
      <c r="E58" s="33"/>
    </row>
    <row r="59" spans="1:5" ht="18.75" x14ac:dyDescent="0.3">
      <c r="A59" s="30">
        <v>10</v>
      </c>
      <c r="B59" s="6" t="s">
        <v>5</v>
      </c>
      <c r="C59" s="9">
        <f>FV(rendimento_carteira,A59*12,sugestao_aporte)*-1</f>
        <v>345058.03418605047</v>
      </c>
      <c r="D59" s="3">
        <f>rendimento_carteira*C59</f>
        <v>3450.5803418605046</v>
      </c>
      <c r="E59" s="33"/>
    </row>
    <row r="60" spans="1:5" ht="18.75" x14ac:dyDescent="0.3">
      <c r="A60" s="30">
        <v>15</v>
      </c>
      <c r="B60" s="6" t="s">
        <v>6</v>
      </c>
      <c r="C60" s="9">
        <f>FV(rendimento_carteira,A60*12,sugestao_aporte)*-1</f>
        <v>749370.29630342696</v>
      </c>
      <c r="D60" s="3">
        <f>rendimento_carteira*C60</f>
        <v>7493.7029630342695</v>
      </c>
      <c r="E60" s="33"/>
    </row>
    <row r="61" spans="1:5" ht="18.75" x14ac:dyDescent="0.3">
      <c r="A61" s="30">
        <v>20</v>
      </c>
      <c r="B61" s="6" t="s">
        <v>7</v>
      </c>
      <c r="C61" s="9">
        <f>FV(rendimento_carteira,A61*12,sugestao_aporte)*-1</f>
        <v>1483883.0480810446</v>
      </c>
      <c r="D61" s="3">
        <f>rendimento_carteira*C61</f>
        <v>14838.830480810446</v>
      </c>
      <c r="E61" s="33"/>
    </row>
    <row r="62" spans="1:5" ht="19.5" thickBot="1" x14ac:dyDescent="0.35">
      <c r="A62" s="30">
        <v>25</v>
      </c>
      <c r="B62" s="7" t="s">
        <v>8</v>
      </c>
      <c r="C62" s="10">
        <f>FV(rendimento_carteira,A62*12,sugestao_aporte)*-1</f>
        <v>2818269.9392886683</v>
      </c>
      <c r="D62" s="4">
        <f>rendimento_carteira*C62</f>
        <v>28182.699392886683</v>
      </c>
      <c r="E62" s="33"/>
    </row>
    <row r="63" spans="1:5" x14ac:dyDescent="0.25">
      <c r="A63" s="30"/>
      <c r="B63" s="33"/>
      <c r="C63" s="33"/>
      <c r="D63" s="33"/>
      <c r="E63" s="33"/>
    </row>
  </sheetData>
  <mergeCells count="13">
    <mergeCell ref="B13:D13"/>
    <mergeCell ref="B52:D53"/>
    <mergeCell ref="B14:D14"/>
    <mergeCell ref="C22:D22"/>
    <mergeCell ref="C54:D54"/>
    <mergeCell ref="C55:D55"/>
    <mergeCell ref="C56:D56"/>
    <mergeCell ref="C15:D15"/>
    <mergeCell ref="C16:D16"/>
    <mergeCell ref="C17:D17"/>
    <mergeCell ref="C18:D18"/>
    <mergeCell ref="C19:D19"/>
    <mergeCell ref="C23:D23"/>
  </mergeCells>
  <dataValidations count="1">
    <dataValidation type="list" allowBlank="1" showInputMessage="1" showErrorMessage="1" sqref="C22" xr:uid="{8C011532-D704-49D0-8490-94078076AF3F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BF98-C892-48B4-8210-FB58AE98BB3E}">
  <dimension ref="A2:D20"/>
  <sheetViews>
    <sheetView workbookViewId="0">
      <selection activeCell="F16" sqref="F16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9.140625" customWidth="1"/>
  </cols>
  <sheetData>
    <row r="2" spans="1:4" x14ac:dyDescent="0.25">
      <c r="A2" s="16" t="s">
        <v>28</v>
      </c>
      <c r="B2" s="16" t="s">
        <v>29</v>
      </c>
      <c r="C2" s="17" t="s">
        <v>30</v>
      </c>
      <c r="D2" s="17" t="s">
        <v>31</v>
      </c>
    </row>
    <row r="3" spans="1:4" x14ac:dyDescent="0.25">
      <c r="A3" t="str">
        <f>B3&amp;"-"&amp;C3</f>
        <v>Conservador-PAPEL</v>
      </c>
      <c r="B3" t="s">
        <v>17</v>
      </c>
      <c r="C3" s="18" t="s">
        <v>32</v>
      </c>
      <c r="D3" s="19">
        <v>0.35</v>
      </c>
    </row>
    <row r="4" spans="1:4" x14ac:dyDescent="0.25">
      <c r="A4" t="str">
        <f t="shared" ref="A4:A20" si="0">B4&amp;"-"&amp;C4</f>
        <v>Conservador-TIJOLO</v>
      </c>
      <c r="B4" t="s">
        <v>17</v>
      </c>
      <c r="C4" s="18" t="s">
        <v>33</v>
      </c>
      <c r="D4" s="19">
        <v>0.35</v>
      </c>
    </row>
    <row r="5" spans="1:4" x14ac:dyDescent="0.25">
      <c r="A5" t="str">
        <f t="shared" si="0"/>
        <v>Conservador-HÍBRIDOS</v>
      </c>
      <c r="B5" t="s">
        <v>17</v>
      </c>
      <c r="C5" s="18" t="s">
        <v>34</v>
      </c>
      <c r="D5" s="19">
        <v>0.15</v>
      </c>
    </row>
    <row r="6" spans="1:4" x14ac:dyDescent="0.25">
      <c r="A6" t="str">
        <f t="shared" si="0"/>
        <v>Conservador-FOFs</v>
      </c>
      <c r="B6" t="s">
        <v>17</v>
      </c>
      <c r="C6" s="18" t="s">
        <v>26</v>
      </c>
      <c r="D6" s="19">
        <v>0.1</v>
      </c>
    </row>
    <row r="7" spans="1:4" x14ac:dyDescent="0.25">
      <c r="A7" t="str">
        <f t="shared" si="0"/>
        <v>Conservador-DESENVOLVIMENTO</v>
      </c>
      <c r="B7" t="s">
        <v>17</v>
      </c>
      <c r="C7" s="18" t="s">
        <v>35</v>
      </c>
      <c r="D7" s="19">
        <v>0</v>
      </c>
    </row>
    <row r="8" spans="1:4" ht="15.75" thickBot="1" x14ac:dyDescent="0.3">
      <c r="A8" s="20" t="str">
        <f t="shared" si="0"/>
        <v>Conservador-HOTELARIAS</v>
      </c>
      <c r="B8" s="20" t="s">
        <v>17</v>
      </c>
      <c r="C8" s="21" t="s">
        <v>36</v>
      </c>
      <c r="D8" s="22">
        <v>0.05</v>
      </c>
    </row>
    <row r="9" spans="1:4" x14ac:dyDescent="0.25">
      <c r="A9" t="str">
        <f t="shared" si="0"/>
        <v>Moderado-PAPEL</v>
      </c>
      <c r="B9" t="s">
        <v>18</v>
      </c>
      <c r="C9" s="18" t="s">
        <v>32</v>
      </c>
      <c r="D9" s="19">
        <v>0.3</v>
      </c>
    </row>
    <row r="10" spans="1:4" x14ac:dyDescent="0.25">
      <c r="A10" t="str">
        <f t="shared" si="0"/>
        <v>Moderado-TIJOLO</v>
      </c>
      <c r="B10" t="s">
        <v>18</v>
      </c>
      <c r="C10" s="18" t="s">
        <v>33</v>
      </c>
      <c r="D10" s="19">
        <v>0.3</v>
      </c>
    </row>
    <row r="11" spans="1:4" x14ac:dyDescent="0.25">
      <c r="A11" t="str">
        <f t="shared" si="0"/>
        <v>Moderado-HÍBRIDOS</v>
      </c>
      <c r="B11" t="s">
        <v>18</v>
      </c>
      <c r="C11" s="18" t="s">
        <v>34</v>
      </c>
      <c r="D11" s="19">
        <v>0.15</v>
      </c>
    </row>
    <row r="12" spans="1:4" x14ac:dyDescent="0.25">
      <c r="A12" t="str">
        <f t="shared" si="0"/>
        <v>Moderado-FOFs</v>
      </c>
      <c r="B12" t="s">
        <v>18</v>
      </c>
      <c r="C12" s="18" t="s">
        <v>26</v>
      </c>
      <c r="D12" s="19">
        <v>0.1</v>
      </c>
    </row>
    <row r="13" spans="1:4" x14ac:dyDescent="0.25">
      <c r="A13" t="str">
        <f t="shared" si="0"/>
        <v>Moderado-DESENVOLVIMENTO</v>
      </c>
      <c r="B13" t="s">
        <v>18</v>
      </c>
      <c r="C13" s="18" t="s">
        <v>35</v>
      </c>
      <c r="D13" s="19">
        <v>0.05</v>
      </c>
    </row>
    <row r="14" spans="1:4" ht="15.75" thickBot="1" x14ac:dyDescent="0.3">
      <c r="A14" s="20" t="str">
        <f t="shared" si="0"/>
        <v>Moderado-HOTELARIAS</v>
      </c>
      <c r="B14" s="20" t="s">
        <v>18</v>
      </c>
      <c r="C14" s="21" t="s">
        <v>36</v>
      </c>
      <c r="D14" s="22">
        <v>0.1</v>
      </c>
    </row>
    <row r="15" spans="1:4" x14ac:dyDescent="0.25">
      <c r="A15" t="str">
        <f t="shared" si="0"/>
        <v>Agressivo-PAPEL</v>
      </c>
      <c r="B15" t="s">
        <v>19</v>
      </c>
      <c r="C15" s="18" t="s">
        <v>32</v>
      </c>
      <c r="D15" s="19">
        <v>0.2</v>
      </c>
    </row>
    <row r="16" spans="1:4" x14ac:dyDescent="0.25">
      <c r="A16" t="str">
        <f t="shared" si="0"/>
        <v>Agressivo-TIJOLO</v>
      </c>
      <c r="B16" t="s">
        <v>19</v>
      </c>
      <c r="C16" s="18" t="s">
        <v>33</v>
      </c>
      <c r="D16" s="19">
        <v>0.2</v>
      </c>
    </row>
    <row r="17" spans="1:4" x14ac:dyDescent="0.25">
      <c r="A17" t="str">
        <f t="shared" si="0"/>
        <v>Agressivo-HÍBRIDOS</v>
      </c>
      <c r="B17" t="s">
        <v>19</v>
      </c>
      <c r="C17" s="18" t="s">
        <v>34</v>
      </c>
      <c r="D17" s="19">
        <v>0.15</v>
      </c>
    </row>
    <row r="18" spans="1:4" x14ac:dyDescent="0.25">
      <c r="A18" t="str">
        <f t="shared" si="0"/>
        <v>Agressivo-FOFs</v>
      </c>
      <c r="B18" t="s">
        <v>19</v>
      </c>
      <c r="C18" s="18" t="s">
        <v>26</v>
      </c>
      <c r="D18" s="19">
        <v>0.05</v>
      </c>
    </row>
    <row r="19" spans="1:4" x14ac:dyDescent="0.25">
      <c r="A19" t="str">
        <f t="shared" si="0"/>
        <v>Agressivo-DESENVOLVIMENTO</v>
      </c>
      <c r="B19" t="s">
        <v>19</v>
      </c>
      <c r="C19" s="18" t="s">
        <v>35</v>
      </c>
      <c r="D19" s="19">
        <v>0.3</v>
      </c>
    </row>
    <row r="20" spans="1:4" x14ac:dyDescent="0.25">
      <c r="A20" t="str">
        <f t="shared" si="0"/>
        <v>Agressivo-HOTELARIAS</v>
      </c>
      <c r="B20" t="s">
        <v>19</v>
      </c>
      <c r="C20" s="18" t="s">
        <v>36</v>
      </c>
      <c r="D20" s="1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anos_investidos</vt:lpstr>
      <vt:lpstr>patrimonio</vt:lpstr>
      <vt:lpstr>rendimento_carteira</vt:lpstr>
      <vt:lpstr>salario</vt:lpstr>
      <vt:lpstr>sugestao_aporte</vt:lpstr>
      <vt:lpstr>taxa_rendimento</vt:lpstr>
      <vt:lpstr>valor_investido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Silos</dc:creator>
  <cp:lastModifiedBy>Matheus Silos</cp:lastModifiedBy>
  <dcterms:created xsi:type="dcterms:W3CDTF">2026-08-25T20:56:43Z</dcterms:created>
  <dcterms:modified xsi:type="dcterms:W3CDTF">2026-08-28T14:50:34Z</dcterms:modified>
</cp:coreProperties>
</file>