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olda/Engeto_academy/excel a poweerBI/excel/"/>
    </mc:Choice>
  </mc:AlternateContent>
  <xr:revisionPtr revIDLastSave="0" documentId="13_ncr:1_{BB174B82-395B-E942-9B49-DBDF4D626139}" xr6:coauthVersionLast="47" xr6:coauthVersionMax="47" xr10:uidLastSave="{00000000-0000-0000-0000-000000000000}"/>
  <bookViews>
    <workbookView xWindow="380" yWindow="500" windowWidth="28040" windowHeight="16180" activeTab="1" xr2:uid="{AC248D5E-0D7E-3249-8814-E4CB50CB0424}"/>
  </bookViews>
  <sheets>
    <sheet name="data" sheetId="1" state="hidden" r:id="rId1"/>
    <sheet name="report" sheetId="2" r:id="rId2"/>
    <sheet name="helpful" sheetId="3" state="hidden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D2" i="1"/>
  <c r="G2" i="1" s="1"/>
  <c r="D3" i="1"/>
  <c r="E3" i="1" s="1"/>
  <c r="D4" i="1"/>
  <c r="E4" i="1" s="1"/>
  <c r="D5" i="1"/>
  <c r="E5" i="1" s="1"/>
  <c r="D6" i="1"/>
  <c r="E6" i="1" s="1"/>
  <c r="D7" i="1"/>
  <c r="G7" i="1" s="1"/>
  <c r="D8" i="1"/>
  <c r="G8" i="1" s="1"/>
  <c r="D9" i="1"/>
  <c r="E9" i="1" s="1"/>
  <c r="D10" i="1"/>
  <c r="G10" i="1" s="1"/>
  <c r="D11" i="1"/>
  <c r="G11" i="1" s="1"/>
  <c r="D12" i="1"/>
  <c r="E12" i="1" s="1"/>
  <c r="D13" i="1"/>
  <c r="E13" i="1" s="1"/>
  <c r="D14" i="1"/>
  <c r="G14" i="1" s="1"/>
  <c r="D15" i="1"/>
  <c r="G15" i="1" s="1"/>
  <c r="D16" i="1"/>
  <c r="G16" i="1" s="1"/>
  <c r="D17" i="1"/>
  <c r="E17" i="1" s="1"/>
  <c r="D18" i="1"/>
  <c r="E18" i="1" s="1"/>
  <c r="D19" i="1"/>
  <c r="E19" i="1" s="1"/>
  <c r="D20" i="1"/>
  <c r="E20" i="1" s="1"/>
  <c r="D21" i="1"/>
  <c r="E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I19" i="1" l="1"/>
  <c r="K19" i="1" s="1"/>
  <c r="I3" i="1"/>
  <c r="K3" i="1" s="1"/>
  <c r="I18" i="1"/>
  <c r="K18" i="1" s="1"/>
  <c r="I13" i="1"/>
  <c r="K13" i="1" s="1"/>
  <c r="I21" i="1"/>
  <c r="K21" i="1" s="1"/>
  <c r="I20" i="1"/>
  <c r="K20" i="1" s="1"/>
  <c r="I12" i="1"/>
  <c r="K12" i="1" s="1"/>
  <c r="I4" i="1"/>
  <c r="K4" i="1" s="1"/>
  <c r="I5" i="1"/>
  <c r="K5" i="1" s="1"/>
  <c r="I9" i="1"/>
  <c r="K9" i="1" s="1"/>
  <c r="I17" i="1"/>
  <c r="K17" i="1" s="1"/>
  <c r="I6" i="1"/>
  <c r="K6" i="1" s="1"/>
  <c r="G20" i="1"/>
  <c r="G6" i="1"/>
  <c r="E14" i="1"/>
  <c r="I14" i="1" s="1"/>
  <c r="K14" i="1" s="1"/>
  <c r="G19" i="1"/>
  <c r="G5" i="1"/>
  <c r="E7" i="1"/>
  <c r="I7" i="1" s="1"/>
  <c r="K7" i="1" s="1"/>
  <c r="E15" i="1"/>
  <c r="I15" i="1" s="1"/>
  <c r="K15" i="1" s="1"/>
  <c r="G18" i="1"/>
  <c r="G4" i="1"/>
  <c r="E8" i="1"/>
  <c r="I8" i="1" s="1"/>
  <c r="K8" i="1" s="1"/>
  <c r="E16" i="1"/>
  <c r="I16" i="1" s="1"/>
  <c r="K16" i="1" s="1"/>
  <c r="G3" i="1"/>
  <c r="G13" i="1"/>
  <c r="E2" i="1"/>
  <c r="I2" i="1" s="1"/>
  <c r="E10" i="1"/>
  <c r="I10" i="1" s="1"/>
  <c r="K10" i="1" s="1"/>
  <c r="G12" i="1"/>
  <c r="E11" i="1"/>
  <c r="I11" i="1" s="1"/>
  <c r="K11" i="1" s="1"/>
  <c r="G21" i="1"/>
  <c r="G17" i="1"/>
  <c r="G9" i="1"/>
  <c r="L3" i="1" l="1"/>
  <c r="N3" i="1" s="1"/>
  <c r="L15" i="1"/>
  <c r="N15" i="1" s="1"/>
  <c r="L17" i="1"/>
  <c r="N17" i="1" s="1"/>
  <c r="L18" i="1"/>
  <c r="N18" i="1" s="1"/>
  <c r="L7" i="1"/>
  <c r="N7" i="1" s="1"/>
  <c r="L11" i="1"/>
  <c r="N11" i="1" s="1"/>
  <c r="K2" i="1"/>
  <c r="L2" i="1"/>
  <c r="N2" i="1" s="1"/>
  <c r="L14" i="1"/>
  <c r="N14" i="1" s="1"/>
  <c r="L19" i="1"/>
  <c r="N19" i="1" s="1"/>
  <c r="L12" i="1"/>
  <c r="N12" i="1" s="1"/>
  <c r="L9" i="1"/>
  <c r="N9" i="1" s="1"/>
  <c r="L5" i="1"/>
  <c r="N5" i="1" s="1"/>
  <c r="L20" i="1"/>
  <c r="N20" i="1" s="1"/>
  <c r="L16" i="1"/>
  <c r="N16" i="1" s="1"/>
  <c r="L13" i="1"/>
  <c r="N13" i="1" s="1"/>
  <c r="L21" i="1"/>
  <c r="N21" i="1" s="1"/>
  <c r="L8" i="1"/>
  <c r="N8" i="1" s="1"/>
  <c r="L4" i="1"/>
  <c r="N4" i="1" s="1"/>
  <c r="L10" i="1"/>
  <c r="N10" i="1" s="1"/>
  <c r="L6" i="1"/>
  <c r="N6" i="1" s="1"/>
  <c r="M13" i="1" l="1"/>
  <c r="M16" i="1"/>
  <c r="M20" i="1"/>
  <c r="M6" i="1"/>
  <c r="M7" i="1"/>
  <c r="M9" i="1"/>
  <c r="M4" i="1"/>
  <c r="M17" i="1"/>
  <c r="M19" i="1"/>
  <c r="M15" i="1"/>
  <c r="M2" i="1"/>
  <c r="M11" i="1"/>
  <c r="M5" i="1"/>
  <c r="M10" i="1"/>
  <c r="M18" i="1"/>
  <c r="M12" i="1"/>
  <c r="M8" i="1"/>
  <c r="M21" i="1"/>
  <c r="M14" i="1"/>
  <c r="M3" i="1"/>
</calcChain>
</file>

<file path=xl/sharedStrings.xml><?xml version="1.0" encoding="utf-8"?>
<sst xmlns="http://schemas.openxmlformats.org/spreadsheetml/2006/main" count="51" uniqueCount="45">
  <si>
    <t>1611057459</t>
  </si>
  <si>
    <t>1405120233</t>
  </si>
  <si>
    <t>0411286040</t>
  </si>
  <si>
    <t>0506198022</t>
  </si>
  <si>
    <t>0602218309</t>
  </si>
  <si>
    <t>0858271975</t>
  </si>
  <si>
    <t>1452197021</t>
  </si>
  <si>
    <t>2060196666</t>
  </si>
  <si>
    <t>1652202112</t>
  </si>
  <si>
    <t>1753051168</t>
  </si>
  <si>
    <t>7910035518</t>
  </si>
  <si>
    <t>9808060460</t>
  </si>
  <si>
    <t>7604145769</t>
  </si>
  <si>
    <t>9303012081</t>
  </si>
  <si>
    <t>7511023619</t>
  </si>
  <si>
    <t>9355299877</t>
  </si>
  <si>
    <t>7461099470</t>
  </si>
  <si>
    <t>7558193093</t>
  </si>
  <si>
    <t>6453069942</t>
  </si>
  <si>
    <t>015205562</t>
  </si>
  <si>
    <t>year</t>
  </si>
  <si>
    <t>month</t>
  </si>
  <si>
    <t>monthmz</t>
  </si>
  <si>
    <t>day</t>
  </si>
  <si>
    <t>id</t>
  </si>
  <si>
    <t>rc</t>
  </si>
  <si>
    <t>gender</t>
  </si>
  <si>
    <t>birthdate</t>
  </si>
  <si>
    <t>flagbefore54</t>
  </si>
  <si>
    <t>years</t>
  </si>
  <si>
    <t>years2</t>
  </si>
  <si>
    <t>today</t>
  </si>
  <si>
    <t>yearsscale</t>
  </si>
  <si>
    <t>kulatinos</t>
  </si>
  <si>
    <t>Count of gender</t>
  </si>
  <si>
    <t>Row Labels</t>
  </si>
  <si>
    <t>m</t>
  </si>
  <si>
    <t>z</t>
  </si>
  <si>
    <t>Grand Total</t>
  </si>
  <si>
    <t>Count of yearsscale</t>
  </si>
  <si>
    <t>1-18</t>
  </si>
  <si>
    <t>18-50</t>
  </si>
  <si>
    <t>50+</t>
  </si>
  <si>
    <t>milestone</t>
  </si>
  <si>
    <t>Sum of years2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</si>
</sst>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[rodnecisla.xlsx]helpful!PivotTable1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50000"/>
                  </a:schemeClr>
                </a:solidFill>
              </a:rPr>
              <a:t>Počet mužů a žen </a:t>
            </a:r>
          </a:p>
        </c:rich>
      </c:tx>
      <c:layout>
        <c:manualLayout>
          <c:xMode val="edge"/>
          <c:yMode val="edge"/>
          <c:x val="1.250678040244967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960433070866144"/>
          <c:y val="0.25331073199183429"/>
          <c:w val="0.40079133858267718"/>
          <c:h val="0.66798556430446199"/>
        </c:manualLayout>
      </c:layout>
      <c:pieChart>
        <c:varyColors val="1"/>
        <c:ser>
          <c:idx val="0"/>
          <c:order val="0"/>
          <c:tx>
            <c:strRef>
              <c:f>helpful!$B$1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E-AF42-B9E8-BC75A9D3E302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E-AF42-B9E8-BC75A9D3E3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helpful!$A$2:$A$4</c:f>
              <c:strCache>
                <c:ptCount val="2"/>
                <c:pt idx="0">
                  <c:v>m</c:v>
                </c:pt>
                <c:pt idx="1">
                  <c:v>z</c:v>
                </c:pt>
              </c:strCache>
            </c:strRef>
          </c:cat>
          <c:val>
            <c:numRef>
              <c:f>helpful!$B$2:$B$4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E-AF42-B9E8-BC75A9D3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191426071741031"/>
          <c:y val="6.9861111111111124E-2"/>
          <c:w val="0.18084667541557306"/>
          <c:h val="0.12076224846894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[rodnecisla.xlsx]helpful!PivotTable2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Rozdělení podle věkových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1747703412073491"/>
          <c:w val="0.93888888888888888"/>
          <c:h val="0.68107210557013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helpful!$B$6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helpful!$A$7:$A$10</c:f>
              <c:strCache>
                <c:ptCount val="3"/>
                <c:pt idx="0">
                  <c:v>1-18</c:v>
                </c:pt>
                <c:pt idx="1">
                  <c:v>18-50</c:v>
                </c:pt>
                <c:pt idx="2">
                  <c:v>50+</c:v>
                </c:pt>
              </c:strCache>
            </c:strRef>
          </c:cat>
          <c:val>
            <c:numRef>
              <c:f>helpful!$B$7:$B$10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C-0D48-B340-BB7DF50A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388815"/>
        <c:axId val="1046920479"/>
      </c:barChart>
      <c:catAx>
        <c:axId val="1047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046920479"/>
        <c:crosses val="autoZero"/>
        <c:auto val="1"/>
        <c:lblAlgn val="ctr"/>
        <c:lblOffset val="100"/>
        <c:noMultiLvlLbl val="0"/>
      </c:catAx>
      <c:valAx>
        <c:axId val="104692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73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[rodnecisla.xlsx]helpful!PivotTable1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50000"/>
                  </a:schemeClr>
                </a:solidFill>
              </a:rPr>
              <a:t>Počet mužů a žen </a:t>
            </a:r>
          </a:p>
        </c:rich>
      </c:tx>
      <c:layout>
        <c:manualLayout>
          <c:xMode val="edge"/>
          <c:yMode val="edge"/>
          <c:x val="1.250678040244967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960433070866144"/>
          <c:y val="0.25331073199183429"/>
          <c:w val="0.40079133858267718"/>
          <c:h val="0.66798556430446199"/>
        </c:manualLayout>
      </c:layout>
      <c:pieChart>
        <c:varyColors val="1"/>
        <c:ser>
          <c:idx val="0"/>
          <c:order val="0"/>
          <c:tx>
            <c:strRef>
              <c:f>helpful!$B$1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86-0047-BA83-F6FBB5D8B3F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AE-9E4B-BD5E-E1BE21EF15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helpful!$A$2:$A$4</c:f>
              <c:strCache>
                <c:ptCount val="2"/>
                <c:pt idx="0">
                  <c:v>m</c:v>
                </c:pt>
                <c:pt idx="1">
                  <c:v>z</c:v>
                </c:pt>
              </c:strCache>
            </c:strRef>
          </c:cat>
          <c:val>
            <c:numRef>
              <c:f>helpful!$B$2:$B$4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0047-BA83-F6FBB5D8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191426071741031"/>
          <c:y val="6.9861111111111124E-2"/>
          <c:w val="0.17595892743136837"/>
          <c:h val="0.12076224846894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[rodnecisla.xlsx]helpful!PivotTable2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Rozdělení podle věkových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888888888888888E-2"/>
          <c:y val="0.21284740449110529"/>
          <c:w val="0.93888888888888888"/>
          <c:h val="0.68107210557013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helpful!$B$6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helpful!$A$7:$A$10</c:f>
              <c:strCache>
                <c:ptCount val="3"/>
                <c:pt idx="0">
                  <c:v>1-18</c:v>
                </c:pt>
                <c:pt idx="1">
                  <c:v>18-50</c:v>
                </c:pt>
                <c:pt idx="2">
                  <c:v>50+</c:v>
                </c:pt>
              </c:strCache>
            </c:strRef>
          </c:cat>
          <c:val>
            <c:numRef>
              <c:f>helpful!$B$7:$B$10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C041-85E8-3ABCF6F3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388815"/>
        <c:axId val="1046920479"/>
      </c:barChart>
      <c:catAx>
        <c:axId val="1047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046920479"/>
        <c:crosses val="autoZero"/>
        <c:auto val="1"/>
        <c:lblAlgn val="ctr"/>
        <c:lblOffset val="100"/>
        <c:noMultiLvlLbl val="0"/>
      </c:catAx>
      <c:valAx>
        <c:axId val="104692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73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21</xdr:row>
      <xdr:rowOff>165100</xdr:rowOff>
    </xdr:from>
    <xdr:to>
      <xdr:col>20</xdr:col>
      <xdr:colOff>165100</xdr:colOff>
      <xdr:row>34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972E61-2601-2F63-D151-560F58BC0BC9}"/>
            </a:ext>
          </a:extLst>
        </xdr:cNvPr>
        <xdr:cNvSpPr txBox="1"/>
      </xdr:nvSpPr>
      <xdr:spPr>
        <a:xfrm>
          <a:off x="88900" y="4432300"/>
          <a:ext cx="17259300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300"/>
            <a:t>Z rodného čísla získáme jednotlivý rok, měsíc a den za pomocí funkce =NUMBERVALUE(LEFT([@rc];2);",";".").</a:t>
          </a:r>
        </a:p>
        <a:p>
          <a:r>
            <a:rPr lang="en-GB" sz="1300"/>
            <a:t>Pokud je měsíc větší než 50, jedná se o ženu.</a:t>
          </a:r>
          <a:r>
            <a:rPr lang="en-GB" sz="1300" baseline="0"/>
            <a:t> =IF([@monthmz]&gt;50;"z";"m"). </a:t>
          </a:r>
        </a:p>
        <a:p>
          <a:r>
            <a:rPr lang="en-GB" sz="1300" baseline="0"/>
            <a:t>Rodné číslo před rokem 1954 mělo jen 9 míst. Uděláme si tedy sloupec flag, kde zkoumáme delku RČ. =IF(LEN([@rc])&lt;10;1;0). </a:t>
          </a:r>
        </a:p>
        <a:p>
          <a:r>
            <a:rPr lang="en-GB" sz="1300" baseline="0"/>
            <a:t>Datum narození pomocí IF, když se jedná o roky po 54 a jsou menší, než 23, tak už je to rok + 2000 a musíme přičíst k roku 100 let. =IF(AND([@flagbefore54]=0;[@year]&lt;23);DATE([@year]+100;[@month];[@day]);DATE([@year];[@month];[@day])). </a:t>
          </a:r>
        </a:p>
        <a:p>
          <a:r>
            <a:rPr lang="en-GB" sz="1300" baseline="0"/>
            <a:t>Vytvoříme si sloupec s funkcí =today() a roky získáme pomocí funkce: =DATEDIF([@birthdate];[@years];"Y") nebo měsíce celočíselné dělení =QUOTIENT(DATEDIF([@birthdate];[@years];"M");12)</a:t>
          </a:r>
        </a:p>
        <a:p>
          <a:endParaRPr lang="en-GB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101600</xdr:rowOff>
    </xdr:from>
    <xdr:to>
      <xdr:col>5</xdr:col>
      <xdr:colOff>762000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240DCD-8E06-56AB-8C18-00E596176EB9}"/>
            </a:ext>
          </a:extLst>
        </xdr:cNvPr>
        <xdr:cNvSpPr txBox="1"/>
      </xdr:nvSpPr>
      <xdr:spPr>
        <a:xfrm>
          <a:off x="203200" y="101600"/>
          <a:ext cx="4686300" cy="1041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/>
            <a:t>Tento report slouží pro odpovězení několika</a:t>
          </a:r>
          <a:r>
            <a:rPr lang="en-GB" sz="1600" b="1" baseline="0"/>
            <a:t> otázek:</a:t>
          </a:r>
        </a:p>
        <a:p>
          <a:r>
            <a:rPr lang="en-GB" sz="1400" baseline="0"/>
            <a:t>1. Jaký je počet žen a mužů?</a:t>
          </a:r>
        </a:p>
        <a:p>
          <a:r>
            <a:rPr lang="en-GB" sz="1400" baseline="0"/>
            <a:t>2. Jaké je rozdělení do věkových skupin?</a:t>
          </a:r>
        </a:p>
        <a:p>
          <a:r>
            <a:rPr lang="en-GB" sz="1400" baseline="0"/>
            <a:t>3. Kdo slaví příští rok kulaté narozeniny?</a:t>
          </a:r>
          <a:endParaRPr lang="en-GB" sz="1400"/>
        </a:p>
      </xdr:txBody>
    </xdr:sp>
    <xdr:clientData/>
  </xdr:twoCellAnchor>
  <xdr:twoCellAnchor>
    <xdr:from>
      <xdr:col>0</xdr:col>
      <xdr:colOff>190500</xdr:colOff>
      <xdr:row>7</xdr:row>
      <xdr:rowOff>50800</xdr:rowOff>
    </xdr:from>
    <xdr:to>
      <xdr:col>20</xdr:col>
      <xdr:colOff>647700</xdr:colOff>
      <xdr:row>9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B2D2C3-2EEF-E4A5-1167-1BD382E95858}"/>
            </a:ext>
          </a:extLst>
        </xdr:cNvPr>
        <xdr:cNvSpPr txBox="1"/>
      </xdr:nvSpPr>
      <xdr:spPr>
        <a:xfrm>
          <a:off x="190500" y="1473200"/>
          <a:ext cx="169672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>
              <a:solidFill>
                <a:schemeClr val="accent6">
                  <a:lumMod val="75000"/>
                </a:schemeClr>
              </a:solidFill>
            </a:rPr>
            <a:t>1.					2.</a:t>
          </a:r>
          <a:r>
            <a:rPr lang="en-GB" sz="2000" baseline="0">
              <a:solidFill>
                <a:schemeClr val="accent6">
                  <a:lumMod val="75000"/>
                </a:schemeClr>
              </a:solidFill>
            </a:rPr>
            <a:t>					3. </a:t>
          </a:r>
          <a:endParaRPr lang="en-GB" sz="20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292100</xdr:colOff>
      <xdr:row>9</xdr:row>
      <xdr:rowOff>50800</xdr:rowOff>
    </xdr:from>
    <xdr:to>
      <xdr:col>5</xdr:col>
      <xdr:colOff>444500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23996E-BD59-4E46-A886-7F1E0EBEE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9</xdr:row>
      <xdr:rowOff>63500</xdr:rowOff>
    </xdr:from>
    <xdr:to>
      <xdr:col>11</xdr:col>
      <xdr:colOff>76200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83F1F5-FAC7-3E43-A1A6-DCDBE2B67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355600</xdr:colOff>
      <xdr:row>9</xdr:row>
      <xdr:rowOff>76200</xdr:rowOff>
    </xdr:from>
    <xdr:to>
      <xdr:col>16</xdr:col>
      <xdr:colOff>508000</xdr:colOff>
      <xdr:row>22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23214B0-7F91-B2E1-6638-032E897D7491}"/>
            </a:ext>
          </a:extLst>
        </xdr:cNvPr>
        <xdr:cNvSpPr/>
      </xdr:nvSpPr>
      <xdr:spPr>
        <a:xfrm>
          <a:off x="9436100" y="1905000"/>
          <a:ext cx="4279900" cy="2717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482600</xdr:colOff>
      <xdr:row>9</xdr:row>
      <xdr:rowOff>165100</xdr:rowOff>
    </xdr:from>
    <xdr:to>
      <xdr:col>16</xdr:col>
      <xdr:colOff>469900</xdr:colOff>
      <xdr:row>20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DDD1169-0D05-6BDD-89F2-80D6CEC0E8D6}"/>
            </a:ext>
          </a:extLst>
        </xdr:cNvPr>
        <xdr:cNvSpPr txBox="1"/>
      </xdr:nvSpPr>
      <xdr:spPr>
        <a:xfrm>
          <a:off x="9563100" y="1993900"/>
          <a:ext cx="4114800" cy="21463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accent6">
                  <a:lumMod val="50000"/>
                </a:schemeClr>
              </a:solidFill>
            </a:rPr>
            <a:t>Rodné čísla	Současný věk</a:t>
          </a:r>
        </a:p>
        <a:p>
          <a:endParaRPr lang="en-GB" sz="1800" b="1">
            <a:solidFill>
              <a:schemeClr val="accent6">
                <a:lumMod val="50000"/>
              </a:schemeClr>
            </a:solidFill>
          </a:endParaRPr>
        </a:p>
        <a:p>
          <a:r>
            <a:rPr lang="en-CZ" sz="14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1405120233</a:t>
          </a:r>
          <a:r>
            <a:rPr lang="en-CZ" sz="1400">
              <a:solidFill>
                <a:schemeClr val="accent6">
                  <a:lumMod val="50000"/>
                </a:schemeClr>
              </a:solidFill>
            </a:rPr>
            <a:t> 		</a:t>
          </a:r>
          <a:r>
            <a:rPr lang="en-CZ" sz="14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CZ" sz="1400">
              <a:solidFill>
                <a:schemeClr val="accent6">
                  <a:lumMod val="50000"/>
                </a:schemeClr>
              </a:solidFill>
            </a:rPr>
            <a:t> let</a:t>
          </a:r>
        </a:p>
        <a:p>
          <a:r>
            <a:rPr lang="en-CZ" sz="14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1452197021</a:t>
          </a:r>
          <a:r>
            <a:rPr lang="en-CZ" sz="1400">
              <a:solidFill>
                <a:schemeClr val="accent6">
                  <a:lumMod val="50000"/>
                </a:schemeClr>
              </a:solidFill>
            </a:rPr>
            <a:t> 		</a:t>
          </a:r>
          <a:r>
            <a:rPr lang="en-CZ" sz="14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CZ" sz="1400">
              <a:solidFill>
                <a:schemeClr val="accent6">
                  <a:lumMod val="50000"/>
                </a:schemeClr>
              </a:solidFill>
            </a:rPr>
            <a:t> let</a:t>
          </a:r>
        </a:p>
        <a:p>
          <a:r>
            <a:rPr lang="en-CZ" sz="14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6453069942</a:t>
          </a:r>
          <a:r>
            <a:rPr lang="en-CZ" sz="1400">
              <a:solidFill>
                <a:schemeClr val="accent6">
                  <a:lumMod val="50000"/>
                </a:schemeClr>
              </a:solidFill>
            </a:rPr>
            <a:t> 		</a:t>
          </a:r>
          <a:r>
            <a:rPr lang="en-CZ" sz="14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59</a:t>
          </a:r>
          <a:r>
            <a:rPr lang="en-CZ" sz="1400">
              <a:solidFill>
                <a:schemeClr val="accent6">
                  <a:lumMod val="50000"/>
                </a:schemeClr>
              </a:solidFill>
            </a:rPr>
            <a:t> let</a:t>
          </a:r>
          <a:endParaRPr lang="en-GB" sz="14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0</xdr:row>
      <xdr:rowOff>177800</xdr:rowOff>
    </xdr:from>
    <xdr:to>
      <xdr:col>14</xdr:col>
      <xdr:colOff>622300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A71F7-092C-AF00-5ED8-483C7152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0</xdr:row>
      <xdr:rowOff>190500</xdr:rowOff>
    </xdr:from>
    <xdr:to>
      <xdr:col>9</xdr:col>
      <xdr:colOff>12700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2E7D6-A655-7517-B419-0C293C44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ěj Frolík" refreshedDate="45132.764718749997" createdVersion="8" refreshedVersion="8" minRefreshableVersion="3" recordCount="20" xr:uid="{9E0E3B15-C8D0-7246-B8EB-078D64345D09}">
  <cacheSource type="worksheet">
    <worksheetSource name="hr_data"/>
  </cacheSource>
  <cacheFields count="16">
    <cacheField name="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rc" numFmtId="0">
      <sharedItems count="20">
        <s v="1611057459"/>
        <s v="1405120233"/>
        <s v="0411286040"/>
        <s v="0506198022"/>
        <s v="0602218309"/>
        <s v="0858271975"/>
        <s v="1452197021"/>
        <s v="2060196666"/>
        <s v="1652202112"/>
        <s v="1753051168"/>
        <s v="7910035518"/>
        <s v="9808060460"/>
        <s v="7604145769"/>
        <s v="9303012081"/>
        <s v="7511023619"/>
        <s v="9355299877"/>
        <s v="7461099470"/>
        <s v="7558193093"/>
        <s v="6453069942"/>
        <s v="015205562"/>
      </sharedItems>
    </cacheField>
    <cacheField name="year" numFmtId="0">
      <sharedItems containsSemiMixedTypes="0" containsString="0" containsNumber="1" containsInteger="1" minValue="1" maxValue="98"/>
    </cacheField>
    <cacheField name="monthmz" numFmtId="2">
      <sharedItems containsSemiMixedTypes="0" containsString="0" containsNumber="1" containsInteger="1" minValue="2" maxValue="61"/>
    </cacheField>
    <cacheField name="month" numFmtId="0">
      <sharedItems containsSemiMixedTypes="0" containsString="0" containsNumber="1" containsInteger="1" minValue="2" maxValue="11"/>
    </cacheField>
    <cacheField name="day" numFmtId="0">
      <sharedItems containsSemiMixedTypes="0" containsString="0" containsNumber="1" containsInteger="1" minValue="1" maxValue="29"/>
    </cacheField>
    <cacheField name="gender" numFmtId="0">
      <sharedItems count="2">
        <s v="m"/>
        <s v="z"/>
      </sharedItems>
    </cacheField>
    <cacheField name="flagbefore54" numFmtId="0">
      <sharedItems containsSemiMixedTypes="0" containsString="0" containsNumber="1" containsInteger="1" minValue="0" maxValue="1"/>
    </cacheField>
    <cacheField name="birthdate" numFmtId="14">
      <sharedItems containsSemiMixedTypes="0" containsNonDate="0" containsDate="1" containsString="0" minDate="1901-02-05T00:00:00" maxDate="2020-10-20T00:00:00" count="20">
        <d v="2016-11-05T00:00:00"/>
        <d v="2014-05-12T00:00:00"/>
        <d v="2004-11-28T00:00:00"/>
        <d v="2005-06-19T00:00:00"/>
        <d v="2006-02-21T00:00:00"/>
        <d v="2008-08-27T00:00:00"/>
        <d v="2014-02-19T00:00:00"/>
        <d v="2020-10-19T00:00:00"/>
        <d v="2016-02-20T00:00:00"/>
        <d v="2017-03-05T00:00:00"/>
        <d v="1979-10-03T00:00:00"/>
        <d v="1998-08-06T00:00:00"/>
        <d v="1976-04-14T00:00:00"/>
        <d v="1993-03-01T00:00:00"/>
        <d v="1975-11-02T00:00:00"/>
        <d v="1993-05-29T00:00:00"/>
        <d v="1974-11-09T00:00:00"/>
        <d v="1975-08-19T00:00:00"/>
        <d v="1964-03-06T00:00:00"/>
        <d v="1901-02-05T00:00:00"/>
      </sharedItems>
      <fieldGroup par="15" base="8">
        <rangePr groupBy="months" startDate="1901-02-05T00:00:00" endDate="2020-10-20T00:00:00"/>
        <groupItems count="14">
          <s v="&lt;05.02.19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.10.2020"/>
        </groupItems>
      </fieldGroup>
    </cacheField>
    <cacheField name="today" numFmtId="14">
      <sharedItems containsSemiMixedTypes="0" containsNonDate="0" containsDate="1" containsString="0" minDate="2023-07-25T00:00:00" maxDate="2023-07-26T00:00:00"/>
    </cacheField>
    <cacheField name="years" numFmtId="0">
      <sharedItems containsSemiMixedTypes="0" containsString="0" containsNumber="1" containsInteger="1" minValue="2" maxValue="122"/>
    </cacheField>
    <cacheField name="years2" numFmtId="0">
      <sharedItems containsSemiMixedTypes="0" containsString="0" containsNumber="1" containsInteger="1" minValue="2" maxValue="122" count="14">
        <n v="6"/>
        <n v="9"/>
        <n v="18"/>
        <n v="17"/>
        <n v="14"/>
        <n v="2"/>
        <n v="7"/>
        <n v="43"/>
        <n v="24"/>
        <n v="47"/>
        <n v="30"/>
        <n v="48"/>
        <n v="59"/>
        <n v="122"/>
      </sharedItems>
    </cacheField>
    <cacheField name="yearsscale" numFmtId="0">
      <sharedItems count="3">
        <s v="1-18"/>
        <s v="18-50"/>
        <s v="50+"/>
      </sharedItems>
    </cacheField>
    <cacheField name="kulatinos" numFmtId="0">
      <sharedItems count="2">
        <s v=""/>
        <s v="milestone"/>
      </sharedItems>
    </cacheField>
    <cacheField name="Quarters" numFmtId="0" databaseField="0">
      <fieldGroup base="8">
        <rangePr groupBy="quarters" startDate="1901-02-05T00:00:00" endDate="2020-10-20T00:00:00"/>
        <groupItems count="6">
          <s v="&lt;05.02.1901"/>
          <s v="Qtr1"/>
          <s v="Qtr2"/>
          <s v="Qtr3"/>
          <s v="Qtr4"/>
          <s v="&gt;20.10.2020"/>
        </groupItems>
      </fieldGroup>
    </cacheField>
    <cacheField name="Years3" numFmtId="0" databaseField="0">
      <fieldGroup base="8">
        <rangePr groupBy="years" startDate="1901-02-05T00:00:00" endDate="2020-10-20T00:00:00"/>
        <groupItems count="122">
          <s v="&lt;05.02.1901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6"/>
    <n v="11"/>
    <n v="11"/>
    <n v="5"/>
    <x v="0"/>
    <n v="0"/>
    <x v="0"/>
    <d v="2023-07-25T00:00:00"/>
    <n v="6"/>
    <x v="0"/>
    <x v="0"/>
    <x v="0"/>
  </r>
  <r>
    <x v="1"/>
    <x v="1"/>
    <n v="14"/>
    <n v="5"/>
    <n v="5"/>
    <n v="12"/>
    <x v="0"/>
    <n v="0"/>
    <x v="1"/>
    <d v="2023-07-25T00:00:00"/>
    <n v="9"/>
    <x v="1"/>
    <x v="0"/>
    <x v="1"/>
  </r>
  <r>
    <x v="2"/>
    <x v="2"/>
    <n v="4"/>
    <n v="11"/>
    <n v="11"/>
    <n v="28"/>
    <x v="0"/>
    <n v="0"/>
    <x v="2"/>
    <d v="2023-07-25T00:00:00"/>
    <n v="18"/>
    <x v="2"/>
    <x v="0"/>
    <x v="0"/>
  </r>
  <r>
    <x v="3"/>
    <x v="3"/>
    <n v="5"/>
    <n v="6"/>
    <n v="6"/>
    <n v="19"/>
    <x v="0"/>
    <n v="0"/>
    <x v="3"/>
    <d v="2023-07-25T00:00:00"/>
    <n v="18"/>
    <x v="2"/>
    <x v="0"/>
    <x v="0"/>
  </r>
  <r>
    <x v="4"/>
    <x v="4"/>
    <n v="6"/>
    <n v="2"/>
    <n v="2"/>
    <n v="21"/>
    <x v="0"/>
    <n v="0"/>
    <x v="4"/>
    <d v="2023-07-25T00:00:00"/>
    <n v="17"/>
    <x v="3"/>
    <x v="0"/>
    <x v="0"/>
  </r>
  <r>
    <x v="5"/>
    <x v="5"/>
    <n v="8"/>
    <n v="58"/>
    <n v="8"/>
    <n v="27"/>
    <x v="1"/>
    <n v="0"/>
    <x v="5"/>
    <d v="2023-07-25T00:00:00"/>
    <n v="14"/>
    <x v="4"/>
    <x v="0"/>
    <x v="0"/>
  </r>
  <r>
    <x v="6"/>
    <x v="6"/>
    <n v="14"/>
    <n v="52"/>
    <n v="2"/>
    <n v="19"/>
    <x v="1"/>
    <n v="0"/>
    <x v="6"/>
    <d v="2023-07-25T00:00:00"/>
    <n v="9"/>
    <x v="1"/>
    <x v="0"/>
    <x v="1"/>
  </r>
  <r>
    <x v="7"/>
    <x v="7"/>
    <n v="20"/>
    <n v="60"/>
    <n v="10"/>
    <n v="19"/>
    <x v="1"/>
    <n v="0"/>
    <x v="7"/>
    <d v="2023-07-25T00:00:00"/>
    <n v="2"/>
    <x v="5"/>
    <x v="0"/>
    <x v="0"/>
  </r>
  <r>
    <x v="8"/>
    <x v="8"/>
    <n v="16"/>
    <n v="52"/>
    <n v="2"/>
    <n v="20"/>
    <x v="1"/>
    <n v="0"/>
    <x v="8"/>
    <d v="2023-07-25T00:00:00"/>
    <n v="7"/>
    <x v="6"/>
    <x v="0"/>
    <x v="0"/>
  </r>
  <r>
    <x v="9"/>
    <x v="9"/>
    <n v="17"/>
    <n v="53"/>
    <n v="3"/>
    <n v="5"/>
    <x v="1"/>
    <n v="0"/>
    <x v="9"/>
    <d v="2023-07-25T00:00:00"/>
    <n v="6"/>
    <x v="0"/>
    <x v="0"/>
    <x v="0"/>
  </r>
  <r>
    <x v="10"/>
    <x v="10"/>
    <n v="79"/>
    <n v="10"/>
    <n v="10"/>
    <n v="3"/>
    <x v="0"/>
    <n v="0"/>
    <x v="10"/>
    <d v="2023-07-25T00:00:00"/>
    <n v="43"/>
    <x v="7"/>
    <x v="1"/>
    <x v="0"/>
  </r>
  <r>
    <x v="11"/>
    <x v="11"/>
    <n v="98"/>
    <n v="8"/>
    <n v="8"/>
    <n v="6"/>
    <x v="0"/>
    <n v="0"/>
    <x v="11"/>
    <d v="2023-07-25T00:00:00"/>
    <n v="24"/>
    <x v="8"/>
    <x v="1"/>
    <x v="0"/>
  </r>
  <r>
    <x v="12"/>
    <x v="12"/>
    <n v="76"/>
    <n v="4"/>
    <n v="4"/>
    <n v="14"/>
    <x v="0"/>
    <n v="0"/>
    <x v="12"/>
    <d v="2023-07-25T00:00:00"/>
    <n v="47"/>
    <x v="9"/>
    <x v="1"/>
    <x v="0"/>
  </r>
  <r>
    <x v="13"/>
    <x v="13"/>
    <n v="93"/>
    <n v="3"/>
    <n v="3"/>
    <n v="1"/>
    <x v="0"/>
    <n v="0"/>
    <x v="13"/>
    <d v="2023-07-25T00:00:00"/>
    <n v="30"/>
    <x v="10"/>
    <x v="1"/>
    <x v="0"/>
  </r>
  <r>
    <x v="14"/>
    <x v="14"/>
    <n v="75"/>
    <n v="11"/>
    <n v="11"/>
    <n v="2"/>
    <x v="0"/>
    <n v="0"/>
    <x v="14"/>
    <d v="2023-07-25T00:00:00"/>
    <n v="47"/>
    <x v="9"/>
    <x v="1"/>
    <x v="0"/>
  </r>
  <r>
    <x v="15"/>
    <x v="15"/>
    <n v="93"/>
    <n v="55"/>
    <n v="5"/>
    <n v="29"/>
    <x v="1"/>
    <n v="0"/>
    <x v="15"/>
    <d v="2023-07-25T00:00:00"/>
    <n v="30"/>
    <x v="10"/>
    <x v="1"/>
    <x v="0"/>
  </r>
  <r>
    <x v="16"/>
    <x v="16"/>
    <n v="74"/>
    <n v="61"/>
    <n v="11"/>
    <n v="9"/>
    <x v="1"/>
    <n v="0"/>
    <x v="16"/>
    <d v="2023-07-25T00:00:00"/>
    <n v="48"/>
    <x v="11"/>
    <x v="1"/>
    <x v="0"/>
  </r>
  <r>
    <x v="17"/>
    <x v="17"/>
    <n v="75"/>
    <n v="58"/>
    <n v="8"/>
    <n v="19"/>
    <x v="1"/>
    <n v="0"/>
    <x v="17"/>
    <d v="2023-07-25T00:00:00"/>
    <n v="47"/>
    <x v="9"/>
    <x v="1"/>
    <x v="0"/>
  </r>
  <r>
    <x v="18"/>
    <x v="18"/>
    <n v="64"/>
    <n v="53"/>
    <n v="3"/>
    <n v="6"/>
    <x v="1"/>
    <n v="0"/>
    <x v="18"/>
    <d v="2023-07-25T00:00:00"/>
    <n v="59"/>
    <x v="12"/>
    <x v="2"/>
    <x v="1"/>
  </r>
  <r>
    <x v="19"/>
    <x v="19"/>
    <n v="1"/>
    <n v="52"/>
    <n v="2"/>
    <n v="5"/>
    <x v="1"/>
    <n v="1"/>
    <x v="19"/>
    <d v="2023-07-25T00:00:00"/>
    <n v="122"/>
    <x v="1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EB42A-8C90-124A-931A-03332FB87AE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showHeaders="0" outline="1" outlineData="1" multipleFieldFilters="0" chartFormat="1">
  <location ref="A17:B20" firstHeaderRow="1" firstDataRow="1" firstDataCol="1" rowPageCount="1" colPageCount="1"/>
  <pivotFields count="16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19"/>
        <item x="2"/>
        <item x="3"/>
        <item x="4"/>
        <item x="5"/>
        <item x="1"/>
        <item x="6"/>
        <item x="0"/>
        <item x="8"/>
        <item x="9"/>
        <item x="7"/>
        <item x="18"/>
        <item x="16"/>
        <item x="14"/>
        <item x="17"/>
        <item x="12"/>
        <item x="10"/>
        <item x="13"/>
        <item x="15"/>
        <item x="1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dataField="1" showAll="0">
      <items count="15">
        <item x="5"/>
        <item x="0"/>
        <item x="6"/>
        <item x="1"/>
        <item x="4"/>
        <item x="3"/>
        <item x="2"/>
        <item x="8"/>
        <item x="10"/>
        <item x="7"/>
        <item x="9"/>
        <item x="11"/>
        <item x="12"/>
        <item x="13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t="default"/>
      </items>
    </pivotField>
  </pivotFields>
  <rowFields count="1">
    <field x="1"/>
  </rowFields>
  <rowItems count="3">
    <i>
      <x v="5"/>
    </i>
    <i>
      <x v="6"/>
    </i>
    <i>
      <x v="11"/>
    </i>
  </rowItems>
  <colItems count="1">
    <i/>
  </colItems>
  <pageFields count="1">
    <pageField fld="13" hier="-1"/>
  </pageFields>
  <dataFields count="1">
    <dataField name="Sum of years2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C918C-938C-4C47-A9B3-E2727CA61F0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0" firstHeaderRow="1" firstDataRow="1" firstDataCol="1"/>
  <pivotFields count="16"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yearsscal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3B873-BED9-5F41-B7A7-8F1458BE94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4" firstHeaderRow="1" firstDataRow="1" firstDataCol="1"/>
  <pivotFields count="16">
    <pivotField showAll="0"/>
    <pivotField showAll="0"/>
    <pivotField showAll="0"/>
    <pivotField numFmtId="2"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gender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D2E9E-B0C5-D649-A8A5-BD5B9438244E}" name="hr_data" displayName="hr_data" ref="A1:N21" totalsRowShown="0">
  <autoFilter ref="A1:N21" xr:uid="{745D2E9E-B0C5-D649-A8A5-BD5B9438244E}"/>
  <tableColumns count="14">
    <tableColumn id="1" xr3:uid="{B7E47FF8-BB03-B849-B72D-1302962DF0CA}" name="id"/>
    <tableColumn id="2" xr3:uid="{F66EBEED-BE5A-3F43-A2A6-FFFA62A9EC1C}" name="rc" dataDxfId="12"/>
    <tableColumn id="3" xr3:uid="{F55F5AAF-DF4B-B547-88CB-46513AFD9FEA}" name="year" dataDxfId="11">
      <calculatedColumnFormula>_xlfn.NUMBERVALUE(LEFT(hr_data[[#This Row],[rc]],2),",",".")</calculatedColumnFormula>
    </tableColumn>
    <tableColumn id="4" xr3:uid="{0B13BF9F-4882-AB47-B350-5D758BE8543A}" name="monthmz" dataDxfId="10">
      <calculatedColumnFormula>_xlfn.NUMBERVALUE(MID(hr_data[[#This Row],[rc]],3,2),",",".")</calculatedColumnFormula>
    </tableColumn>
    <tableColumn id="11" xr3:uid="{B58F50B4-0D46-C04D-8494-3BD2C5BCF385}" name="month" dataDxfId="9">
      <calculatedColumnFormula>IF(hr_data[[#This Row],[monthmz]]&gt;50,hr_data[[#This Row],[monthmz]]-50,hr_data[[#This Row],[monthmz]])</calculatedColumnFormula>
    </tableColumn>
    <tableColumn id="5" xr3:uid="{0C033079-8418-924A-ACFD-6746F51A39F0}" name="day" dataDxfId="8">
      <calculatedColumnFormula>_xlfn.NUMBERVALUE(MID(hr_data[[#This Row],[rc]],5,2),",",".")</calculatedColumnFormula>
    </tableColumn>
    <tableColumn id="7" xr3:uid="{6900EB55-49E2-144F-922F-DD73FFF18F5F}" name="gender" dataDxfId="7">
      <calculatedColumnFormula>IF(hr_data[[#This Row],[monthmz]]&gt;50,"z","m")</calculatedColumnFormula>
    </tableColumn>
    <tableColumn id="8" xr3:uid="{6267B34B-F3B9-964E-B7E4-56EE509C996E}" name="flagbefore54" dataDxfId="6">
      <calculatedColumnFormula>IF(LEN(hr_data[[#This Row],[rc]])&lt;10,1,0)</calculatedColumnFormula>
    </tableColumn>
    <tableColumn id="9" xr3:uid="{EA285A8E-01F7-C54C-904F-2ADE29C1BC5A}" name="birthdate" dataDxfId="5">
      <calculatedColumnFormula>IF(AND(hr_data[[#This Row],[flagbefore54]]=0,hr_data[[#This Row],[year]]&lt;23),DATE(hr_data[[#This Row],[year]]+100,hr_data[[#This Row],[month]],hr_data[[#This Row],[day]]),DATE(hr_data[[#This Row],[year]],hr_data[[#This Row],[month]],hr_data[[#This Row],[day]]))</calculatedColumnFormula>
    </tableColumn>
    <tableColumn id="6" xr3:uid="{E78576E9-466A-4C44-9E3A-2DF7FD77B7F0}" name="today" dataDxfId="4">
      <calculatedColumnFormula>TODAY()</calculatedColumnFormula>
    </tableColumn>
    <tableColumn id="10" xr3:uid="{1AA468FF-8CD7-084D-A49C-49B7425ED2AC}" name="years" dataDxfId="3">
      <calculatedColumnFormula>QUOTIENT(DATEDIF(hr_data[[#This Row],[birthdate]],hr_data[[#This Row],[today]],"M"),12)</calculatedColumnFormula>
    </tableColumn>
    <tableColumn id="12" xr3:uid="{34445F81-19E9-0442-B7B9-E44A93888B18}" name="years2" dataDxfId="2">
      <calculatedColumnFormula>DATEDIF(hr_data[[#This Row],[birthdate]],hr_data[[#This Row],[today]],"Y")</calculatedColumnFormula>
    </tableColumn>
    <tableColumn id="13" xr3:uid="{C6A8BA7F-B12E-B741-83D6-7EF4EAE27722}" name="yearsscale" dataDxfId="1">
      <calculatedColumnFormula>IF(AND(hr_data[[#This Row],[years2]]&gt;=1,hr_data[[#This Row],[years2]]&lt;=18),"1-18",IF(AND(hr_data[[#This Row],[years2]]&gt;18,hr_data[[#This Row],[years2]]&lt;=50),"18-50",IF(hr_data[[#This Row],[years2]]&gt;50,"50+")))</calculatedColumnFormula>
    </tableColumn>
    <tableColumn id="14" xr3:uid="{7796D5A9-F41F-464A-80B2-72EF6E074553}" name="kulatinos" dataDxfId="0">
      <calculatedColumnFormula>IF(MOD((hr_data[[#This Row],[years2]]+1),10)=0,"milestone","")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1184-21CA-9141-A93A-69012D109A5D}">
  <sheetPr codeName="Sheet1"/>
  <dimension ref="A1:U41"/>
  <sheetViews>
    <sheetView showGridLines="0" workbookViewId="0">
      <selection activeCell="S11" sqref="S11"/>
    </sheetView>
  </sheetViews>
  <sheetFormatPr baseColWidth="10" defaultRowHeight="16" x14ac:dyDescent="0.2"/>
  <cols>
    <col min="2" max="2" width="18" style="2" customWidth="1"/>
    <col min="3" max="4" width="10.83203125" style="2"/>
    <col min="9" max="9" width="11.1640625" bestFit="1" customWidth="1"/>
    <col min="10" max="10" width="10.83203125" style="2"/>
    <col min="12" max="12" width="12.1640625" customWidth="1"/>
  </cols>
  <sheetData>
    <row r="1" spans="1:21" x14ac:dyDescent="0.2">
      <c r="A1" t="s">
        <v>24</v>
      </c>
      <c r="B1" s="2" t="s">
        <v>25</v>
      </c>
      <c r="C1" s="4" t="s">
        <v>20</v>
      </c>
      <c r="D1" s="2" t="s">
        <v>22</v>
      </c>
      <c r="E1" s="2" t="s">
        <v>21</v>
      </c>
      <c r="F1" t="s">
        <v>23</v>
      </c>
      <c r="G1" t="s">
        <v>26</v>
      </c>
      <c r="H1" t="s">
        <v>28</v>
      </c>
      <c r="I1" t="s">
        <v>27</v>
      </c>
      <c r="J1" t="s">
        <v>31</v>
      </c>
      <c r="K1" t="s">
        <v>29</v>
      </c>
      <c r="L1" t="s">
        <v>30</v>
      </c>
      <c r="M1" t="s">
        <v>32</v>
      </c>
      <c r="N1" t="s">
        <v>33</v>
      </c>
      <c r="O1" s="3"/>
      <c r="R1" s="2"/>
    </row>
    <row r="2" spans="1:21" x14ac:dyDescent="0.2">
      <c r="A2">
        <v>1</v>
      </c>
      <c r="B2" s="2" t="s">
        <v>0</v>
      </c>
      <c r="C2">
        <f>_xlfn.NUMBERVALUE(LEFT(hr_data[[#This Row],[rc]],2),",",".")</f>
        <v>16</v>
      </c>
      <c r="D2" s="2">
        <f>_xlfn.NUMBERVALUE(MID(hr_data[[#This Row],[rc]],3,2),",",".")</f>
        <v>11</v>
      </c>
      <c r="E2">
        <f>IF(hr_data[[#This Row],[monthmz]]&gt;50,hr_data[[#This Row],[monthmz]]-50,hr_data[[#This Row],[monthmz]])</f>
        <v>11</v>
      </c>
      <c r="F2">
        <f>_xlfn.NUMBERVALUE(MID(hr_data[[#This Row],[rc]],5,2),",",".")</f>
        <v>5</v>
      </c>
      <c r="G2" t="str">
        <f>IF(hr_data[[#This Row],[monthmz]]&gt;50,"z","m")</f>
        <v>m</v>
      </c>
      <c r="H2">
        <f>IF(LEN(hr_data[[#This Row],[rc]])&lt;10,1,0)</f>
        <v>0</v>
      </c>
      <c r="I2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42679</v>
      </c>
      <c r="J2" s="3">
        <f t="shared" ref="J2:J21" ca="1" si="0">TODAY()</f>
        <v>45146</v>
      </c>
      <c r="K2">
        <f ca="1">QUOTIENT(DATEDIF(hr_data[[#This Row],[birthdate]],hr_data[[#This Row],[today]],"M"),12)</f>
        <v>6</v>
      </c>
      <c r="L2">
        <f ca="1">DATEDIF(hr_data[[#This Row],[birthdate]],hr_data[[#This Row],[today]],"Y")</f>
        <v>6</v>
      </c>
      <c r="M2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2" t="str">
        <f ca="1">IF(MOD((hr_data[[#This Row],[years2]]+1),10)=0,"milestone","")</f>
        <v/>
      </c>
      <c r="R2" s="2"/>
    </row>
    <row r="3" spans="1:21" x14ac:dyDescent="0.2">
      <c r="A3">
        <v>2</v>
      </c>
      <c r="B3" s="2" t="s">
        <v>1</v>
      </c>
      <c r="C3">
        <f>_xlfn.NUMBERVALUE(LEFT(hr_data[[#This Row],[rc]],2),",",".")</f>
        <v>14</v>
      </c>
      <c r="D3" s="2">
        <f>_xlfn.NUMBERVALUE(MID(hr_data[[#This Row],[rc]],3,2),",",".")</f>
        <v>5</v>
      </c>
      <c r="E3">
        <f>IF(hr_data[[#This Row],[monthmz]]&gt;50,hr_data[[#This Row],[monthmz]]-50,hr_data[[#This Row],[monthmz]])</f>
        <v>5</v>
      </c>
      <c r="F3">
        <f>_xlfn.NUMBERVALUE(MID(hr_data[[#This Row],[rc]],5,2),",",".")</f>
        <v>12</v>
      </c>
      <c r="G3" t="str">
        <f>IF(hr_data[[#This Row],[monthmz]]&gt;50,"z","m")</f>
        <v>m</v>
      </c>
      <c r="H3">
        <f>IF(LEN(hr_data[[#This Row],[rc]])&lt;10,1,0)</f>
        <v>0</v>
      </c>
      <c r="I3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41771</v>
      </c>
      <c r="J3" s="3">
        <f t="shared" ca="1" si="0"/>
        <v>45146</v>
      </c>
      <c r="K3">
        <f ca="1">QUOTIENT(DATEDIF(hr_data[[#This Row],[birthdate]],hr_data[[#This Row],[today]],"M"),12)</f>
        <v>9</v>
      </c>
      <c r="L3">
        <f ca="1">DATEDIF(hr_data[[#This Row],[birthdate]],hr_data[[#This Row],[today]],"Y")</f>
        <v>9</v>
      </c>
      <c r="M3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3" t="str">
        <f ca="1">IF(MOD((hr_data[[#This Row],[years2]]+1),10)=0,"milestone","")</f>
        <v>milestone</v>
      </c>
      <c r="R3" s="2"/>
      <c r="T3" s="1"/>
      <c r="U3" s="2"/>
    </row>
    <row r="4" spans="1:21" x14ac:dyDescent="0.2">
      <c r="A4">
        <v>3</v>
      </c>
      <c r="B4" s="2" t="s">
        <v>2</v>
      </c>
      <c r="C4">
        <f>_xlfn.NUMBERVALUE(LEFT(hr_data[[#This Row],[rc]],2),",",".")</f>
        <v>4</v>
      </c>
      <c r="D4" s="2">
        <f>_xlfn.NUMBERVALUE(MID(hr_data[[#This Row],[rc]],3,2),",",".")</f>
        <v>11</v>
      </c>
      <c r="E4">
        <f>IF(hr_data[[#This Row],[monthmz]]&gt;50,hr_data[[#This Row],[monthmz]]-50,hr_data[[#This Row],[monthmz]])</f>
        <v>11</v>
      </c>
      <c r="F4">
        <f>_xlfn.NUMBERVALUE(MID(hr_data[[#This Row],[rc]],5,2),",",".")</f>
        <v>28</v>
      </c>
      <c r="G4" t="str">
        <f>IF(hr_data[[#This Row],[monthmz]]&gt;50,"z","m")</f>
        <v>m</v>
      </c>
      <c r="H4">
        <f>IF(LEN(hr_data[[#This Row],[rc]])&lt;10,1,0)</f>
        <v>0</v>
      </c>
      <c r="I4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38319</v>
      </c>
      <c r="J4" s="3">
        <f t="shared" ca="1" si="0"/>
        <v>45146</v>
      </c>
      <c r="K4">
        <f ca="1">QUOTIENT(DATEDIF(hr_data[[#This Row],[birthdate]],hr_data[[#This Row],[today]],"M"),12)</f>
        <v>18</v>
      </c>
      <c r="L4">
        <f ca="1">DATEDIF(hr_data[[#This Row],[birthdate]],hr_data[[#This Row],[today]],"Y")</f>
        <v>18</v>
      </c>
      <c r="M4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4" t="str">
        <f ca="1">IF(MOD((hr_data[[#This Row],[years2]]+1),10)=0,"milestone","")</f>
        <v/>
      </c>
      <c r="R4" s="2"/>
    </row>
    <row r="5" spans="1:21" x14ac:dyDescent="0.2">
      <c r="A5">
        <v>4</v>
      </c>
      <c r="B5" s="2" t="s">
        <v>3</v>
      </c>
      <c r="C5">
        <f>_xlfn.NUMBERVALUE(LEFT(hr_data[[#This Row],[rc]],2),",",".")</f>
        <v>5</v>
      </c>
      <c r="D5" s="2">
        <f>_xlfn.NUMBERVALUE(MID(hr_data[[#This Row],[rc]],3,2),",",".")</f>
        <v>6</v>
      </c>
      <c r="E5">
        <f>IF(hr_data[[#This Row],[monthmz]]&gt;50,hr_data[[#This Row],[monthmz]]-50,hr_data[[#This Row],[monthmz]])</f>
        <v>6</v>
      </c>
      <c r="F5">
        <f>_xlfn.NUMBERVALUE(MID(hr_data[[#This Row],[rc]],5,2),",",".")</f>
        <v>19</v>
      </c>
      <c r="G5" t="str">
        <f>IF(hr_data[[#This Row],[monthmz]]&gt;50,"z","m")</f>
        <v>m</v>
      </c>
      <c r="H5">
        <f>IF(LEN(hr_data[[#This Row],[rc]])&lt;10,1,0)</f>
        <v>0</v>
      </c>
      <c r="I5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38522</v>
      </c>
      <c r="J5" s="3">
        <f t="shared" ca="1" si="0"/>
        <v>45146</v>
      </c>
      <c r="K5">
        <f ca="1">QUOTIENT(DATEDIF(hr_data[[#This Row],[birthdate]],hr_data[[#This Row],[today]],"M"),12)</f>
        <v>18</v>
      </c>
      <c r="L5">
        <f ca="1">DATEDIF(hr_data[[#This Row],[birthdate]],hr_data[[#This Row],[today]],"Y")</f>
        <v>18</v>
      </c>
      <c r="M5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5" t="str">
        <f ca="1">IF(MOD((hr_data[[#This Row],[years2]]+1),10)=0,"milestone","")</f>
        <v/>
      </c>
      <c r="R5" s="2"/>
    </row>
    <row r="6" spans="1:21" x14ac:dyDescent="0.2">
      <c r="A6">
        <v>5</v>
      </c>
      <c r="B6" s="2" t="s">
        <v>4</v>
      </c>
      <c r="C6">
        <f>_xlfn.NUMBERVALUE(LEFT(hr_data[[#This Row],[rc]],2),",",".")</f>
        <v>6</v>
      </c>
      <c r="D6" s="2">
        <f>_xlfn.NUMBERVALUE(MID(hr_data[[#This Row],[rc]],3,2),",",".")</f>
        <v>2</v>
      </c>
      <c r="E6">
        <f>IF(hr_data[[#This Row],[monthmz]]&gt;50,hr_data[[#This Row],[monthmz]]-50,hr_data[[#This Row],[monthmz]])</f>
        <v>2</v>
      </c>
      <c r="F6">
        <f>_xlfn.NUMBERVALUE(MID(hr_data[[#This Row],[rc]],5,2),",",".")</f>
        <v>21</v>
      </c>
      <c r="G6" t="str">
        <f>IF(hr_data[[#This Row],[monthmz]]&gt;50,"z","m")</f>
        <v>m</v>
      </c>
      <c r="H6">
        <f>IF(LEN(hr_data[[#This Row],[rc]])&lt;10,1,0)</f>
        <v>0</v>
      </c>
      <c r="I6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38769</v>
      </c>
      <c r="J6" s="3">
        <f t="shared" ca="1" si="0"/>
        <v>45146</v>
      </c>
      <c r="K6">
        <f ca="1">QUOTIENT(DATEDIF(hr_data[[#This Row],[birthdate]],hr_data[[#This Row],[today]],"M"),12)</f>
        <v>17</v>
      </c>
      <c r="L6">
        <f ca="1">DATEDIF(hr_data[[#This Row],[birthdate]],hr_data[[#This Row],[today]],"Y")</f>
        <v>17</v>
      </c>
      <c r="M6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6" t="str">
        <f ca="1">IF(MOD((hr_data[[#This Row],[years2]]+1),10)=0,"milestone","")</f>
        <v/>
      </c>
      <c r="R6" s="2"/>
    </row>
    <row r="7" spans="1:21" x14ac:dyDescent="0.2">
      <c r="A7">
        <v>6</v>
      </c>
      <c r="B7" s="2" t="s">
        <v>5</v>
      </c>
      <c r="C7">
        <f>_xlfn.NUMBERVALUE(LEFT(hr_data[[#This Row],[rc]],2),",",".")</f>
        <v>8</v>
      </c>
      <c r="D7" s="2">
        <f>_xlfn.NUMBERVALUE(MID(hr_data[[#This Row],[rc]],3,2),",",".")</f>
        <v>58</v>
      </c>
      <c r="E7">
        <f>IF(hr_data[[#This Row],[monthmz]]&gt;50,hr_data[[#This Row],[monthmz]]-50,hr_data[[#This Row],[monthmz]])</f>
        <v>8</v>
      </c>
      <c r="F7">
        <f>_xlfn.NUMBERVALUE(MID(hr_data[[#This Row],[rc]],5,2),",",".")</f>
        <v>27</v>
      </c>
      <c r="G7" t="str">
        <f>IF(hr_data[[#This Row],[monthmz]]&gt;50,"z","m")</f>
        <v>z</v>
      </c>
      <c r="H7">
        <f>IF(LEN(hr_data[[#This Row],[rc]])&lt;10,1,0)</f>
        <v>0</v>
      </c>
      <c r="I7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39687</v>
      </c>
      <c r="J7" s="3">
        <f t="shared" ca="1" si="0"/>
        <v>45146</v>
      </c>
      <c r="K7">
        <f ca="1">QUOTIENT(DATEDIF(hr_data[[#This Row],[birthdate]],hr_data[[#This Row],[today]],"M"),12)</f>
        <v>14</v>
      </c>
      <c r="L7">
        <f ca="1">DATEDIF(hr_data[[#This Row],[birthdate]],hr_data[[#This Row],[today]],"Y")</f>
        <v>14</v>
      </c>
      <c r="M7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7" t="str">
        <f ca="1">IF(MOD((hr_data[[#This Row],[years2]]+1),10)=0,"milestone","")</f>
        <v/>
      </c>
      <c r="P7" s="2"/>
      <c r="U7" s="3"/>
    </row>
    <row r="8" spans="1:21" x14ac:dyDescent="0.2">
      <c r="A8">
        <v>7</v>
      </c>
      <c r="B8" s="2" t="s">
        <v>6</v>
      </c>
      <c r="C8">
        <f>_xlfn.NUMBERVALUE(LEFT(hr_data[[#This Row],[rc]],2),",",".")</f>
        <v>14</v>
      </c>
      <c r="D8" s="2">
        <f>_xlfn.NUMBERVALUE(MID(hr_data[[#This Row],[rc]],3,2),",",".")</f>
        <v>52</v>
      </c>
      <c r="E8">
        <f>IF(hr_data[[#This Row],[monthmz]]&gt;50,hr_data[[#This Row],[monthmz]]-50,hr_data[[#This Row],[monthmz]])</f>
        <v>2</v>
      </c>
      <c r="F8">
        <f>_xlfn.NUMBERVALUE(MID(hr_data[[#This Row],[rc]],5,2),",",".")</f>
        <v>19</v>
      </c>
      <c r="G8" t="str">
        <f>IF(hr_data[[#This Row],[monthmz]]&gt;50,"z","m")</f>
        <v>z</v>
      </c>
      <c r="H8">
        <f>IF(LEN(hr_data[[#This Row],[rc]])&lt;10,1,0)</f>
        <v>0</v>
      </c>
      <c r="I8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41689</v>
      </c>
      <c r="J8" s="3">
        <f t="shared" ca="1" si="0"/>
        <v>45146</v>
      </c>
      <c r="K8">
        <f ca="1">QUOTIENT(DATEDIF(hr_data[[#This Row],[birthdate]],hr_data[[#This Row],[today]],"M"),12)</f>
        <v>9</v>
      </c>
      <c r="L8">
        <f ca="1">DATEDIF(hr_data[[#This Row],[birthdate]],hr_data[[#This Row],[today]],"Y")</f>
        <v>9</v>
      </c>
      <c r="M8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8" t="str">
        <f ca="1">IF(MOD((hr_data[[#This Row],[years2]]+1),10)=0,"milestone","")</f>
        <v>milestone</v>
      </c>
      <c r="P8" s="2"/>
      <c r="R8" s="2"/>
    </row>
    <row r="9" spans="1:21" x14ac:dyDescent="0.2">
      <c r="A9">
        <v>8</v>
      </c>
      <c r="B9" s="2" t="s">
        <v>7</v>
      </c>
      <c r="C9">
        <f>_xlfn.NUMBERVALUE(LEFT(hr_data[[#This Row],[rc]],2),",",".")</f>
        <v>20</v>
      </c>
      <c r="D9" s="2">
        <f>_xlfn.NUMBERVALUE(MID(hr_data[[#This Row],[rc]],3,2),",",".")</f>
        <v>60</v>
      </c>
      <c r="E9">
        <f>IF(hr_data[[#This Row],[monthmz]]&gt;50,hr_data[[#This Row],[monthmz]]-50,hr_data[[#This Row],[monthmz]])</f>
        <v>10</v>
      </c>
      <c r="F9">
        <f>_xlfn.NUMBERVALUE(MID(hr_data[[#This Row],[rc]],5,2),",",".")</f>
        <v>19</v>
      </c>
      <c r="G9" t="str">
        <f>IF(hr_data[[#This Row],[monthmz]]&gt;50,"z","m")</f>
        <v>z</v>
      </c>
      <c r="H9">
        <f>IF(LEN(hr_data[[#This Row],[rc]])&lt;10,1,0)</f>
        <v>0</v>
      </c>
      <c r="I9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44123</v>
      </c>
      <c r="J9" s="3">
        <f t="shared" ca="1" si="0"/>
        <v>45146</v>
      </c>
      <c r="K9">
        <f ca="1">QUOTIENT(DATEDIF(hr_data[[#This Row],[birthdate]],hr_data[[#This Row],[today]],"M"),12)</f>
        <v>2</v>
      </c>
      <c r="L9">
        <f ca="1">DATEDIF(hr_data[[#This Row],[birthdate]],hr_data[[#This Row],[today]],"Y")</f>
        <v>2</v>
      </c>
      <c r="M9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9" t="str">
        <f ca="1">IF(MOD((hr_data[[#This Row],[years2]]+1),10)=0,"milestone","")</f>
        <v/>
      </c>
      <c r="P9" s="2"/>
      <c r="R9" s="2"/>
    </row>
    <row r="10" spans="1:21" x14ac:dyDescent="0.2">
      <c r="A10">
        <v>9</v>
      </c>
      <c r="B10" s="2" t="s">
        <v>8</v>
      </c>
      <c r="C10">
        <f>_xlfn.NUMBERVALUE(LEFT(hr_data[[#This Row],[rc]],2),",",".")</f>
        <v>16</v>
      </c>
      <c r="D10" s="2">
        <f>_xlfn.NUMBERVALUE(MID(hr_data[[#This Row],[rc]],3,2),",",".")</f>
        <v>52</v>
      </c>
      <c r="E10">
        <f>IF(hr_data[[#This Row],[monthmz]]&gt;50,hr_data[[#This Row],[monthmz]]-50,hr_data[[#This Row],[monthmz]])</f>
        <v>2</v>
      </c>
      <c r="F10">
        <f>_xlfn.NUMBERVALUE(MID(hr_data[[#This Row],[rc]],5,2),",",".")</f>
        <v>20</v>
      </c>
      <c r="G10" t="str">
        <f>IF(hr_data[[#This Row],[monthmz]]&gt;50,"z","m")</f>
        <v>z</v>
      </c>
      <c r="H10">
        <f>IF(LEN(hr_data[[#This Row],[rc]])&lt;10,1,0)</f>
        <v>0</v>
      </c>
      <c r="I10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42420</v>
      </c>
      <c r="J10" s="3">
        <f t="shared" ca="1" si="0"/>
        <v>45146</v>
      </c>
      <c r="K10">
        <f ca="1">QUOTIENT(DATEDIF(hr_data[[#This Row],[birthdate]],hr_data[[#This Row],[today]],"M"),12)</f>
        <v>7</v>
      </c>
      <c r="L10">
        <f ca="1">DATEDIF(hr_data[[#This Row],[birthdate]],hr_data[[#This Row],[today]],"Y")</f>
        <v>7</v>
      </c>
      <c r="M10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10" t="str">
        <f ca="1">IF(MOD((hr_data[[#This Row],[years2]]+1),10)=0,"milestone","")</f>
        <v/>
      </c>
      <c r="P10" s="2"/>
      <c r="R10" s="2"/>
    </row>
    <row r="11" spans="1:21" x14ac:dyDescent="0.2">
      <c r="A11">
        <v>10</v>
      </c>
      <c r="B11" s="2" t="s">
        <v>9</v>
      </c>
      <c r="C11">
        <f>_xlfn.NUMBERVALUE(LEFT(hr_data[[#This Row],[rc]],2),",",".")</f>
        <v>17</v>
      </c>
      <c r="D11" s="2">
        <f>_xlfn.NUMBERVALUE(MID(hr_data[[#This Row],[rc]],3,2),",",".")</f>
        <v>53</v>
      </c>
      <c r="E11">
        <f>IF(hr_data[[#This Row],[monthmz]]&gt;50,hr_data[[#This Row],[monthmz]]-50,hr_data[[#This Row],[monthmz]])</f>
        <v>3</v>
      </c>
      <c r="F11">
        <f>_xlfn.NUMBERVALUE(MID(hr_data[[#This Row],[rc]],5,2),",",".")</f>
        <v>5</v>
      </c>
      <c r="G11" t="str">
        <f>IF(hr_data[[#This Row],[monthmz]]&gt;50,"z","m")</f>
        <v>z</v>
      </c>
      <c r="H11">
        <f>IF(LEN(hr_data[[#This Row],[rc]])&lt;10,1,0)</f>
        <v>0</v>
      </c>
      <c r="I11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42799</v>
      </c>
      <c r="J11" s="3">
        <f t="shared" ca="1" si="0"/>
        <v>45146</v>
      </c>
      <c r="K11">
        <f ca="1">QUOTIENT(DATEDIF(hr_data[[#This Row],[birthdate]],hr_data[[#This Row],[today]],"M"),12)</f>
        <v>6</v>
      </c>
      <c r="L11">
        <f ca="1">DATEDIF(hr_data[[#This Row],[birthdate]],hr_data[[#This Row],[today]],"Y")</f>
        <v>6</v>
      </c>
      <c r="M11" t="str">
        <f ca="1">IF(AND(hr_data[[#This Row],[years2]]&gt;=1,hr_data[[#This Row],[years2]]&lt;=18),"1-18",IF(AND(hr_data[[#This Row],[years2]]&gt;18,hr_data[[#This Row],[years2]]&lt;=50),"18-50",IF(hr_data[[#This Row],[years2]]&gt;50,"50+")))</f>
        <v>1-18</v>
      </c>
      <c r="N11" t="str">
        <f ca="1">IF(MOD((hr_data[[#This Row],[years2]]+1),10)=0,"milestone","")</f>
        <v/>
      </c>
      <c r="R11" s="2"/>
    </row>
    <row r="12" spans="1:21" x14ac:dyDescent="0.2">
      <c r="A12">
        <v>11</v>
      </c>
      <c r="B12" s="2" t="s">
        <v>10</v>
      </c>
      <c r="C12">
        <f>_xlfn.NUMBERVALUE(LEFT(hr_data[[#This Row],[rc]],2),",",".")</f>
        <v>79</v>
      </c>
      <c r="D12" s="2">
        <f>_xlfn.NUMBERVALUE(MID(hr_data[[#This Row],[rc]],3,2),",",".")</f>
        <v>10</v>
      </c>
      <c r="E12">
        <f>IF(hr_data[[#This Row],[monthmz]]&gt;50,hr_data[[#This Row],[monthmz]]-50,hr_data[[#This Row],[monthmz]])</f>
        <v>10</v>
      </c>
      <c r="F12">
        <f>_xlfn.NUMBERVALUE(MID(hr_data[[#This Row],[rc]],5,2),",",".")</f>
        <v>3</v>
      </c>
      <c r="G12" t="str">
        <f>IF(hr_data[[#This Row],[monthmz]]&gt;50,"z","m")</f>
        <v>m</v>
      </c>
      <c r="H12">
        <f>IF(LEN(hr_data[[#This Row],[rc]])&lt;10,1,0)</f>
        <v>0</v>
      </c>
      <c r="I12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29131</v>
      </c>
      <c r="J12" s="3">
        <f t="shared" ca="1" si="0"/>
        <v>45146</v>
      </c>
      <c r="K12">
        <f ca="1">QUOTIENT(DATEDIF(hr_data[[#This Row],[birthdate]],hr_data[[#This Row],[today]],"M"),12)</f>
        <v>43</v>
      </c>
      <c r="L12">
        <f ca="1">DATEDIF(hr_data[[#This Row],[birthdate]],hr_data[[#This Row],[today]],"Y")</f>
        <v>43</v>
      </c>
      <c r="M12" t="str">
        <f ca="1">IF(AND(hr_data[[#This Row],[years2]]&gt;=1,hr_data[[#This Row],[years2]]&lt;=18),"1-18",IF(AND(hr_data[[#This Row],[years2]]&gt;18,hr_data[[#This Row],[years2]]&lt;=50),"18-50",IF(hr_data[[#This Row],[years2]]&gt;50,"50+")))</f>
        <v>18-50</v>
      </c>
      <c r="N12" t="str">
        <f ca="1">IF(MOD((hr_data[[#This Row],[years2]]+1),10)=0,"milestone","")</f>
        <v/>
      </c>
      <c r="R12" s="2"/>
    </row>
    <row r="13" spans="1:21" x14ac:dyDescent="0.2">
      <c r="A13">
        <v>12</v>
      </c>
      <c r="B13" s="2" t="s">
        <v>11</v>
      </c>
      <c r="C13">
        <f>_xlfn.NUMBERVALUE(LEFT(hr_data[[#This Row],[rc]],2),",",".")</f>
        <v>98</v>
      </c>
      <c r="D13" s="2">
        <f>_xlfn.NUMBERVALUE(MID(hr_data[[#This Row],[rc]],3,2),",",".")</f>
        <v>8</v>
      </c>
      <c r="E13">
        <f>IF(hr_data[[#This Row],[monthmz]]&gt;50,hr_data[[#This Row],[monthmz]]-50,hr_data[[#This Row],[monthmz]])</f>
        <v>8</v>
      </c>
      <c r="F13">
        <f>_xlfn.NUMBERVALUE(MID(hr_data[[#This Row],[rc]],5,2),",",".")</f>
        <v>6</v>
      </c>
      <c r="G13" t="str">
        <f>IF(hr_data[[#This Row],[monthmz]]&gt;50,"z","m")</f>
        <v>m</v>
      </c>
      <c r="H13">
        <f>IF(LEN(hr_data[[#This Row],[rc]])&lt;10,1,0)</f>
        <v>0</v>
      </c>
      <c r="I13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36013</v>
      </c>
      <c r="J13" s="3">
        <f t="shared" ca="1" si="0"/>
        <v>45146</v>
      </c>
      <c r="K13">
        <f ca="1">QUOTIENT(DATEDIF(hr_data[[#This Row],[birthdate]],hr_data[[#This Row],[today]],"M"),12)</f>
        <v>25</v>
      </c>
      <c r="L13">
        <f ca="1">DATEDIF(hr_data[[#This Row],[birthdate]],hr_data[[#This Row],[today]],"Y")</f>
        <v>25</v>
      </c>
      <c r="M13" t="str">
        <f ca="1">IF(AND(hr_data[[#This Row],[years2]]&gt;=1,hr_data[[#This Row],[years2]]&lt;=18),"1-18",IF(AND(hr_data[[#This Row],[years2]]&gt;18,hr_data[[#This Row],[years2]]&lt;=50),"18-50",IF(hr_data[[#This Row],[years2]]&gt;50,"50+")))</f>
        <v>18-50</v>
      </c>
      <c r="N13" t="str">
        <f ca="1">IF(MOD((hr_data[[#This Row],[years2]]+1),10)=0,"milestone","")</f>
        <v/>
      </c>
      <c r="R13" s="2"/>
    </row>
    <row r="14" spans="1:21" x14ac:dyDescent="0.2">
      <c r="A14">
        <v>13</v>
      </c>
      <c r="B14" s="2" t="s">
        <v>12</v>
      </c>
      <c r="C14">
        <f>_xlfn.NUMBERVALUE(LEFT(hr_data[[#This Row],[rc]],2),",",".")</f>
        <v>76</v>
      </c>
      <c r="D14" s="2">
        <f>_xlfn.NUMBERVALUE(MID(hr_data[[#This Row],[rc]],3,2),",",".")</f>
        <v>4</v>
      </c>
      <c r="E14">
        <f>IF(hr_data[[#This Row],[monthmz]]&gt;50,hr_data[[#This Row],[monthmz]]-50,hr_data[[#This Row],[monthmz]])</f>
        <v>4</v>
      </c>
      <c r="F14">
        <f>_xlfn.NUMBERVALUE(MID(hr_data[[#This Row],[rc]],5,2),",",".")</f>
        <v>14</v>
      </c>
      <c r="G14" t="str">
        <f>IF(hr_data[[#This Row],[monthmz]]&gt;50,"z","m")</f>
        <v>m</v>
      </c>
      <c r="H14">
        <f>IF(LEN(hr_data[[#This Row],[rc]])&lt;10,1,0)</f>
        <v>0</v>
      </c>
      <c r="I14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27864</v>
      </c>
      <c r="J14" s="3">
        <f t="shared" ca="1" si="0"/>
        <v>45146</v>
      </c>
      <c r="K14">
        <f ca="1">QUOTIENT(DATEDIF(hr_data[[#This Row],[birthdate]],hr_data[[#This Row],[today]],"M"),12)</f>
        <v>47</v>
      </c>
      <c r="L14">
        <f ca="1">DATEDIF(hr_data[[#This Row],[birthdate]],hr_data[[#This Row],[today]],"Y")</f>
        <v>47</v>
      </c>
      <c r="M14" t="str">
        <f ca="1">IF(AND(hr_data[[#This Row],[years2]]&gt;=1,hr_data[[#This Row],[years2]]&lt;=18),"1-18",IF(AND(hr_data[[#This Row],[years2]]&gt;18,hr_data[[#This Row],[years2]]&lt;=50),"18-50",IF(hr_data[[#This Row],[years2]]&gt;50,"50+")))</f>
        <v>18-50</v>
      </c>
      <c r="N14" t="str">
        <f ca="1">IF(MOD((hr_data[[#This Row],[years2]]+1),10)=0,"milestone","")</f>
        <v/>
      </c>
      <c r="R14" s="2"/>
    </row>
    <row r="15" spans="1:21" x14ac:dyDescent="0.2">
      <c r="A15">
        <v>14</v>
      </c>
      <c r="B15" s="2" t="s">
        <v>13</v>
      </c>
      <c r="C15">
        <f>_xlfn.NUMBERVALUE(LEFT(hr_data[[#This Row],[rc]],2),",",".")</f>
        <v>93</v>
      </c>
      <c r="D15" s="2">
        <f>_xlfn.NUMBERVALUE(MID(hr_data[[#This Row],[rc]],3,2),",",".")</f>
        <v>3</v>
      </c>
      <c r="E15">
        <f>IF(hr_data[[#This Row],[monthmz]]&gt;50,hr_data[[#This Row],[monthmz]]-50,hr_data[[#This Row],[monthmz]])</f>
        <v>3</v>
      </c>
      <c r="F15">
        <f>_xlfn.NUMBERVALUE(MID(hr_data[[#This Row],[rc]],5,2),",",".")</f>
        <v>1</v>
      </c>
      <c r="G15" t="str">
        <f>IF(hr_data[[#This Row],[monthmz]]&gt;50,"z","m")</f>
        <v>m</v>
      </c>
      <c r="H15">
        <f>IF(LEN(hr_data[[#This Row],[rc]])&lt;10,1,0)</f>
        <v>0</v>
      </c>
      <c r="I15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34029</v>
      </c>
      <c r="J15" s="3">
        <f t="shared" ca="1" si="0"/>
        <v>45146</v>
      </c>
      <c r="K15">
        <f ca="1">QUOTIENT(DATEDIF(hr_data[[#This Row],[birthdate]],hr_data[[#This Row],[today]],"M"),12)</f>
        <v>30</v>
      </c>
      <c r="L15">
        <f ca="1">DATEDIF(hr_data[[#This Row],[birthdate]],hr_data[[#This Row],[today]],"Y")</f>
        <v>30</v>
      </c>
      <c r="M15" t="str">
        <f ca="1">IF(AND(hr_data[[#This Row],[years2]]&gt;=1,hr_data[[#This Row],[years2]]&lt;=18),"1-18",IF(AND(hr_data[[#This Row],[years2]]&gt;18,hr_data[[#This Row],[years2]]&lt;=50),"18-50",IF(hr_data[[#This Row],[years2]]&gt;50,"50+")))</f>
        <v>18-50</v>
      </c>
      <c r="N15" t="str">
        <f ca="1">IF(MOD((hr_data[[#This Row],[years2]]+1),10)=0,"milestone","")</f>
        <v/>
      </c>
      <c r="R15" s="2"/>
    </row>
    <row r="16" spans="1:21" x14ac:dyDescent="0.2">
      <c r="A16">
        <v>15</v>
      </c>
      <c r="B16" s="2" t="s">
        <v>14</v>
      </c>
      <c r="C16">
        <f>_xlfn.NUMBERVALUE(LEFT(hr_data[[#This Row],[rc]],2),",",".")</f>
        <v>75</v>
      </c>
      <c r="D16" s="2">
        <f>_xlfn.NUMBERVALUE(MID(hr_data[[#This Row],[rc]],3,2),",",".")</f>
        <v>11</v>
      </c>
      <c r="E16">
        <f>IF(hr_data[[#This Row],[monthmz]]&gt;50,hr_data[[#This Row],[monthmz]]-50,hr_data[[#This Row],[monthmz]])</f>
        <v>11</v>
      </c>
      <c r="F16">
        <f>_xlfn.NUMBERVALUE(MID(hr_data[[#This Row],[rc]],5,2),",",".")</f>
        <v>2</v>
      </c>
      <c r="G16" t="str">
        <f>IF(hr_data[[#This Row],[monthmz]]&gt;50,"z","m")</f>
        <v>m</v>
      </c>
      <c r="H16">
        <f>IF(LEN(hr_data[[#This Row],[rc]])&lt;10,1,0)</f>
        <v>0</v>
      </c>
      <c r="I16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27700</v>
      </c>
      <c r="J16" s="3">
        <f t="shared" ca="1" si="0"/>
        <v>45146</v>
      </c>
      <c r="K16">
        <f ca="1">QUOTIENT(DATEDIF(hr_data[[#This Row],[birthdate]],hr_data[[#This Row],[today]],"M"),12)</f>
        <v>47</v>
      </c>
      <c r="L16">
        <f ca="1">DATEDIF(hr_data[[#This Row],[birthdate]],hr_data[[#This Row],[today]],"Y")</f>
        <v>47</v>
      </c>
      <c r="M16" t="str">
        <f ca="1">IF(AND(hr_data[[#This Row],[years2]]&gt;=1,hr_data[[#This Row],[years2]]&lt;=18),"1-18",IF(AND(hr_data[[#This Row],[years2]]&gt;18,hr_data[[#This Row],[years2]]&lt;=50),"18-50",IF(hr_data[[#This Row],[years2]]&gt;50,"50+")))</f>
        <v>18-50</v>
      </c>
      <c r="N16" t="str">
        <f ca="1">IF(MOD((hr_data[[#This Row],[years2]]+1),10)=0,"milestone","")</f>
        <v/>
      </c>
      <c r="R16" s="2"/>
    </row>
    <row r="17" spans="1:18" x14ac:dyDescent="0.2">
      <c r="A17">
        <v>16</v>
      </c>
      <c r="B17" s="2" t="s">
        <v>15</v>
      </c>
      <c r="C17">
        <f>_xlfn.NUMBERVALUE(LEFT(hr_data[[#This Row],[rc]],2),",",".")</f>
        <v>93</v>
      </c>
      <c r="D17" s="2">
        <f>_xlfn.NUMBERVALUE(MID(hr_data[[#This Row],[rc]],3,2),",",".")</f>
        <v>55</v>
      </c>
      <c r="E17">
        <f>IF(hr_data[[#This Row],[monthmz]]&gt;50,hr_data[[#This Row],[monthmz]]-50,hr_data[[#This Row],[monthmz]])</f>
        <v>5</v>
      </c>
      <c r="F17">
        <f>_xlfn.NUMBERVALUE(MID(hr_data[[#This Row],[rc]],5,2),",",".")</f>
        <v>29</v>
      </c>
      <c r="G17" t="str">
        <f>IF(hr_data[[#This Row],[monthmz]]&gt;50,"z","m")</f>
        <v>z</v>
      </c>
      <c r="H17">
        <f>IF(LEN(hr_data[[#This Row],[rc]])&lt;10,1,0)</f>
        <v>0</v>
      </c>
      <c r="I17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34118</v>
      </c>
      <c r="J17" s="3">
        <f t="shared" ca="1" si="0"/>
        <v>45146</v>
      </c>
      <c r="K17">
        <f ca="1">QUOTIENT(DATEDIF(hr_data[[#This Row],[birthdate]],hr_data[[#This Row],[today]],"M"),12)</f>
        <v>30</v>
      </c>
      <c r="L17">
        <f ca="1">DATEDIF(hr_data[[#This Row],[birthdate]],hr_data[[#This Row],[today]],"Y")</f>
        <v>30</v>
      </c>
      <c r="M17" t="str">
        <f ca="1">IF(AND(hr_data[[#This Row],[years2]]&gt;=1,hr_data[[#This Row],[years2]]&lt;=18),"1-18",IF(AND(hr_data[[#This Row],[years2]]&gt;18,hr_data[[#This Row],[years2]]&lt;=50),"18-50",IF(hr_data[[#This Row],[years2]]&gt;50,"50+")))</f>
        <v>18-50</v>
      </c>
      <c r="N17" t="str">
        <f ca="1">IF(MOD((hr_data[[#This Row],[years2]]+1),10)=0,"milestone","")</f>
        <v/>
      </c>
      <c r="R17" s="2"/>
    </row>
    <row r="18" spans="1:18" x14ac:dyDescent="0.2">
      <c r="A18">
        <v>17</v>
      </c>
      <c r="B18" s="2" t="s">
        <v>16</v>
      </c>
      <c r="C18">
        <f>_xlfn.NUMBERVALUE(LEFT(hr_data[[#This Row],[rc]],2),",",".")</f>
        <v>74</v>
      </c>
      <c r="D18" s="2">
        <f>_xlfn.NUMBERVALUE(MID(hr_data[[#This Row],[rc]],3,2),",",".")</f>
        <v>61</v>
      </c>
      <c r="E18">
        <f>IF(hr_data[[#This Row],[monthmz]]&gt;50,hr_data[[#This Row],[monthmz]]-50,hr_data[[#This Row],[monthmz]])</f>
        <v>11</v>
      </c>
      <c r="F18">
        <f>_xlfn.NUMBERVALUE(MID(hr_data[[#This Row],[rc]],5,2),",",".")</f>
        <v>9</v>
      </c>
      <c r="G18" t="str">
        <f>IF(hr_data[[#This Row],[monthmz]]&gt;50,"z","m")</f>
        <v>z</v>
      </c>
      <c r="H18">
        <f>IF(LEN(hr_data[[#This Row],[rc]])&lt;10,1,0)</f>
        <v>0</v>
      </c>
      <c r="I18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27342</v>
      </c>
      <c r="J18" s="3">
        <f t="shared" ca="1" si="0"/>
        <v>45146</v>
      </c>
      <c r="K18">
        <f ca="1">QUOTIENT(DATEDIF(hr_data[[#This Row],[birthdate]],hr_data[[#This Row],[today]],"M"),12)</f>
        <v>48</v>
      </c>
      <c r="L18">
        <f ca="1">DATEDIF(hr_data[[#This Row],[birthdate]],hr_data[[#This Row],[today]],"Y")</f>
        <v>48</v>
      </c>
      <c r="M18" t="str">
        <f ca="1">IF(AND(hr_data[[#This Row],[years2]]&gt;=1,hr_data[[#This Row],[years2]]&lt;=18),"1-18",IF(AND(hr_data[[#This Row],[years2]]&gt;18,hr_data[[#This Row],[years2]]&lt;=50),"18-50",IF(hr_data[[#This Row],[years2]]&gt;50,"50+")))</f>
        <v>18-50</v>
      </c>
      <c r="N18" t="str">
        <f ca="1">IF(MOD((hr_data[[#This Row],[years2]]+1),10)=0,"milestone","")</f>
        <v/>
      </c>
      <c r="R18" s="2"/>
    </row>
    <row r="19" spans="1:18" x14ac:dyDescent="0.2">
      <c r="A19">
        <v>18</v>
      </c>
      <c r="B19" s="2" t="s">
        <v>17</v>
      </c>
      <c r="C19">
        <f>_xlfn.NUMBERVALUE(LEFT(hr_data[[#This Row],[rc]],2),",",".")</f>
        <v>75</v>
      </c>
      <c r="D19" s="2">
        <f>_xlfn.NUMBERVALUE(MID(hr_data[[#This Row],[rc]],3,2),",",".")</f>
        <v>58</v>
      </c>
      <c r="E19">
        <f>IF(hr_data[[#This Row],[monthmz]]&gt;50,hr_data[[#This Row],[monthmz]]-50,hr_data[[#This Row],[monthmz]])</f>
        <v>8</v>
      </c>
      <c r="F19">
        <f>_xlfn.NUMBERVALUE(MID(hr_data[[#This Row],[rc]],5,2),",",".")</f>
        <v>19</v>
      </c>
      <c r="G19" t="str">
        <f>IF(hr_data[[#This Row],[monthmz]]&gt;50,"z","m")</f>
        <v>z</v>
      </c>
      <c r="H19">
        <f>IF(LEN(hr_data[[#This Row],[rc]])&lt;10,1,0)</f>
        <v>0</v>
      </c>
      <c r="I19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27625</v>
      </c>
      <c r="J19" s="3">
        <f t="shared" ca="1" si="0"/>
        <v>45146</v>
      </c>
      <c r="K19">
        <f ca="1">QUOTIENT(DATEDIF(hr_data[[#This Row],[birthdate]],hr_data[[#This Row],[today]],"M"),12)</f>
        <v>47</v>
      </c>
      <c r="L19">
        <f ca="1">DATEDIF(hr_data[[#This Row],[birthdate]],hr_data[[#This Row],[today]],"Y")</f>
        <v>47</v>
      </c>
      <c r="M19" t="str">
        <f ca="1">IF(AND(hr_data[[#This Row],[years2]]&gt;=1,hr_data[[#This Row],[years2]]&lt;=18),"1-18",IF(AND(hr_data[[#This Row],[years2]]&gt;18,hr_data[[#This Row],[years2]]&lt;=50),"18-50",IF(hr_data[[#This Row],[years2]]&gt;50,"50+")))</f>
        <v>18-50</v>
      </c>
      <c r="N19" t="str">
        <f ca="1">IF(MOD((hr_data[[#This Row],[years2]]+1),10)=0,"milestone","")</f>
        <v/>
      </c>
      <c r="R19" s="2"/>
    </row>
    <row r="20" spans="1:18" x14ac:dyDescent="0.2">
      <c r="A20">
        <v>19</v>
      </c>
      <c r="B20" s="2" t="s">
        <v>18</v>
      </c>
      <c r="C20">
        <f>_xlfn.NUMBERVALUE(LEFT(hr_data[[#This Row],[rc]],2),",",".")</f>
        <v>64</v>
      </c>
      <c r="D20" s="2">
        <f>_xlfn.NUMBERVALUE(MID(hr_data[[#This Row],[rc]],3,2),",",".")</f>
        <v>53</v>
      </c>
      <c r="E20">
        <f>IF(hr_data[[#This Row],[monthmz]]&gt;50,hr_data[[#This Row],[monthmz]]-50,hr_data[[#This Row],[monthmz]])</f>
        <v>3</v>
      </c>
      <c r="F20">
        <f>_xlfn.NUMBERVALUE(MID(hr_data[[#This Row],[rc]],5,2),",",".")</f>
        <v>6</v>
      </c>
      <c r="G20" t="str">
        <f>IF(hr_data[[#This Row],[monthmz]]&gt;50,"z","m")</f>
        <v>z</v>
      </c>
      <c r="H20">
        <f>IF(LEN(hr_data[[#This Row],[rc]])&lt;10,1,0)</f>
        <v>0</v>
      </c>
      <c r="I20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23442</v>
      </c>
      <c r="J20" s="3">
        <f t="shared" ca="1" si="0"/>
        <v>45146</v>
      </c>
      <c r="K20">
        <f ca="1">QUOTIENT(DATEDIF(hr_data[[#This Row],[birthdate]],hr_data[[#This Row],[today]],"M"),12)</f>
        <v>59</v>
      </c>
      <c r="L20">
        <f ca="1">DATEDIF(hr_data[[#This Row],[birthdate]],hr_data[[#This Row],[today]],"Y")</f>
        <v>59</v>
      </c>
      <c r="M20" t="str">
        <f ca="1">IF(AND(hr_data[[#This Row],[years2]]&gt;=1,hr_data[[#This Row],[years2]]&lt;=18),"1-18",IF(AND(hr_data[[#This Row],[years2]]&gt;18,hr_data[[#This Row],[years2]]&lt;=50),"18-50",IF(hr_data[[#This Row],[years2]]&gt;50,"50+")))</f>
        <v>50+</v>
      </c>
      <c r="N20" t="str">
        <f ca="1">IF(MOD((hr_data[[#This Row],[years2]]+1),10)=0,"milestone","")</f>
        <v>milestone</v>
      </c>
      <c r="R20" s="2"/>
    </row>
    <row r="21" spans="1:18" x14ac:dyDescent="0.2">
      <c r="A21">
        <v>20</v>
      </c>
      <c r="B21" s="1" t="s">
        <v>19</v>
      </c>
      <c r="C21">
        <f>_xlfn.NUMBERVALUE(LEFT(hr_data[[#This Row],[rc]],2),",",".")</f>
        <v>1</v>
      </c>
      <c r="D21" s="2">
        <f>_xlfn.NUMBERVALUE(MID(hr_data[[#This Row],[rc]],3,2),",",".")</f>
        <v>52</v>
      </c>
      <c r="E21">
        <f>IF(hr_data[[#This Row],[monthmz]]&gt;50,hr_data[[#This Row],[monthmz]]-50,hr_data[[#This Row],[monthmz]])</f>
        <v>2</v>
      </c>
      <c r="F21">
        <f>_xlfn.NUMBERVALUE(MID(hr_data[[#This Row],[rc]],5,2),",",".")</f>
        <v>5</v>
      </c>
      <c r="G21" t="str">
        <f>IF(hr_data[[#This Row],[monthmz]]&gt;50,"z","m")</f>
        <v>z</v>
      </c>
      <c r="H21">
        <f>IF(LEN(hr_data[[#This Row],[rc]])&lt;10,1,0)</f>
        <v>1</v>
      </c>
      <c r="I21" s="3">
        <f>IF(AND(hr_data[[#This Row],[flagbefore54]]=0,hr_data[[#This Row],[year]]&lt;23),DATE(hr_data[[#This Row],[year]]+100,hr_data[[#This Row],[month]],hr_data[[#This Row],[day]]),DATE(hr_data[[#This Row],[year]],hr_data[[#This Row],[month]],hr_data[[#This Row],[day]]))</f>
        <v>402</v>
      </c>
      <c r="J21" s="3">
        <f t="shared" ca="1" si="0"/>
        <v>45146</v>
      </c>
      <c r="K21">
        <f ca="1">QUOTIENT(DATEDIF(hr_data[[#This Row],[birthdate]],hr_data[[#This Row],[today]],"M"),12)</f>
        <v>122</v>
      </c>
      <c r="L21">
        <f ca="1">DATEDIF(hr_data[[#This Row],[birthdate]],hr_data[[#This Row],[today]],"Y")</f>
        <v>122</v>
      </c>
      <c r="M21" t="str">
        <f ca="1">IF(AND(hr_data[[#This Row],[years2]]&gt;=1,hr_data[[#This Row],[years2]]&lt;=18),"1-18",IF(AND(hr_data[[#This Row],[years2]]&gt;18,hr_data[[#This Row],[years2]]&lt;=50),"18-50",IF(hr_data[[#This Row],[years2]]&gt;50,"50+")))</f>
        <v>50+</v>
      </c>
      <c r="N21" t="str">
        <f ca="1">IF(MOD((hr_data[[#This Row],[years2]]+1),10)=0,"milestone","")</f>
        <v/>
      </c>
      <c r="R21" s="2"/>
    </row>
    <row r="22" spans="1:18" x14ac:dyDescent="0.2">
      <c r="C22" s="2" t="str">
        <f>LEFT(B22,2)</f>
        <v/>
      </c>
    </row>
    <row r="23" spans="1:18" x14ac:dyDescent="0.2">
      <c r="C23" s="2" t="str">
        <f t="shared" ref="C23:C41" si="1">LEFT(B23,2)</f>
        <v/>
      </c>
    </row>
    <row r="24" spans="1:18" x14ac:dyDescent="0.2">
      <c r="C24" s="2" t="str">
        <f t="shared" si="1"/>
        <v/>
      </c>
    </row>
    <row r="25" spans="1:18" x14ac:dyDescent="0.2">
      <c r="C25" t="str">
        <f t="shared" si="1"/>
        <v/>
      </c>
    </row>
    <row r="26" spans="1:18" x14ac:dyDescent="0.2">
      <c r="C26" s="2" t="str">
        <f t="shared" si="1"/>
        <v/>
      </c>
    </row>
    <row r="27" spans="1:18" x14ac:dyDescent="0.2">
      <c r="C27" s="2" t="str">
        <f t="shared" si="1"/>
        <v/>
      </c>
    </row>
    <row r="28" spans="1:18" x14ac:dyDescent="0.2">
      <c r="C28" s="2" t="str">
        <f t="shared" si="1"/>
        <v/>
      </c>
    </row>
    <row r="29" spans="1:18" x14ac:dyDescent="0.2">
      <c r="C29" s="2" t="str">
        <f t="shared" si="1"/>
        <v/>
      </c>
    </row>
    <row r="30" spans="1:18" x14ac:dyDescent="0.2">
      <c r="C30" s="2" t="str">
        <f t="shared" si="1"/>
        <v/>
      </c>
    </row>
    <row r="31" spans="1:18" x14ac:dyDescent="0.2">
      <c r="C31" s="2" t="str">
        <f t="shared" si="1"/>
        <v/>
      </c>
    </row>
    <row r="32" spans="1:18" x14ac:dyDescent="0.2">
      <c r="C32" s="2" t="str">
        <f t="shared" si="1"/>
        <v/>
      </c>
    </row>
    <row r="33" spans="3:3" x14ac:dyDescent="0.2">
      <c r="C33" s="2" t="str">
        <f t="shared" si="1"/>
        <v/>
      </c>
    </row>
    <row r="34" spans="3:3" x14ac:dyDescent="0.2">
      <c r="C34" s="2" t="str">
        <f t="shared" si="1"/>
        <v/>
      </c>
    </row>
    <row r="35" spans="3:3" x14ac:dyDescent="0.2">
      <c r="C35" s="2" t="str">
        <f t="shared" si="1"/>
        <v/>
      </c>
    </row>
    <row r="36" spans="3:3" x14ac:dyDescent="0.2">
      <c r="C36" s="2" t="str">
        <f t="shared" si="1"/>
        <v/>
      </c>
    </row>
    <row r="37" spans="3:3" x14ac:dyDescent="0.2">
      <c r="C37" s="2" t="str">
        <f t="shared" si="1"/>
        <v/>
      </c>
    </row>
    <row r="38" spans="3:3" x14ac:dyDescent="0.2">
      <c r="C38" s="2" t="str">
        <f t="shared" si="1"/>
        <v/>
      </c>
    </row>
    <row r="39" spans="3:3" x14ac:dyDescent="0.2">
      <c r="C39" s="2" t="str">
        <f t="shared" si="1"/>
        <v/>
      </c>
    </row>
    <row r="40" spans="3:3" x14ac:dyDescent="0.2">
      <c r="C40" s="2" t="str">
        <f t="shared" si="1"/>
        <v/>
      </c>
    </row>
    <row r="41" spans="3:3" x14ac:dyDescent="0.2">
      <c r="C41" s="2" t="str">
        <f t="shared" si="1"/>
        <v/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DDD2-5EE9-C440-836D-600FDFF9DA4B}">
  <dimension ref="A1"/>
  <sheetViews>
    <sheetView showGridLines="0" tabSelected="1" workbookViewId="0">
      <selection activeCell="S14" sqref="S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7F8E-FDA3-904D-98CA-E9A79EBF6F8B}">
  <dimension ref="A1:B20"/>
  <sheetViews>
    <sheetView workbookViewId="0">
      <selection activeCell="A18" sqref="A18:B20"/>
    </sheetView>
  </sheetViews>
  <sheetFormatPr baseColWidth="10" defaultRowHeight="16" x14ac:dyDescent="0.2"/>
  <cols>
    <col min="1" max="1" width="11.1640625" bestFit="1" customWidth="1"/>
    <col min="2" max="2" width="13" bestFit="1" customWidth="1"/>
    <col min="3" max="3" width="11.83203125" bestFit="1" customWidth="1"/>
    <col min="4" max="5" width="10.83203125" bestFit="1" customWidth="1"/>
    <col min="6" max="21" width="11.1640625" bestFit="1" customWidth="1"/>
  </cols>
  <sheetData>
    <row r="1" spans="1:2" x14ac:dyDescent="0.2">
      <c r="A1" s="5" t="s">
        <v>35</v>
      </c>
      <c r="B1" t="s">
        <v>34</v>
      </c>
    </row>
    <row r="2" spans="1:2" x14ac:dyDescent="0.2">
      <c r="A2" s="6" t="s">
        <v>36</v>
      </c>
      <c r="B2">
        <v>10</v>
      </c>
    </row>
    <row r="3" spans="1:2" x14ac:dyDescent="0.2">
      <c r="A3" s="6" t="s">
        <v>37</v>
      </c>
      <c r="B3">
        <v>10</v>
      </c>
    </row>
    <row r="4" spans="1:2" x14ac:dyDescent="0.2">
      <c r="A4" s="6" t="s">
        <v>38</v>
      </c>
      <c r="B4">
        <v>20</v>
      </c>
    </row>
    <row r="6" spans="1:2" x14ac:dyDescent="0.2">
      <c r="A6" s="5" t="s">
        <v>35</v>
      </c>
      <c r="B6" t="s">
        <v>39</v>
      </c>
    </row>
    <row r="7" spans="1:2" x14ac:dyDescent="0.2">
      <c r="A7" s="6" t="s">
        <v>40</v>
      </c>
      <c r="B7">
        <v>10</v>
      </c>
    </row>
    <row r="8" spans="1:2" x14ac:dyDescent="0.2">
      <c r="A8" s="6" t="s">
        <v>41</v>
      </c>
      <c r="B8">
        <v>8</v>
      </c>
    </row>
    <row r="9" spans="1:2" x14ac:dyDescent="0.2">
      <c r="A9" s="6" t="s">
        <v>42</v>
      </c>
      <c r="B9">
        <v>2</v>
      </c>
    </row>
    <row r="10" spans="1:2" x14ac:dyDescent="0.2">
      <c r="A10" s="6" t="s">
        <v>38</v>
      </c>
      <c r="B10">
        <v>20</v>
      </c>
    </row>
    <row r="15" spans="1:2" x14ac:dyDescent="0.2">
      <c r="A15" s="5" t="s">
        <v>33</v>
      </c>
      <c r="B15" t="s">
        <v>43</v>
      </c>
    </row>
    <row r="17" spans="1:2" x14ac:dyDescent="0.2">
      <c r="B17" t="s">
        <v>44</v>
      </c>
    </row>
    <row r="18" spans="1:2" x14ac:dyDescent="0.2">
      <c r="A18" s="6" t="s">
        <v>1</v>
      </c>
      <c r="B18">
        <v>9</v>
      </c>
    </row>
    <row r="19" spans="1:2" x14ac:dyDescent="0.2">
      <c r="A19" s="6" t="s">
        <v>6</v>
      </c>
      <c r="B19">
        <v>9</v>
      </c>
    </row>
    <row r="20" spans="1:2" x14ac:dyDescent="0.2">
      <c r="A20" s="6" t="s">
        <v>18</v>
      </c>
      <c r="B20">
        <v>59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report</vt:lpstr>
      <vt:lpstr>helpful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Frolík</dc:creator>
  <cp:lastModifiedBy>Matěj Frolík</cp:lastModifiedBy>
  <dcterms:created xsi:type="dcterms:W3CDTF">2023-07-23T15:53:55Z</dcterms:created>
  <dcterms:modified xsi:type="dcterms:W3CDTF">2023-08-08T16:12:13Z</dcterms:modified>
</cp:coreProperties>
</file>