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telekom-my.sharepoint.de/personal/matej_papaj_t-systems_com/Documents/Desktop/"/>
    </mc:Choice>
  </mc:AlternateContent>
  <xr:revisionPtr revIDLastSave="122" documentId="8_{8CC7607A-CB11-9040-BFA7-921081A63540}" xr6:coauthVersionLast="47" xr6:coauthVersionMax="47" xr10:uidLastSave="{6C5C5D1C-4EDF-4206-8934-68E3183AEE6A}"/>
  <bookViews>
    <workbookView xWindow="-108" yWindow="-108" windowWidth="23256" windowHeight="12456" activeTab="1" xr2:uid="{D42BBDE9-9782-0D4D-94BA-7617707A6926}"/>
  </bookViews>
  <sheets>
    <sheet name="Autobazar" sheetId="1" r:id="rId1"/>
    <sheet name="Lietadlo" sheetId="2" r:id="rId2"/>
    <sheet name="Plavci" sheetId="3" r:id="rId3"/>
    <sheet name="Brigadnici" sheetId="4" r:id="rId4"/>
    <sheet name="Zamestnanci" sheetId="5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4" l="1"/>
  <c r="G8" i="4"/>
  <c r="G7" i="4"/>
  <c r="G6" i="4"/>
  <c r="G5" i="4"/>
  <c r="G4" i="4"/>
  <c r="G3" i="4"/>
  <c r="G2" i="4"/>
  <c r="E5" i="3"/>
  <c r="E6" i="3"/>
  <c r="E7" i="3"/>
  <c r="E8" i="3"/>
  <c r="E9" i="3"/>
  <c r="E10" i="3"/>
  <c r="E11" i="3"/>
  <c r="E12" i="3"/>
  <c r="E13" i="3"/>
  <c r="E4" i="3"/>
  <c r="I3" i="2"/>
  <c r="E5" i="2"/>
  <c r="E6" i="2"/>
  <c r="E7" i="2"/>
  <c r="E8" i="2"/>
  <c r="E9" i="2"/>
  <c r="E10" i="2"/>
  <c r="E11" i="2"/>
  <c r="E12" i="2"/>
  <c r="E13" i="2"/>
  <c r="E14" i="2"/>
  <c r="E4" i="2"/>
  <c r="G10" i="1"/>
  <c r="G5" i="1"/>
  <c r="G6" i="1"/>
  <c r="G7" i="1"/>
  <c r="G8" i="1"/>
  <c r="G9" i="1"/>
  <c r="G4" i="1"/>
  <c r="E11" i="1"/>
  <c r="C13" i="1"/>
  <c r="C12" i="1"/>
  <c r="D10" i="1"/>
</calcChain>
</file>

<file path=xl/sharedStrings.xml><?xml version="1.0" encoding="utf-8"?>
<sst xmlns="http://schemas.openxmlformats.org/spreadsheetml/2006/main" count="252" uniqueCount="172">
  <si>
    <t>AUTOBAZÁR</t>
  </si>
  <si>
    <t>Značka auta</t>
  </si>
  <si>
    <t>Rok výroby</t>
  </si>
  <si>
    <t>Cena</t>
  </si>
  <si>
    <t>Počet majiteľov</t>
  </si>
  <si>
    <t>Najazdené kilometre</t>
  </si>
  <si>
    <t>Farba</t>
  </si>
  <si>
    <t>Vek</t>
  </si>
  <si>
    <t>C3</t>
  </si>
  <si>
    <t>Opel</t>
  </si>
  <si>
    <t>Škoda Fábia</t>
  </si>
  <si>
    <t>Ford</t>
  </si>
  <si>
    <t>Hummer</t>
  </si>
  <si>
    <t>Cadilac</t>
  </si>
  <si>
    <t>priemer:</t>
  </si>
  <si>
    <t>najstaršie:</t>
  </si>
  <si>
    <t xml:space="preserve">km spolu: </t>
  </si>
  <si>
    <t xml:space="preserve">najdrahsie: </t>
  </si>
  <si>
    <t>najlacnejšie:</t>
  </si>
  <si>
    <t>ZOZNAM CESTUJÚCICH</t>
  </si>
  <si>
    <t>Meno cestujúceho</t>
  </si>
  <si>
    <t>Hmotnosť</t>
  </si>
  <si>
    <t>Počet kusov bataožiny</t>
  </si>
  <si>
    <t>Hmotnosť batožiny</t>
  </si>
  <si>
    <t>Hmotnosť ktorú lietadlo bude niesť:</t>
  </si>
  <si>
    <t>Juraj</t>
  </si>
  <si>
    <t>80 kg</t>
  </si>
  <si>
    <t>10 kg</t>
  </si>
  <si>
    <t>Milan</t>
  </si>
  <si>
    <t>75 kg</t>
  </si>
  <si>
    <t>5 kg</t>
  </si>
  <si>
    <t>Matúš</t>
  </si>
  <si>
    <t>84 kg</t>
  </si>
  <si>
    <t>6 kg</t>
  </si>
  <si>
    <t>Kristián</t>
  </si>
  <si>
    <t>70 kg</t>
  </si>
  <si>
    <t>9 kg</t>
  </si>
  <si>
    <t>Michal</t>
  </si>
  <si>
    <t>85 kg</t>
  </si>
  <si>
    <t>8 kg</t>
  </si>
  <si>
    <t>Marián</t>
  </si>
  <si>
    <t>93 kg</t>
  </si>
  <si>
    <t>7 kg</t>
  </si>
  <si>
    <t>Martin</t>
  </si>
  <si>
    <t>74 kg</t>
  </si>
  <si>
    <t>Peter</t>
  </si>
  <si>
    <t>89 kg</t>
  </si>
  <si>
    <t>3 kg</t>
  </si>
  <si>
    <t>Paťo</t>
  </si>
  <si>
    <t>81 kg</t>
  </si>
  <si>
    <t>Ján</t>
  </si>
  <si>
    <t>76 kg</t>
  </si>
  <si>
    <t>3,8 kg</t>
  </si>
  <si>
    <t>Marek</t>
  </si>
  <si>
    <t>14000 kg</t>
  </si>
  <si>
    <t>200 kg</t>
  </si>
  <si>
    <t>TABUĽKA PLAVCOV</t>
  </si>
  <si>
    <t>Meno</t>
  </si>
  <si>
    <t>Mesto</t>
  </si>
  <si>
    <t>Počet bodov</t>
  </si>
  <si>
    <t>Vyhovel/Nevyhovel</t>
  </si>
  <si>
    <t>Košice</t>
  </si>
  <si>
    <t>Min. Počet bodov:</t>
  </si>
  <si>
    <t>Poprad</t>
  </si>
  <si>
    <t>Max. Počet bodov:</t>
  </si>
  <si>
    <t>Bratislava</t>
  </si>
  <si>
    <t>Prešov</t>
  </si>
  <si>
    <t>Tornaľa</t>
  </si>
  <si>
    <t>Banská Bystrica</t>
  </si>
  <si>
    <t>Zvolen</t>
  </si>
  <si>
    <t>Trenčín</t>
  </si>
  <si>
    <t>Trebišov</t>
  </si>
  <si>
    <t>Štrkovec</t>
  </si>
  <si>
    <t>Obdobie</t>
  </si>
  <si>
    <t>Počet odpracovaných hodín</t>
  </si>
  <si>
    <t>Pohlavie</t>
  </si>
  <si>
    <t>Meno a priezvisko</t>
  </si>
  <si>
    <t>Úlohy:</t>
  </si>
  <si>
    <t>CH</t>
  </si>
  <si>
    <t>Adamec Filip</t>
  </si>
  <si>
    <t>Koľkokrát bol odpracovaný počet hodín vyšší ako 50?</t>
  </si>
  <si>
    <t>Blažej Peter</t>
  </si>
  <si>
    <t>Koľkokrát bol odpracovaný počet hodín vyšší ako hodnota v bunke B12?</t>
  </si>
  <si>
    <t>D</t>
  </si>
  <si>
    <t>Bystrá Zuzana</t>
  </si>
  <si>
    <t>Koľkokrát bol odpracovaný počet hodín pri splnení kritéria v bunke B13?</t>
  </si>
  <si>
    <t>Koľko bolo spolu odpracovaných hodín v júli 2018?</t>
  </si>
  <si>
    <t>Capák Andrej</t>
  </si>
  <si>
    <t>Koľko bolo priemerne odpracovaných hodín v auguste 2018?</t>
  </si>
  <si>
    <t>Koľkokrát bol počet odpracovaných hodín v auguste menší ako 70?</t>
  </si>
  <si>
    <t>Pavlík Ján</t>
  </si>
  <si>
    <t>Spolu koľko hodín odpracovali chlapci v auguste 2018?</t>
  </si>
  <si>
    <t>Koľko hodín priemerne odpracovali chlapci od júli 2018?</t>
  </si>
  <si>
    <t>Rehotavý Ondrej</t>
  </si>
  <si>
    <t xml:space="preserve"> </t>
  </si>
  <si>
    <t>Kritériá:</t>
  </si>
  <si>
    <t>&gt;50</t>
  </si>
  <si>
    <t>Z poskytnutého reportu vytvorte prehľadnú tabuľku. Podfatbite zamestnancov, ktorí sú zamestnaní viac ako 6 rokov.</t>
  </si>
  <si>
    <t>Name</t>
  </si>
  <si>
    <t>Surname</t>
  </si>
  <si>
    <t>Employee number</t>
  </si>
  <si>
    <t>Employed since</t>
  </si>
  <si>
    <t>Department</t>
  </si>
  <si>
    <t>Company</t>
  </si>
  <si>
    <t>Gertuda</t>
  </si>
  <si>
    <t>Gurmann</t>
  </si>
  <si>
    <t>Finance</t>
  </si>
  <si>
    <t>DT SYSO</t>
  </si>
  <si>
    <t>Ben</t>
  </si>
  <si>
    <t>Dover</t>
  </si>
  <si>
    <t>Classified OPS</t>
  </si>
  <si>
    <t>DT ITTEL</t>
  </si>
  <si>
    <t>Angelika</t>
  </si>
  <si>
    <t>Bačová</t>
  </si>
  <si>
    <t>Human Resources</t>
  </si>
  <si>
    <t>Miriam</t>
  </si>
  <si>
    <t>Zelinová</t>
  </si>
  <si>
    <t>DC LAN1</t>
  </si>
  <si>
    <t xml:space="preserve"> DT SYSO</t>
  </si>
  <si>
    <t>Erik</t>
  </si>
  <si>
    <t>Šikmy</t>
  </si>
  <si>
    <t>InteralPM</t>
  </si>
  <si>
    <t xml:space="preserve"> DT ITTEL</t>
  </si>
  <si>
    <t>Vladislav</t>
  </si>
  <si>
    <t>Okolka</t>
  </si>
  <si>
    <t>Henrieta</t>
  </si>
  <si>
    <t>Kolmann</t>
  </si>
  <si>
    <t>ExternalPM</t>
  </si>
  <si>
    <t>Mohombi</t>
  </si>
  <si>
    <t>Umbele-Kakadokou</t>
  </si>
  <si>
    <t>Rodrigo</t>
  </si>
  <si>
    <t>Romero Vasquez de Castro</t>
  </si>
  <si>
    <t>ScrumTeam</t>
  </si>
  <si>
    <t>Vladislava</t>
  </si>
  <si>
    <t>Safnauer</t>
  </si>
  <si>
    <t>Dušan</t>
  </si>
  <si>
    <t>Koštelka</t>
  </si>
  <si>
    <t>Marcela</t>
  </si>
  <si>
    <t>Kapustová</t>
  </si>
  <si>
    <t>Lotus</t>
  </si>
  <si>
    <t>Facility</t>
  </si>
  <si>
    <t>Patrik</t>
  </si>
  <si>
    <t>Svejzi</t>
  </si>
  <si>
    <t>Jaroslav</t>
  </si>
  <si>
    <t>Pajtina</t>
  </si>
  <si>
    <t>Ondrej</t>
  </si>
  <si>
    <t>Druhý</t>
  </si>
  <si>
    <t>Andrea</t>
  </si>
  <si>
    <t>Mrkvičková</t>
  </si>
  <si>
    <t>Mrkvička</t>
  </si>
  <si>
    <t>InternalPM</t>
  </si>
  <si>
    <t>Richard</t>
  </si>
  <si>
    <t>Oravský</t>
  </si>
  <si>
    <t>Anna</t>
  </si>
  <si>
    <t>Šikovná</t>
  </si>
  <si>
    <t>Zuzana</t>
  </si>
  <si>
    <t>Jasenská</t>
  </si>
  <si>
    <t>Rihana</t>
  </si>
  <si>
    <t>Ozaln</t>
  </si>
  <si>
    <t>Jeseňský</t>
  </si>
  <si>
    <t>Ondavský</t>
  </si>
  <si>
    <t>Jaroslava</t>
  </si>
  <si>
    <t>Richtárska</t>
  </si>
  <si>
    <t>Emily</t>
  </si>
  <si>
    <t>Smith</t>
  </si>
  <si>
    <t>Ružeň</t>
  </si>
  <si>
    <t>Rudolf</t>
  </si>
  <si>
    <t>Radovský</t>
  </si>
  <si>
    <t>Sharon</t>
  </si>
  <si>
    <t>Stanislav</t>
  </si>
  <si>
    <t>Oros</t>
  </si>
  <si>
    <t>vyhovel ak: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</si>
</sst>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)\ &quot;€&quot;_ ;_ * \(#,##0.00\)\ &quot;€&quot;_ ;_ * &quot;-&quot;??_)\ &quot;€&quot;_ ;_ @_ "/>
    <numFmt numFmtId="165" formatCode="00&quot; rokov&quot;"/>
    <numFmt numFmtId="166" formatCode="General&quot; kg&quot;"/>
    <numFmt numFmtId="167" formatCode="[$-41B]mmmm\ yyyy;@"/>
  </numFmts>
  <fonts count="13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  <font>
      <b/>
      <sz val="20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1"/>
      <color rgb="FF000000"/>
      <name val="Calibri"/>
      <family val="2"/>
      <charset val="238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4"/>
      <color theme="1"/>
      <name val="Times New Roman"/>
      <family val="1"/>
      <charset val="238"/>
    </font>
    <font>
      <b/>
      <sz val="12"/>
      <color theme="1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50"/>
        <bgColor indexed="22"/>
      </patternFill>
    </fill>
    <fill>
      <patternFill patternType="solid">
        <fgColor indexed="10"/>
        <bgColor indexed="16"/>
      </patternFill>
    </fill>
    <fill>
      <patternFill patternType="solid">
        <fgColor indexed="30"/>
        <bgColor indexed="21"/>
      </patternFill>
    </fill>
    <fill>
      <patternFill patternType="solid">
        <fgColor indexed="25"/>
        <bgColor indexed="61"/>
      </patternFill>
    </fill>
    <fill>
      <patternFill patternType="solid">
        <fgColor indexed="16"/>
        <bgColor indexed="10"/>
      </patternFill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46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9900"/>
      </patternFill>
    </fill>
    <fill>
      <patternFill patternType="solid">
        <fgColor theme="0"/>
        <bgColor rgb="FFFF6600"/>
      </patternFill>
    </fill>
    <fill>
      <patternFill patternType="solid">
        <fgColor rgb="FF00CCFF"/>
        <bgColor rgb="FF33CCCC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51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ck">
        <color indexed="8"/>
      </right>
      <top/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ck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thick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ck">
        <color indexed="8"/>
      </bottom>
      <diagonal/>
    </border>
    <border>
      <left style="medium">
        <color indexed="8"/>
      </left>
      <right style="thick">
        <color indexed="8"/>
      </right>
      <top style="medium">
        <color indexed="8"/>
      </top>
      <bottom style="thick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9">
    <xf numFmtId="0" fontId="0" fillId="0" borderId="0" xfId="0"/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1" applyNumberFormat="1" applyFont="1" applyFill="1" applyBorder="1" applyAlignment="1" applyProtection="1">
      <alignment horizontal="left"/>
    </xf>
    <xf numFmtId="0" fontId="0" fillId="4" borderId="8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8" borderId="8" xfId="0" applyFill="1" applyBorder="1" applyAlignment="1">
      <alignment horizontal="left"/>
    </xf>
    <xf numFmtId="1" fontId="0" fillId="0" borderId="8" xfId="0" applyNumberFormat="1" applyBorder="1" applyAlignment="1">
      <alignment horizontal="left"/>
    </xf>
    <xf numFmtId="0" fontId="0" fillId="9" borderId="8" xfId="0" applyFill="1" applyBorder="1" applyAlignment="1">
      <alignment horizontal="left"/>
    </xf>
    <xf numFmtId="1" fontId="0" fillId="9" borderId="9" xfId="0" applyNumberForma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9" borderId="11" xfId="0" applyFill="1" applyBorder="1" applyAlignment="1">
      <alignment horizontal="left"/>
    </xf>
    <xf numFmtId="1" fontId="0" fillId="9" borderId="12" xfId="0" applyNumberFormat="1" applyFill="1" applyBorder="1" applyAlignment="1">
      <alignment horizontal="left"/>
    </xf>
    <xf numFmtId="165" fontId="0" fillId="10" borderId="9" xfId="0" applyNumberFormat="1" applyFill="1" applyBorder="1" applyAlignment="1">
      <alignment horizontal="left"/>
    </xf>
    <xf numFmtId="0" fontId="0" fillId="10" borderId="8" xfId="1" applyNumberFormat="1" applyFont="1" applyFill="1" applyBorder="1" applyAlignment="1" applyProtection="1">
      <alignment horizontal="left"/>
    </xf>
    <xf numFmtId="0" fontId="0" fillId="10" borderId="11" xfId="1" applyNumberFormat="1" applyFont="1" applyFill="1" applyBorder="1" applyAlignment="1" applyProtection="1">
      <alignment horizontal="left"/>
    </xf>
    <xf numFmtId="0" fontId="0" fillId="10" borderId="8" xfId="0" applyFill="1" applyBorder="1" applyAlignment="1">
      <alignment horizontal="left"/>
    </xf>
    <xf numFmtId="0" fontId="5" fillId="0" borderId="0" xfId="0" applyFont="1"/>
    <xf numFmtId="0" fontId="6" fillId="12" borderId="20" xfId="0" applyFont="1" applyFill="1" applyBorder="1"/>
    <xf numFmtId="0" fontId="6" fillId="12" borderId="19" xfId="0" applyFont="1" applyFill="1" applyBorder="1"/>
    <xf numFmtId="0" fontId="5" fillId="0" borderId="20" xfId="0" applyFont="1" applyBorder="1"/>
    <xf numFmtId="0" fontId="5" fillId="0" borderId="19" xfId="0" applyFont="1" applyBorder="1"/>
    <xf numFmtId="0" fontId="5" fillId="0" borderId="23" xfId="0" applyFont="1" applyBorder="1"/>
    <xf numFmtId="0" fontId="5" fillId="0" borderId="25" xfId="0" applyFont="1" applyBorder="1"/>
    <xf numFmtId="166" fontId="7" fillId="13" borderId="13" xfId="0" applyNumberFormat="1" applyFont="1" applyFill="1" applyBorder="1"/>
    <xf numFmtId="0" fontId="6" fillId="14" borderId="20" xfId="0" applyFont="1" applyFill="1" applyBorder="1"/>
    <xf numFmtId="0" fontId="6" fillId="14" borderId="19" xfId="0" applyFont="1" applyFill="1" applyBorder="1"/>
    <xf numFmtId="0" fontId="5" fillId="0" borderId="21" xfId="0" applyFont="1" applyBorder="1"/>
    <xf numFmtId="0" fontId="9" fillId="15" borderId="30" xfId="0" applyFont="1" applyFill="1" applyBorder="1" applyAlignment="1">
      <alignment horizontal="center" vertical="center" wrapText="1"/>
    </xf>
    <xf numFmtId="0" fontId="9" fillId="15" borderId="31" xfId="0" applyFont="1" applyFill="1" applyBorder="1" applyAlignment="1">
      <alignment vertical="center"/>
    </xf>
    <xf numFmtId="0" fontId="9" fillId="15" borderId="32" xfId="0" applyFont="1" applyFill="1" applyBorder="1" applyAlignment="1">
      <alignment vertical="center"/>
    </xf>
    <xf numFmtId="0" fontId="9" fillId="15" borderId="33" xfId="0" applyFont="1" applyFill="1" applyBorder="1" applyAlignment="1">
      <alignment vertical="center"/>
    </xf>
    <xf numFmtId="0" fontId="10" fillId="0" borderId="0" xfId="0" applyFont="1"/>
    <xf numFmtId="0" fontId="11" fillId="0" borderId="0" xfId="0" applyFont="1"/>
    <xf numFmtId="167" fontId="9" fillId="0" borderId="34" xfId="0" applyNumberFormat="1" applyFont="1" applyBorder="1"/>
    <xf numFmtId="0" fontId="9" fillId="0" borderId="35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10" fillId="0" borderId="37" xfId="0" applyFont="1" applyBorder="1"/>
    <xf numFmtId="0" fontId="10" fillId="0" borderId="38" xfId="0" applyFont="1" applyBorder="1"/>
    <xf numFmtId="0" fontId="10" fillId="16" borderId="39" xfId="0" applyFont="1" applyFill="1" applyBorder="1"/>
    <xf numFmtId="167" fontId="9" fillId="0" borderId="40" xfId="0" applyNumberFormat="1" applyFont="1" applyBorder="1"/>
    <xf numFmtId="0" fontId="9" fillId="0" borderId="25" xfId="0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0" fontId="10" fillId="0" borderId="42" xfId="0" applyFont="1" applyBorder="1"/>
    <xf numFmtId="0" fontId="9" fillId="0" borderId="0" xfId="0" applyFont="1"/>
    <xf numFmtId="0" fontId="10" fillId="0" borderId="40" xfId="0" applyFont="1" applyBorder="1"/>
    <xf numFmtId="0" fontId="10" fillId="16" borderId="42" xfId="0" applyFont="1" applyFill="1" applyBorder="1"/>
    <xf numFmtId="0" fontId="10" fillId="17" borderId="0" xfId="0" applyFont="1" applyFill="1"/>
    <xf numFmtId="0" fontId="10" fillId="0" borderId="43" xfId="0" applyFont="1" applyBorder="1"/>
    <xf numFmtId="0" fontId="10" fillId="16" borderId="44" xfId="0" applyFont="1" applyFill="1" applyBorder="1"/>
    <xf numFmtId="167" fontId="9" fillId="0" borderId="43" xfId="0" applyNumberFormat="1" applyFont="1" applyBorder="1"/>
    <xf numFmtId="0" fontId="9" fillId="0" borderId="45" xfId="0" applyFont="1" applyBorder="1" applyAlignment="1">
      <alignment horizontal="center"/>
    </xf>
    <xf numFmtId="0" fontId="9" fillId="0" borderId="46" xfId="0" applyFont="1" applyBorder="1" applyAlignment="1">
      <alignment horizontal="center"/>
    </xf>
    <xf numFmtId="0" fontId="10" fillId="0" borderId="44" xfId="0" applyFont="1" applyBorder="1"/>
    <xf numFmtId="0" fontId="10" fillId="0" borderId="25" xfId="0" applyFont="1" applyBorder="1" applyAlignment="1">
      <alignment horizontal="center"/>
    </xf>
    <xf numFmtId="0" fontId="5" fillId="0" borderId="0" xfId="0" applyNumberFormat="1" applyFont="1"/>
    <xf numFmtId="0" fontId="5" fillId="0" borderId="19" xfId="0" applyNumberFormat="1" applyFont="1" applyBorder="1"/>
    <xf numFmtId="0" fontId="5" fillId="0" borderId="24" xfId="0" applyNumberFormat="1" applyFont="1" applyBorder="1"/>
    <xf numFmtId="0" fontId="5" fillId="0" borderId="26" xfId="0" applyNumberFormat="1" applyFont="1" applyBorder="1"/>
    <xf numFmtId="0" fontId="5" fillId="0" borderId="28" xfId="0" applyNumberFormat="1" applyFont="1" applyBorder="1"/>
    <xf numFmtId="0" fontId="5" fillId="0" borderId="29" xfId="0" applyNumberFormat="1" applyFont="1" applyBorder="1"/>
    <xf numFmtId="0" fontId="0" fillId="0" borderId="35" xfId="0" applyBorder="1" applyAlignment="1">
      <alignment horizontal="left"/>
    </xf>
    <xf numFmtId="14" fontId="0" fillId="0" borderId="35" xfId="0" applyNumberFormat="1" applyBorder="1" applyAlignment="1">
      <alignment horizontal="left"/>
    </xf>
    <xf numFmtId="0" fontId="0" fillId="0" borderId="25" xfId="0" applyBorder="1" applyAlignment="1">
      <alignment horizontal="left"/>
    </xf>
    <xf numFmtId="14" fontId="0" fillId="0" borderId="25" xfId="0" applyNumberFormat="1" applyBorder="1" applyAlignment="1">
      <alignment horizontal="left"/>
    </xf>
    <xf numFmtId="0" fontId="12" fillId="18" borderId="48" xfId="0" applyFont="1" applyFill="1" applyBorder="1"/>
    <xf numFmtId="0" fontId="12" fillId="18" borderId="49" xfId="0" applyFont="1" applyFill="1" applyBorder="1"/>
    <xf numFmtId="0" fontId="12" fillId="18" borderId="50" xfId="0" applyFont="1" applyFill="1" applyBorder="1"/>
    <xf numFmtId="0" fontId="5" fillId="0" borderId="19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/>
    </xf>
    <xf numFmtId="0" fontId="6" fillId="12" borderId="27" xfId="0" applyFont="1" applyFill="1" applyBorder="1" applyAlignment="1">
      <alignment horizontal="center"/>
    </xf>
    <xf numFmtId="0" fontId="6" fillId="12" borderId="22" xfId="0" applyFont="1" applyFill="1" applyBorder="1" applyAlignment="1">
      <alignment horizontal="center"/>
    </xf>
    <xf numFmtId="0" fontId="6" fillId="12" borderId="21" xfId="0" applyFont="1" applyFill="1" applyBorder="1" applyAlignment="1">
      <alignment horizontal="center"/>
    </xf>
    <xf numFmtId="0" fontId="8" fillId="11" borderId="14" xfId="0" applyFont="1" applyFill="1" applyBorder="1" applyAlignment="1">
      <alignment horizontal="center" vertical="center"/>
    </xf>
    <xf numFmtId="0" fontId="8" fillId="11" borderId="15" xfId="0" applyFont="1" applyFill="1" applyBorder="1" applyAlignment="1">
      <alignment horizontal="center" vertical="center"/>
    </xf>
    <xf numFmtId="0" fontId="8" fillId="11" borderId="16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18" xfId="0" applyFont="1" applyFill="1" applyBorder="1" applyAlignment="1">
      <alignment horizontal="center" vertical="center"/>
    </xf>
    <xf numFmtId="0" fontId="8" fillId="11" borderId="19" xfId="0" applyFont="1" applyFill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3"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E1D7B-5236-1949-9E18-8B2B6EB5272F}">
  <dimension ref="A1:G14"/>
  <sheetViews>
    <sheetView workbookViewId="0">
      <selection activeCell="C17" sqref="C17"/>
    </sheetView>
  </sheetViews>
  <sheetFormatPr defaultColWidth="10.90625" defaultRowHeight="15"/>
  <cols>
    <col min="1" max="1" width="17.6328125" customWidth="1"/>
    <col min="2" max="2" width="17.453125" customWidth="1"/>
    <col min="3" max="3" width="21.453125" customWidth="1"/>
    <col min="4" max="4" width="16.453125" customWidth="1"/>
    <col min="5" max="5" width="22" customWidth="1"/>
    <col min="7" max="7" width="22" customWidth="1"/>
  </cols>
  <sheetData>
    <row r="1" spans="1:7" ht="15.6" thickTop="1">
      <c r="A1" s="76" t="s">
        <v>0</v>
      </c>
      <c r="B1" s="77"/>
      <c r="C1" s="77"/>
      <c r="D1" s="77"/>
      <c r="E1" s="77"/>
      <c r="F1" s="77"/>
      <c r="G1" s="78"/>
    </row>
    <row r="2" spans="1:7" ht="15.6" thickBot="1">
      <c r="A2" s="79"/>
      <c r="B2" s="80"/>
      <c r="C2" s="80"/>
      <c r="D2" s="80"/>
      <c r="E2" s="80"/>
      <c r="F2" s="80"/>
      <c r="G2" s="81"/>
    </row>
    <row r="3" spans="1:7" ht="16.2" thickBot="1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3" t="s">
        <v>7</v>
      </c>
    </row>
    <row r="4" spans="1:7" ht="15.6" thickBot="1">
      <c r="A4" s="4" t="s">
        <v>8</v>
      </c>
      <c r="B4" s="5">
        <v>1975</v>
      </c>
      <c r="C4" s="6">
        <v>7000</v>
      </c>
      <c r="D4" s="5">
        <v>5</v>
      </c>
      <c r="E4" s="5">
        <v>120000</v>
      </c>
      <c r="F4" s="7"/>
      <c r="G4" s="20">
        <f>2024-B4</f>
        <v>49</v>
      </c>
    </row>
    <row r="5" spans="1:7" ht="15.6" thickBot="1">
      <c r="A5" s="4" t="s">
        <v>9</v>
      </c>
      <c r="B5" s="5">
        <v>2001</v>
      </c>
      <c r="C5" s="6">
        <v>8000</v>
      </c>
      <c r="D5" s="5">
        <v>2</v>
      </c>
      <c r="E5" s="5">
        <v>5000</v>
      </c>
      <c r="F5" s="8"/>
      <c r="G5" s="20">
        <f t="shared" ref="G5:G9" si="0">2024-B5</f>
        <v>23</v>
      </c>
    </row>
    <row r="6" spans="1:7" ht="15.6" thickBot="1">
      <c r="A6" s="4" t="s">
        <v>10</v>
      </c>
      <c r="B6" s="5">
        <v>2006</v>
      </c>
      <c r="C6" s="6">
        <v>4000</v>
      </c>
      <c r="D6" s="5">
        <v>4</v>
      </c>
      <c r="E6" s="5">
        <v>100000</v>
      </c>
      <c r="F6" s="9"/>
      <c r="G6" s="20">
        <f t="shared" si="0"/>
        <v>18</v>
      </c>
    </row>
    <row r="7" spans="1:7" ht="15.6" thickBot="1">
      <c r="A7" s="4" t="s">
        <v>11</v>
      </c>
      <c r="B7" s="5">
        <v>2017</v>
      </c>
      <c r="C7" s="6">
        <v>6500</v>
      </c>
      <c r="D7" s="5">
        <v>1</v>
      </c>
      <c r="E7" s="5">
        <v>200000</v>
      </c>
      <c r="F7" s="10"/>
      <c r="G7" s="20">
        <f t="shared" si="0"/>
        <v>7</v>
      </c>
    </row>
    <row r="8" spans="1:7" ht="15.6" thickBot="1">
      <c r="A8" s="4" t="s">
        <v>12</v>
      </c>
      <c r="B8" s="5">
        <v>1996</v>
      </c>
      <c r="C8" s="6">
        <v>120000</v>
      </c>
      <c r="D8" s="5">
        <v>5</v>
      </c>
      <c r="E8" s="5">
        <v>560000</v>
      </c>
      <c r="F8" s="11"/>
      <c r="G8" s="20">
        <f t="shared" si="0"/>
        <v>28</v>
      </c>
    </row>
    <row r="9" spans="1:7" ht="15.6" thickBot="1">
      <c r="A9" s="4" t="s">
        <v>13</v>
      </c>
      <c r="B9" s="5">
        <v>1985</v>
      </c>
      <c r="C9" s="6">
        <v>150000</v>
      </c>
      <c r="D9" s="5">
        <v>2</v>
      </c>
      <c r="E9" s="5">
        <v>110000</v>
      </c>
      <c r="F9" s="12"/>
      <c r="G9" s="20">
        <f t="shared" si="0"/>
        <v>39</v>
      </c>
    </row>
    <row r="10" spans="1:7" ht="15.6" thickBot="1">
      <c r="A10" s="4"/>
      <c r="B10" s="5"/>
      <c r="C10" s="6" t="s">
        <v>14</v>
      </c>
      <c r="D10" s="13">
        <f>AVERAGE(D4:D9)</f>
        <v>3.1666666666666665</v>
      </c>
      <c r="E10" s="5"/>
      <c r="F10" s="14" t="s">
        <v>15</v>
      </c>
      <c r="G10" s="20">
        <f>MAX(G4:G9)</f>
        <v>49</v>
      </c>
    </row>
    <row r="11" spans="1:7" ht="15.6" thickBot="1">
      <c r="A11" s="4"/>
      <c r="B11" s="5"/>
      <c r="C11" s="6"/>
      <c r="D11" s="5" t="s">
        <v>16</v>
      </c>
      <c r="E11" s="23">
        <f>SUM(E4:E9)</f>
        <v>1095000</v>
      </c>
      <c r="F11" s="14"/>
      <c r="G11" s="15"/>
    </row>
    <row r="12" spans="1:7" ht="15.6" thickBot="1">
      <c r="A12" s="4"/>
      <c r="B12" s="5" t="s">
        <v>17</v>
      </c>
      <c r="C12" s="22">
        <f>MAX(C4:C9)</f>
        <v>150000</v>
      </c>
      <c r="D12" s="5"/>
      <c r="E12" s="5"/>
      <c r="F12" s="14"/>
      <c r="G12" s="15"/>
    </row>
    <row r="13" spans="1:7" ht="15.6" thickBot="1">
      <c r="A13" s="16"/>
      <c r="B13" s="17" t="s">
        <v>18</v>
      </c>
      <c r="C13" s="21">
        <f>MIN(C4:C9)</f>
        <v>4000</v>
      </c>
      <c r="D13" s="17"/>
      <c r="E13" s="17"/>
      <c r="F13" s="18"/>
      <c r="G13" s="19"/>
    </row>
    <row r="14" spans="1:7" ht="15.6" thickTop="1"/>
  </sheetData>
  <mergeCells count="1">
    <mergeCell ref="A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6E67-F129-6843-A4E2-004AC5865FBC}">
  <dimension ref="A1:I14"/>
  <sheetViews>
    <sheetView tabSelected="1" workbookViewId="0">
      <selection activeCell="E6" sqref="E6"/>
    </sheetView>
  </sheetViews>
  <sheetFormatPr defaultColWidth="10.90625" defaultRowHeight="15"/>
  <cols>
    <col min="1" max="1" width="16.6328125" bestFit="1" customWidth="1"/>
    <col min="4" max="4" width="17.36328125" bestFit="1" customWidth="1"/>
  </cols>
  <sheetData>
    <row r="1" spans="1:9" ht="15.6">
      <c r="A1" s="82" t="s">
        <v>19</v>
      </c>
      <c r="B1" s="83"/>
      <c r="C1" s="83"/>
      <c r="D1" s="84"/>
      <c r="E1" s="24"/>
      <c r="F1" s="24"/>
      <c r="G1" s="24"/>
      <c r="H1" s="24"/>
      <c r="I1" s="24"/>
    </row>
    <row r="2" spans="1:9" ht="15.6">
      <c r="A2" s="85"/>
      <c r="B2" s="86"/>
      <c r="C2" s="86"/>
      <c r="D2" s="87"/>
      <c r="E2" s="24"/>
      <c r="F2" s="24"/>
      <c r="G2" s="24"/>
      <c r="H2" s="24"/>
      <c r="I2" s="24"/>
    </row>
    <row r="3" spans="1:9" ht="15.6">
      <c r="A3" s="25" t="s">
        <v>20</v>
      </c>
      <c r="B3" s="26" t="s">
        <v>21</v>
      </c>
      <c r="C3" s="26" t="s">
        <v>22</v>
      </c>
      <c r="D3" s="26" t="s">
        <v>23</v>
      </c>
      <c r="E3" s="88" t="s">
        <v>24</v>
      </c>
      <c r="F3" s="89"/>
      <c r="G3" s="89"/>
      <c r="H3" s="90"/>
      <c r="I3" s="31">
        <f>SUM(E4:E14)</f>
        <v>15332.6</v>
      </c>
    </row>
    <row r="4" spans="1:9" ht="15.6">
      <c r="A4" s="27" t="s">
        <v>25</v>
      </c>
      <c r="B4" s="63" t="s">
        <v>26</v>
      </c>
      <c r="C4" s="63">
        <v>2</v>
      </c>
      <c r="D4" s="63" t="s">
        <v>27</v>
      </c>
      <c r="E4" s="24">
        <f>LEFT(B4,LEN(B4) -3) + (2 * LEFT(D4,LEN(D4) -3))</f>
        <v>100</v>
      </c>
      <c r="F4" s="24"/>
      <c r="G4" s="24"/>
      <c r="H4" s="24"/>
      <c r="I4" s="24"/>
    </row>
    <row r="5" spans="1:9" ht="15.6">
      <c r="A5" s="27" t="s">
        <v>28</v>
      </c>
      <c r="B5" s="63" t="s">
        <v>29</v>
      </c>
      <c r="C5" s="63">
        <v>3</v>
      </c>
      <c r="D5" s="63" t="s">
        <v>30</v>
      </c>
      <c r="E5" s="24">
        <f t="shared" ref="E5:E14" si="0">LEFT(B5,LEN(B5) -3) + (2 * LEFT(D5,LEN(D5) -3))</f>
        <v>85</v>
      </c>
      <c r="F5" s="62"/>
      <c r="G5" s="24"/>
      <c r="H5" s="24"/>
      <c r="I5" s="24"/>
    </row>
    <row r="6" spans="1:9" ht="15.6">
      <c r="A6" s="27" t="s">
        <v>31</v>
      </c>
      <c r="B6" s="63" t="s">
        <v>32</v>
      </c>
      <c r="C6" s="63">
        <v>4</v>
      </c>
      <c r="D6" s="63" t="s">
        <v>33</v>
      </c>
      <c r="E6" s="24">
        <f t="shared" si="0"/>
        <v>96</v>
      </c>
      <c r="F6" s="24"/>
      <c r="G6" s="24"/>
      <c r="H6" s="24"/>
      <c r="I6" s="24"/>
    </row>
    <row r="7" spans="1:9" ht="15.6">
      <c r="A7" s="27" t="s">
        <v>34</v>
      </c>
      <c r="B7" s="63" t="s">
        <v>35</v>
      </c>
      <c r="C7" s="63">
        <v>1</v>
      </c>
      <c r="D7" s="63" t="s">
        <v>36</v>
      </c>
      <c r="E7" s="24">
        <f t="shared" si="0"/>
        <v>88</v>
      </c>
      <c r="F7" s="24"/>
      <c r="G7" s="24"/>
      <c r="H7" s="24"/>
      <c r="I7" s="24"/>
    </row>
    <row r="8" spans="1:9" ht="15.6">
      <c r="A8" s="27" t="s">
        <v>37</v>
      </c>
      <c r="B8" s="63" t="s">
        <v>38</v>
      </c>
      <c r="C8" s="63">
        <v>2</v>
      </c>
      <c r="D8" s="63" t="s">
        <v>39</v>
      </c>
      <c r="E8" s="24">
        <f t="shared" si="0"/>
        <v>101</v>
      </c>
      <c r="F8" s="24"/>
      <c r="G8" s="24"/>
      <c r="H8" s="24"/>
      <c r="I8" s="24"/>
    </row>
    <row r="9" spans="1:9" ht="15.6">
      <c r="A9" s="27" t="s">
        <v>40</v>
      </c>
      <c r="B9" s="63" t="s">
        <v>41</v>
      </c>
      <c r="C9" s="63">
        <v>5</v>
      </c>
      <c r="D9" s="63" t="s">
        <v>42</v>
      </c>
      <c r="E9" s="24">
        <f t="shared" si="0"/>
        <v>107</v>
      </c>
      <c r="F9" s="24"/>
      <c r="G9" s="24"/>
      <c r="H9" s="24"/>
      <c r="I9" s="24"/>
    </row>
    <row r="10" spans="1:9" ht="15.6">
      <c r="A10" s="27" t="s">
        <v>43</v>
      </c>
      <c r="B10" s="63" t="s">
        <v>44</v>
      </c>
      <c r="C10" s="63">
        <v>2</v>
      </c>
      <c r="D10" s="63" t="s">
        <v>30</v>
      </c>
      <c r="E10" s="24">
        <f t="shared" si="0"/>
        <v>84</v>
      </c>
      <c r="F10" s="24"/>
      <c r="G10" s="24"/>
      <c r="H10" s="24"/>
      <c r="I10" s="24"/>
    </row>
    <row r="11" spans="1:9" ht="15.6">
      <c r="A11" s="27" t="s">
        <v>45</v>
      </c>
      <c r="B11" s="63" t="s">
        <v>46</v>
      </c>
      <c r="C11" s="63">
        <v>1</v>
      </c>
      <c r="D11" s="63" t="s">
        <v>47</v>
      </c>
      <c r="E11" s="24">
        <f t="shared" si="0"/>
        <v>95</v>
      </c>
      <c r="F11" s="24"/>
      <c r="G11" s="24"/>
      <c r="H11" s="24"/>
      <c r="I11" s="24"/>
    </row>
    <row r="12" spans="1:9" ht="15.6">
      <c r="A12" s="27" t="s">
        <v>48</v>
      </c>
      <c r="B12" s="63" t="s">
        <v>49</v>
      </c>
      <c r="C12" s="63">
        <v>3</v>
      </c>
      <c r="D12" s="63" t="s">
        <v>33</v>
      </c>
      <c r="E12" s="24">
        <f t="shared" si="0"/>
        <v>93</v>
      </c>
      <c r="F12" s="24"/>
      <c r="G12" s="24"/>
      <c r="H12" s="24"/>
      <c r="I12" s="24"/>
    </row>
    <row r="13" spans="1:9" ht="15.6">
      <c r="A13" s="29" t="s">
        <v>50</v>
      </c>
      <c r="B13" s="64" t="s">
        <v>51</v>
      </c>
      <c r="C13" s="63">
        <v>4</v>
      </c>
      <c r="D13" s="63" t="s">
        <v>52</v>
      </c>
      <c r="E13" s="24">
        <f t="shared" si="0"/>
        <v>83.6</v>
      </c>
      <c r="F13" s="24"/>
      <c r="G13" s="24"/>
      <c r="H13" s="24"/>
      <c r="I13" s="24"/>
    </row>
    <row r="14" spans="1:9" ht="15.6">
      <c r="A14" s="30" t="s">
        <v>53</v>
      </c>
      <c r="B14" s="65" t="s">
        <v>54</v>
      </c>
      <c r="C14" s="66">
        <v>5</v>
      </c>
      <c r="D14" s="67" t="s">
        <v>55</v>
      </c>
      <c r="E14" s="24">
        <f t="shared" si="0"/>
        <v>14400</v>
      </c>
      <c r="F14" s="24"/>
      <c r="G14" s="24"/>
      <c r="H14" s="24"/>
      <c r="I14" s="24"/>
    </row>
  </sheetData>
  <mergeCells count="2">
    <mergeCell ref="A1:D2"/>
    <mergeCell ref="E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28EA-4AA3-834D-8CFA-E538EB969EB1}">
  <dimension ref="A1:G13"/>
  <sheetViews>
    <sheetView workbookViewId="0">
      <selection activeCell="F17" sqref="F17"/>
    </sheetView>
  </sheetViews>
  <sheetFormatPr defaultColWidth="10.90625" defaultRowHeight="15"/>
  <cols>
    <col min="3" max="3" width="12.6328125" bestFit="1" customWidth="1"/>
    <col min="5" max="5" width="17.6328125" bestFit="1" customWidth="1"/>
    <col min="6" max="6" width="13.453125" bestFit="1" customWidth="1"/>
  </cols>
  <sheetData>
    <row r="1" spans="1:7" ht="15.6">
      <c r="A1" s="91" t="s">
        <v>56</v>
      </c>
      <c r="B1" s="92"/>
      <c r="C1" s="92"/>
      <c r="D1" s="92"/>
      <c r="E1" s="93"/>
      <c r="F1" s="24"/>
      <c r="G1" s="24"/>
    </row>
    <row r="2" spans="1:7" ht="15.6">
      <c r="A2" s="94"/>
      <c r="B2" s="95"/>
      <c r="C2" s="95"/>
      <c r="D2" s="95"/>
      <c r="E2" s="96"/>
      <c r="F2" s="24"/>
      <c r="G2" s="24"/>
    </row>
    <row r="3" spans="1:7" ht="15.6">
      <c r="A3" s="32" t="s">
        <v>57</v>
      </c>
      <c r="B3" s="33" t="s">
        <v>7</v>
      </c>
      <c r="C3" s="33" t="s">
        <v>58</v>
      </c>
      <c r="D3" s="33" t="s">
        <v>59</v>
      </c>
      <c r="E3" s="33" t="s">
        <v>60</v>
      </c>
      <c r="F3" s="24"/>
      <c r="G3" s="24"/>
    </row>
    <row r="4" spans="1:7" ht="15.6">
      <c r="A4" s="27" t="s">
        <v>25</v>
      </c>
      <c r="B4" s="28">
        <v>21</v>
      </c>
      <c r="C4" s="28" t="s">
        <v>61</v>
      </c>
      <c r="D4" s="28">
        <v>30</v>
      </c>
      <c r="E4" s="75" t="str">
        <f>IF( D4&gt;$G$7-1,"vyhovel","nevyhovel")</f>
        <v>nevyhovel</v>
      </c>
      <c r="F4" s="34" t="s">
        <v>62</v>
      </c>
      <c r="G4" s="34">
        <v>0</v>
      </c>
    </row>
    <row r="5" spans="1:7" ht="15.6">
      <c r="A5" s="27" t="s">
        <v>28</v>
      </c>
      <c r="B5" s="28">
        <v>25</v>
      </c>
      <c r="C5" s="28" t="s">
        <v>63</v>
      </c>
      <c r="D5" s="28">
        <v>15</v>
      </c>
      <c r="E5" s="75" t="str">
        <f t="shared" ref="E5:E13" si="0">IF( D5&gt;$G$7-1,"vyhovel","nevyhovel")</f>
        <v>nevyhovel</v>
      </c>
      <c r="F5" s="28" t="s">
        <v>64</v>
      </c>
      <c r="G5" s="28">
        <v>50</v>
      </c>
    </row>
    <row r="6" spans="1:7" ht="15.6">
      <c r="A6" s="27" t="s">
        <v>31</v>
      </c>
      <c r="B6" s="28">
        <v>23</v>
      </c>
      <c r="C6" s="28" t="s">
        <v>65</v>
      </c>
      <c r="D6" s="28">
        <v>25</v>
      </c>
      <c r="E6" s="75" t="str">
        <f t="shared" si="0"/>
        <v>nevyhovel</v>
      </c>
      <c r="F6" s="24"/>
      <c r="G6" s="24"/>
    </row>
    <row r="7" spans="1:7" ht="15.6">
      <c r="A7" s="27" t="s">
        <v>34</v>
      </c>
      <c r="B7" s="28">
        <v>18</v>
      </c>
      <c r="C7" s="28" t="s">
        <v>66</v>
      </c>
      <c r="D7" s="28">
        <v>47</v>
      </c>
      <c r="E7" s="75" t="str">
        <f t="shared" si="0"/>
        <v>vyhovel</v>
      </c>
      <c r="F7" s="24" t="s">
        <v>171</v>
      </c>
      <c r="G7" s="24">
        <v>40</v>
      </c>
    </row>
    <row r="8" spans="1:7" ht="15.6">
      <c r="A8" s="27" t="s">
        <v>37</v>
      </c>
      <c r="B8" s="28">
        <v>19</v>
      </c>
      <c r="C8" s="28" t="s">
        <v>67</v>
      </c>
      <c r="D8" s="28">
        <v>26</v>
      </c>
      <c r="E8" s="75" t="str">
        <f t="shared" si="0"/>
        <v>nevyhovel</v>
      </c>
      <c r="F8" s="24"/>
      <c r="G8" s="24"/>
    </row>
    <row r="9" spans="1:7" ht="15.6">
      <c r="A9" s="27" t="s">
        <v>40</v>
      </c>
      <c r="B9" s="28">
        <v>20</v>
      </c>
      <c r="C9" s="28" t="s">
        <v>68</v>
      </c>
      <c r="D9" s="28">
        <v>0</v>
      </c>
      <c r="E9" s="75" t="str">
        <f t="shared" si="0"/>
        <v>nevyhovel</v>
      </c>
      <c r="F9" s="24"/>
      <c r="G9" s="24"/>
    </row>
    <row r="10" spans="1:7" ht="15.6">
      <c r="A10" s="27" t="s">
        <v>43</v>
      </c>
      <c r="B10" s="28">
        <v>21</v>
      </c>
      <c r="C10" s="28" t="s">
        <v>69</v>
      </c>
      <c r="D10" s="28">
        <v>39</v>
      </c>
      <c r="E10" s="75" t="str">
        <f t="shared" si="0"/>
        <v>nevyhovel</v>
      </c>
      <c r="F10" s="24"/>
      <c r="G10" s="24"/>
    </row>
    <row r="11" spans="1:7" ht="15.6">
      <c r="A11" s="27" t="s">
        <v>45</v>
      </c>
      <c r="B11" s="28">
        <v>17</v>
      </c>
      <c r="C11" s="28" t="s">
        <v>70</v>
      </c>
      <c r="D11" s="28">
        <v>29</v>
      </c>
      <c r="E11" s="75" t="str">
        <f t="shared" si="0"/>
        <v>nevyhovel</v>
      </c>
      <c r="F11" s="24"/>
      <c r="G11" s="24"/>
    </row>
    <row r="12" spans="1:7" ht="15.6">
      <c r="A12" s="27" t="s">
        <v>48</v>
      </c>
      <c r="B12" s="28">
        <v>22</v>
      </c>
      <c r="C12" s="28" t="s">
        <v>71</v>
      </c>
      <c r="D12" s="28">
        <v>38</v>
      </c>
      <c r="E12" s="75" t="str">
        <f t="shared" si="0"/>
        <v>nevyhovel</v>
      </c>
      <c r="F12" s="24"/>
      <c r="G12" s="24"/>
    </row>
    <row r="13" spans="1:7" ht="15.6">
      <c r="A13" s="27" t="s">
        <v>50</v>
      </c>
      <c r="B13" s="28">
        <v>23</v>
      </c>
      <c r="C13" s="28" t="s">
        <v>72</v>
      </c>
      <c r="D13" s="28">
        <v>50</v>
      </c>
      <c r="E13" s="75" t="str">
        <f t="shared" si="0"/>
        <v>vyhovel</v>
      </c>
      <c r="F13" s="24"/>
      <c r="G13" s="24"/>
    </row>
  </sheetData>
  <mergeCells count="1">
    <mergeCell ref="A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0D54-E80F-DF49-8D21-7041BC41F794}">
  <dimension ref="A1:G13"/>
  <sheetViews>
    <sheetView workbookViewId="0">
      <selection activeCell="G9" sqref="G9"/>
    </sheetView>
  </sheetViews>
  <sheetFormatPr defaultColWidth="10.90625" defaultRowHeight="15"/>
  <cols>
    <col min="1" max="1" width="11.453125" bestFit="1" customWidth="1"/>
    <col min="2" max="2" width="22" bestFit="1" customWidth="1"/>
    <col min="4" max="4" width="16.81640625" bestFit="1" customWidth="1"/>
    <col min="6" max="6" width="61.6328125" bestFit="1" customWidth="1"/>
  </cols>
  <sheetData>
    <row r="1" spans="1:7" ht="18" thickBot="1">
      <c r="A1" s="35" t="s">
        <v>73</v>
      </c>
      <c r="B1" s="36" t="s">
        <v>74</v>
      </c>
      <c r="C1" s="37" t="s">
        <v>75</v>
      </c>
      <c r="D1" s="38" t="s">
        <v>76</v>
      </c>
      <c r="E1" s="39"/>
      <c r="F1" s="40" t="s">
        <v>77</v>
      </c>
      <c r="G1" s="39"/>
    </row>
    <row r="2" spans="1:7" ht="16.2" thickTop="1">
      <c r="A2" s="41">
        <v>43252</v>
      </c>
      <c r="B2" s="42">
        <v>65</v>
      </c>
      <c r="C2" s="43" t="s">
        <v>78</v>
      </c>
      <c r="D2" s="44" t="s">
        <v>79</v>
      </c>
      <c r="E2" s="39"/>
      <c r="F2" s="45" t="s">
        <v>80</v>
      </c>
      <c r="G2" s="46">
        <f>COUNTIF(B1:B10, "&gt;50")</f>
        <v>4</v>
      </c>
    </row>
    <row r="3" spans="1:7" ht="15.6">
      <c r="A3" s="47">
        <v>43252</v>
      </c>
      <c r="B3" s="48">
        <v>72</v>
      </c>
      <c r="C3" s="49" t="s">
        <v>78</v>
      </c>
      <c r="D3" s="50" t="s">
        <v>81</v>
      </c>
      <c r="E3" s="51"/>
      <c r="F3" s="52" t="s">
        <v>82</v>
      </c>
      <c r="G3" s="53">
        <f>COUNTIF(B2:B10, "&gt;" &amp; B12)</f>
        <v>4</v>
      </c>
    </row>
    <row r="4" spans="1:7" ht="15.6">
      <c r="A4" s="47">
        <v>43282</v>
      </c>
      <c r="B4" s="48">
        <v>45</v>
      </c>
      <c r="C4" s="49" t="s">
        <v>83</v>
      </c>
      <c r="D4" s="50" t="s">
        <v>84</v>
      </c>
      <c r="E4" s="54"/>
      <c r="F4" s="52" t="s">
        <v>85</v>
      </c>
      <c r="G4" s="53">
        <f>COUNTIF(B1:B10, B13)</f>
        <v>4</v>
      </c>
    </row>
    <row r="5" spans="1:7" ht="15.6">
      <c r="A5" s="47">
        <v>43282</v>
      </c>
      <c r="B5" s="48">
        <v>37</v>
      </c>
      <c r="C5" s="49" t="s">
        <v>78</v>
      </c>
      <c r="D5" s="50" t="s">
        <v>79</v>
      </c>
      <c r="E5" s="54"/>
      <c r="F5" s="52" t="s">
        <v>86</v>
      </c>
      <c r="G5" s="53">
        <f>SUMIF(A2:A10, "júl 2018", B2:B10)</f>
        <v>114</v>
      </c>
    </row>
    <row r="6" spans="1:7" ht="15.6">
      <c r="A6" s="47">
        <v>43282</v>
      </c>
      <c r="B6" s="48">
        <v>32</v>
      </c>
      <c r="C6" s="49" t="s">
        <v>78</v>
      </c>
      <c r="D6" s="50" t="s">
        <v>87</v>
      </c>
      <c r="E6" s="54"/>
      <c r="F6" s="52" t="s">
        <v>88</v>
      </c>
      <c r="G6" s="53">
        <f>AVERAGEIF(A2:A10, "august 2018", B2:B10)</f>
        <v>61</v>
      </c>
    </row>
    <row r="7" spans="1:7" ht="15.6">
      <c r="A7" s="47">
        <v>43313</v>
      </c>
      <c r="B7" s="48">
        <v>80</v>
      </c>
      <c r="C7" s="49" t="s">
        <v>78</v>
      </c>
      <c r="D7" s="50" t="s">
        <v>81</v>
      </c>
      <c r="E7" s="39"/>
      <c r="F7" s="52" t="s">
        <v>89</v>
      </c>
      <c r="G7" s="53">
        <f>COUNTIFS(A2:A10, "august 2018", B2:B10, "&lt;70")</f>
        <v>2</v>
      </c>
    </row>
    <row r="8" spans="1:7" ht="15.6">
      <c r="A8" s="47">
        <v>43313</v>
      </c>
      <c r="B8" s="48">
        <v>45</v>
      </c>
      <c r="C8" s="49" t="s">
        <v>78</v>
      </c>
      <c r="D8" s="50" t="s">
        <v>90</v>
      </c>
      <c r="E8" s="39"/>
      <c r="F8" s="52" t="s">
        <v>91</v>
      </c>
      <c r="G8" s="53">
        <f>SUMIFS(B2:B10, A2:A10, "august 2018", C2:C10, "CH")</f>
        <v>212</v>
      </c>
    </row>
    <row r="9" spans="1:7" ht="16.2" thickBot="1">
      <c r="A9" s="47">
        <v>43313</v>
      </c>
      <c r="B9" s="48">
        <v>32</v>
      </c>
      <c r="C9" s="49" t="s">
        <v>83</v>
      </c>
      <c r="D9" s="50" t="s">
        <v>84</v>
      </c>
      <c r="E9" s="39"/>
      <c r="F9" s="55" t="s">
        <v>92</v>
      </c>
      <c r="G9" s="56">
        <f>AVERAGEIFS(B2:B10, A2:A10, "&gt;=júl 2018", C2:C10, "CH")</f>
        <v>56.2</v>
      </c>
    </row>
    <row r="10" spans="1:7" ht="16.2" thickBot="1">
      <c r="A10" s="57">
        <v>43313</v>
      </c>
      <c r="B10" s="58">
        <v>87</v>
      </c>
      <c r="C10" s="59" t="s">
        <v>78</v>
      </c>
      <c r="D10" s="60" t="s">
        <v>93</v>
      </c>
      <c r="E10" s="39" t="s">
        <v>94</v>
      </c>
      <c r="F10" s="39"/>
      <c r="G10" s="39"/>
    </row>
    <row r="11" spans="1:7" ht="15.6">
      <c r="A11" s="39"/>
      <c r="B11" s="39"/>
      <c r="C11" s="39"/>
      <c r="D11" s="39"/>
      <c r="E11" s="39"/>
      <c r="F11" s="39"/>
      <c r="G11" s="39"/>
    </row>
    <row r="12" spans="1:7" ht="15.6">
      <c r="A12" s="97" t="s">
        <v>95</v>
      </c>
      <c r="B12" s="61">
        <v>50</v>
      </c>
      <c r="C12" s="39"/>
      <c r="D12" s="39"/>
      <c r="E12" s="39"/>
      <c r="F12" s="39"/>
      <c r="G12" s="39"/>
    </row>
    <row r="13" spans="1:7" ht="15.6">
      <c r="A13" s="98"/>
      <c r="B13" s="61" t="s">
        <v>96</v>
      </c>
      <c r="C13" s="39"/>
      <c r="D13" s="39"/>
      <c r="E13" s="39"/>
      <c r="F13" s="39"/>
      <c r="G13" s="39"/>
    </row>
  </sheetData>
  <mergeCells count="1">
    <mergeCell ref="A12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D1A4-ED2D-BE4B-A161-A838BECA7EEC}">
  <dimension ref="A1:K32"/>
  <sheetViews>
    <sheetView zoomScale="78" workbookViewId="0">
      <selection activeCell="J9" sqref="J9"/>
    </sheetView>
  </sheetViews>
  <sheetFormatPr defaultColWidth="10.90625" defaultRowHeight="15"/>
  <cols>
    <col min="1" max="1" width="8.6328125" bestFit="1" customWidth="1"/>
    <col min="2" max="2" width="21.26953125" bestFit="1" customWidth="1"/>
    <col min="3" max="3" width="14.54296875" bestFit="1" customWidth="1"/>
    <col min="4" max="4" width="12.81640625" bestFit="1" customWidth="1"/>
    <col min="5" max="5" width="14.6328125" bestFit="1" customWidth="1"/>
  </cols>
  <sheetData>
    <row r="1" spans="1:11" ht="16.2" thickBot="1">
      <c r="A1" s="72" t="s">
        <v>98</v>
      </c>
      <c r="B1" s="73" t="s">
        <v>99</v>
      </c>
      <c r="C1" s="73" t="s">
        <v>100</v>
      </c>
      <c r="D1" s="73" t="s">
        <v>101</v>
      </c>
      <c r="E1" s="73" t="s">
        <v>102</v>
      </c>
      <c r="F1" s="74" t="s">
        <v>103</v>
      </c>
      <c r="K1" t="s">
        <v>97</v>
      </c>
    </row>
    <row r="2" spans="1:11">
      <c r="A2" s="68" t="s">
        <v>104</v>
      </c>
      <c r="B2" s="68" t="s">
        <v>105</v>
      </c>
      <c r="C2" s="68">
        <v>44781</v>
      </c>
      <c r="D2" s="69">
        <v>44378</v>
      </c>
      <c r="E2" s="68" t="s">
        <v>106</v>
      </c>
      <c r="F2" s="68" t="s">
        <v>107</v>
      </c>
    </row>
    <row r="3" spans="1:11">
      <c r="A3" s="70" t="s">
        <v>108</v>
      </c>
      <c r="B3" s="70" t="s">
        <v>109</v>
      </c>
      <c r="C3" s="70">
        <v>22141</v>
      </c>
      <c r="D3" s="71">
        <v>40273</v>
      </c>
      <c r="E3" s="70" t="s">
        <v>110</v>
      </c>
      <c r="F3" s="70" t="s">
        <v>111</v>
      </c>
    </row>
    <row r="4" spans="1:11">
      <c r="A4" s="70" t="s">
        <v>112</v>
      </c>
      <c r="B4" s="70" t="s">
        <v>113</v>
      </c>
      <c r="C4" s="70">
        <v>1340</v>
      </c>
      <c r="D4" s="71">
        <v>39128</v>
      </c>
      <c r="E4" s="70" t="s">
        <v>114</v>
      </c>
      <c r="F4" s="70" t="s">
        <v>107</v>
      </c>
    </row>
    <row r="5" spans="1:11">
      <c r="A5" s="70" t="s">
        <v>115</v>
      </c>
      <c r="B5" s="70" t="s">
        <v>116</v>
      </c>
      <c r="C5" s="70">
        <v>54412</v>
      </c>
      <c r="D5" s="71">
        <v>44805</v>
      </c>
      <c r="E5" s="70" t="s">
        <v>117</v>
      </c>
      <c r="F5" s="70" t="s">
        <v>118</v>
      </c>
    </row>
    <row r="6" spans="1:11">
      <c r="A6" s="70" t="s">
        <v>119</v>
      </c>
      <c r="B6" s="70" t="s">
        <v>120</v>
      </c>
      <c r="C6" s="70">
        <v>44782</v>
      </c>
      <c r="D6" s="71">
        <v>44378</v>
      </c>
      <c r="E6" s="70" t="s">
        <v>121</v>
      </c>
      <c r="F6" s="70" t="s">
        <v>122</v>
      </c>
    </row>
    <row r="7" spans="1:11">
      <c r="A7" s="70" t="s">
        <v>123</v>
      </c>
      <c r="B7" s="70" t="s">
        <v>124</v>
      </c>
      <c r="C7" s="70">
        <v>22741</v>
      </c>
      <c r="D7" s="71">
        <v>40940</v>
      </c>
      <c r="E7" s="70" t="s">
        <v>106</v>
      </c>
      <c r="F7" s="70" t="s">
        <v>107</v>
      </c>
    </row>
    <row r="8" spans="1:11">
      <c r="A8" s="70" t="s">
        <v>125</v>
      </c>
      <c r="B8" s="70" t="s">
        <v>126</v>
      </c>
      <c r="C8" s="70">
        <v>34514</v>
      </c>
      <c r="D8" s="71">
        <v>41348</v>
      </c>
      <c r="E8" s="70" t="s">
        <v>127</v>
      </c>
      <c r="F8" s="70" t="s">
        <v>111</v>
      </c>
    </row>
    <row r="9" spans="1:11">
      <c r="A9" s="70" t="s">
        <v>128</v>
      </c>
      <c r="B9" s="70" t="s">
        <v>129</v>
      </c>
      <c r="C9" s="70">
        <v>44326</v>
      </c>
      <c r="D9" s="71">
        <v>44788</v>
      </c>
      <c r="E9" s="70" t="s">
        <v>117</v>
      </c>
      <c r="F9" s="70" t="s">
        <v>107</v>
      </c>
    </row>
    <row r="10" spans="1:11">
      <c r="A10" s="70" t="s">
        <v>130</v>
      </c>
      <c r="B10" s="70" t="s">
        <v>131</v>
      </c>
      <c r="C10" s="70">
        <v>28147</v>
      </c>
      <c r="D10" s="71">
        <v>43617</v>
      </c>
      <c r="E10" s="70" t="s">
        <v>132</v>
      </c>
      <c r="F10" s="70" t="s">
        <v>111</v>
      </c>
    </row>
    <row r="11" spans="1:11">
      <c r="A11" s="70" t="s">
        <v>133</v>
      </c>
      <c r="B11" s="70" t="s">
        <v>134</v>
      </c>
      <c r="C11" s="70">
        <v>48522</v>
      </c>
      <c r="D11" s="71">
        <v>43617</v>
      </c>
      <c r="E11" s="70" t="s">
        <v>114</v>
      </c>
      <c r="F11" s="70" t="s">
        <v>107</v>
      </c>
    </row>
    <row r="12" spans="1:11">
      <c r="A12" s="70" t="s">
        <v>135</v>
      </c>
      <c r="B12" s="70" t="s">
        <v>136</v>
      </c>
      <c r="C12" s="70">
        <v>14432</v>
      </c>
      <c r="D12" s="71">
        <v>42323</v>
      </c>
      <c r="E12" s="70" t="s">
        <v>106</v>
      </c>
      <c r="F12" s="70" t="s">
        <v>107</v>
      </c>
    </row>
    <row r="13" spans="1:11">
      <c r="A13" s="70" t="s">
        <v>137</v>
      </c>
      <c r="B13" s="70" t="s">
        <v>138</v>
      </c>
      <c r="C13" s="70">
        <v>98562</v>
      </c>
      <c r="D13" s="71">
        <v>41214</v>
      </c>
      <c r="E13" s="70" t="s">
        <v>110</v>
      </c>
      <c r="F13" s="70" t="s">
        <v>111</v>
      </c>
    </row>
    <row r="14" spans="1:11">
      <c r="A14" s="70" t="s">
        <v>28</v>
      </c>
      <c r="B14" s="70" t="s">
        <v>139</v>
      </c>
      <c r="C14" s="70">
        <v>44121</v>
      </c>
      <c r="D14" s="71">
        <v>39569</v>
      </c>
      <c r="E14" s="70" t="s">
        <v>140</v>
      </c>
      <c r="F14" s="70" t="s">
        <v>107</v>
      </c>
    </row>
    <row r="15" spans="1:11">
      <c r="A15" s="70" t="s">
        <v>141</v>
      </c>
      <c r="B15" s="70" t="s">
        <v>142</v>
      </c>
      <c r="C15" s="70">
        <v>65233</v>
      </c>
      <c r="D15" s="71">
        <v>44819</v>
      </c>
      <c r="E15" s="70" t="s">
        <v>114</v>
      </c>
      <c r="F15" s="70" t="s">
        <v>107</v>
      </c>
    </row>
    <row r="16" spans="1:11">
      <c r="A16" s="70" t="s">
        <v>143</v>
      </c>
      <c r="B16" s="70" t="s">
        <v>144</v>
      </c>
      <c r="C16" s="70">
        <v>52141</v>
      </c>
      <c r="D16" s="71">
        <v>39387</v>
      </c>
      <c r="E16" s="70" t="s">
        <v>127</v>
      </c>
      <c r="F16" s="70" t="s">
        <v>111</v>
      </c>
    </row>
    <row r="17" spans="1:6">
      <c r="A17" s="70" t="s">
        <v>145</v>
      </c>
      <c r="B17" s="70" t="s">
        <v>146</v>
      </c>
      <c r="C17" s="70">
        <v>96524</v>
      </c>
      <c r="D17" s="71">
        <v>44044</v>
      </c>
      <c r="E17" s="70" t="s">
        <v>117</v>
      </c>
      <c r="F17" s="70" t="s">
        <v>107</v>
      </c>
    </row>
    <row r="18" spans="1:6">
      <c r="A18" s="70" t="s">
        <v>147</v>
      </c>
      <c r="B18" s="70" t="s">
        <v>148</v>
      </c>
      <c r="C18" s="70">
        <v>85265</v>
      </c>
      <c r="D18" s="71">
        <v>44545</v>
      </c>
      <c r="E18" s="70" t="s">
        <v>106</v>
      </c>
      <c r="F18" s="70" t="s">
        <v>107</v>
      </c>
    </row>
    <row r="19" spans="1:6">
      <c r="A19" s="70" t="s">
        <v>37</v>
      </c>
      <c r="B19" s="70" t="s">
        <v>149</v>
      </c>
      <c r="C19" s="70">
        <v>88542</v>
      </c>
      <c r="D19" s="71">
        <v>44545</v>
      </c>
      <c r="E19" s="70" t="s">
        <v>150</v>
      </c>
      <c r="F19" s="70" t="s">
        <v>111</v>
      </c>
    </row>
    <row r="20" spans="1:6">
      <c r="A20" s="70" t="s">
        <v>151</v>
      </c>
      <c r="B20" s="70" t="s">
        <v>152</v>
      </c>
      <c r="C20" s="70">
        <v>44524</v>
      </c>
      <c r="D20" s="71">
        <v>43174</v>
      </c>
      <c r="E20" s="70" t="s">
        <v>150</v>
      </c>
      <c r="F20" s="70" t="s">
        <v>111</v>
      </c>
    </row>
    <row r="21" spans="1:6">
      <c r="A21" s="70" t="s">
        <v>153</v>
      </c>
      <c r="B21" s="70" t="s">
        <v>154</v>
      </c>
      <c r="C21" s="70">
        <v>44658</v>
      </c>
      <c r="D21" s="71">
        <v>42870</v>
      </c>
      <c r="E21" s="70" t="s">
        <v>117</v>
      </c>
      <c r="F21" s="70" t="s">
        <v>107</v>
      </c>
    </row>
    <row r="22" spans="1:6">
      <c r="A22" s="70" t="s">
        <v>155</v>
      </c>
      <c r="B22" s="70" t="s">
        <v>156</v>
      </c>
      <c r="C22" s="70">
        <v>56987</v>
      </c>
      <c r="D22" s="71">
        <v>43983</v>
      </c>
      <c r="E22" s="70" t="s">
        <v>117</v>
      </c>
      <c r="F22" s="70" t="s">
        <v>107</v>
      </c>
    </row>
    <row r="23" spans="1:6">
      <c r="A23" s="70" t="s">
        <v>157</v>
      </c>
      <c r="B23" s="70" t="s">
        <v>158</v>
      </c>
      <c r="C23" s="70">
        <v>46587</v>
      </c>
      <c r="D23" s="71">
        <v>43497</v>
      </c>
      <c r="E23" s="70" t="s">
        <v>114</v>
      </c>
      <c r="F23" s="70" t="s">
        <v>107</v>
      </c>
    </row>
    <row r="24" spans="1:6">
      <c r="A24" s="70" t="s">
        <v>50</v>
      </c>
      <c r="B24" s="70" t="s">
        <v>159</v>
      </c>
      <c r="C24" s="70">
        <v>63524</v>
      </c>
      <c r="D24" s="71">
        <v>42505</v>
      </c>
      <c r="E24" s="70" t="s">
        <v>114</v>
      </c>
      <c r="F24" s="70" t="s">
        <v>107</v>
      </c>
    </row>
    <row r="25" spans="1:6">
      <c r="A25" s="70" t="s">
        <v>25</v>
      </c>
      <c r="B25" s="70" t="s">
        <v>160</v>
      </c>
      <c r="C25" s="70">
        <v>42515</v>
      </c>
      <c r="D25" s="71">
        <v>43678</v>
      </c>
      <c r="E25" s="70" t="s">
        <v>110</v>
      </c>
      <c r="F25" s="70" t="s">
        <v>111</v>
      </c>
    </row>
    <row r="26" spans="1:6">
      <c r="A26" s="70" t="s">
        <v>161</v>
      </c>
      <c r="B26" s="70" t="s">
        <v>162</v>
      </c>
      <c r="C26" s="70">
        <v>46215</v>
      </c>
      <c r="D26" s="71">
        <v>44819</v>
      </c>
      <c r="E26" s="70" t="s">
        <v>106</v>
      </c>
      <c r="F26" s="70" t="s">
        <v>107</v>
      </c>
    </row>
    <row r="27" spans="1:6">
      <c r="A27" s="70" t="s">
        <v>163</v>
      </c>
      <c r="B27" s="70" t="s">
        <v>164</v>
      </c>
      <c r="C27" s="70">
        <v>75412</v>
      </c>
      <c r="D27" s="71">
        <v>44805</v>
      </c>
      <c r="E27" s="70" t="s">
        <v>110</v>
      </c>
      <c r="F27" s="70" t="s">
        <v>111</v>
      </c>
    </row>
    <row r="28" spans="1:6">
      <c r="A28" s="70" t="s">
        <v>123</v>
      </c>
      <c r="B28" s="70" t="s">
        <v>124</v>
      </c>
      <c r="C28" s="70">
        <v>22741</v>
      </c>
      <c r="D28" s="71">
        <v>40940</v>
      </c>
      <c r="E28" s="70" t="s">
        <v>106</v>
      </c>
      <c r="F28" s="70" t="s">
        <v>107</v>
      </c>
    </row>
    <row r="29" spans="1:6">
      <c r="A29" s="70" t="s">
        <v>25</v>
      </c>
      <c r="B29" s="70" t="s">
        <v>165</v>
      </c>
      <c r="C29" s="70">
        <v>48851</v>
      </c>
      <c r="D29" s="71">
        <v>44454</v>
      </c>
      <c r="E29" s="70" t="s">
        <v>106</v>
      </c>
      <c r="F29" s="70" t="s">
        <v>107</v>
      </c>
    </row>
    <row r="30" spans="1:6">
      <c r="A30" s="70" t="s">
        <v>166</v>
      </c>
      <c r="B30" s="70" t="s">
        <v>167</v>
      </c>
      <c r="C30" s="70">
        <v>49521</v>
      </c>
      <c r="D30" s="71">
        <v>42200</v>
      </c>
      <c r="E30" s="70" t="s">
        <v>117</v>
      </c>
      <c r="F30" s="70" t="s">
        <v>107</v>
      </c>
    </row>
    <row r="31" spans="1:6">
      <c r="A31" s="70" t="s">
        <v>168</v>
      </c>
      <c r="B31" s="70" t="s">
        <v>156</v>
      </c>
      <c r="C31" s="70">
        <v>72145</v>
      </c>
      <c r="D31" s="71">
        <v>41897</v>
      </c>
      <c r="E31" s="70" t="s">
        <v>114</v>
      </c>
      <c r="F31" s="70" t="s">
        <v>107</v>
      </c>
    </row>
    <row r="32" spans="1:6">
      <c r="A32" s="70" t="s">
        <v>169</v>
      </c>
      <c r="B32" s="70" t="s">
        <v>170</v>
      </c>
      <c r="C32" s="70">
        <v>65478</v>
      </c>
      <c r="D32" s="71">
        <v>42588</v>
      </c>
      <c r="E32" s="70" t="s">
        <v>150</v>
      </c>
      <c r="F32" s="70" t="s">
        <v>122</v>
      </c>
    </row>
  </sheetData>
  <conditionalFormatting sqref="A2:F32">
    <cfRule type="expression" dxfId="0" priority="1">
      <formula>DATEDIF($D2, TODAY(), "Y") &gt; 6</formula>
    </cfRule>
  </conditionalFormatting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Autobazar</vt:lpstr>
      <vt:lpstr>Lietadlo</vt:lpstr>
      <vt:lpstr>Plavci</vt:lpstr>
      <vt:lpstr>Brigadnici</vt:lpstr>
      <vt:lpstr>Zamestnanci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Cicvara, Matus</dc:creator>
  <cp:lastModifiedBy>Papaj, Matej</cp:lastModifiedBy>
  <dcterms:created xsi:type="dcterms:W3CDTF">2024-10-16T06:02:05Z</dcterms:created>
  <dcterms:modified xsi:type="dcterms:W3CDTF">2024-10-16T07:18:55Z</dcterms:modified>
</cp:coreProperties>
</file>