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elekom-my.sharepoint.de/personal/matej_papaj_t-systems_com/Documents/Desktop/skola/school/v T/Spracovanie informácií (SIN)/"/>
    </mc:Choice>
  </mc:AlternateContent>
  <xr:revisionPtr revIDLastSave="200" documentId="13_ncr:1_{76E5A94F-0A01-8141-AA45-FF979758527C}" xr6:coauthVersionLast="47" xr6:coauthVersionMax="47" xr10:uidLastSave="{0A148484-F580-4037-B4EC-0EB04B16F0F7}"/>
  <bookViews>
    <workbookView xWindow="-108" yWindow="-108" windowWidth="23256" windowHeight="12456" tabRatio="679" activeTab="6" xr2:uid="{00000000-000D-0000-FFFF-FFFF00000000}"/>
  </bookViews>
  <sheets>
    <sheet name="Tržba" sheetId="13" r:id="rId1"/>
    <sheet name="LED žiarovky" sheetId="17" r:id="rId2"/>
    <sheet name="Voľby VÚC" sheetId="14" r:id="rId3"/>
    <sheet name="Vývoz a dovoz SR" sheetId="18" r:id="rId4"/>
    <sheet name="Obchodná prirážka" sheetId="19" r:id="rId5"/>
    <sheet name="Násobilka" sheetId="20" r:id="rId6"/>
    <sheet name="BMI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5" l="1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C13" i="15"/>
  <c r="C6" i="20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7" i="20"/>
  <c r="D7" i="20"/>
  <c r="E7" i="20"/>
  <c r="F7" i="20"/>
  <c r="G7" i="20"/>
  <c r="H7" i="20"/>
  <c r="I7" i="20"/>
  <c r="J7" i="20"/>
  <c r="K7" i="20"/>
  <c r="L7" i="20"/>
  <c r="C8" i="20"/>
  <c r="D8" i="20"/>
  <c r="E8" i="20"/>
  <c r="F8" i="20"/>
  <c r="G8" i="20"/>
  <c r="H8" i="20"/>
  <c r="I8" i="20"/>
  <c r="J8" i="20"/>
  <c r="K8" i="20"/>
  <c r="L8" i="20"/>
  <c r="C9" i="20"/>
  <c r="D9" i="20"/>
  <c r="E9" i="20"/>
  <c r="F9" i="20"/>
  <c r="G9" i="20"/>
  <c r="H9" i="20"/>
  <c r="I9" i="20"/>
  <c r="J9" i="20"/>
  <c r="K9" i="20"/>
  <c r="L9" i="20"/>
  <c r="C10" i="20"/>
  <c r="D10" i="20"/>
  <c r="E10" i="20"/>
  <c r="F10" i="20"/>
  <c r="G10" i="20"/>
  <c r="H10" i="20"/>
  <c r="I10" i="20"/>
  <c r="J10" i="20"/>
  <c r="K10" i="20"/>
  <c r="L10" i="20"/>
  <c r="C11" i="20"/>
  <c r="D11" i="20"/>
  <c r="E11" i="20"/>
  <c r="F11" i="20"/>
  <c r="G11" i="20"/>
  <c r="H11" i="20"/>
  <c r="I11" i="20"/>
  <c r="J11" i="20"/>
  <c r="K11" i="20"/>
  <c r="L11" i="20"/>
  <c r="C12" i="20"/>
  <c r="D12" i="20"/>
  <c r="E12" i="20"/>
  <c r="F12" i="20"/>
  <c r="G12" i="20"/>
  <c r="H12" i="20"/>
  <c r="I12" i="20"/>
  <c r="J12" i="20"/>
  <c r="K12" i="20"/>
  <c r="L12" i="20"/>
  <c r="C13" i="20"/>
  <c r="D13" i="20"/>
  <c r="E13" i="20"/>
  <c r="F13" i="20"/>
  <c r="G13" i="20"/>
  <c r="H13" i="20"/>
  <c r="I13" i="20"/>
  <c r="J13" i="20"/>
  <c r="K13" i="20"/>
  <c r="L13" i="20"/>
  <c r="C14" i="20"/>
  <c r="D14" i="20"/>
  <c r="E14" i="20"/>
  <c r="F14" i="20"/>
  <c r="G14" i="20"/>
  <c r="H14" i="20"/>
  <c r="I14" i="20"/>
  <c r="J14" i="20"/>
  <c r="K14" i="20"/>
  <c r="L14" i="20"/>
  <c r="C15" i="20"/>
  <c r="D15" i="20"/>
  <c r="E15" i="20"/>
  <c r="F15" i="20"/>
  <c r="G15" i="20"/>
  <c r="H15" i="20"/>
  <c r="I15" i="20"/>
  <c r="J15" i="20"/>
  <c r="K15" i="20"/>
  <c r="L15" i="20"/>
  <c r="D6" i="20"/>
  <c r="E6" i="20"/>
  <c r="F6" i="20"/>
  <c r="G6" i="20"/>
  <c r="H6" i="20"/>
  <c r="I6" i="20"/>
  <c r="J6" i="20"/>
  <c r="K6" i="20"/>
  <c r="L6" i="20"/>
  <c r="C11" i="17"/>
  <c r="I10" i="14"/>
  <c r="I11" i="14"/>
  <c r="I12" i="14"/>
  <c r="I13" i="14"/>
  <c r="I14" i="14"/>
  <c r="I15" i="14"/>
  <c r="I16" i="14"/>
  <c r="I9" i="14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F9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10" i="18"/>
  <c r="D9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10" i="18"/>
  <c r="E9" i="18"/>
  <c r="C9" i="18"/>
  <c r="D17" i="14"/>
  <c r="D10" i="14"/>
  <c r="D11" i="14"/>
  <c r="D12" i="14"/>
  <c r="D13" i="14"/>
  <c r="D14" i="14"/>
  <c r="D15" i="14"/>
  <c r="D16" i="14"/>
  <c r="D9" i="14"/>
  <c r="D10" i="17"/>
  <c r="C12" i="17" s="1"/>
  <c r="C15" i="17" s="1"/>
  <c r="D14" i="17"/>
  <c r="C14" i="17"/>
  <c r="D9" i="17"/>
  <c r="C9" i="17"/>
  <c r="C10" i="17"/>
  <c r="D7" i="13"/>
  <c r="D8" i="13"/>
  <c r="D9" i="13"/>
  <c r="D10" i="13"/>
  <c r="D11" i="13"/>
  <c r="D6" i="13"/>
  <c r="C17" i="14"/>
</calcChain>
</file>

<file path=xl/sharedStrings.xml><?xml version="1.0" encoding="utf-8"?>
<sst xmlns="http://schemas.openxmlformats.org/spreadsheetml/2006/main" count="150" uniqueCount="130">
  <si>
    <t>Austrália</t>
  </si>
  <si>
    <t>Spolu</t>
  </si>
  <si>
    <t>Dátum</t>
  </si>
  <si>
    <t>Na základe jednotkovej ceny tovaru a počtu predaných kusov v jednotlivých dňoch</t>
  </si>
  <si>
    <t>vypočítajte denné tržby z predaja tohto tovaru.</t>
  </si>
  <si>
    <t>Cena za 1 kus:</t>
  </si>
  <si>
    <t>Predaj (ks)</t>
  </si>
  <si>
    <t>Tržba (€)</t>
  </si>
  <si>
    <t xml:space="preserve"> </t>
  </si>
  <si>
    <t>Príkon (W)</t>
  </si>
  <si>
    <t>Prevádzková doba (hodiny za deň)</t>
  </si>
  <si>
    <t>Spotreba/rok (kWh)</t>
  </si>
  <si>
    <t>Spotreba / rok (€)</t>
  </si>
  <si>
    <t>Ročná úspora (kWh)</t>
  </si>
  <si>
    <t>Ročná úspora (€)</t>
  </si>
  <si>
    <t>Nákupná cena za 1 žiar.</t>
  </si>
  <si>
    <t>Nákupná cena za všetky žiarovky</t>
  </si>
  <si>
    <t>cena za 1 kWh</t>
  </si>
  <si>
    <t>Návratnosť investície v rokoch</t>
  </si>
  <si>
    <t>Počet kusov</t>
  </si>
  <si>
    <t>Doplňte tabuľky s využitím absolútneho a relatívneho adresovania buniek a posúďte</t>
  </si>
  <si>
    <t>Kandidát</t>
  </si>
  <si>
    <t>Percentá</t>
  </si>
  <si>
    <t>Počet hlasov</t>
  </si>
  <si>
    <t>Juraj Blanár</t>
  </si>
  <si>
    <t>Peter Cibulka</t>
  </si>
  <si>
    <t>Erika Jurinová</t>
  </si>
  <si>
    <t>Anton Martvoň</t>
  </si>
  <si>
    <t>Ján Mikolaj</t>
  </si>
  <si>
    <t>Marián Murín</t>
  </si>
  <si>
    <t>Stanislav Pirošík</t>
  </si>
  <si>
    <t>Peter Sagan</t>
  </si>
  <si>
    <t>Vo voľbách do VÚC (Žilinský samosprávny kraj) získali jednotliví kandidáti na županov</t>
  </si>
  <si>
    <t>počty hlasov uvedené v tabuľke. Vypočítajte percentuálny podiel hlasov jednotlivých kandidátov</t>
  </si>
  <si>
    <t>vzhľadom na celkový počet odovzdaných hlasov s využitím absolútneho a relatívneho adresovania.</t>
  </si>
  <si>
    <t>S využitím pomocnej bunky C17:</t>
  </si>
  <si>
    <t>Bez využitia pomocnej bunky.</t>
  </si>
  <si>
    <t>2017</t>
  </si>
  <si>
    <t>Celkový dovoz</t>
  </si>
  <si>
    <t>Celkový vývoz</t>
  </si>
  <si>
    <t>Saldo</t>
  </si>
  <si>
    <t>január až október</t>
  </si>
  <si>
    <t>štruktúra %</t>
  </si>
  <si>
    <t>SPOLU</t>
  </si>
  <si>
    <t>Japonsko</t>
  </si>
  <si>
    <t>Turecko</t>
  </si>
  <si>
    <t>Kanada</t>
  </si>
  <si>
    <t>Česká republika</t>
  </si>
  <si>
    <t>Taliansko</t>
  </si>
  <si>
    <t>Rakúsko</t>
  </si>
  <si>
    <t>Poľsko</t>
  </si>
  <si>
    <t>Maďarsko</t>
  </si>
  <si>
    <t>Francúzsko</t>
  </si>
  <si>
    <t>Spojené kráľovstvo</t>
  </si>
  <si>
    <t>Holandsko</t>
  </si>
  <si>
    <t>Belgicko</t>
  </si>
  <si>
    <t>Španielsko</t>
  </si>
  <si>
    <t>Švédsko</t>
  </si>
  <si>
    <t>Slovinsko</t>
  </si>
  <si>
    <t>Dánsko</t>
  </si>
  <si>
    <t>Fínsko</t>
  </si>
  <si>
    <t>Írsko</t>
  </si>
  <si>
    <t>Grécko</t>
  </si>
  <si>
    <t>Portugalsko</t>
  </si>
  <si>
    <t>Rumunsko</t>
  </si>
  <si>
    <t>Bulharsko</t>
  </si>
  <si>
    <t>Chorvátsko EÚ</t>
  </si>
  <si>
    <t>Nórsko</t>
  </si>
  <si>
    <t>Ukrajina</t>
  </si>
  <si>
    <t>Kórejská republika</t>
  </si>
  <si>
    <t>Taiwan</t>
  </si>
  <si>
    <t>Malajzia</t>
  </si>
  <si>
    <t>India</t>
  </si>
  <si>
    <t>Maroko</t>
  </si>
  <si>
    <t>Pobrežie Slonoviny</t>
  </si>
  <si>
    <t>Egypt</t>
  </si>
  <si>
    <t>Mexiko</t>
  </si>
  <si>
    <t>Jamajka</t>
  </si>
  <si>
    <t>Kostarika</t>
  </si>
  <si>
    <t>Argentína</t>
  </si>
  <si>
    <t>Nový Zéland</t>
  </si>
  <si>
    <t>OCEÁNIA</t>
  </si>
  <si>
    <t>NEŠPECIFIKOVANÉ</t>
  </si>
  <si>
    <t>Spojené štáty americké</t>
  </si>
  <si>
    <t>Nemecko</t>
  </si>
  <si>
    <t>Švajčiarsko</t>
  </si>
  <si>
    <t>Ruská federácia</t>
  </si>
  <si>
    <t>Čína</t>
  </si>
  <si>
    <t>Južná Afrika</t>
  </si>
  <si>
    <t>Brazília</t>
  </si>
  <si>
    <t>V tabuľke sú uvedené objemy celkového dovozu a vývozu zo Slovenskej republiky za január až október roku 2017.</t>
  </si>
  <si>
    <t>Vypočítajte súčet v riadku 9, následne percentuálny podiel dovozu a vývozu z jednotlivých krajín na celkovom dovoze a vývoze</t>
  </si>
  <si>
    <t>BMI (Body mass index) sa využíva často pri zisťovaní obezity. Vzorec na jednoduché vypočítanie BMI je nasledovný:</t>
  </si>
  <si>
    <t>Pomocou vzorcov s využitím absolútneho a relatívneho adresovania doplňte tabuľku nižšie hodnotami BMI.</t>
  </si>
  <si>
    <t>Hmotnosť v kg</t>
  </si>
  <si>
    <t>Výška v cm</t>
  </si>
  <si>
    <t>Pomocou vlastného formátovania buniek zobrazte jednotlivé hodnoty BMI nasledovne:</t>
  </si>
  <si>
    <t xml:space="preserve">podváhu (BMI: 0 - 18,5) žltou farbou, normálnu hmotnosť (BMI: 18,6 - 25) zelenou farbou, </t>
  </si>
  <si>
    <t>Nákupná cena</t>
  </si>
  <si>
    <t>Kód produktu</t>
  </si>
  <si>
    <t>Názov</t>
  </si>
  <si>
    <t>Cena s obchodnou prirážkou</t>
  </si>
  <si>
    <t>Stôl kancelársky 100 Doska pravouhlá 800x800x25 AL BK358 Buk</t>
  </si>
  <si>
    <t>Stôl kancelársky 100 Doska pravouhlá 800x800x25 AL R5413 Divoká hruška</t>
  </si>
  <si>
    <t xml:space="preserve">Stôl kancelársky 100 Doska pravouhlá 800x800x25 AL JB459 Jabloň </t>
  </si>
  <si>
    <t xml:space="preserve">Stôl kancelársky 100 Doska pravouhlá 800x800x25 AL OR729 Orech </t>
  </si>
  <si>
    <t xml:space="preserve">Stôl kancelársky 101 Doska pravouhlá 800x1200x25 AL BK358 Buk </t>
  </si>
  <si>
    <t>Stôl kancelársky 101 Doska pravouhlá 800x1200x25 AL R5413 Divoká hruška</t>
  </si>
  <si>
    <t xml:space="preserve">Stôl kancelársky 101 Doska pravouhlá 800x1200x25 AL JB459 Jabloň </t>
  </si>
  <si>
    <t xml:space="preserve">Stôl kancelársky 101 Doska pravouhlá 800x1200x25 AL OR729 Orech </t>
  </si>
  <si>
    <t xml:space="preserve">Stôl kancelársky 102 Doska pravouhlá 800x1400x25 AL BK358 Buk </t>
  </si>
  <si>
    <t>Stôl kancelársky 102 Doska pravouhlá 800x1400x25 AL R5413 Divoká hruška</t>
  </si>
  <si>
    <t xml:space="preserve">Stôl kancelársky 102 Doska pravouhlá 800x1400x25 AL JB459 Jabloň </t>
  </si>
  <si>
    <t>Stôl kancelársky 102 Doska pravouhlá 800x1400x25 AL OR729 Orech</t>
  </si>
  <si>
    <t>Stôl kancelársky 103 Doska pravouhlá 800x1600x25 AL BK358 Buk</t>
  </si>
  <si>
    <t>Stôl kancelársky 103 Doska pravouhlá 800x1600x25 AL R5413 Divoká hruška</t>
  </si>
  <si>
    <t xml:space="preserve">Stôl kancelársky 103 Doska pravouhlá 800x1600x25 AL JB459 Jabloň </t>
  </si>
  <si>
    <t>Stôl kancelársky 103 Doska pravouhlá 800x1600x25 AL OR729 Orech</t>
  </si>
  <si>
    <t>Obchodná prirážka</t>
  </si>
  <si>
    <t xml:space="preserve">Vypočítajte cenu jednotlivých tovarov s využitím absolútneho a relatívneho adresovania, </t>
  </si>
  <si>
    <t>ak obchodná prirážka pre všetky tovary je 12,8% (bunka G6).</t>
  </si>
  <si>
    <t>Doplňte využitím absolútneho a relatívneho adresovania tabuľku malej násobilky.</t>
  </si>
  <si>
    <t>*</t>
  </si>
  <si>
    <t>Jednotlivé hodnoty získate kopírovaním vzorca vytvoreného v bunke C6!</t>
  </si>
  <si>
    <t>počet dní v roku</t>
  </si>
  <si>
    <t>klasická žiarovka (915 lumenov)</t>
  </si>
  <si>
    <t>výhodnosť investície do LED žiaroviek. Vzorce zo stĺpca klasická žiarovka kopírujte do stĺpca LED žiarovka.</t>
  </si>
  <si>
    <t>LED žiarovka (800 lumenov)</t>
  </si>
  <si>
    <r>
      <t xml:space="preserve">a nakoniec vypočítajte saldo ako rozdiel vývozu a dovozu. </t>
    </r>
    <r>
      <rPr>
        <sz val="14"/>
        <color theme="1"/>
        <rFont val="Times New Roman"/>
        <family val="1"/>
        <charset val="238"/>
      </rPr>
      <t>(percentá na 3 des. miesta)</t>
    </r>
  </si>
  <si>
    <t>nadváhu (BMI: 25,1 - 30) a obezitu (BMI: viac ako 30) červenou farbou.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</si>
</sst>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#,##0.00\ &quot;€&quot;"/>
    <numFmt numFmtId="165" formatCode="_-* #,##0.000\ &quot;€&quot;_-;\-* #,##0.000\ &quot;€&quot;_-;_-* &quot;-&quot;??\ &quot;€&quot;_-;_-@_-"/>
    <numFmt numFmtId="166" formatCode="_-* #,##0.0000\ &quot;€&quot;_-;\-* #,##0.0000\ &quot;€&quot;_-;_-* &quot;-&quot;??\ &quot;€&quot;_-;_-@_-"/>
    <numFmt numFmtId="167" formatCode="#,##0.00_ ;\-#,##0.00\ "/>
    <numFmt numFmtId="168" formatCode="0.000%"/>
    <numFmt numFmtId="169" formatCode="[Yellow][&lt;=18.5]0.0;[Green][&lt;=25]0.0;[Red]0.0;"/>
    <numFmt numFmtId="170" formatCode="_-* #,##0.000\ &quot;€&quot;_-;\-* #,##0.000\ &quot;€&quot;_-;_-* &quot;-&quot;???\ &quot;€&quot;_-;_-@_-"/>
  </numFmts>
  <fonts count="10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sz val="14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8">
    <xf numFmtId="0" fontId="0" fillId="0" borderId="0" xfId="0"/>
    <xf numFmtId="0" fontId="6" fillId="0" borderId="0" xfId="0" applyFont="1"/>
    <xf numFmtId="0" fontId="3" fillId="0" borderId="0" xfId="0" applyFont="1"/>
    <xf numFmtId="0" fontId="5" fillId="5" borderId="7" xfId="0" applyFont="1" applyFill="1" applyBorder="1"/>
    <xf numFmtId="0" fontId="5" fillId="5" borderId="9" xfId="0" applyFont="1" applyFill="1" applyBorder="1"/>
    <xf numFmtId="0" fontId="5" fillId="6" borderId="2" xfId="0" applyFont="1" applyFill="1" applyBorder="1"/>
    <xf numFmtId="0" fontId="3" fillId="0" borderId="1" xfId="0" applyFont="1" applyBorder="1"/>
    <xf numFmtId="166" fontId="3" fillId="4" borderId="1" xfId="2" applyNumberFormat="1" applyFont="1" applyFill="1" applyBorder="1" applyAlignment="1">
      <alignment horizontal="center"/>
    </xf>
    <xf numFmtId="166" fontId="5" fillId="5" borderId="1" xfId="2" applyNumberFormat="1" applyFont="1" applyFill="1" applyBorder="1" applyAlignment="1">
      <alignment horizontal="center"/>
    </xf>
    <xf numFmtId="0" fontId="5" fillId="6" borderId="4" xfId="0" applyFont="1" applyFill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14" fontId="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164" fontId="4" fillId="4" borderId="0" xfId="0" applyNumberFormat="1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3" fillId="0" borderId="2" xfId="0" applyFont="1" applyBorder="1"/>
    <xf numFmtId="0" fontId="3" fillId="0" borderId="4" xfId="0" applyFont="1" applyBorder="1"/>
    <xf numFmtId="0" fontId="5" fillId="2" borderId="4" xfId="0" applyFont="1" applyFill="1" applyBorder="1"/>
    <xf numFmtId="0" fontId="5" fillId="2" borderId="5" xfId="0" applyFont="1" applyFill="1" applyBorder="1"/>
    <xf numFmtId="0" fontId="4" fillId="5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2" fontId="2" fillId="0" borderId="5" xfId="0" applyNumberFormat="1" applyFont="1" applyBorder="1"/>
    <xf numFmtId="167" fontId="2" fillId="0" borderId="1" xfId="2" applyNumberFormat="1" applyFont="1" applyFill="1" applyBorder="1" applyAlignment="1" applyProtection="1"/>
    <xf numFmtId="167" fontId="2" fillId="0" borderId="5" xfId="2" applyNumberFormat="1" applyFont="1" applyFill="1" applyBorder="1" applyAlignment="1" applyProtection="1"/>
    <xf numFmtId="0" fontId="2" fillId="0" borderId="1" xfId="2" applyNumberFormat="1" applyFont="1" applyFill="1" applyBorder="1" applyAlignment="1" applyProtection="1"/>
    <xf numFmtId="4" fontId="2" fillId="0" borderId="1" xfId="2" applyNumberFormat="1" applyFont="1" applyFill="1" applyBorder="1" applyAlignment="1" applyProtection="1"/>
    <xf numFmtId="4" fontId="2" fillId="0" borderId="1" xfId="0" applyNumberFormat="1" applyFont="1" applyBorder="1"/>
    <xf numFmtId="4" fontId="2" fillId="0" borderId="3" xfId="0" applyNumberFormat="1" applyFont="1" applyBorder="1"/>
    <xf numFmtId="0" fontId="4" fillId="3" borderId="2" xfId="0" applyFont="1" applyFill="1" applyBorder="1"/>
    <xf numFmtId="4" fontId="2" fillId="3" borderId="1" xfId="2" applyNumberFormat="1" applyFont="1" applyFill="1" applyBorder="1" applyAlignment="1" applyProtection="1"/>
    <xf numFmtId="4" fontId="2" fillId="3" borderId="1" xfId="0" applyNumberFormat="1" applyFont="1" applyFill="1" applyBorder="1"/>
    <xf numFmtId="4" fontId="2" fillId="3" borderId="3" xfId="0" applyNumberFormat="1" applyFont="1" applyFill="1" applyBorder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165" fontId="3" fillId="0" borderId="1" xfId="2" applyNumberFormat="1" applyFont="1" applyBorder="1"/>
    <xf numFmtId="165" fontId="3" fillId="0" borderId="5" xfId="2" applyNumberFormat="1" applyFont="1" applyBorder="1"/>
    <xf numFmtId="0" fontId="5" fillId="4" borderId="17" xfId="0" applyFont="1" applyFill="1" applyBorder="1" applyAlignment="1">
      <alignment horizontal="center"/>
    </xf>
    <xf numFmtId="10" fontId="5" fillId="3" borderId="18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2" fillId="7" borderId="3" xfId="2" applyFont="1" applyFill="1" applyBorder="1"/>
    <xf numFmtId="0" fontId="3" fillId="5" borderId="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0" fontId="3" fillId="0" borderId="3" xfId="3" applyNumberFormat="1" applyFont="1" applyBorder="1"/>
    <xf numFmtId="168" fontId="2" fillId="0" borderId="1" xfId="3" applyNumberFormat="1" applyFont="1" applyFill="1" applyBorder="1" applyAlignment="1" applyProtection="1"/>
    <xf numFmtId="168" fontId="2" fillId="0" borderId="5" xfId="3" applyNumberFormat="1" applyFont="1" applyFill="1" applyBorder="1" applyAlignment="1" applyProtection="1"/>
    <xf numFmtId="168" fontId="2" fillId="3" borderId="1" xfId="3" applyNumberFormat="1" applyFont="1" applyFill="1" applyBorder="1" applyAlignment="1" applyProtection="1"/>
    <xf numFmtId="165" fontId="3" fillId="0" borderId="3" xfId="2" applyNumberFormat="1" applyFont="1" applyBorder="1"/>
    <xf numFmtId="169" fontId="3" fillId="0" borderId="13" xfId="0" applyNumberFormat="1" applyFont="1" applyBorder="1"/>
    <xf numFmtId="164" fontId="3" fillId="0" borderId="1" xfId="2" applyNumberFormat="1" applyFont="1" applyBorder="1" applyAlignment="1">
      <alignment horizontal="center"/>
    </xf>
    <xf numFmtId="10" fontId="3" fillId="2" borderId="3" xfId="3" applyNumberFormat="1" applyFont="1" applyFill="1" applyBorder="1"/>
    <xf numFmtId="164" fontId="3" fillId="0" borderId="3" xfId="2" applyNumberFormat="1" applyFont="1" applyBorder="1" applyAlignment="1">
      <alignment horizontal="center"/>
    </xf>
    <xf numFmtId="4" fontId="2" fillId="0" borderId="6" xfId="0" applyNumberFormat="1" applyFont="1" applyBorder="1"/>
    <xf numFmtId="0" fontId="3" fillId="0" borderId="21" xfId="0" applyFont="1" applyBorder="1"/>
    <xf numFmtId="0" fontId="3" fillId="0" borderId="0" xfId="0" applyFont="1" applyBorder="1"/>
    <xf numFmtId="170" fontId="3" fillId="0" borderId="0" xfId="0" applyNumberFormat="1" applyFont="1"/>
    <xf numFmtId="165" fontId="3" fillId="0" borderId="0" xfId="2" applyNumberFormat="1" applyFont="1" applyBorder="1"/>
    <xf numFmtId="0" fontId="3" fillId="0" borderId="22" xfId="0" applyFont="1" applyBorder="1"/>
    <xf numFmtId="2" fontId="3" fillId="0" borderId="1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4">
    <cellStyle name="Currency" xfId="2" builtinId="4"/>
    <cellStyle name="Normal" xfId="0" builtinId="0"/>
    <cellStyle name="Normálna 2" xfId="1" xr:uid="{00000000-0005-0000-0000-000002000000}"/>
    <cellStyle name="Percent" xfId="3" builtinId="5"/>
  </cellStyles>
  <dxfs count="2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</xdr:row>
      <xdr:rowOff>171450</xdr:rowOff>
    </xdr:from>
    <xdr:ext cx="1838067" cy="448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666750" y="571500"/>
              <a:ext cx="1838067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k-SK" sz="1400" b="0" i="1">
                        <a:latin typeface="Cambria Math" panose="02040503050406030204" pitchFamily="18" charset="0"/>
                      </a:rPr>
                      <m:t>𝐵𝑀𝐼</m:t>
                    </m:r>
                    <m:r>
                      <a:rPr lang="sk-SK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sk-S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h𝑚𝑜𝑡𝑛𝑜𝑠</m:t>
                        </m:r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ť (</m:t>
                        </m:r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𝑘𝑔</m:t>
                        </m:r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sk-SK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ýš</m:t>
                            </m:r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𝑘𝑎</m:t>
                            </m:r>
                          </m:e>
                          <m:sup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sSup>
                          <m:sSupPr>
                            <m:ctrlPr>
                              <a:rPr lang="sk-SK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sk-SK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sk-SK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sk-SK" sz="1400"/>
            </a:p>
          </xdr:txBody>
        </xdr:sp>
      </mc:Choice>
      <mc:Fallback xmlns="">
        <xdr:sp macro="" textlink="">
          <xdr:nvSpPr>
            <xdr:cNvPr id="2" name="BlokTextu 1"/>
            <xdr:cNvSpPr txBox="1"/>
          </xdr:nvSpPr>
          <xdr:spPr>
            <a:xfrm>
              <a:off x="666750" y="571500"/>
              <a:ext cx="1838067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k-SK" sz="1400" b="0" i="0">
                  <a:latin typeface="Cambria Math" panose="02040503050406030204" pitchFamily="18" charset="0"/>
                </a:rPr>
                <a:t>𝐵𝑀𝐼=  (ℎ𝑚𝑜𝑡𝑛𝑜𝑠ť (𝑘𝑔))/(〖𝑣ýš𝑘𝑎〗^2  (𝑚^2))</a:t>
              </a:r>
              <a:endParaRPr lang="sk-SK" sz="1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workbookViewId="0">
      <selection activeCell="E19" sqref="E19"/>
    </sheetView>
  </sheetViews>
  <sheetFormatPr defaultColWidth="9.109375" defaultRowHeight="15.6" x14ac:dyDescent="0.3"/>
  <cols>
    <col min="1" max="1" width="9.109375" style="2"/>
    <col min="2" max="2" width="10.109375" style="2" bestFit="1" customWidth="1"/>
    <col min="3" max="3" width="11.44140625" style="2" bestFit="1" customWidth="1"/>
    <col min="4" max="4" width="12.44140625" style="2" bestFit="1" customWidth="1"/>
    <col min="5" max="5" width="9.109375" style="2"/>
    <col min="6" max="6" width="13.77734375" style="2" bestFit="1" customWidth="1"/>
    <col min="7" max="16384" width="9.109375" style="2"/>
  </cols>
  <sheetData>
    <row r="2" spans="2:7" ht="17.399999999999999" x14ac:dyDescent="0.3">
      <c r="B2" s="14" t="s">
        <v>3</v>
      </c>
      <c r="C2" s="13"/>
      <c r="D2" s="13"/>
      <c r="E2" s="13"/>
      <c r="F2" s="13"/>
      <c r="G2" s="13"/>
    </row>
    <row r="3" spans="2:7" ht="17.399999999999999" x14ac:dyDescent="0.3">
      <c r="B3" s="14" t="s">
        <v>4</v>
      </c>
      <c r="C3" s="13"/>
      <c r="D3" s="13"/>
      <c r="E3" s="13"/>
      <c r="F3" s="13"/>
      <c r="G3" s="13"/>
    </row>
    <row r="4" spans="2:7" ht="16.2" thickBot="1" x14ac:dyDescent="0.35">
      <c r="B4" s="13"/>
      <c r="C4" s="13"/>
      <c r="D4" s="13"/>
      <c r="E4" s="13"/>
      <c r="F4" s="13"/>
      <c r="G4" s="13"/>
    </row>
    <row r="5" spans="2:7" x14ac:dyDescent="0.3">
      <c r="B5" s="17" t="s">
        <v>2</v>
      </c>
      <c r="C5" s="18" t="s">
        <v>6</v>
      </c>
      <c r="D5" s="19" t="s">
        <v>7</v>
      </c>
      <c r="E5" s="13"/>
      <c r="F5" s="15" t="s">
        <v>5</v>
      </c>
      <c r="G5" s="23">
        <v>7.4</v>
      </c>
    </row>
    <row r="6" spans="2:7" x14ac:dyDescent="0.3">
      <c r="B6" s="20">
        <v>42870</v>
      </c>
      <c r="C6" s="16">
        <v>213</v>
      </c>
      <c r="D6" s="68">
        <f>C6*$G$5</f>
        <v>1576.2</v>
      </c>
      <c r="E6" s="13"/>
      <c r="F6" s="13"/>
      <c r="G6" s="13"/>
    </row>
    <row r="7" spans="2:7" x14ac:dyDescent="0.3">
      <c r="B7" s="20">
        <v>42871</v>
      </c>
      <c r="C7" s="16">
        <v>132</v>
      </c>
      <c r="D7" s="68">
        <f t="shared" ref="D7:D11" si="0">C7*$G$5</f>
        <v>976.80000000000007</v>
      </c>
      <c r="E7" s="13"/>
      <c r="F7" s="13"/>
      <c r="G7" s="13"/>
    </row>
    <row r="8" spans="2:7" x14ac:dyDescent="0.3">
      <c r="B8" s="20">
        <v>42872</v>
      </c>
      <c r="C8" s="16">
        <v>163</v>
      </c>
      <c r="D8" s="68">
        <f t="shared" si="0"/>
        <v>1206.2</v>
      </c>
      <c r="E8" s="13"/>
      <c r="F8" s="13"/>
      <c r="G8" s="13"/>
    </row>
    <row r="9" spans="2:7" x14ac:dyDescent="0.3">
      <c r="B9" s="20">
        <v>42873</v>
      </c>
      <c r="C9" s="16">
        <v>201</v>
      </c>
      <c r="D9" s="68">
        <f t="shared" si="0"/>
        <v>1487.4</v>
      </c>
      <c r="E9" s="13"/>
      <c r="F9" s="13"/>
      <c r="G9" s="13"/>
    </row>
    <row r="10" spans="2:7" x14ac:dyDescent="0.3">
      <c r="B10" s="20">
        <v>42874</v>
      </c>
      <c r="C10" s="16">
        <v>162</v>
      </c>
      <c r="D10" s="68">
        <f t="shared" si="0"/>
        <v>1198.8</v>
      </c>
      <c r="E10" s="13"/>
      <c r="F10" s="13"/>
      <c r="G10" s="13"/>
    </row>
    <row r="11" spans="2:7" ht="16.2" thickBot="1" x14ac:dyDescent="0.35">
      <c r="B11" s="21">
        <v>42875</v>
      </c>
      <c r="C11" s="22">
        <v>122</v>
      </c>
      <c r="D11" s="68">
        <f t="shared" si="0"/>
        <v>902.80000000000007</v>
      </c>
      <c r="E11" s="13"/>
      <c r="F11" s="13"/>
      <c r="G11" s="13"/>
    </row>
    <row r="12" spans="2:7" x14ac:dyDescent="0.3">
      <c r="E12" s="13"/>
      <c r="F12" s="13" t="s">
        <v>8</v>
      </c>
      <c r="G12" s="13"/>
    </row>
    <row r="13" spans="2:7" x14ac:dyDescent="0.3">
      <c r="E13" s="13"/>
      <c r="F13" s="13"/>
      <c r="G13" s="13"/>
    </row>
    <row r="14" spans="2:7" x14ac:dyDescent="0.3">
      <c r="E14" s="13"/>
      <c r="F14" s="13"/>
      <c r="G14" s="13"/>
    </row>
    <row r="15" spans="2:7" x14ac:dyDescent="0.3">
      <c r="E15" s="13"/>
      <c r="F15" s="13"/>
      <c r="G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5"/>
  <sheetViews>
    <sheetView workbookViewId="0">
      <selection activeCell="C15" sqref="C15:D15"/>
    </sheetView>
  </sheetViews>
  <sheetFormatPr defaultColWidth="9.109375" defaultRowHeight="15.6" x14ac:dyDescent="0.3"/>
  <cols>
    <col min="1" max="1" width="9.109375" style="2"/>
    <col min="2" max="2" width="34.109375" style="2" bestFit="1" customWidth="1"/>
    <col min="3" max="3" width="32.44140625" style="2" bestFit="1" customWidth="1"/>
    <col min="4" max="4" width="28.77734375" style="2" bestFit="1" customWidth="1"/>
    <col min="5" max="5" width="9.109375" style="2"/>
    <col min="6" max="6" width="19.44140625" style="2" customWidth="1"/>
    <col min="7" max="16384" width="9.109375" style="2"/>
  </cols>
  <sheetData>
    <row r="2" spans="2:6" ht="17.399999999999999" x14ac:dyDescent="0.3">
      <c r="B2" s="1" t="s">
        <v>20</v>
      </c>
    </row>
    <row r="3" spans="2:6" ht="17.399999999999999" x14ac:dyDescent="0.3">
      <c r="B3" s="1" t="s">
        <v>126</v>
      </c>
    </row>
    <row r="4" spans="2:6" ht="16.2" thickBot="1" x14ac:dyDescent="0.35"/>
    <row r="5" spans="2:6" x14ac:dyDescent="0.3">
      <c r="B5" s="3"/>
      <c r="C5" s="70" t="s">
        <v>125</v>
      </c>
      <c r="D5" s="4" t="s">
        <v>127</v>
      </c>
      <c r="F5" s="66" t="s">
        <v>17</v>
      </c>
    </row>
    <row r="6" spans="2:6" x14ac:dyDescent="0.3">
      <c r="B6" s="5" t="s">
        <v>9</v>
      </c>
      <c r="C6" s="11">
        <v>57</v>
      </c>
      <c r="D6" s="12">
        <v>9.5</v>
      </c>
      <c r="F6" s="7">
        <v>0.15</v>
      </c>
    </row>
    <row r="7" spans="2:6" x14ac:dyDescent="0.3">
      <c r="B7" s="5" t="s">
        <v>19</v>
      </c>
      <c r="C7" s="11">
        <v>8</v>
      </c>
      <c r="D7" s="12">
        <v>8</v>
      </c>
      <c r="F7" s="8" t="s">
        <v>124</v>
      </c>
    </row>
    <row r="8" spans="2:6" x14ac:dyDescent="0.3">
      <c r="B8" s="5" t="s">
        <v>10</v>
      </c>
      <c r="C8" s="11">
        <v>12</v>
      </c>
      <c r="D8" s="12">
        <v>12</v>
      </c>
      <c r="F8" s="69">
        <v>365</v>
      </c>
    </row>
    <row r="9" spans="2:6" x14ac:dyDescent="0.3">
      <c r="B9" s="5" t="s">
        <v>11</v>
      </c>
      <c r="C9" s="11">
        <f>C6*C7*C8*$F$8/1000</f>
        <v>1997.28</v>
      </c>
      <c r="D9" s="12">
        <f>D6*D7*D8*$F$8/1000</f>
        <v>332.88</v>
      </c>
    </row>
    <row r="10" spans="2:6" x14ac:dyDescent="0.3">
      <c r="B10" s="5" t="s">
        <v>12</v>
      </c>
      <c r="C10" s="77">
        <f>C9*$F$6</f>
        <v>299.59199999999998</v>
      </c>
      <c r="D10" s="79">
        <f>D9*$F$6</f>
        <v>49.931999999999995</v>
      </c>
    </row>
    <row r="11" spans="2:6" x14ac:dyDescent="0.3">
      <c r="B11" s="5" t="s">
        <v>13</v>
      </c>
      <c r="C11" s="86">
        <f>C9-D9</f>
        <v>1664.4</v>
      </c>
      <c r="D11" s="87"/>
    </row>
    <row r="12" spans="2:6" x14ac:dyDescent="0.3">
      <c r="B12" s="5" t="s">
        <v>14</v>
      </c>
      <c r="C12" s="88">
        <f>C10-D10</f>
        <v>249.66</v>
      </c>
      <c r="D12" s="89"/>
    </row>
    <row r="13" spans="2:6" x14ac:dyDescent="0.3">
      <c r="B13" s="5" t="s">
        <v>15</v>
      </c>
      <c r="C13" s="11">
        <v>0.75</v>
      </c>
      <c r="D13" s="12">
        <v>13.09</v>
      </c>
    </row>
    <row r="14" spans="2:6" x14ac:dyDescent="0.3">
      <c r="B14" s="5" t="s">
        <v>16</v>
      </c>
      <c r="C14" s="11">
        <f>C7*C13</f>
        <v>6</v>
      </c>
      <c r="D14" s="12">
        <f>D7*D13</f>
        <v>104.72</v>
      </c>
    </row>
    <row r="15" spans="2:6" ht="16.2" thickBot="1" x14ac:dyDescent="0.35">
      <c r="B15" s="9" t="s">
        <v>18</v>
      </c>
      <c r="C15" s="90">
        <f>D14/C12</f>
        <v>0.41945045261555713</v>
      </c>
      <c r="D15" s="91"/>
    </row>
  </sheetData>
  <mergeCells count="3">
    <mergeCell ref="C11:D11"/>
    <mergeCell ref="C12:D12"/>
    <mergeCell ref="C15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workbookViewId="0">
      <selection activeCell="I18" sqref="I18"/>
    </sheetView>
  </sheetViews>
  <sheetFormatPr defaultColWidth="9.109375" defaultRowHeight="15.6" x14ac:dyDescent="0.3"/>
  <cols>
    <col min="1" max="1" width="9.109375" style="2"/>
    <col min="2" max="2" width="19.6640625" style="2" customWidth="1"/>
    <col min="3" max="3" width="13.109375" style="2" bestFit="1" customWidth="1"/>
    <col min="4" max="4" width="10.109375" style="2" bestFit="1" customWidth="1"/>
    <col min="5" max="6" width="9.109375" style="2"/>
    <col min="7" max="7" width="19.6640625" style="2" customWidth="1"/>
    <col min="8" max="8" width="13.109375" style="2" bestFit="1" customWidth="1"/>
    <col min="9" max="9" width="9.44140625" style="2" bestFit="1" customWidth="1"/>
    <col min="10" max="16384" width="9.109375" style="2"/>
  </cols>
  <sheetData>
    <row r="2" spans="2:9" ht="17.399999999999999" x14ac:dyDescent="0.3">
      <c r="B2" s="1" t="s">
        <v>32</v>
      </c>
      <c r="C2" s="13"/>
      <c r="D2" s="13"/>
      <c r="E2" s="13"/>
      <c r="F2" s="13"/>
      <c r="G2" s="13"/>
    </row>
    <row r="3" spans="2:9" ht="17.399999999999999" x14ac:dyDescent="0.3">
      <c r="B3" s="1" t="s">
        <v>33</v>
      </c>
      <c r="C3" s="13"/>
      <c r="D3" s="13"/>
      <c r="E3" s="13"/>
      <c r="F3" s="13"/>
      <c r="G3" s="13"/>
    </row>
    <row r="4" spans="2:9" ht="17.399999999999999" x14ac:dyDescent="0.3">
      <c r="B4" s="1" t="s">
        <v>34</v>
      </c>
      <c r="C4" s="13"/>
      <c r="D4" s="13"/>
      <c r="E4" s="13"/>
      <c r="F4" s="13"/>
      <c r="G4" s="13"/>
    </row>
    <row r="5" spans="2:9" x14ac:dyDescent="0.3">
      <c r="C5" s="13"/>
      <c r="D5" s="13"/>
      <c r="E5" s="13"/>
      <c r="F5" s="13"/>
      <c r="G5" s="13"/>
    </row>
    <row r="6" spans="2:9" x14ac:dyDescent="0.3">
      <c r="B6" s="13" t="s">
        <v>35</v>
      </c>
      <c r="C6" s="13"/>
      <c r="D6" s="13"/>
      <c r="E6" s="13"/>
      <c r="F6" s="13"/>
      <c r="G6" s="13" t="s">
        <v>36</v>
      </c>
    </row>
    <row r="7" spans="2:9" ht="16.2" thickBot="1" x14ac:dyDescent="0.35"/>
    <row r="8" spans="2:9" x14ac:dyDescent="0.3">
      <c r="B8" s="24" t="s">
        <v>21</v>
      </c>
      <c r="C8" s="25" t="s">
        <v>23</v>
      </c>
      <c r="D8" s="26" t="s">
        <v>22</v>
      </c>
      <c r="G8" s="24" t="s">
        <v>21</v>
      </c>
      <c r="H8" s="25" t="s">
        <v>23</v>
      </c>
      <c r="I8" s="26" t="s">
        <v>22</v>
      </c>
    </row>
    <row r="9" spans="2:9" x14ac:dyDescent="0.3">
      <c r="B9" s="27" t="s">
        <v>24</v>
      </c>
      <c r="C9" s="6">
        <v>55931</v>
      </c>
      <c r="D9" s="71">
        <f>C9/$C$17</f>
        <v>0.29876872946769584</v>
      </c>
      <c r="G9" s="27" t="s">
        <v>24</v>
      </c>
      <c r="H9" s="6">
        <v>55931</v>
      </c>
      <c r="I9" s="71">
        <f>H9/(SUM($H$9:$H$16))</f>
        <v>0.29876872946769584</v>
      </c>
    </row>
    <row r="10" spans="2:9" x14ac:dyDescent="0.3">
      <c r="B10" s="27" t="s">
        <v>25</v>
      </c>
      <c r="C10" s="6">
        <v>2921</v>
      </c>
      <c r="D10" s="71">
        <f t="shared" ref="D10:D17" si="0">C10/$C$17</f>
        <v>1.5603215726075693E-2</v>
      </c>
      <c r="G10" s="27" t="s">
        <v>25</v>
      </c>
      <c r="H10" s="6">
        <v>2921</v>
      </c>
      <c r="I10" s="71">
        <f t="shared" ref="I10:I16" si="1">H10/(SUM($H$9:$H$16))</f>
        <v>1.5603215726075693E-2</v>
      </c>
    </row>
    <row r="11" spans="2:9" x14ac:dyDescent="0.3">
      <c r="B11" s="27" t="s">
        <v>26</v>
      </c>
      <c r="C11" s="6">
        <v>82034</v>
      </c>
      <c r="D11" s="71">
        <f t="shared" si="0"/>
        <v>0.43820410779626612</v>
      </c>
      <c r="G11" s="27" t="s">
        <v>26</v>
      </c>
      <c r="H11" s="6">
        <v>82034</v>
      </c>
      <c r="I11" s="71">
        <f t="shared" si="1"/>
        <v>0.43820410779626612</v>
      </c>
    </row>
    <row r="12" spans="2:9" x14ac:dyDescent="0.3">
      <c r="B12" s="27" t="s">
        <v>27</v>
      </c>
      <c r="C12" s="6">
        <v>6615</v>
      </c>
      <c r="D12" s="71">
        <f t="shared" si="0"/>
        <v>3.5335594668945806E-2</v>
      </c>
      <c r="G12" s="27" t="s">
        <v>27</v>
      </c>
      <c r="H12" s="6">
        <v>6615</v>
      </c>
      <c r="I12" s="71">
        <f t="shared" si="1"/>
        <v>3.5335594668945806E-2</v>
      </c>
    </row>
    <row r="13" spans="2:9" x14ac:dyDescent="0.3">
      <c r="B13" s="27" t="s">
        <v>28</v>
      </c>
      <c r="C13" s="6">
        <v>5010</v>
      </c>
      <c r="D13" s="71">
        <f t="shared" si="0"/>
        <v>2.6762105712988433E-2</v>
      </c>
      <c r="G13" s="27" t="s">
        <v>28</v>
      </c>
      <c r="H13" s="6">
        <v>5010</v>
      </c>
      <c r="I13" s="71">
        <f t="shared" si="1"/>
        <v>2.6762105712988433E-2</v>
      </c>
    </row>
    <row r="14" spans="2:9" x14ac:dyDescent="0.3">
      <c r="B14" s="27" t="s">
        <v>29</v>
      </c>
      <c r="C14" s="6">
        <v>19425</v>
      </c>
      <c r="D14" s="71">
        <f t="shared" si="0"/>
        <v>0.1037632541865869</v>
      </c>
      <c r="G14" s="27" t="s">
        <v>29</v>
      </c>
      <c r="H14" s="6">
        <v>19425</v>
      </c>
      <c r="I14" s="71">
        <f t="shared" si="1"/>
        <v>0.1037632541865869</v>
      </c>
    </row>
    <row r="15" spans="2:9" x14ac:dyDescent="0.3">
      <c r="B15" s="27" t="s">
        <v>30</v>
      </c>
      <c r="C15" s="6">
        <v>946</v>
      </c>
      <c r="D15" s="71">
        <f t="shared" si="0"/>
        <v>5.0532838332309499E-3</v>
      </c>
      <c r="G15" s="27" t="s">
        <v>30</v>
      </c>
      <c r="H15" s="6">
        <v>946</v>
      </c>
      <c r="I15" s="71">
        <f t="shared" si="1"/>
        <v>5.0532838332309499E-3</v>
      </c>
    </row>
    <row r="16" spans="2:9" ht="16.2" thickBot="1" x14ac:dyDescent="0.35">
      <c r="B16" s="27" t="s">
        <v>31</v>
      </c>
      <c r="C16" s="6">
        <v>14323</v>
      </c>
      <c r="D16" s="71">
        <f t="shared" si="0"/>
        <v>7.6509708608210256E-2</v>
      </c>
      <c r="G16" s="28" t="s">
        <v>31</v>
      </c>
      <c r="H16" s="10">
        <v>14323</v>
      </c>
      <c r="I16" s="71">
        <f t="shared" si="1"/>
        <v>7.6509708608210256E-2</v>
      </c>
    </row>
    <row r="17" spans="2:9" ht="16.2" thickBot="1" x14ac:dyDescent="0.35">
      <c r="B17" s="29" t="s">
        <v>1</v>
      </c>
      <c r="C17" s="30">
        <f>SUM(C9:C16)</f>
        <v>187205</v>
      </c>
      <c r="D17" s="78">
        <f t="shared" si="0"/>
        <v>1</v>
      </c>
      <c r="F17" s="82"/>
      <c r="G17" s="81"/>
      <c r="H17" s="81"/>
      <c r="I17" s="8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6"/>
  <sheetViews>
    <sheetView workbookViewId="0">
      <selection activeCell="G10" sqref="G10"/>
    </sheetView>
  </sheetViews>
  <sheetFormatPr defaultColWidth="9.109375" defaultRowHeight="15.6" x14ac:dyDescent="0.3"/>
  <cols>
    <col min="1" max="1" width="9.109375" style="2"/>
    <col min="2" max="2" width="30.77734375" style="2" bestFit="1" customWidth="1"/>
    <col min="3" max="3" width="17.77734375" style="2" bestFit="1" customWidth="1"/>
    <col min="4" max="4" width="15.109375" style="2" bestFit="1" customWidth="1"/>
    <col min="5" max="5" width="17.77734375" style="2" bestFit="1" customWidth="1"/>
    <col min="6" max="6" width="15.109375" style="2" bestFit="1" customWidth="1"/>
    <col min="7" max="7" width="17.77734375" style="2" bestFit="1" customWidth="1"/>
    <col min="8" max="16384" width="9.109375" style="2"/>
  </cols>
  <sheetData>
    <row r="2" spans="2:7" ht="17.399999999999999" x14ac:dyDescent="0.3">
      <c r="B2" s="1" t="s">
        <v>90</v>
      </c>
    </row>
    <row r="3" spans="2:7" ht="17.399999999999999" x14ac:dyDescent="0.3">
      <c r="B3" s="1" t="s">
        <v>91</v>
      </c>
    </row>
    <row r="4" spans="2:7" ht="18" x14ac:dyDescent="0.35">
      <c r="B4" s="1" t="s">
        <v>128</v>
      </c>
    </row>
    <row r="5" spans="2:7" ht="16.2" thickBot="1" x14ac:dyDescent="0.35"/>
    <row r="6" spans="2:7" x14ac:dyDescent="0.3">
      <c r="B6" s="92"/>
      <c r="C6" s="33" t="s">
        <v>37</v>
      </c>
      <c r="D6" s="33" t="s">
        <v>37</v>
      </c>
      <c r="E6" s="33" t="s">
        <v>37</v>
      </c>
      <c r="F6" s="33" t="s">
        <v>37</v>
      </c>
      <c r="G6" s="34" t="s">
        <v>37</v>
      </c>
    </row>
    <row r="7" spans="2:7" x14ac:dyDescent="0.3">
      <c r="B7" s="93"/>
      <c r="C7" s="31" t="s">
        <v>38</v>
      </c>
      <c r="D7" s="31" t="s">
        <v>38</v>
      </c>
      <c r="E7" s="31" t="s">
        <v>39</v>
      </c>
      <c r="F7" s="31" t="s">
        <v>39</v>
      </c>
      <c r="G7" s="35" t="s">
        <v>40</v>
      </c>
    </row>
    <row r="8" spans="2:7" x14ac:dyDescent="0.3">
      <c r="B8" s="93"/>
      <c r="C8" s="31" t="s">
        <v>41</v>
      </c>
      <c r="D8" s="31" t="s">
        <v>42</v>
      </c>
      <c r="E8" s="31" t="s">
        <v>41</v>
      </c>
      <c r="F8" s="31" t="s">
        <v>42</v>
      </c>
      <c r="G8" s="35" t="s">
        <v>41</v>
      </c>
    </row>
    <row r="9" spans="2:7" x14ac:dyDescent="0.3">
      <c r="B9" s="45" t="s">
        <v>43</v>
      </c>
      <c r="C9" s="46">
        <f>SUM(C10:C56)</f>
        <v>53584.299999999996</v>
      </c>
      <c r="D9" s="74">
        <f>SUM(D10:D56)</f>
        <v>1</v>
      </c>
      <c r="E9" s="47">
        <f>SUM(E10:E56)</f>
        <v>59819.4</v>
      </c>
      <c r="F9" s="74">
        <f>SUM(F10:F56)</f>
        <v>1.0000000000000002</v>
      </c>
      <c r="G9" s="48">
        <f>E9-C9</f>
        <v>6235.1000000000058</v>
      </c>
    </row>
    <row r="10" spans="2:7" x14ac:dyDescent="0.3">
      <c r="B10" s="36" t="s">
        <v>83</v>
      </c>
      <c r="C10" s="41">
        <v>670.5</v>
      </c>
      <c r="D10" s="72">
        <f>C10/$C$9</f>
        <v>1.2512993544750982E-2</v>
      </c>
      <c r="E10" s="43">
        <v>1765.7</v>
      </c>
      <c r="F10" s="72">
        <f>E10/$E$9</f>
        <v>2.9517180045269594E-2</v>
      </c>
      <c r="G10" s="44">
        <f>E10-C10</f>
        <v>1095.2</v>
      </c>
    </row>
    <row r="11" spans="2:7" x14ac:dyDescent="0.3">
      <c r="B11" s="36" t="s">
        <v>44</v>
      </c>
      <c r="C11" s="41">
        <v>455.3</v>
      </c>
      <c r="D11" s="72">
        <f t="shared" ref="D11:D56" si="0">C11/$C$9</f>
        <v>8.4968918134602864E-3</v>
      </c>
      <c r="E11" s="16">
        <v>98.8</v>
      </c>
      <c r="F11" s="72">
        <f t="shared" ref="F11:F56" si="1">E11/$E$9</f>
        <v>1.6516380973396589E-3</v>
      </c>
      <c r="G11" s="44">
        <f t="shared" ref="G11:G56" si="2">E11-C11</f>
        <v>-356.5</v>
      </c>
    </row>
    <row r="12" spans="2:7" x14ac:dyDescent="0.3">
      <c r="B12" s="36" t="s">
        <v>45</v>
      </c>
      <c r="C12" s="41">
        <v>424.9</v>
      </c>
      <c r="D12" s="72">
        <f t="shared" si="0"/>
        <v>7.929561457367177E-3</v>
      </c>
      <c r="E12" s="16">
        <v>619.20000000000005</v>
      </c>
      <c r="F12" s="72">
        <f t="shared" si="1"/>
        <v>1.0351156982517378E-2</v>
      </c>
      <c r="G12" s="44">
        <f t="shared" si="2"/>
        <v>194.30000000000007</v>
      </c>
    </row>
    <row r="13" spans="2:7" x14ac:dyDescent="0.3">
      <c r="B13" s="36" t="s">
        <v>46</v>
      </c>
      <c r="C13" s="41">
        <v>78.900000000000006</v>
      </c>
      <c r="D13" s="72">
        <f t="shared" si="0"/>
        <v>1.4724462202548136E-3</v>
      </c>
      <c r="E13" s="16">
        <v>257</v>
      </c>
      <c r="F13" s="72">
        <f t="shared" si="1"/>
        <v>4.2962650912580199E-3</v>
      </c>
      <c r="G13" s="44">
        <f t="shared" si="2"/>
        <v>178.1</v>
      </c>
    </row>
    <row r="14" spans="2:7" x14ac:dyDescent="0.3">
      <c r="B14" s="36" t="s">
        <v>84</v>
      </c>
      <c r="C14" s="42">
        <v>9619.5</v>
      </c>
      <c r="D14" s="72">
        <f t="shared" si="0"/>
        <v>0.17952086711966006</v>
      </c>
      <c r="E14" s="43">
        <v>12825.8</v>
      </c>
      <c r="F14" s="72">
        <f t="shared" si="1"/>
        <v>0.2144087035309615</v>
      </c>
      <c r="G14" s="44">
        <f t="shared" si="2"/>
        <v>3206.2999999999993</v>
      </c>
    </row>
    <row r="15" spans="2:7" x14ac:dyDescent="0.3">
      <c r="B15" s="36" t="s">
        <v>47</v>
      </c>
      <c r="C15" s="42">
        <v>5976</v>
      </c>
      <c r="D15" s="72">
        <f t="shared" si="0"/>
        <v>0.11152520421093493</v>
      </c>
      <c r="E15" s="43">
        <v>7060.4</v>
      </c>
      <c r="F15" s="72">
        <f t="shared" si="1"/>
        <v>0.11802859941758025</v>
      </c>
      <c r="G15" s="44">
        <f t="shared" si="2"/>
        <v>1084.3999999999996</v>
      </c>
    </row>
    <row r="16" spans="2:7" x14ac:dyDescent="0.3">
      <c r="B16" s="36" t="s">
        <v>48</v>
      </c>
      <c r="C16" s="42">
        <v>1882.9</v>
      </c>
      <c r="D16" s="72">
        <f t="shared" si="0"/>
        <v>3.5139023930516967E-2</v>
      </c>
      <c r="E16" s="43">
        <v>3785.7</v>
      </c>
      <c r="F16" s="72">
        <f t="shared" si="1"/>
        <v>6.3285489322861807E-2</v>
      </c>
      <c r="G16" s="44">
        <f t="shared" si="2"/>
        <v>1902.7999999999997</v>
      </c>
    </row>
    <row r="17" spans="2:7" x14ac:dyDescent="0.3">
      <c r="B17" s="36" t="s">
        <v>49</v>
      </c>
      <c r="C17" s="42">
        <v>1665.6</v>
      </c>
      <c r="D17" s="72">
        <f t="shared" si="0"/>
        <v>3.1083731615417203E-2</v>
      </c>
      <c r="E17" s="43">
        <v>3633.1</v>
      </c>
      <c r="F17" s="72">
        <f t="shared" si="1"/>
        <v>6.0734477443772417E-2</v>
      </c>
      <c r="G17" s="44">
        <f t="shared" si="2"/>
        <v>1967.5</v>
      </c>
    </row>
    <row r="18" spans="2:7" x14ac:dyDescent="0.3">
      <c r="B18" s="36" t="s">
        <v>50</v>
      </c>
      <c r="C18" s="42">
        <v>3026.5</v>
      </c>
      <c r="D18" s="72">
        <f t="shared" si="0"/>
        <v>5.648109614196696E-2</v>
      </c>
      <c r="E18" s="43">
        <v>4723.7</v>
      </c>
      <c r="F18" s="72">
        <f t="shared" si="1"/>
        <v>7.8966021056714034E-2</v>
      </c>
      <c r="G18" s="44">
        <f t="shared" si="2"/>
        <v>1697.1999999999998</v>
      </c>
    </row>
    <row r="19" spans="2:7" x14ac:dyDescent="0.3">
      <c r="B19" s="36" t="s">
        <v>51</v>
      </c>
      <c r="C19" s="42">
        <v>2832.3</v>
      </c>
      <c r="D19" s="72">
        <f t="shared" si="0"/>
        <v>5.2856900248766901E-2</v>
      </c>
      <c r="E19" s="43">
        <v>3706.3</v>
      </c>
      <c r="F19" s="72">
        <f t="shared" si="1"/>
        <v>6.1958160730465367E-2</v>
      </c>
      <c r="G19" s="44">
        <f t="shared" si="2"/>
        <v>874</v>
      </c>
    </row>
    <row r="20" spans="2:7" x14ac:dyDescent="0.3">
      <c r="B20" s="36" t="s">
        <v>52</v>
      </c>
      <c r="C20" s="42">
        <v>1894.8</v>
      </c>
      <c r="D20" s="72">
        <f t="shared" si="0"/>
        <v>3.5361103905434989E-2</v>
      </c>
      <c r="E20" s="43">
        <v>3914.1</v>
      </c>
      <c r="F20" s="72">
        <f t="shared" si="1"/>
        <v>6.543195017001173E-2</v>
      </c>
      <c r="G20" s="44">
        <f t="shared" si="2"/>
        <v>2019.3</v>
      </c>
    </row>
    <row r="21" spans="2:7" x14ac:dyDescent="0.3">
      <c r="B21" s="36" t="s">
        <v>53</v>
      </c>
      <c r="C21" s="42">
        <v>1407</v>
      </c>
      <c r="D21" s="72">
        <f t="shared" si="0"/>
        <v>2.6257691152072531E-2</v>
      </c>
      <c r="E21" s="43">
        <v>3708.9</v>
      </c>
      <c r="F21" s="72">
        <f t="shared" si="1"/>
        <v>6.2001624890921675E-2</v>
      </c>
      <c r="G21" s="44">
        <f t="shared" si="2"/>
        <v>2301.9</v>
      </c>
    </row>
    <row r="22" spans="2:7" x14ac:dyDescent="0.3">
      <c r="B22" s="36" t="s">
        <v>54</v>
      </c>
      <c r="C22" s="41">
        <v>823.8</v>
      </c>
      <c r="D22" s="72">
        <f t="shared" si="0"/>
        <v>1.5373906162812616E-2</v>
      </c>
      <c r="E22" s="43">
        <v>1582.3</v>
      </c>
      <c r="F22" s="72">
        <f t="shared" si="1"/>
        <v>2.6451285034620874E-2</v>
      </c>
      <c r="G22" s="44">
        <f t="shared" si="2"/>
        <v>758.5</v>
      </c>
    </row>
    <row r="23" spans="2:7" x14ac:dyDescent="0.3">
      <c r="B23" s="36" t="s">
        <v>55</v>
      </c>
      <c r="C23" s="41">
        <v>581.4</v>
      </c>
      <c r="D23" s="72">
        <f t="shared" si="0"/>
        <v>1.0850193060280717E-2</v>
      </c>
      <c r="E23" s="16">
        <v>812.5</v>
      </c>
      <c r="F23" s="72">
        <f t="shared" si="1"/>
        <v>1.358255014259588E-2</v>
      </c>
      <c r="G23" s="44">
        <f t="shared" si="2"/>
        <v>231.10000000000002</v>
      </c>
    </row>
    <row r="24" spans="2:7" x14ac:dyDescent="0.3">
      <c r="B24" s="36" t="s">
        <v>56</v>
      </c>
      <c r="C24" s="41">
        <v>896.1</v>
      </c>
      <c r="D24" s="72">
        <f t="shared" si="0"/>
        <v>1.6723181976810372E-2</v>
      </c>
      <c r="E24" s="43">
        <v>1843.9</v>
      </c>
      <c r="F24" s="72">
        <f t="shared" si="1"/>
        <v>3.0824448255916976E-2</v>
      </c>
      <c r="G24" s="44">
        <f t="shared" si="2"/>
        <v>947.80000000000007</v>
      </c>
    </row>
    <row r="25" spans="2:7" x14ac:dyDescent="0.3">
      <c r="B25" s="36" t="s">
        <v>57</v>
      </c>
      <c r="C25" s="39">
        <v>322.2</v>
      </c>
      <c r="D25" s="72">
        <f t="shared" si="0"/>
        <v>6.0129552872763108E-3</v>
      </c>
      <c r="E25" s="32">
        <v>860.9</v>
      </c>
      <c r="F25" s="72">
        <f t="shared" si="1"/>
        <v>1.4391652206474821E-2</v>
      </c>
      <c r="G25" s="44">
        <f t="shared" si="2"/>
        <v>538.70000000000005</v>
      </c>
    </row>
    <row r="26" spans="2:7" x14ac:dyDescent="0.3">
      <c r="B26" s="36" t="s">
        <v>58</v>
      </c>
      <c r="C26" s="39">
        <v>340.7</v>
      </c>
      <c r="D26" s="72">
        <f t="shared" si="0"/>
        <v>6.3582056684513936E-3</v>
      </c>
      <c r="E26" s="32">
        <v>432.5</v>
      </c>
      <c r="F26" s="72">
        <f t="shared" si="1"/>
        <v>7.2300959220587303E-3</v>
      </c>
      <c r="G26" s="44">
        <f t="shared" si="2"/>
        <v>91.800000000000011</v>
      </c>
    </row>
    <row r="27" spans="2:7" x14ac:dyDescent="0.3">
      <c r="B27" s="36" t="s">
        <v>59</v>
      </c>
      <c r="C27" s="39">
        <v>240.7</v>
      </c>
      <c r="D27" s="72">
        <f t="shared" si="0"/>
        <v>4.4919873918293236E-3</v>
      </c>
      <c r="E27" s="32">
        <v>500</v>
      </c>
      <c r="F27" s="72">
        <f t="shared" si="1"/>
        <v>8.3584923954436192E-3</v>
      </c>
      <c r="G27" s="44">
        <f t="shared" si="2"/>
        <v>259.3</v>
      </c>
    </row>
    <row r="28" spans="2:7" x14ac:dyDescent="0.3">
      <c r="B28" s="36" t="s">
        <v>60</v>
      </c>
      <c r="C28" s="39">
        <v>128.4</v>
      </c>
      <c r="D28" s="72">
        <f t="shared" si="0"/>
        <v>2.3962242671827384E-3</v>
      </c>
      <c r="E28" s="32">
        <v>173</v>
      </c>
      <c r="F28" s="72">
        <f t="shared" si="1"/>
        <v>2.8920383688234921E-3</v>
      </c>
      <c r="G28" s="44">
        <f t="shared" si="2"/>
        <v>44.599999999999994</v>
      </c>
    </row>
    <row r="29" spans="2:7" x14ac:dyDescent="0.3">
      <c r="B29" s="36" t="s">
        <v>61</v>
      </c>
      <c r="C29" s="39">
        <v>186.2</v>
      </c>
      <c r="D29" s="72">
        <f t="shared" si="0"/>
        <v>3.474898431070295E-3</v>
      </c>
      <c r="E29" s="32">
        <v>119.8</v>
      </c>
      <c r="F29" s="72">
        <f t="shared" si="1"/>
        <v>2.002694777948291E-3</v>
      </c>
      <c r="G29" s="44">
        <f t="shared" si="2"/>
        <v>-66.399999999999991</v>
      </c>
    </row>
    <row r="30" spans="2:7" x14ac:dyDescent="0.3">
      <c r="B30" s="36" t="s">
        <v>62</v>
      </c>
      <c r="C30" s="39">
        <v>86.3</v>
      </c>
      <c r="D30" s="72">
        <f t="shared" si="0"/>
        <v>1.6105463727248467E-3</v>
      </c>
      <c r="E30" s="32">
        <v>163.6</v>
      </c>
      <c r="F30" s="72">
        <f t="shared" si="1"/>
        <v>2.7348987117891519E-3</v>
      </c>
      <c r="G30" s="44">
        <f t="shared" si="2"/>
        <v>77.3</v>
      </c>
    </row>
    <row r="31" spans="2:7" x14ac:dyDescent="0.3">
      <c r="B31" s="36" t="s">
        <v>63</v>
      </c>
      <c r="C31" s="39">
        <v>206.2</v>
      </c>
      <c r="D31" s="72">
        <f t="shared" si="0"/>
        <v>3.8481420863947088E-3</v>
      </c>
      <c r="E31" s="32">
        <v>205.1</v>
      </c>
      <c r="F31" s="72">
        <f t="shared" si="1"/>
        <v>3.4286535806109723E-3</v>
      </c>
      <c r="G31" s="44">
        <f t="shared" si="2"/>
        <v>-1.0999999999999943</v>
      </c>
    </row>
    <row r="32" spans="2:7" x14ac:dyDescent="0.3">
      <c r="B32" s="36" t="s">
        <v>64</v>
      </c>
      <c r="C32" s="39">
        <v>765.7</v>
      </c>
      <c r="D32" s="72">
        <f t="shared" si="0"/>
        <v>1.4289633344095195E-2</v>
      </c>
      <c r="E32" s="32">
        <v>1523.2</v>
      </c>
      <c r="F32" s="72">
        <f t="shared" si="1"/>
        <v>2.546331123347944E-2</v>
      </c>
      <c r="G32" s="44">
        <f t="shared" si="2"/>
        <v>757.5</v>
      </c>
    </row>
    <row r="33" spans="2:7" x14ac:dyDescent="0.3">
      <c r="B33" s="36" t="s">
        <v>65</v>
      </c>
      <c r="C33" s="39">
        <v>130.5</v>
      </c>
      <c r="D33" s="72">
        <f t="shared" si="0"/>
        <v>2.4354148509918021E-3</v>
      </c>
      <c r="E33" s="32">
        <v>394.2</v>
      </c>
      <c r="F33" s="72">
        <f t="shared" si="1"/>
        <v>6.5898354045677487E-3</v>
      </c>
      <c r="G33" s="44">
        <f t="shared" si="2"/>
        <v>263.7</v>
      </c>
    </row>
    <row r="34" spans="2:7" x14ac:dyDescent="0.3">
      <c r="B34" s="36" t="s">
        <v>66</v>
      </c>
      <c r="C34" s="39">
        <v>88</v>
      </c>
      <c r="D34" s="72">
        <f t="shared" si="0"/>
        <v>1.642272083427422E-3</v>
      </c>
      <c r="E34" s="32">
        <v>373.9</v>
      </c>
      <c r="F34" s="72">
        <f t="shared" si="1"/>
        <v>6.2504806133127375E-3</v>
      </c>
      <c r="G34" s="44">
        <f t="shared" si="2"/>
        <v>285.89999999999998</v>
      </c>
    </row>
    <row r="35" spans="2:7" x14ac:dyDescent="0.3">
      <c r="B35" s="36" t="s">
        <v>85</v>
      </c>
      <c r="C35" s="39">
        <v>473.1</v>
      </c>
      <c r="D35" s="72">
        <f t="shared" si="0"/>
        <v>8.8290786666990161E-3</v>
      </c>
      <c r="E35" s="32">
        <v>1007.6</v>
      </c>
      <c r="F35" s="72">
        <f t="shared" si="1"/>
        <v>1.6844033875297981E-2</v>
      </c>
      <c r="G35" s="44">
        <f t="shared" si="2"/>
        <v>534.5</v>
      </c>
    </row>
    <row r="36" spans="2:7" x14ac:dyDescent="0.3">
      <c r="B36" s="36" t="s">
        <v>67</v>
      </c>
      <c r="C36" s="39">
        <v>35.5</v>
      </c>
      <c r="D36" s="72">
        <f t="shared" si="0"/>
        <v>6.6250748820083501E-4</v>
      </c>
      <c r="E36" s="32">
        <v>161.5</v>
      </c>
      <c r="F36" s="72">
        <f t="shared" si="1"/>
        <v>2.6997930437282886E-3</v>
      </c>
      <c r="G36" s="44">
        <f t="shared" si="2"/>
        <v>126</v>
      </c>
    </row>
    <row r="37" spans="2:7" x14ac:dyDescent="0.3">
      <c r="B37" s="36" t="s">
        <v>86</v>
      </c>
      <c r="C37" s="39">
        <v>2750.3</v>
      </c>
      <c r="D37" s="72">
        <f t="shared" si="0"/>
        <v>5.1326601261936805E-2</v>
      </c>
      <c r="E37" s="32">
        <v>1272.5999999999999</v>
      </c>
      <c r="F37" s="72">
        <f t="shared" si="1"/>
        <v>2.1274034844883095E-2</v>
      </c>
      <c r="G37" s="44">
        <f t="shared" si="2"/>
        <v>-1477.7000000000003</v>
      </c>
    </row>
    <row r="38" spans="2:7" x14ac:dyDescent="0.3">
      <c r="B38" s="36" t="s">
        <v>68</v>
      </c>
      <c r="C38" s="39">
        <v>518.9</v>
      </c>
      <c r="D38" s="72">
        <f t="shared" si="0"/>
        <v>9.6838066373919236E-3</v>
      </c>
      <c r="E38" s="32">
        <v>400.2</v>
      </c>
      <c r="F38" s="72">
        <f t="shared" si="1"/>
        <v>6.6901373133130722E-3</v>
      </c>
      <c r="G38" s="44">
        <f t="shared" si="2"/>
        <v>-118.69999999999999</v>
      </c>
    </row>
    <row r="39" spans="2:7" x14ac:dyDescent="0.3">
      <c r="B39" s="36" t="s">
        <v>87</v>
      </c>
      <c r="C39" s="39">
        <v>4330.8</v>
      </c>
      <c r="D39" s="72">
        <f t="shared" si="0"/>
        <v>8.0822181123948636E-2</v>
      </c>
      <c r="E39" s="32">
        <v>1034.4000000000001</v>
      </c>
      <c r="F39" s="72">
        <f t="shared" si="1"/>
        <v>1.7292049067693761E-2</v>
      </c>
      <c r="G39" s="44">
        <f t="shared" si="2"/>
        <v>-3296.4</v>
      </c>
    </row>
    <row r="40" spans="2:7" x14ac:dyDescent="0.3">
      <c r="B40" s="36" t="s">
        <v>69</v>
      </c>
      <c r="C40" s="39">
        <v>3418.5</v>
      </c>
      <c r="D40" s="72">
        <f t="shared" si="0"/>
        <v>6.3796671786325476E-2</v>
      </c>
      <c r="E40" s="32">
        <v>78.5</v>
      </c>
      <c r="F40" s="72">
        <f t="shared" si="1"/>
        <v>1.3122833060846481E-3</v>
      </c>
      <c r="G40" s="44">
        <f t="shared" si="2"/>
        <v>-3340</v>
      </c>
    </row>
    <row r="41" spans="2:7" x14ac:dyDescent="0.3">
      <c r="B41" s="36" t="s">
        <v>70</v>
      </c>
      <c r="C41" s="39">
        <v>402.3</v>
      </c>
      <c r="D41" s="72">
        <f t="shared" si="0"/>
        <v>7.5077961268505897E-3</v>
      </c>
      <c r="E41" s="32">
        <v>25.9</v>
      </c>
      <c r="F41" s="72">
        <f t="shared" si="1"/>
        <v>4.3296990608397939E-4</v>
      </c>
      <c r="G41" s="44">
        <f t="shared" si="2"/>
        <v>-376.40000000000003</v>
      </c>
    </row>
    <row r="42" spans="2:7" x14ac:dyDescent="0.3">
      <c r="B42" s="36" t="s">
        <v>71</v>
      </c>
      <c r="C42" s="39">
        <v>423.4</v>
      </c>
      <c r="D42" s="72">
        <f t="shared" si="0"/>
        <v>7.9015681832178466E-3</v>
      </c>
      <c r="E42" s="32">
        <v>18.100000000000001</v>
      </c>
      <c r="F42" s="72">
        <f t="shared" si="1"/>
        <v>3.0257742471505902E-4</v>
      </c>
      <c r="G42" s="44">
        <f t="shared" si="2"/>
        <v>-405.29999999999995</v>
      </c>
    </row>
    <row r="43" spans="2:7" x14ac:dyDescent="0.3">
      <c r="B43" s="36" t="s">
        <v>72</v>
      </c>
      <c r="C43" s="39">
        <v>240.6</v>
      </c>
      <c r="D43" s="72">
        <f t="shared" si="0"/>
        <v>4.4901211735527014E-3</v>
      </c>
      <c r="E43" s="32">
        <v>40.799999999999997</v>
      </c>
      <c r="F43" s="72">
        <f t="shared" si="1"/>
        <v>6.820529794681992E-4</v>
      </c>
      <c r="G43" s="44">
        <f t="shared" si="2"/>
        <v>-199.8</v>
      </c>
    </row>
    <row r="44" spans="2:7" x14ac:dyDescent="0.3">
      <c r="B44" s="36" t="s">
        <v>88</v>
      </c>
      <c r="C44" s="39">
        <v>26.6</v>
      </c>
      <c r="D44" s="72">
        <f t="shared" si="0"/>
        <v>4.9641406158147075E-4</v>
      </c>
      <c r="E44" s="32">
        <v>94</v>
      </c>
      <c r="F44" s="72">
        <f t="shared" si="1"/>
        <v>1.5713965703434002E-3</v>
      </c>
      <c r="G44" s="44">
        <f t="shared" si="2"/>
        <v>67.400000000000006</v>
      </c>
    </row>
    <row r="45" spans="2:7" x14ac:dyDescent="0.3">
      <c r="B45" s="36" t="s">
        <v>73</v>
      </c>
      <c r="C45" s="39">
        <v>62.1</v>
      </c>
      <c r="D45" s="72">
        <f t="shared" si="0"/>
        <v>1.1589215497823057E-3</v>
      </c>
      <c r="E45" s="32">
        <v>91.2</v>
      </c>
      <c r="F45" s="72">
        <f t="shared" si="1"/>
        <v>1.524589012928916E-3</v>
      </c>
      <c r="G45" s="44">
        <f t="shared" si="2"/>
        <v>29.1</v>
      </c>
    </row>
    <row r="46" spans="2:7" x14ac:dyDescent="0.3">
      <c r="B46" s="36" t="s">
        <v>74</v>
      </c>
      <c r="C46" s="39">
        <v>22.2</v>
      </c>
      <c r="D46" s="72">
        <f t="shared" si="0"/>
        <v>4.1430045741009964E-4</v>
      </c>
      <c r="E46" s="32">
        <v>5.9</v>
      </c>
      <c r="F46" s="72">
        <f t="shared" si="1"/>
        <v>9.8630210266234704E-5</v>
      </c>
      <c r="G46" s="44">
        <f t="shared" si="2"/>
        <v>-16.299999999999997</v>
      </c>
    </row>
    <row r="47" spans="2:7" x14ac:dyDescent="0.3">
      <c r="B47" s="36" t="s">
        <v>75</v>
      </c>
      <c r="C47" s="39">
        <v>50.8</v>
      </c>
      <c r="D47" s="72">
        <f t="shared" si="0"/>
        <v>9.4803888452401177E-4</v>
      </c>
      <c r="E47" s="32">
        <v>69</v>
      </c>
      <c r="F47" s="72">
        <f t="shared" si="1"/>
        <v>1.1534719505712193E-3</v>
      </c>
      <c r="G47" s="44">
        <f t="shared" si="2"/>
        <v>18.200000000000003</v>
      </c>
    </row>
    <row r="48" spans="2:7" x14ac:dyDescent="0.3">
      <c r="B48" s="36" t="s">
        <v>89</v>
      </c>
      <c r="C48" s="39">
        <v>48.2</v>
      </c>
      <c r="D48" s="72">
        <f t="shared" si="0"/>
        <v>8.9951720933183796E-4</v>
      </c>
      <c r="E48" s="32">
        <v>61.9</v>
      </c>
      <c r="F48" s="72">
        <f t="shared" si="1"/>
        <v>1.03478135855592E-3</v>
      </c>
      <c r="G48" s="44">
        <f t="shared" si="2"/>
        <v>13.699999999999996</v>
      </c>
    </row>
    <row r="49" spans="2:7" x14ac:dyDescent="0.3">
      <c r="B49" s="36" t="s">
        <v>76</v>
      </c>
      <c r="C49" s="39">
        <v>90.8</v>
      </c>
      <c r="D49" s="72">
        <f t="shared" si="0"/>
        <v>1.6945261951728399E-3</v>
      </c>
      <c r="E49" s="32">
        <v>125</v>
      </c>
      <c r="F49" s="72">
        <f t="shared" si="1"/>
        <v>2.0896230988609048E-3</v>
      </c>
      <c r="G49" s="44">
        <f t="shared" si="2"/>
        <v>34.200000000000003</v>
      </c>
    </row>
    <row r="50" spans="2:7" x14ac:dyDescent="0.3">
      <c r="B50" s="36" t="s">
        <v>77</v>
      </c>
      <c r="C50" s="39">
        <v>14.5</v>
      </c>
      <c r="D50" s="72">
        <f t="shared" si="0"/>
        <v>2.7060165011020019E-4</v>
      </c>
      <c r="E50" s="32">
        <v>1.4</v>
      </c>
      <c r="F50" s="72">
        <f t="shared" si="1"/>
        <v>2.3403778707242131E-5</v>
      </c>
      <c r="G50" s="44">
        <f t="shared" si="2"/>
        <v>-13.1</v>
      </c>
    </row>
    <row r="51" spans="2:7" x14ac:dyDescent="0.3">
      <c r="B51" s="36" t="s">
        <v>78</v>
      </c>
      <c r="C51" s="39">
        <v>12.5</v>
      </c>
      <c r="D51" s="72">
        <f t="shared" si="0"/>
        <v>2.3327728457775881E-4</v>
      </c>
      <c r="E51" s="32">
        <v>2.7</v>
      </c>
      <c r="F51" s="72">
        <f t="shared" si="1"/>
        <v>4.5135858935395541E-5</v>
      </c>
      <c r="G51" s="44">
        <f t="shared" si="2"/>
        <v>-9.8000000000000007</v>
      </c>
    </row>
    <row r="52" spans="2:7" x14ac:dyDescent="0.3">
      <c r="B52" s="36" t="s">
        <v>79</v>
      </c>
      <c r="C52" s="39">
        <v>36.9</v>
      </c>
      <c r="D52" s="72">
        <f t="shared" si="0"/>
        <v>6.8863454407354396E-4</v>
      </c>
      <c r="E52" s="32">
        <v>23.2</v>
      </c>
      <c r="F52" s="72">
        <f t="shared" si="1"/>
        <v>3.8783404714858391E-4</v>
      </c>
      <c r="G52" s="44">
        <f t="shared" si="2"/>
        <v>-13.7</v>
      </c>
    </row>
    <row r="53" spans="2:7" x14ac:dyDescent="0.3">
      <c r="B53" s="36" t="s">
        <v>0</v>
      </c>
      <c r="C53" s="39">
        <v>4.8</v>
      </c>
      <c r="D53" s="72">
        <f t="shared" si="0"/>
        <v>8.957847727785938E-5</v>
      </c>
      <c r="E53" s="32">
        <v>163.9</v>
      </c>
      <c r="F53" s="72">
        <f t="shared" si="1"/>
        <v>2.7399138072264182E-3</v>
      </c>
      <c r="G53" s="44">
        <f t="shared" si="2"/>
        <v>159.1</v>
      </c>
    </row>
    <row r="54" spans="2:7" x14ac:dyDescent="0.3">
      <c r="B54" s="36" t="s">
        <v>80</v>
      </c>
      <c r="C54" s="39">
        <v>6</v>
      </c>
      <c r="D54" s="72">
        <f t="shared" si="0"/>
        <v>1.1197309659732422E-4</v>
      </c>
      <c r="E54" s="32">
        <v>19.600000000000001</v>
      </c>
      <c r="F54" s="72">
        <f t="shared" si="1"/>
        <v>3.2765290190138989E-4</v>
      </c>
      <c r="G54" s="44">
        <f t="shared" si="2"/>
        <v>13.600000000000001</v>
      </c>
    </row>
    <row r="55" spans="2:7" x14ac:dyDescent="0.3">
      <c r="B55" s="36" t="s">
        <v>81</v>
      </c>
      <c r="C55" s="39">
        <v>1.1000000000000001</v>
      </c>
      <c r="D55" s="72">
        <f t="shared" si="0"/>
        <v>2.0528401042842775E-5</v>
      </c>
      <c r="E55" s="32">
        <v>0.5</v>
      </c>
      <c r="F55" s="72">
        <f t="shared" si="1"/>
        <v>8.3584923954436193E-6</v>
      </c>
      <c r="G55" s="44">
        <f t="shared" si="2"/>
        <v>-0.60000000000000009</v>
      </c>
    </row>
    <row r="56" spans="2:7" ht="16.2" thickBot="1" x14ac:dyDescent="0.35">
      <c r="B56" s="37" t="s">
        <v>82</v>
      </c>
      <c r="C56" s="40">
        <v>5884</v>
      </c>
      <c r="D56" s="73">
        <f t="shared" si="0"/>
        <v>0.10980828339644262</v>
      </c>
      <c r="E56" s="38">
        <v>37.9</v>
      </c>
      <c r="F56" s="73">
        <f t="shared" si="1"/>
        <v>6.3357372357462623E-4</v>
      </c>
      <c r="G56" s="80">
        <f t="shared" si="2"/>
        <v>-5846.1</v>
      </c>
    </row>
  </sheetData>
  <mergeCells count="1">
    <mergeCell ref="B6:B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1"/>
  <sheetViews>
    <sheetView workbookViewId="0">
      <selection activeCell="E6" sqref="E6"/>
    </sheetView>
  </sheetViews>
  <sheetFormatPr defaultColWidth="9.109375" defaultRowHeight="15.6" x14ac:dyDescent="0.3"/>
  <cols>
    <col min="1" max="1" width="9.109375" style="2"/>
    <col min="2" max="2" width="13.44140625" style="2" customWidth="1"/>
    <col min="3" max="3" width="72.6640625" style="2" bestFit="1" customWidth="1"/>
    <col min="4" max="4" width="14.77734375" style="2" bestFit="1" customWidth="1"/>
    <col min="5" max="5" width="28.44140625" style="2" bestFit="1" customWidth="1"/>
    <col min="6" max="6" width="9.109375" style="2"/>
    <col min="7" max="7" width="21" style="2" customWidth="1"/>
    <col min="8" max="16384" width="9.109375" style="2"/>
  </cols>
  <sheetData>
    <row r="2" spans="2:7" ht="17.399999999999999" x14ac:dyDescent="0.3">
      <c r="B2" s="1" t="s">
        <v>119</v>
      </c>
      <c r="C2" s="1"/>
    </row>
    <row r="3" spans="2:7" ht="17.399999999999999" x14ac:dyDescent="0.3">
      <c r="B3" s="1" t="s">
        <v>120</v>
      </c>
      <c r="C3" s="1"/>
    </row>
    <row r="4" spans="2:7" ht="16.2" thickBot="1" x14ac:dyDescent="0.35"/>
    <row r="5" spans="2:7" x14ac:dyDescent="0.3">
      <c r="B5" s="58" t="s">
        <v>99</v>
      </c>
      <c r="C5" s="59" t="s">
        <v>100</v>
      </c>
      <c r="D5" s="59" t="s">
        <v>98</v>
      </c>
      <c r="E5" s="60" t="s">
        <v>101</v>
      </c>
      <c r="G5" s="63" t="s">
        <v>118</v>
      </c>
    </row>
    <row r="6" spans="2:7" ht="16.2" thickBot="1" x14ac:dyDescent="0.35">
      <c r="B6" s="51">
        <v>701010050</v>
      </c>
      <c r="C6" s="6" t="s">
        <v>102</v>
      </c>
      <c r="D6" s="61">
        <v>66.52600000000001</v>
      </c>
      <c r="E6" s="75">
        <f>D6*(1+$G$6)</f>
        <v>75.041328000000021</v>
      </c>
      <c r="G6" s="64">
        <v>0.128</v>
      </c>
    </row>
    <row r="7" spans="2:7" x14ac:dyDescent="0.3">
      <c r="B7" s="51">
        <v>701010052</v>
      </c>
      <c r="C7" s="6" t="s">
        <v>103</v>
      </c>
      <c r="D7" s="61">
        <v>66.52600000000001</v>
      </c>
      <c r="E7" s="75">
        <f t="shared" ref="E7:E21" si="0">D7*(1+$G$6)</f>
        <v>75.041328000000021</v>
      </c>
    </row>
    <row r="8" spans="2:7" x14ac:dyDescent="0.3">
      <c r="B8" s="51">
        <v>701010058</v>
      </c>
      <c r="C8" s="6" t="s">
        <v>104</v>
      </c>
      <c r="D8" s="61">
        <v>66.52600000000001</v>
      </c>
      <c r="E8" s="75">
        <f t="shared" si="0"/>
        <v>75.041328000000021</v>
      </c>
    </row>
    <row r="9" spans="2:7" x14ac:dyDescent="0.3">
      <c r="B9" s="51">
        <v>701010068</v>
      </c>
      <c r="C9" s="6" t="s">
        <v>105</v>
      </c>
      <c r="D9" s="61">
        <v>66.52600000000001</v>
      </c>
      <c r="E9" s="75">
        <f t="shared" si="0"/>
        <v>75.041328000000021</v>
      </c>
      <c r="G9" s="82"/>
    </row>
    <row r="10" spans="2:7" x14ac:dyDescent="0.3">
      <c r="B10" s="51">
        <v>701010150</v>
      </c>
      <c r="C10" s="6" t="s">
        <v>106</v>
      </c>
      <c r="D10" s="61">
        <v>76.88600000000001</v>
      </c>
      <c r="E10" s="75">
        <f t="shared" si="0"/>
        <v>86.727408000000025</v>
      </c>
      <c r="F10" s="85"/>
      <c r="G10" s="84"/>
    </row>
    <row r="11" spans="2:7" x14ac:dyDescent="0.3">
      <c r="B11" s="51">
        <v>701010152</v>
      </c>
      <c r="C11" s="6" t="s">
        <v>107</v>
      </c>
      <c r="D11" s="61">
        <v>76.88600000000001</v>
      </c>
      <c r="E11" s="75">
        <f t="shared" si="0"/>
        <v>86.727408000000025</v>
      </c>
      <c r="G11" s="83"/>
    </row>
    <row r="12" spans="2:7" x14ac:dyDescent="0.3">
      <c r="B12" s="51">
        <v>701010158</v>
      </c>
      <c r="C12" s="6" t="s">
        <v>108</v>
      </c>
      <c r="D12" s="61">
        <v>76.88600000000001</v>
      </c>
      <c r="E12" s="75">
        <f t="shared" si="0"/>
        <v>86.727408000000025</v>
      </c>
      <c r="G12" s="83"/>
    </row>
    <row r="13" spans="2:7" x14ac:dyDescent="0.3">
      <c r="B13" s="51">
        <v>701010168</v>
      </c>
      <c r="C13" s="6" t="s">
        <v>109</v>
      </c>
      <c r="D13" s="61">
        <v>76.88600000000001</v>
      </c>
      <c r="E13" s="75">
        <f t="shared" si="0"/>
        <v>86.727408000000025</v>
      </c>
    </row>
    <row r="14" spans="2:7" x14ac:dyDescent="0.3">
      <c r="B14" s="51">
        <v>701010250</v>
      </c>
      <c r="C14" s="6" t="s">
        <v>110</v>
      </c>
      <c r="D14" s="61">
        <v>81.326000000000008</v>
      </c>
      <c r="E14" s="75">
        <f t="shared" si="0"/>
        <v>91.735728000000023</v>
      </c>
    </row>
    <row r="15" spans="2:7" x14ac:dyDescent="0.3">
      <c r="B15" s="51">
        <v>701010252</v>
      </c>
      <c r="C15" s="6" t="s">
        <v>111</v>
      </c>
      <c r="D15" s="61">
        <v>81.326000000000008</v>
      </c>
      <c r="E15" s="75">
        <f t="shared" si="0"/>
        <v>91.735728000000023</v>
      </c>
    </row>
    <row r="16" spans="2:7" x14ac:dyDescent="0.3">
      <c r="B16" s="51">
        <v>701010258</v>
      </c>
      <c r="C16" s="6" t="s">
        <v>112</v>
      </c>
      <c r="D16" s="61">
        <v>81.326000000000008</v>
      </c>
      <c r="E16" s="75">
        <f t="shared" si="0"/>
        <v>91.735728000000023</v>
      </c>
    </row>
    <row r="17" spans="2:5" x14ac:dyDescent="0.3">
      <c r="B17" s="51">
        <v>701010268</v>
      </c>
      <c r="C17" s="6" t="s">
        <v>113</v>
      </c>
      <c r="D17" s="61">
        <v>81.326000000000008</v>
      </c>
      <c r="E17" s="75">
        <f t="shared" si="0"/>
        <v>91.735728000000023</v>
      </c>
    </row>
    <row r="18" spans="2:5" x14ac:dyDescent="0.3">
      <c r="B18" s="51">
        <v>701010350</v>
      </c>
      <c r="C18" s="6" t="s">
        <v>114</v>
      </c>
      <c r="D18" s="61">
        <v>86.506</v>
      </c>
      <c r="E18" s="75">
        <f t="shared" si="0"/>
        <v>97.578768000000011</v>
      </c>
    </row>
    <row r="19" spans="2:5" x14ac:dyDescent="0.3">
      <c r="B19" s="51">
        <v>701010352</v>
      </c>
      <c r="C19" s="6" t="s">
        <v>115</v>
      </c>
      <c r="D19" s="61">
        <v>86.506</v>
      </c>
      <c r="E19" s="75">
        <f t="shared" si="0"/>
        <v>97.578768000000011</v>
      </c>
    </row>
    <row r="20" spans="2:5" x14ac:dyDescent="0.3">
      <c r="B20" s="51">
        <v>701010358</v>
      </c>
      <c r="C20" s="6" t="s">
        <v>116</v>
      </c>
      <c r="D20" s="61">
        <v>86.506</v>
      </c>
      <c r="E20" s="75">
        <f t="shared" si="0"/>
        <v>97.578768000000011</v>
      </c>
    </row>
    <row r="21" spans="2:5" ht="16.2" thickBot="1" x14ac:dyDescent="0.35">
      <c r="B21" s="52">
        <v>701010368</v>
      </c>
      <c r="C21" s="10" t="s">
        <v>117</v>
      </c>
      <c r="D21" s="62">
        <v>86.506</v>
      </c>
      <c r="E21" s="75">
        <f t="shared" si="0"/>
        <v>97.578768000000011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5"/>
  <sheetViews>
    <sheetView workbookViewId="0">
      <selection activeCell="Q14" sqref="Q14"/>
    </sheetView>
  </sheetViews>
  <sheetFormatPr defaultColWidth="9.109375" defaultRowHeight="15.6" x14ac:dyDescent="0.3"/>
  <cols>
    <col min="1" max="1" width="9.109375" style="2"/>
    <col min="2" max="12" width="5.44140625" style="2" customWidth="1"/>
    <col min="13" max="16384" width="9.109375" style="2"/>
  </cols>
  <sheetData>
    <row r="2" spans="2:12" ht="17.399999999999999" x14ac:dyDescent="0.3">
      <c r="B2" s="1" t="s">
        <v>121</v>
      </c>
    </row>
    <row r="3" spans="2:12" x14ac:dyDescent="0.3">
      <c r="B3" s="2" t="s">
        <v>123</v>
      </c>
    </row>
    <row r="5" spans="2:12" ht="27.75" customHeight="1" x14ac:dyDescent="0.3">
      <c r="B5" s="67" t="s">
        <v>122</v>
      </c>
      <c r="C5" s="67">
        <v>1</v>
      </c>
      <c r="D5" s="67">
        <v>2</v>
      </c>
      <c r="E5" s="67">
        <v>3</v>
      </c>
      <c r="F5" s="67">
        <v>4</v>
      </c>
      <c r="G5" s="67">
        <v>5</v>
      </c>
      <c r="H5" s="67">
        <v>6</v>
      </c>
      <c r="I5" s="67">
        <v>7</v>
      </c>
      <c r="J5" s="67">
        <v>8</v>
      </c>
      <c r="K5" s="67">
        <v>9</v>
      </c>
      <c r="L5" s="67">
        <v>10</v>
      </c>
    </row>
    <row r="6" spans="2:12" ht="27.75" customHeight="1" x14ac:dyDescent="0.3">
      <c r="B6" s="67">
        <v>1</v>
      </c>
      <c r="C6" s="65">
        <f>$B6*C$5</f>
        <v>1</v>
      </c>
      <c r="D6" s="65">
        <f t="shared" ref="D6:L15" si="0">$B6*D$5</f>
        <v>2</v>
      </c>
      <c r="E6" s="65">
        <f t="shared" si="0"/>
        <v>3</v>
      </c>
      <c r="F6" s="65">
        <f t="shared" si="0"/>
        <v>4</v>
      </c>
      <c r="G6" s="65">
        <f t="shared" si="0"/>
        <v>5</v>
      </c>
      <c r="H6" s="65">
        <f t="shared" si="0"/>
        <v>6</v>
      </c>
      <c r="I6" s="65">
        <f t="shared" si="0"/>
        <v>7</v>
      </c>
      <c r="J6" s="65">
        <f t="shared" si="0"/>
        <v>8</v>
      </c>
      <c r="K6" s="65">
        <f t="shared" si="0"/>
        <v>9</v>
      </c>
      <c r="L6" s="65">
        <f t="shared" si="0"/>
        <v>10</v>
      </c>
    </row>
    <row r="7" spans="2:12" ht="27.75" customHeight="1" x14ac:dyDescent="0.3">
      <c r="B7" s="67">
        <v>2</v>
      </c>
      <c r="C7" s="65">
        <f t="shared" ref="C7:C15" si="1">$B7*C$5</f>
        <v>2</v>
      </c>
      <c r="D7" s="65">
        <f t="shared" si="0"/>
        <v>4</v>
      </c>
      <c r="E7" s="65">
        <f t="shared" si="0"/>
        <v>6</v>
      </c>
      <c r="F7" s="65">
        <f t="shared" si="0"/>
        <v>8</v>
      </c>
      <c r="G7" s="65">
        <f t="shared" si="0"/>
        <v>10</v>
      </c>
      <c r="H7" s="65">
        <f t="shared" si="0"/>
        <v>12</v>
      </c>
      <c r="I7" s="65">
        <f t="shared" si="0"/>
        <v>14</v>
      </c>
      <c r="J7" s="65">
        <f t="shared" si="0"/>
        <v>16</v>
      </c>
      <c r="K7" s="65">
        <f t="shared" si="0"/>
        <v>18</v>
      </c>
      <c r="L7" s="65">
        <f t="shared" si="0"/>
        <v>20</v>
      </c>
    </row>
    <row r="8" spans="2:12" ht="27.75" customHeight="1" x14ac:dyDescent="0.3">
      <c r="B8" s="67">
        <v>3</v>
      </c>
      <c r="C8" s="65">
        <f t="shared" si="1"/>
        <v>3</v>
      </c>
      <c r="D8" s="65">
        <f t="shared" si="0"/>
        <v>6</v>
      </c>
      <c r="E8" s="65">
        <f t="shared" si="0"/>
        <v>9</v>
      </c>
      <c r="F8" s="65">
        <f t="shared" si="0"/>
        <v>12</v>
      </c>
      <c r="G8" s="65">
        <f t="shared" si="0"/>
        <v>15</v>
      </c>
      <c r="H8" s="65">
        <f t="shared" si="0"/>
        <v>18</v>
      </c>
      <c r="I8" s="65">
        <f t="shared" si="0"/>
        <v>21</v>
      </c>
      <c r="J8" s="65">
        <f t="shared" si="0"/>
        <v>24</v>
      </c>
      <c r="K8" s="65">
        <f t="shared" si="0"/>
        <v>27</v>
      </c>
      <c r="L8" s="65">
        <f t="shared" si="0"/>
        <v>30</v>
      </c>
    </row>
    <row r="9" spans="2:12" ht="27.75" customHeight="1" x14ac:dyDescent="0.3">
      <c r="B9" s="67">
        <v>4</v>
      </c>
      <c r="C9" s="65">
        <f t="shared" si="1"/>
        <v>4</v>
      </c>
      <c r="D9" s="65">
        <f t="shared" si="0"/>
        <v>8</v>
      </c>
      <c r="E9" s="65">
        <f t="shared" si="0"/>
        <v>12</v>
      </c>
      <c r="F9" s="65">
        <f t="shared" si="0"/>
        <v>16</v>
      </c>
      <c r="G9" s="65">
        <f t="shared" si="0"/>
        <v>20</v>
      </c>
      <c r="H9" s="65">
        <f t="shared" si="0"/>
        <v>24</v>
      </c>
      <c r="I9" s="65">
        <f t="shared" si="0"/>
        <v>28</v>
      </c>
      <c r="J9" s="65">
        <f t="shared" si="0"/>
        <v>32</v>
      </c>
      <c r="K9" s="65">
        <f t="shared" si="0"/>
        <v>36</v>
      </c>
      <c r="L9" s="65">
        <f t="shared" si="0"/>
        <v>40</v>
      </c>
    </row>
    <row r="10" spans="2:12" ht="27.75" customHeight="1" x14ac:dyDescent="0.3">
      <c r="B10" s="67">
        <v>5</v>
      </c>
      <c r="C10" s="65">
        <f t="shared" si="1"/>
        <v>5</v>
      </c>
      <c r="D10" s="65">
        <f t="shared" si="0"/>
        <v>10</v>
      </c>
      <c r="E10" s="65">
        <f t="shared" si="0"/>
        <v>15</v>
      </c>
      <c r="F10" s="65">
        <f t="shared" si="0"/>
        <v>20</v>
      </c>
      <c r="G10" s="65">
        <f t="shared" si="0"/>
        <v>25</v>
      </c>
      <c r="H10" s="65">
        <f t="shared" si="0"/>
        <v>30</v>
      </c>
      <c r="I10" s="65">
        <f t="shared" si="0"/>
        <v>35</v>
      </c>
      <c r="J10" s="65">
        <f t="shared" si="0"/>
        <v>40</v>
      </c>
      <c r="K10" s="65">
        <f t="shared" si="0"/>
        <v>45</v>
      </c>
      <c r="L10" s="65">
        <f t="shared" si="0"/>
        <v>50</v>
      </c>
    </row>
    <row r="11" spans="2:12" ht="27.75" customHeight="1" x14ac:dyDescent="0.3">
      <c r="B11" s="67">
        <v>6</v>
      </c>
      <c r="C11" s="65">
        <f t="shared" si="1"/>
        <v>6</v>
      </c>
      <c r="D11" s="65">
        <f t="shared" si="0"/>
        <v>12</v>
      </c>
      <c r="E11" s="65">
        <f t="shared" si="0"/>
        <v>18</v>
      </c>
      <c r="F11" s="65">
        <f t="shared" si="0"/>
        <v>24</v>
      </c>
      <c r="G11" s="65">
        <f t="shared" si="0"/>
        <v>30</v>
      </c>
      <c r="H11" s="65">
        <f t="shared" si="0"/>
        <v>36</v>
      </c>
      <c r="I11" s="65">
        <f t="shared" si="0"/>
        <v>42</v>
      </c>
      <c r="J11" s="65">
        <f t="shared" si="0"/>
        <v>48</v>
      </c>
      <c r="K11" s="65">
        <f t="shared" si="0"/>
        <v>54</v>
      </c>
      <c r="L11" s="65">
        <f t="shared" si="0"/>
        <v>60</v>
      </c>
    </row>
    <row r="12" spans="2:12" ht="27.75" customHeight="1" x14ac:dyDescent="0.3">
      <c r="B12" s="67">
        <v>7</v>
      </c>
      <c r="C12" s="65">
        <f t="shared" si="1"/>
        <v>7</v>
      </c>
      <c r="D12" s="65">
        <f t="shared" si="0"/>
        <v>14</v>
      </c>
      <c r="E12" s="65">
        <f t="shared" si="0"/>
        <v>21</v>
      </c>
      <c r="F12" s="65">
        <f t="shared" si="0"/>
        <v>28</v>
      </c>
      <c r="G12" s="65">
        <f t="shared" si="0"/>
        <v>35</v>
      </c>
      <c r="H12" s="65">
        <f t="shared" si="0"/>
        <v>42</v>
      </c>
      <c r="I12" s="65">
        <f t="shared" si="0"/>
        <v>49</v>
      </c>
      <c r="J12" s="65">
        <f t="shared" si="0"/>
        <v>56</v>
      </c>
      <c r="K12" s="65">
        <f t="shared" si="0"/>
        <v>63</v>
      </c>
      <c r="L12" s="65">
        <f t="shared" si="0"/>
        <v>70</v>
      </c>
    </row>
    <row r="13" spans="2:12" ht="27.75" customHeight="1" x14ac:dyDescent="0.3">
      <c r="B13" s="67">
        <v>8</v>
      </c>
      <c r="C13" s="65">
        <f t="shared" si="1"/>
        <v>8</v>
      </c>
      <c r="D13" s="65">
        <f t="shared" si="0"/>
        <v>16</v>
      </c>
      <c r="E13" s="65">
        <f t="shared" si="0"/>
        <v>24</v>
      </c>
      <c r="F13" s="65">
        <f t="shared" si="0"/>
        <v>32</v>
      </c>
      <c r="G13" s="65">
        <f t="shared" si="0"/>
        <v>40</v>
      </c>
      <c r="H13" s="65">
        <f t="shared" si="0"/>
        <v>48</v>
      </c>
      <c r="I13" s="65">
        <f t="shared" si="0"/>
        <v>56</v>
      </c>
      <c r="J13" s="65">
        <f t="shared" si="0"/>
        <v>64</v>
      </c>
      <c r="K13" s="65">
        <f t="shared" si="0"/>
        <v>72</v>
      </c>
      <c r="L13" s="65">
        <f t="shared" si="0"/>
        <v>80</v>
      </c>
    </row>
    <row r="14" spans="2:12" ht="27.75" customHeight="1" x14ac:dyDescent="0.3">
      <c r="B14" s="67">
        <v>9</v>
      </c>
      <c r="C14" s="65">
        <f t="shared" si="1"/>
        <v>9</v>
      </c>
      <c r="D14" s="65">
        <f t="shared" si="0"/>
        <v>18</v>
      </c>
      <c r="E14" s="65">
        <f t="shared" si="0"/>
        <v>27</v>
      </c>
      <c r="F14" s="65">
        <f t="shared" si="0"/>
        <v>36</v>
      </c>
      <c r="G14" s="65">
        <f t="shared" si="0"/>
        <v>45</v>
      </c>
      <c r="H14" s="65">
        <f t="shared" si="0"/>
        <v>54</v>
      </c>
      <c r="I14" s="65">
        <f t="shared" si="0"/>
        <v>63</v>
      </c>
      <c r="J14" s="65">
        <f t="shared" si="0"/>
        <v>72</v>
      </c>
      <c r="K14" s="65">
        <f t="shared" si="0"/>
        <v>81</v>
      </c>
      <c r="L14" s="65">
        <f t="shared" si="0"/>
        <v>90</v>
      </c>
    </row>
    <row r="15" spans="2:12" ht="27.75" customHeight="1" x14ac:dyDescent="0.3">
      <c r="B15" s="67">
        <v>10</v>
      </c>
      <c r="C15" s="65">
        <f t="shared" si="1"/>
        <v>10</v>
      </c>
      <c r="D15" s="65">
        <f t="shared" si="0"/>
        <v>20</v>
      </c>
      <c r="E15" s="65">
        <f t="shared" si="0"/>
        <v>30</v>
      </c>
      <c r="F15" s="65">
        <f t="shared" si="0"/>
        <v>40</v>
      </c>
      <c r="G15" s="65">
        <f t="shared" si="0"/>
        <v>50</v>
      </c>
      <c r="H15" s="65">
        <f t="shared" si="0"/>
        <v>60</v>
      </c>
      <c r="I15" s="65">
        <f t="shared" si="0"/>
        <v>70</v>
      </c>
      <c r="J15" s="65">
        <f t="shared" si="0"/>
        <v>80</v>
      </c>
      <c r="K15" s="65">
        <f t="shared" si="0"/>
        <v>90</v>
      </c>
      <c r="L15" s="65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47"/>
  <sheetViews>
    <sheetView tabSelected="1" topLeftCell="A7" workbookViewId="0">
      <selection activeCell="U41" sqref="U41"/>
    </sheetView>
  </sheetViews>
  <sheetFormatPr defaultColWidth="9.109375" defaultRowHeight="15.6" x14ac:dyDescent="0.3"/>
  <cols>
    <col min="1" max="1" width="9.109375" style="2"/>
    <col min="2" max="2" width="16.6640625" style="2" customWidth="1"/>
    <col min="3" max="3" width="9.44140625" style="2" bestFit="1" customWidth="1"/>
    <col min="4" max="16384" width="9.109375" style="2"/>
  </cols>
  <sheetData>
    <row r="1" spans="2:20" s="49" customFormat="1" ht="21" customHeight="1" x14ac:dyDescent="0.3"/>
    <row r="2" spans="2:20" s="49" customFormat="1" ht="21" customHeight="1" x14ac:dyDescent="0.3">
      <c r="B2" s="50" t="s">
        <v>92</v>
      </c>
    </row>
    <row r="3" spans="2:20" s="49" customFormat="1" ht="21" customHeight="1" x14ac:dyDescent="0.3"/>
    <row r="4" spans="2:20" s="49" customFormat="1" ht="21" customHeight="1" x14ac:dyDescent="0.3"/>
    <row r="5" spans="2:20" s="49" customFormat="1" ht="21" customHeight="1" x14ac:dyDescent="0.3"/>
    <row r="6" spans="2:20" s="49" customFormat="1" ht="21" customHeight="1" x14ac:dyDescent="0.3">
      <c r="B6" s="50" t="s">
        <v>93</v>
      </c>
    </row>
    <row r="7" spans="2:20" s="49" customFormat="1" ht="21" customHeight="1" x14ac:dyDescent="0.3">
      <c r="B7" s="50" t="s">
        <v>96</v>
      </c>
    </row>
    <row r="8" spans="2:20" s="49" customFormat="1" ht="21" customHeight="1" x14ac:dyDescent="0.3">
      <c r="B8" s="50" t="s">
        <v>97</v>
      </c>
    </row>
    <row r="9" spans="2:20" s="49" customFormat="1" ht="21" customHeight="1" x14ac:dyDescent="0.3">
      <c r="B9" s="50" t="s">
        <v>129</v>
      </c>
    </row>
    <row r="10" spans="2:20" ht="16.2" thickBot="1" x14ac:dyDescent="0.35"/>
    <row r="11" spans="2:20" x14ac:dyDescent="0.3">
      <c r="B11" s="94" t="s">
        <v>94</v>
      </c>
      <c r="C11" s="96" t="s">
        <v>95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7"/>
    </row>
    <row r="12" spans="2:20" ht="16.2" thickBot="1" x14ac:dyDescent="0.35">
      <c r="B12" s="95"/>
      <c r="C12" s="53">
        <v>120</v>
      </c>
      <c r="D12" s="53">
        <v>125</v>
      </c>
      <c r="E12" s="53">
        <v>130</v>
      </c>
      <c r="F12" s="53">
        <v>135</v>
      </c>
      <c r="G12" s="53">
        <v>140</v>
      </c>
      <c r="H12" s="53">
        <v>145</v>
      </c>
      <c r="I12" s="53">
        <v>150</v>
      </c>
      <c r="J12" s="53">
        <v>155</v>
      </c>
      <c r="K12" s="53">
        <v>160</v>
      </c>
      <c r="L12" s="53">
        <v>165</v>
      </c>
      <c r="M12" s="53">
        <v>170</v>
      </c>
      <c r="N12" s="53">
        <v>175</v>
      </c>
      <c r="O12" s="53">
        <v>180</v>
      </c>
      <c r="P12" s="53">
        <v>185</v>
      </c>
      <c r="Q12" s="53">
        <v>190</v>
      </c>
      <c r="R12" s="53">
        <v>195</v>
      </c>
      <c r="S12" s="54">
        <v>200</v>
      </c>
    </row>
    <row r="13" spans="2:20" ht="16.2" thickTop="1" x14ac:dyDescent="0.3">
      <c r="B13" s="55">
        <v>30</v>
      </c>
      <c r="C13" s="76">
        <f>($B13/POWER(C$12/100,2))</f>
        <v>20.833333333333336</v>
      </c>
      <c r="D13" s="76">
        <f t="shared" ref="D13:S28" si="0">($B13/POWER(D$12/100,2))</f>
        <v>19.2</v>
      </c>
      <c r="E13" s="76">
        <f t="shared" si="0"/>
        <v>17.751479289940825</v>
      </c>
      <c r="F13" s="76">
        <f t="shared" si="0"/>
        <v>16.460905349794238</v>
      </c>
      <c r="G13" s="76">
        <f t="shared" si="0"/>
        <v>15.306122448979593</v>
      </c>
      <c r="H13" s="76">
        <f t="shared" si="0"/>
        <v>14.26872770511296</v>
      </c>
      <c r="I13" s="76">
        <f t="shared" si="0"/>
        <v>13.333333333333334</v>
      </c>
      <c r="J13" s="76">
        <f t="shared" si="0"/>
        <v>12.486992715920914</v>
      </c>
      <c r="K13" s="76">
        <f t="shared" si="0"/>
        <v>11.718749999999998</v>
      </c>
      <c r="L13" s="76">
        <f t="shared" si="0"/>
        <v>11.019283746556475</v>
      </c>
      <c r="M13" s="76">
        <f t="shared" si="0"/>
        <v>10.380622837370243</v>
      </c>
      <c r="N13" s="76">
        <f t="shared" si="0"/>
        <v>9.795918367346939</v>
      </c>
      <c r="O13" s="76">
        <f t="shared" si="0"/>
        <v>9.2592592592592595</v>
      </c>
      <c r="P13" s="76">
        <f t="shared" si="0"/>
        <v>8.7655222790357925</v>
      </c>
      <c r="Q13" s="76">
        <f t="shared" si="0"/>
        <v>8.310249307479225</v>
      </c>
      <c r="R13" s="76">
        <f t="shared" si="0"/>
        <v>7.8895463510848129</v>
      </c>
      <c r="S13" s="76">
        <f t="shared" si="0"/>
        <v>7.5</v>
      </c>
      <c r="T13" s="76"/>
    </row>
    <row r="14" spans="2:20" x14ac:dyDescent="0.3">
      <c r="B14" s="56">
        <v>35</v>
      </c>
      <c r="C14" s="76">
        <f t="shared" ref="C14:C47" si="1">($B14/POWER(C$12/100,2))</f>
        <v>24.305555555555557</v>
      </c>
      <c r="D14" s="76">
        <f t="shared" si="0"/>
        <v>22.4</v>
      </c>
      <c r="E14" s="76">
        <f t="shared" si="0"/>
        <v>20.710059171597631</v>
      </c>
      <c r="F14" s="76">
        <f t="shared" si="0"/>
        <v>19.204389574759944</v>
      </c>
      <c r="G14" s="76">
        <f t="shared" si="0"/>
        <v>17.857142857142861</v>
      </c>
      <c r="H14" s="76">
        <f t="shared" si="0"/>
        <v>16.646848989298455</v>
      </c>
      <c r="I14" s="76">
        <f t="shared" si="0"/>
        <v>15.555555555555555</v>
      </c>
      <c r="J14" s="76">
        <f t="shared" si="0"/>
        <v>14.568158168574399</v>
      </c>
      <c r="K14" s="76">
        <f t="shared" si="0"/>
        <v>13.671874999999998</v>
      </c>
      <c r="L14" s="76">
        <f t="shared" si="0"/>
        <v>12.855831037649221</v>
      </c>
      <c r="M14" s="76">
        <f t="shared" si="0"/>
        <v>12.110726643598618</v>
      </c>
      <c r="N14" s="76">
        <f t="shared" si="0"/>
        <v>11.428571428571429</v>
      </c>
      <c r="O14" s="76">
        <f t="shared" si="0"/>
        <v>10.802469135802468</v>
      </c>
      <c r="P14" s="76">
        <f t="shared" si="0"/>
        <v>10.22644265887509</v>
      </c>
      <c r="Q14" s="76">
        <f t="shared" si="0"/>
        <v>9.6952908587257625</v>
      </c>
      <c r="R14" s="76">
        <f t="shared" si="0"/>
        <v>9.2044707429322816</v>
      </c>
      <c r="S14" s="76">
        <f t="shared" si="0"/>
        <v>8.75</v>
      </c>
    </row>
    <row r="15" spans="2:20" x14ac:dyDescent="0.3">
      <c r="B15" s="56">
        <v>40</v>
      </c>
      <c r="C15" s="76">
        <f t="shared" si="1"/>
        <v>27.777777777777779</v>
      </c>
      <c r="D15" s="76">
        <f t="shared" si="0"/>
        <v>25.6</v>
      </c>
      <c r="E15" s="76">
        <f t="shared" si="0"/>
        <v>23.668639053254434</v>
      </c>
      <c r="F15" s="76">
        <f t="shared" si="0"/>
        <v>21.947873799725649</v>
      </c>
      <c r="G15" s="76">
        <f t="shared" si="0"/>
        <v>20.408163265306126</v>
      </c>
      <c r="H15" s="76">
        <f t="shared" si="0"/>
        <v>19.024970273483948</v>
      </c>
      <c r="I15" s="76">
        <f t="shared" si="0"/>
        <v>17.777777777777779</v>
      </c>
      <c r="J15" s="76">
        <f t="shared" si="0"/>
        <v>16.649323621227886</v>
      </c>
      <c r="K15" s="76">
        <f t="shared" si="0"/>
        <v>15.624999999999996</v>
      </c>
      <c r="L15" s="76">
        <f t="shared" si="0"/>
        <v>14.692378328741967</v>
      </c>
      <c r="M15" s="76">
        <f t="shared" si="0"/>
        <v>13.84083044982699</v>
      </c>
      <c r="N15" s="76">
        <f t="shared" si="0"/>
        <v>13.061224489795919</v>
      </c>
      <c r="O15" s="76">
        <f t="shared" si="0"/>
        <v>12.345679012345679</v>
      </c>
      <c r="P15" s="76">
        <f t="shared" si="0"/>
        <v>11.687363038714389</v>
      </c>
      <c r="Q15" s="76">
        <f t="shared" si="0"/>
        <v>11.0803324099723</v>
      </c>
      <c r="R15" s="76">
        <f t="shared" si="0"/>
        <v>10.519395134779751</v>
      </c>
      <c r="S15" s="76">
        <f t="shared" si="0"/>
        <v>10</v>
      </c>
    </row>
    <row r="16" spans="2:20" x14ac:dyDescent="0.3">
      <c r="B16" s="56">
        <v>45</v>
      </c>
      <c r="C16" s="76">
        <f t="shared" si="1"/>
        <v>31.25</v>
      </c>
      <c r="D16" s="76">
        <f t="shared" si="0"/>
        <v>28.8</v>
      </c>
      <c r="E16" s="76">
        <f t="shared" si="0"/>
        <v>26.627218934911241</v>
      </c>
      <c r="F16" s="76">
        <f t="shared" si="0"/>
        <v>24.691358024691354</v>
      </c>
      <c r="G16" s="76">
        <f t="shared" si="0"/>
        <v>22.95918367346939</v>
      </c>
      <c r="H16" s="76">
        <f t="shared" si="0"/>
        <v>21.403091557669441</v>
      </c>
      <c r="I16" s="76">
        <f t="shared" si="0"/>
        <v>20</v>
      </c>
      <c r="J16" s="76">
        <f t="shared" si="0"/>
        <v>18.730489073881373</v>
      </c>
      <c r="K16" s="76">
        <f t="shared" si="0"/>
        <v>17.578124999999996</v>
      </c>
      <c r="L16" s="76">
        <f t="shared" si="0"/>
        <v>16.528925619834713</v>
      </c>
      <c r="M16" s="76">
        <f t="shared" si="0"/>
        <v>15.570934256055365</v>
      </c>
      <c r="N16" s="76">
        <f t="shared" si="0"/>
        <v>14.693877551020408</v>
      </c>
      <c r="O16" s="76">
        <f t="shared" si="0"/>
        <v>13.888888888888888</v>
      </c>
      <c r="P16" s="76">
        <f t="shared" si="0"/>
        <v>13.148283418553687</v>
      </c>
      <c r="Q16" s="76">
        <f t="shared" si="0"/>
        <v>12.465373961218837</v>
      </c>
      <c r="R16" s="76">
        <f t="shared" si="0"/>
        <v>11.834319526627219</v>
      </c>
      <c r="S16" s="76">
        <f t="shared" si="0"/>
        <v>11.25</v>
      </c>
    </row>
    <row r="17" spans="2:19" x14ac:dyDescent="0.3">
      <c r="B17" s="56">
        <v>50</v>
      </c>
      <c r="C17" s="76">
        <f t="shared" si="1"/>
        <v>34.722222222222221</v>
      </c>
      <c r="D17" s="76">
        <f t="shared" si="0"/>
        <v>32</v>
      </c>
      <c r="E17" s="76">
        <f t="shared" si="0"/>
        <v>29.585798816568044</v>
      </c>
      <c r="F17" s="76">
        <f t="shared" si="0"/>
        <v>27.434842249657063</v>
      </c>
      <c r="G17" s="76">
        <f t="shared" si="0"/>
        <v>25.510204081632658</v>
      </c>
      <c r="H17" s="76">
        <f t="shared" si="0"/>
        <v>23.781212841854934</v>
      </c>
      <c r="I17" s="76">
        <f t="shared" si="0"/>
        <v>22.222222222222221</v>
      </c>
      <c r="J17" s="76">
        <f t="shared" si="0"/>
        <v>20.811654526534856</v>
      </c>
      <c r="K17" s="76">
        <f t="shared" si="0"/>
        <v>19.531249999999996</v>
      </c>
      <c r="L17" s="76">
        <f t="shared" si="0"/>
        <v>18.365472910927458</v>
      </c>
      <c r="M17" s="76">
        <f t="shared" si="0"/>
        <v>17.301038062283737</v>
      </c>
      <c r="N17" s="76">
        <f t="shared" si="0"/>
        <v>16.326530612244898</v>
      </c>
      <c r="O17" s="76">
        <f t="shared" si="0"/>
        <v>15.432098765432098</v>
      </c>
      <c r="P17" s="76">
        <f t="shared" si="0"/>
        <v>14.609203798392986</v>
      </c>
      <c r="Q17" s="76">
        <f t="shared" si="0"/>
        <v>13.850415512465375</v>
      </c>
      <c r="R17" s="76">
        <f t="shared" si="0"/>
        <v>13.149243918474689</v>
      </c>
      <c r="S17" s="76">
        <f t="shared" si="0"/>
        <v>12.5</v>
      </c>
    </row>
    <row r="18" spans="2:19" x14ac:dyDescent="0.3">
      <c r="B18" s="56">
        <v>55</v>
      </c>
      <c r="C18" s="76">
        <f t="shared" si="1"/>
        <v>38.194444444444443</v>
      </c>
      <c r="D18" s="76">
        <f t="shared" si="0"/>
        <v>35.200000000000003</v>
      </c>
      <c r="E18" s="76">
        <f t="shared" si="0"/>
        <v>32.544378698224847</v>
      </c>
      <c r="F18" s="76">
        <f t="shared" si="0"/>
        <v>30.178326474622768</v>
      </c>
      <c r="G18" s="76">
        <f t="shared" si="0"/>
        <v>28.061224489795922</v>
      </c>
      <c r="H18" s="76">
        <f t="shared" si="0"/>
        <v>26.159334126040427</v>
      </c>
      <c r="I18" s="76">
        <f t="shared" si="0"/>
        <v>24.444444444444443</v>
      </c>
      <c r="J18" s="76">
        <f t="shared" si="0"/>
        <v>22.892819979188342</v>
      </c>
      <c r="K18" s="76">
        <f t="shared" si="0"/>
        <v>21.484374999999996</v>
      </c>
      <c r="L18" s="76">
        <f t="shared" si="0"/>
        <v>20.202020202020204</v>
      </c>
      <c r="M18" s="76">
        <f t="shared" si="0"/>
        <v>19.031141868512112</v>
      </c>
      <c r="N18" s="76">
        <f t="shared" si="0"/>
        <v>17.959183673469386</v>
      </c>
      <c r="O18" s="76">
        <f t="shared" si="0"/>
        <v>16.975308641975307</v>
      </c>
      <c r="P18" s="76">
        <f t="shared" si="0"/>
        <v>16.070124178232284</v>
      </c>
      <c r="Q18" s="76">
        <f t="shared" si="0"/>
        <v>15.235457063711912</v>
      </c>
      <c r="R18" s="76">
        <f t="shared" si="0"/>
        <v>14.464168310322158</v>
      </c>
      <c r="S18" s="76">
        <f t="shared" si="0"/>
        <v>13.75</v>
      </c>
    </row>
    <row r="19" spans="2:19" x14ac:dyDescent="0.3">
      <c r="B19" s="56">
        <v>60</v>
      </c>
      <c r="C19" s="76">
        <f t="shared" si="1"/>
        <v>41.666666666666671</v>
      </c>
      <c r="D19" s="76">
        <f t="shared" si="0"/>
        <v>38.4</v>
      </c>
      <c r="E19" s="76">
        <f t="shared" si="0"/>
        <v>35.50295857988165</v>
      </c>
      <c r="F19" s="76">
        <f t="shared" si="0"/>
        <v>32.921810699588477</v>
      </c>
      <c r="G19" s="76">
        <f t="shared" si="0"/>
        <v>30.612244897959187</v>
      </c>
      <c r="H19" s="76">
        <f t="shared" si="0"/>
        <v>28.53745541022592</v>
      </c>
      <c r="I19" s="76">
        <f t="shared" si="0"/>
        <v>26.666666666666668</v>
      </c>
      <c r="J19" s="76">
        <f t="shared" si="0"/>
        <v>24.973985431841829</v>
      </c>
      <c r="K19" s="76">
        <f t="shared" si="0"/>
        <v>23.437499999999996</v>
      </c>
      <c r="L19" s="76">
        <f t="shared" si="0"/>
        <v>22.03856749311295</v>
      </c>
      <c r="M19" s="76">
        <f t="shared" si="0"/>
        <v>20.761245674740486</v>
      </c>
      <c r="N19" s="76">
        <f t="shared" si="0"/>
        <v>19.591836734693878</v>
      </c>
      <c r="O19" s="76">
        <f t="shared" si="0"/>
        <v>18.518518518518519</v>
      </c>
      <c r="P19" s="76">
        <f t="shared" si="0"/>
        <v>17.531044558071585</v>
      </c>
      <c r="Q19" s="76">
        <f t="shared" si="0"/>
        <v>16.62049861495845</v>
      </c>
      <c r="R19" s="76">
        <f t="shared" si="0"/>
        <v>15.779092702169626</v>
      </c>
      <c r="S19" s="76">
        <f t="shared" si="0"/>
        <v>15</v>
      </c>
    </row>
    <row r="20" spans="2:19" x14ac:dyDescent="0.3">
      <c r="B20" s="56">
        <v>65</v>
      </c>
      <c r="C20" s="76">
        <f t="shared" si="1"/>
        <v>45.138888888888893</v>
      </c>
      <c r="D20" s="76">
        <f t="shared" si="0"/>
        <v>41.6</v>
      </c>
      <c r="E20" s="76">
        <f t="shared" si="0"/>
        <v>38.46153846153846</v>
      </c>
      <c r="F20" s="76">
        <f t="shared" si="0"/>
        <v>35.665294924554182</v>
      </c>
      <c r="G20" s="76">
        <f t="shared" si="0"/>
        <v>33.163265306122454</v>
      </c>
      <c r="H20" s="76">
        <f t="shared" si="0"/>
        <v>30.915576694411413</v>
      </c>
      <c r="I20" s="76">
        <f t="shared" si="0"/>
        <v>28.888888888888889</v>
      </c>
      <c r="J20" s="76">
        <f t="shared" si="0"/>
        <v>27.055150884495315</v>
      </c>
      <c r="K20" s="76">
        <f t="shared" si="0"/>
        <v>25.390624999999996</v>
      </c>
      <c r="L20" s="76">
        <f t="shared" si="0"/>
        <v>23.875114784205696</v>
      </c>
      <c r="M20" s="76">
        <f t="shared" si="0"/>
        <v>22.491349480968861</v>
      </c>
      <c r="N20" s="76">
        <f t="shared" si="0"/>
        <v>21.224489795918366</v>
      </c>
      <c r="O20" s="76">
        <f t="shared" si="0"/>
        <v>20.061728395061728</v>
      </c>
      <c r="P20" s="76">
        <f t="shared" si="0"/>
        <v>18.991964937910883</v>
      </c>
      <c r="Q20" s="76">
        <f t="shared" si="0"/>
        <v>18.005540166204987</v>
      </c>
      <c r="R20" s="76">
        <f t="shared" si="0"/>
        <v>17.094017094017094</v>
      </c>
      <c r="S20" s="76">
        <f t="shared" si="0"/>
        <v>16.25</v>
      </c>
    </row>
    <row r="21" spans="2:19" x14ac:dyDescent="0.3">
      <c r="B21" s="56">
        <v>70</v>
      </c>
      <c r="C21" s="76">
        <f t="shared" si="1"/>
        <v>48.611111111111114</v>
      </c>
      <c r="D21" s="76">
        <f t="shared" si="0"/>
        <v>44.8</v>
      </c>
      <c r="E21" s="76">
        <f t="shared" si="0"/>
        <v>41.420118343195263</v>
      </c>
      <c r="F21" s="76">
        <f t="shared" si="0"/>
        <v>38.408779149519887</v>
      </c>
      <c r="G21" s="76">
        <f t="shared" si="0"/>
        <v>35.714285714285722</v>
      </c>
      <c r="H21" s="76">
        <f t="shared" si="0"/>
        <v>33.29369797859691</v>
      </c>
      <c r="I21" s="76">
        <f t="shared" si="0"/>
        <v>31.111111111111111</v>
      </c>
      <c r="J21" s="76">
        <f t="shared" si="0"/>
        <v>29.136316337148799</v>
      </c>
      <c r="K21" s="76">
        <f t="shared" si="0"/>
        <v>27.343749999999996</v>
      </c>
      <c r="L21" s="76">
        <f t="shared" si="0"/>
        <v>25.711662075298442</v>
      </c>
      <c r="M21" s="76">
        <f t="shared" si="0"/>
        <v>24.221453287197235</v>
      </c>
      <c r="N21" s="76">
        <f t="shared" si="0"/>
        <v>22.857142857142858</v>
      </c>
      <c r="O21" s="76">
        <f t="shared" si="0"/>
        <v>21.604938271604937</v>
      </c>
      <c r="P21" s="76">
        <f t="shared" si="0"/>
        <v>20.45288531775018</v>
      </c>
      <c r="Q21" s="76">
        <f t="shared" si="0"/>
        <v>19.390581717451525</v>
      </c>
      <c r="R21" s="76">
        <f t="shared" si="0"/>
        <v>18.408941485864563</v>
      </c>
      <c r="S21" s="76">
        <f t="shared" si="0"/>
        <v>17.5</v>
      </c>
    </row>
    <row r="22" spans="2:19" x14ac:dyDescent="0.3">
      <c r="B22" s="56">
        <v>75</v>
      </c>
      <c r="C22" s="76">
        <f t="shared" si="1"/>
        <v>52.083333333333336</v>
      </c>
      <c r="D22" s="76">
        <f t="shared" si="0"/>
        <v>48</v>
      </c>
      <c r="E22" s="76">
        <f t="shared" si="0"/>
        <v>44.378698224852066</v>
      </c>
      <c r="F22" s="76">
        <f t="shared" si="0"/>
        <v>41.152263374485592</v>
      </c>
      <c r="G22" s="76">
        <f t="shared" si="0"/>
        <v>38.265306122448983</v>
      </c>
      <c r="H22" s="76">
        <f t="shared" si="0"/>
        <v>35.6718192627824</v>
      </c>
      <c r="I22" s="76">
        <f t="shared" si="0"/>
        <v>33.333333333333336</v>
      </c>
      <c r="J22" s="76">
        <f t="shared" si="0"/>
        <v>31.217481789802285</v>
      </c>
      <c r="K22" s="76">
        <f t="shared" si="0"/>
        <v>29.296874999999993</v>
      </c>
      <c r="L22" s="76">
        <f t="shared" si="0"/>
        <v>27.548209366391188</v>
      </c>
      <c r="M22" s="76">
        <f t="shared" si="0"/>
        <v>25.95155709342561</v>
      </c>
      <c r="N22" s="76">
        <f t="shared" si="0"/>
        <v>24.489795918367346</v>
      </c>
      <c r="O22" s="76">
        <f t="shared" si="0"/>
        <v>23.148148148148145</v>
      </c>
      <c r="P22" s="76">
        <f t="shared" si="0"/>
        <v>21.913805697589478</v>
      </c>
      <c r="Q22" s="76">
        <f t="shared" si="0"/>
        <v>20.775623268698062</v>
      </c>
      <c r="R22" s="76">
        <f t="shared" si="0"/>
        <v>19.723865877712033</v>
      </c>
      <c r="S22" s="76">
        <f t="shared" si="0"/>
        <v>18.75</v>
      </c>
    </row>
    <row r="23" spans="2:19" x14ac:dyDescent="0.3">
      <c r="B23" s="56">
        <v>80</v>
      </c>
      <c r="C23" s="76">
        <f t="shared" si="1"/>
        <v>55.555555555555557</v>
      </c>
      <c r="D23" s="76">
        <f t="shared" si="0"/>
        <v>51.2</v>
      </c>
      <c r="E23" s="76">
        <f t="shared" si="0"/>
        <v>47.337278106508869</v>
      </c>
      <c r="F23" s="76">
        <f t="shared" si="0"/>
        <v>43.895747599451298</v>
      </c>
      <c r="G23" s="76">
        <f t="shared" si="0"/>
        <v>40.816326530612251</v>
      </c>
      <c r="H23" s="76">
        <f t="shared" si="0"/>
        <v>38.049940546967896</v>
      </c>
      <c r="I23" s="76">
        <f t="shared" si="0"/>
        <v>35.555555555555557</v>
      </c>
      <c r="J23" s="76">
        <f t="shared" si="0"/>
        <v>33.298647242455772</v>
      </c>
      <c r="K23" s="76">
        <f t="shared" si="0"/>
        <v>31.249999999999993</v>
      </c>
      <c r="L23" s="76">
        <f t="shared" si="0"/>
        <v>29.384756657483933</v>
      </c>
      <c r="M23" s="76">
        <f t="shared" si="0"/>
        <v>27.681660899653981</v>
      </c>
      <c r="N23" s="76">
        <f t="shared" si="0"/>
        <v>26.122448979591837</v>
      </c>
      <c r="O23" s="76">
        <f t="shared" si="0"/>
        <v>24.691358024691358</v>
      </c>
      <c r="P23" s="76">
        <f t="shared" si="0"/>
        <v>23.374726077428779</v>
      </c>
      <c r="Q23" s="76">
        <f t="shared" si="0"/>
        <v>22.1606648199446</v>
      </c>
      <c r="R23" s="76">
        <f t="shared" si="0"/>
        <v>21.038790269559502</v>
      </c>
      <c r="S23" s="76">
        <f t="shared" si="0"/>
        <v>20</v>
      </c>
    </row>
    <row r="24" spans="2:19" x14ac:dyDescent="0.3">
      <c r="B24" s="56">
        <v>85</v>
      </c>
      <c r="C24" s="76">
        <f t="shared" si="1"/>
        <v>59.027777777777779</v>
      </c>
      <c r="D24" s="76">
        <f t="shared" si="0"/>
        <v>54.4</v>
      </c>
      <c r="E24" s="76">
        <f t="shared" si="0"/>
        <v>50.295857988165679</v>
      </c>
      <c r="F24" s="76">
        <f t="shared" si="0"/>
        <v>46.639231824417003</v>
      </c>
      <c r="G24" s="76">
        <f t="shared" si="0"/>
        <v>43.367346938775519</v>
      </c>
      <c r="H24" s="76">
        <f t="shared" si="0"/>
        <v>40.428061831153386</v>
      </c>
      <c r="I24" s="76">
        <f t="shared" si="0"/>
        <v>37.777777777777779</v>
      </c>
      <c r="J24" s="76">
        <f t="shared" si="0"/>
        <v>35.379812695109258</v>
      </c>
      <c r="K24" s="76">
        <f t="shared" si="0"/>
        <v>33.203124999999993</v>
      </c>
      <c r="L24" s="76">
        <f t="shared" si="0"/>
        <v>31.221303948576679</v>
      </c>
      <c r="M24" s="76">
        <f t="shared" si="0"/>
        <v>29.411764705882355</v>
      </c>
      <c r="N24" s="76">
        <f t="shared" si="0"/>
        <v>27.755102040816325</v>
      </c>
      <c r="O24" s="76">
        <f t="shared" si="0"/>
        <v>26.234567901234566</v>
      </c>
      <c r="P24" s="76">
        <f t="shared" si="0"/>
        <v>24.835646457268076</v>
      </c>
      <c r="Q24" s="76">
        <f t="shared" si="0"/>
        <v>23.545706371191137</v>
      </c>
      <c r="R24" s="76">
        <f t="shared" si="0"/>
        <v>22.353714661406972</v>
      </c>
      <c r="S24" s="76">
        <f t="shared" si="0"/>
        <v>21.25</v>
      </c>
    </row>
    <row r="25" spans="2:19" x14ac:dyDescent="0.3">
      <c r="B25" s="56">
        <v>90</v>
      </c>
      <c r="C25" s="76">
        <f t="shared" si="1"/>
        <v>62.5</v>
      </c>
      <c r="D25" s="76">
        <f t="shared" si="0"/>
        <v>57.6</v>
      </c>
      <c r="E25" s="76">
        <f t="shared" si="0"/>
        <v>53.254437869822482</v>
      </c>
      <c r="F25" s="76">
        <f t="shared" si="0"/>
        <v>49.382716049382708</v>
      </c>
      <c r="G25" s="76">
        <f t="shared" si="0"/>
        <v>45.91836734693878</v>
      </c>
      <c r="H25" s="76">
        <f t="shared" si="0"/>
        <v>42.806183115338882</v>
      </c>
      <c r="I25" s="76">
        <f t="shared" si="0"/>
        <v>40</v>
      </c>
      <c r="J25" s="76">
        <f t="shared" si="0"/>
        <v>37.460978147762745</v>
      </c>
      <c r="K25" s="76">
        <f t="shared" si="0"/>
        <v>35.156249999999993</v>
      </c>
      <c r="L25" s="76">
        <f t="shared" si="0"/>
        <v>33.057851239669425</v>
      </c>
      <c r="M25" s="76">
        <f t="shared" si="0"/>
        <v>31.141868512110729</v>
      </c>
      <c r="N25" s="76">
        <f t="shared" si="0"/>
        <v>29.387755102040817</v>
      </c>
      <c r="O25" s="76">
        <f t="shared" si="0"/>
        <v>27.777777777777775</v>
      </c>
      <c r="P25" s="76">
        <f t="shared" si="0"/>
        <v>26.296566837107374</v>
      </c>
      <c r="Q25" s="76">
        <f t="shared" si="0"/>
        <v>24.930747922437675</v>
      </c>
      <c r="R25" s="76">
        <f t="shared" si="0"/>
        <v>23.668639053254438</v>
      </c>
      <c r="S25" s="76">
        <f t="shared" si="0"/>
        <v>22.5</v>
      </c>
    </row>
    <row r="26" spans="2:19" x14ac:dyDescent="0.3">
      <c r="B26" s="56">
        <v>95</v>
      </c>
      <c r="C26" s="76">
        <f t="shared" si="1"/>
        <v>65.972222222222229</v>
      </c>
      <c r="D26" s="76">
        <f t="shared" si="0"/>
        <v>60.8</v>
      </c>
      <c r="E26" s="76">
        <f t="shared" si="0"/>
        <v>56.213017751479285</v>
      </c>
      <c r="F26" s="76">
        <f t="shared" si="0"/>
        <v>52.126200274348413</v>
      </c>
      <c r="G26" s="76">
        <f t="shared" si="0"/>
        <v>48.469387755102048</v>
      </c>
      <c r="H26" s="76">
        <f t="shared" si="0"/>
        <v>45.184304399524372</v>
      </c>
      <c r="I26" s="76">
        <f t="shared" si="0"/>
        <v>42.222222222222221</v>
      </c>
      <c r="J26" s="76">
        <f t="shared" si="0"/>
        <v>39.542143600416232</v>
      </c>
      <c r="K26" s="76">
        <f t="shared" si="0"/>
        <v>37.109374999999993</v>
      </c>
      <c r="L26" s="76">
        <f t="shared" si="0"/>
        <v>34.894398530762174</v>
      </c>
      <c r="M26" s="76">
        <f t="shared" si="0"/>
        <v>32.871972318339104</v>
      </c>
      <c r="N26" s="76">
        <f t="shared" si="0"/>
        <v>31.020408163265305</v>
      </c>
      <c r="O26" s="76">
        <f t="shared" si="0"/>
        <v>29.320987654320987</v>
      </c>
      <c r="P26" s="76">
        <f t="shared" si="0"/>
        <v>27.757487216946675</v>
      </c>
      <c r="Q26" s="76">
        <f t="shared" si="0"/>
        <v>26.315789473684212</v>
      </c>
      <c r="R26" s="76">
        <f t="shared" si="0"/>
        <v>24.983563445101908</v>
      </c>
      <c r="S26" s="76">
        <f t="shared" si="0"/>
        <v>23.75</v>
      </c>
    </row>
    <row r="27" spans="2:19" x14ac:dyDescent="0.3">
      <c r="B27" s="56">
        <v>100</v>
      </c>
      <c r="C27" s="76">
        <f t="shared" si="1"/>
        <v>69.444444444444443</v>
      </c>
      <c r="D27" s="76">
        <f t="shared" si="0"/>
        <v>64</v>
      </c>
      <c r="E27" s="76">
        <f t="shared" si="0"/>
        <v>59.171597633136088</v>
      </c>
      <c r="F27" s="76">
        <f t="shared" si="0"/>
        <v>54.869684499314126</v>
      </c>
      <c r="G27" s="76">
        <f t="shared" si="0"/>
        <v>51.020408163265316</v>
      </c>
      <c r="H27" s="76">
        <f t="shared" si="0"/>
        <v>47.562425683709868</v>
      </c>
      <c r="I27" s="76">
        <f t="shared" si="0"/>
        <v>44.444444444444443</v>
      </c>
      <c r="J27" s="76">
        <f t="shared" si="0"/>
        <v>41.623309053069711</v>
      </c>
      <c r="K27" s="76">
        <f t="shared" si="0"/>
        <v>39.062499999999993</v>
      </c>
      <c r="L27" s="76">
        <f t="shared" si="0"/>
        <v>36.730945821854917</v>
      </c>
      <c r="M27" s="76">
        <f t="shared" si="0"/>
        <v>34.602076124567475</v>
      </c>
      <c r="N27" s="76">
        <f t="shared" si="0"/>
        <v>32.653061224489797</v>
      </c>
      <c r="O27" s="76">
        <f t="shared" si="0"/>
        <v>30.864197530864196</v>
      </c>
      <c r="P27" s="76">
        <f t="shared" si="0"/>
        <v>29.218407596785973</v>
      </c>
      <c r="Q27" s="76">
        <f t="shared" si="0"/>
        <v>27.70083102493075</v>
      </c>
      <c r="R27" s="76">
        <f t="shared" si="0"/>
        <v>26.298487836949377</v>
      </c>
      <c r="S27" s="76">
        <f t="shared" si="0"/>
        <v>25</v>
      </c>
    </row>
    <row r="28" spans="2:19" x14ac:dyDescent="0.3">
      <c r="B28" s="56">
        <v>105</v>
      </c>
      <c r="C28" s="76">
        <f t="shared" si="1"/>
        <v>72.916666666666671</v>
      </c>
      <c r="D28" s="76">
        <f t="shared" si="0"/>
        <v>67.2</v>
      </c>
      <c r="E28" s="76">
        <f t="shared" si="0"/>
        <v>62.130177514792891</v>
      </c>
      <c r="F28" s="76">
        <f t="shared" si="0"/>
        <v>57.613168724279831</v>
      </c>
      <c r="G28" s="76">
        <f t="shared" si="0"/>
        <v>53.571428571428577</v>
      </c>
      <c r="H28" s="76">
        <f t="shared" si="0"/>
        <v>49.940546967895365</v>
      </c>
      <c r="I28" s="76">
        <f t="shared" si="0"/>
        <v>46.666666666666664</v>
      </c>
      <c r="J28" s="76">
        <f t="shared" si="0"/>
        <v>43.704474505723198</v>
      </c>
      <c r="K28" s="76">
        <f t="shared" si="0"/>
        <v>41.015624999999993</v>
      </c>
      <c r="L28" s="76">
        <f t="shared" si="0"/>
        <v>38.567493112947666</v>
      </c>
      <c r="M28" s="76">
        <f t="shared" si="0"/>
        <v>36.332179930795853</v>
      </c>
      <c r="N28" s="76">
        <f t="shared" si="0"/>
        <v>34.285714285714285</v>
      </c>
      <c r="O28" s="76">
        <f t="shared" si="0"/>
        <v>32.407407407407405</v>
      </c>
      <c r="P28" s="76">
        <f t="shared" si="0"/>
        <v>30.67932797662527</v>
      </c>
      <c r="Q28" s="76">
        <f t="shared" si="0"/>
        <v>29.085872576177287</v>
      </c>
      <c r="R28" s="76">
        <f t="shared" si="0"/>
        <v>27.613412228796847</v>
      </c>
      <c r="S28" s="76">
        <f t="shared" ref="D28:S47" si="2">($B28/POWER(S$12/100,2))</f>
        <v>26.25</v>
      </c>
    </row>
    <row r="29" spans="2:19" x14ac:dyDescent="0.3">
      <c r="B29" s="56">
        <v>110</v>
      </c>
      <c r="C29" s="76">
        <f t="shared" si="1"/>
        <v>76.388888888888886</v>
      </c>
      <c r="D29" s="76">
        <f t="shared" si="2"/>
        <v>70.400000000000006</v>
      </c>
      <c r="E29" s="76">
        <f t="shared" si="2"/>
        <v>65.088757396449694</v>
      </c>
      <c r="F29" s="76">
        <f t="shared" si="2"/>
        <v>60.356652949245536</v>
      </c>
      <c r="G29" s="76">
        <f t="shared" si="2"/>
        <v>56.122448979591844</v>
      </c>
      <c r="H29" s="76">
        <f t="shared" si="2"/>
        <v>52.318668252080855</v>
      </c>
      <c r="I29" s="76">
        <f t="shared" si="2"/>
        <v>48.888888888888886</v>
      </c>
      <c r="J29" s="76">
        <f t="shared" si="2"/>
        <v>45.785639958376684</v>
      </c>
      <c r="K29" s="76">
        <f t="shared" si="2"/>
        <v>42.968749999999993</v>
      </c>
      <c r="L29" s="76">
        <f t="shared" si="2"/>
        <v>40.404040404040408</v>
      </c>
      <c r="M29" s="76">
        <f t="shared" si="2"/>
        <v>38.062283737024224</v>
      </c>
      <c r="N29" s="76">
        <f t="shared" si="2"/>
        <v>35.918367346938773</v>
      </c>
      <c r="O29" s="76">
        <f t="shared" si="2"/>
        <v>33.950617283950614</v>
      </c>
      <c r="P29" s="76">
        <f t="shared" si="2"/>
        <v>32.140248356464568</v>
      </c>
      <c r="Q29" s="76">
        <f t="shared" si="2"/>
        <v>30.470914127423825</v>
      </c>
      <c r="R29" s="76">
        <f t="shared" si="2"/>
        <v>28.928336620644316</v>
      </c>
      <c r="S29" s="76">
        <f t="shared" si="2"/>
        <v>27.5</v>
      </c>
    </row>
    <row r="30" spans="2:19" x14ac:dyDescent="0.3">
      <c r="B30" s="56">
        <v>115</v>
      </c>
      <c r="C30" s="76">
        <f t="shared" si="1"/>
        <v>79.861111111111114</v>
      </c>
      <c r="D30" s="76">
        <f t="shared" si="2"/>
        <v>73.599999999999994</v>
      </c>
      <c r="E30" s="76">
        <f t="shared" si="2"/>
        <v>68.047337278106497</v>
      </c>
      <c r="F30" s="76">
        <f t="shared" si="2"/>
        <v>63.100137174211241</v>
      </c>
      <c r="G30" s="76">
        <f t="shared" si="2"/>
        <v>58.673469387755112</v>
      </c>
      <c r="H30" s="76">
        <f t="shared" si="2"/>
        <v>54.696789536266351</v>
      </c>
      <c r="I30" s="76">
        <f t="shared" si="2"/>
        <v>51.111111111111114</v>
      </c>
      <c r="J30" s="76">
        <f t="shared" si="2"/>
        <v>47.866805411030171</v>
      </c>
      <c r="K30" s="76">
        <f t="shared" si="2"/>
        <v>44.921874999999993</v>
      </c>
      <c r="L30" s="76">
        <f t="shared" si="2"/>
        <v>42.240587695133158</v>
      </c>
      <c r="M30" s="76">
        <f t="shared" si="2"/>
        <v>39.792387543252602</v>
      </c>
      <c r="N30" s="76">
        <f t="shared" si="2"/>
        <v>37.551020408163268</v>
      </c>
      <c r="O30" s="76">
        <f t="shared" si="2"/>
        <v>35.493827160493822</v>
      </c>
      <c r="P30" s="76">
        <f t="shared" si="2"/>
        <v>33.601168736303869</v>
      </c>
      <c r="Q30" s="76">
        <f t="shared" si="2"/>
        <v>31.855955678670362</v>
      </c>
      <c r="R30" s="76">
        <f t="shared" si="2"/>
        <v>30.243261012491782</v>
      </c>
      <c r="S30" s="76">
        <f t="shared" si="2"/>
        <v>28.75</v>
      </c>
    </row>
    <row r="31" spans="2:19" x14ac:dyDescent="0.3">
      <c r="B31" s="56">
        <v>120</v>
      </c>
      <c r="C31" s="76">
        <f t="shared" si="1"/>
        <v>83.333333333333343</v>
      </c>
      <c r="D31" s="76">
        <f t="shared" si="2"/>
        <v>76.8</v>
      </c>
      <c r="E31" s="76">
        <f t="shared" si="2"/>
        <v>71.0059171597633</v>
      </c>
      <c r="F31" s="76">
        <f t="shared" si="2"/>
        <v>65.843621399176953</v>
      </c>
      <c r="G31" s="76">
        <f t="shared" si="2"/>
        <v>61.224489795918373</v>
      </c>
      <c r="H31" s="76">
        <f t="shared" si="2"/>
        <v>57.074910820451841</v>
      </c>
      <c r="I31" s="76">
        <f t="shared" si="2"/>
        <v>53.333333333333336</v>
      </c>
      <c r="J31" s="76">
        <f t="shared" si="2"/>
        <v>49.947970863683658</v>
      </c>
      <c r="K31" s="76">
        <f t="shared" si="2"/>
        <v>46.874999999999993</v>
      </c>
      <c r="L31" s="76">
        <f t="shared" si="2"/>
        <v>44.0771349862259</v>
      </c>
      <c r="M31" s="76">
        <f t="shared" si="2"/>
        <v>41.522491349480973</v>
      </c>
      <c r="N31" s="76">
        <f t="shared" si="2"/>
        <v>39.183673469387756</v>
      </c>
      <c r="O31" s="76">
        <f t="shared" si="2"/>
        <v>37.037037037037038</v>
      </c>
      <c r="P31" s="76">
        <f t="shared" si="2"/>
        <v>35.06208911614317</v>
      </c>
      <c r="Q31" s="76">
        <f t="shared" si="2"/>
        <v>33.2409972299169</v>
      </c>
      <c r="R31" s="76">
        <f t="shared" si="2"/>
        <v>31.558185404339252</v>
      </c>
      <c r="S31" s="76">
        <f t="shared" si="2"/>
        <v>30</v>
      </c>
    </row>
    <row r="32" spans="2:19" x14ac:dyDescent="0.3">
      <c r="B32" s="56">
        <v>125</v>
      </c>
      <c r="C32" s="76">
        <f t="shared" si="1"/>
        <v>86.805555555555557</v>
      </c>
      <c r="D32" s="76">
        <f t="shared" si="2"/>
        <v>80</v>
      </c>
      <c r="E32" s="76">
        <f t="shared" si="2"/>
        <v>73.964497041420117</v>
      </c>
      <c r="F32" s="76">
        <f t="shared" si="2"/>
        <v>68.587105624142652</v>
      </c>
      <c r="G32" s="76">
        <f t="shared" si="2"/>
        <v>63.775510204081641</v>
      </c>
      <c r="H32" s="76">
        <f t="shared" si="2"/>
        <v>59.453032104637337</v>
      </c>
      <c r="I32" s="76">
        <f t="shared" si="2"/>
        <v>55.555555555555557</v>
      </c>
      <c r="J32" s="76">
        <f t="shared" si="2"/>
        <v>52.029136316337144</v>
      </c>
      <c r="K32" s="76">
        <f t="shared" si="2"/>
        <v>48.828124999999993</v>
      </c>
      <c r="L32" s="76">
        <f t="shared" si="2"/>
        <v>45.913682277318649</v>
      </c>
      <c r="M32" s="76">
        <f t="shared" si="2"/>
        <v>43.252595155709351</v>
      </c>
      <c r="N32" s="76">
        <f t="shared" si="2"/>
        <v>40.816326530612244</v>
      </c>
      <c r="O32" s="76">
        <f t="shared" si="2"/>
        <v>38.580246913580247</v>
      </c>
      <c r="P32" s="76">
        <f t="shared" si="2"/>
        <v>36.523009495982464</v>
      </c>
      <c r="Q32" s="76">
        <f t="shared" si="2"/>
        <v>34.626038781163437</v>
      </c>
      <c r="R32" s="76">
        <f t="shared" si="2"/>
        <v>32.873109796186718</v>
      </c>
      <c r="S32" s="76">
        <f t="shared" si="2"/>
        <v>31.25</v>
      </c>
    </row>
    <row r="33" spans="2:19" x14ac:dyDescent="0.3">
      <c r="B33" s="56">
        <v>130</v>
      </c>
      <c r="C33" s="76">
        <f t="shared" si="1"/>
        <v>90.277777777777786</v>
      </c>
      <c r="D33" s="76">
        <f t="shared" si="2"/>
        <v>83.2</v>
      </c>
      <c r="E33" s="76">
        <f t="shared" si="2"/>
        <v>76.92307692307692</v>
      </c>
      <c r="F33" s="76">
        <f t="shared" si="2"/>
        <v>71.330589849108364</v>
      </c>
      <c r="G33" s="76">
        <f t="shared" si="2"/>
        <v>66.326530612244909</v>
      </c>
      <c r="H33" s="76">
        <f t="shared" si="2"/>
        <v>61.831153388822827</v>
      </c>
      <c r="I33" s="76">
        <f t="shared" si="2"/>
        <v>57.777777777777779</v>
      </c>
      <c r="J33" s="76">
        <f t="shared" si="2"/>
        <v>54.110301768990631</v>
      </c>
      <c r="K33" s="76">
        <f t="shared" si="2"/>
        <v>50.781249999999993</v>
      </c>
      <c r="L33" s="76">
        <f t="shared" si="2"/>
        <v>47.750229568411392</v>
      </c>
      <c r="M33" s="76">
        <f t="shared" si="2"/>
        <v>44.982698961937722</v>
      </c>
      <c r="N33" s="76">
        <f t="shared" si="2"/>
        <v>42.448979591836732</v>
      </c>
      <c r="O33" s="76">
        <f t="shared" si="2"/>
        <v>40.123456790123456</v>
      </c>
      <c r="P33" s="76">
        <f t="shared" si="2"/>
        <v>37.983929875821765</v>
      </c>
      <c r="Q33" s="76">
        <f t="shared" si="2"/>
        <v>36.011080332409975</v>
      </c>
      <c r="R33" s="76">
        <f t="shared" si="2"/>
        <v>34.188034188034187</v>
      </c>
      <c r="S33" s="76">
        <f t="shared" si="2"/>
        <v>32.5</v>
      </c>
    </row>
    <row r="34" spans="2:19" x14ac:dyDescent="0.3">
      <c r="B34" s="56">
        <v>135</v>
      </c>
      <c r="C34" s="76">
        <f t="shared" si="1"/>
        <v>93.75</v>
      </c>
      <c r="D34" s="76">
        <f t="shared" si="2"/>
        <v>86.4</v>
      </c>
      <c r="E34" s="76">
        <f t="shared" si="2"/>
        <v>79.881656804733723</v>
      </c>
      <c r="F34" s="76">
        <f t="shared" si="2"/>
        <v>74.074074074074062</v>
      </c>
      <c r="G34" s="76">
        <f t="shared" si="2"/>
        <v>68.877551020408177</v>
      </c>
      <c r="H34" s="76">
        <f t="shared" si="2"/>
        <v>64.209274673008323</v>
      </c>
      <c r="I34" s="76">
        <f t="shared" si="2"/>
        <v>60</v>
      </c>
      <c r="J34" s="76">
        <f t="shared" si="2"/>
        <v>56.19146722164411</v>
      </c>
      <c r="K34" s="76">
        <f t="shared" si="2"/>
        <v>52.734374999999993</v>
      </c>
      <c r="L34" s="76">
        <f t="shared" si="2"/>
        <v>49.586776859504141</v>
      </c>
      <c r="M34" s="76">
        <f t="shared" si="2"/>
        <v>46.712802768166092</v>
      </c>
      <c r="N34" s="76">
        <f t="shared" si="2"/>
        <v>44.081632653061227</v>
      </c>
      <c r="O34" s="76">
        <f t="shared" si="2"/>
        <v>41.666666666666664</v>
      </c>
      <c r="P34" s="76">
        <f t="shared" si="2"/>
        <v>39.444850255661066</v>
      </c>
      <c r="Q34" s="76">
        <f t="shared" si="2"/>
        <v>37.396121883656512</v>
      </c>
      <c r="R34" s="76">
        <f t="shared" si="2"/>
        <v>35.502958579881657</v>
      </c>
      <c r="S34" s="76">
        <f t="shared" si="2"/>
        <v>33.75</v>
      </c>
    </row>
    <row r="35" spans="2:19" x14ac:dyDescent="0.3">
      <c r="B35" s="56">
        <v>140</v>
      </c>
      <c r="C35" s="76">
        <f t="shared" si="1"/>
        <v>97.222222222222229</v>
      </c>
      <c r="D35" s="76">
        <f t="shared" si="2"/>
        <v>89.6</v>
      </c>
      <c r="E35" s="76">
        <f t="shared" si="2"/>
        <v>82.840236686390526</v>
      </c>
      <c r="F35" s="76">
        <f t="shared" si="2"/>
        <v>76.817558299039774</v>
      </c>
      <c r="G35" s="76">
        <f t="shared" si="2"/>
        <v>71.428571428571445</v>
      </c>
      <c r="H35" s="76">
        <f t="shared" si="2"/>
        <v>66.58739595719382</v>
      </c>
      <c r="I35" s="76">
        <f t="shared" si="2"/>
        <v>62.222222222222221</v>
      </c>
      <c r="J35" s="76">
        <f t="shared" si="2"/>
        <v>58.272632674297597</v>
      </c>
      <c r="K35" s="76">
        <f t="shared" si="2"/>
        <v>54.687499999999993</v>
      </c>
      <c r="L35" s="76">
        <f t="shared" si="2"/>
        <v>51.423324150596883</v>
      </c>
      <c r="M35" s="76">
        <f t="shared" si="2"/>
        <v>48.44290657439447</v>
      </c>
      <c r="N35" s="76">
        <f t="shared" si="2"/>
        <v>45.714285714285715</v>
      </c>
      <c r="O35" s="76">
        <f t="shared" si="2"/>
        <v>43.209876543209873</v>
      </c>
      <c r="P35" s="76">
        <f t="shared" si="2"/>
        <v>40.90577063550036</v>
      </c>
      <c r="Q35" s="76">
        <f t="shared" si="2"/>
        <v>38.78116343490305</v>
      </c>
      <c r="R35" s="76">
        <f t="shared" si="2"/>
        <v>36.817882971729126</v>
      </c>
      <c r="S35" s="76">
        <f t="shared" si="2"/>
        <v>35</v>
      </c>
    </row>
    <row r="36" spans="2:19" x14ac:dyDescent="0.3">
      <c r="B36" s="56">
        <v>145</v>
      </c>
      <c r="C36" s="76">
        <f t="shared" si="1"/>
        <v>100.69444444444444</v>
      </c>
      <c r="D36" s="76">
        <f t="shared" si="2"/>
        <v>92.8</v>
      </c>
      <c r="E36" s="76">
        <f t="shared" si="2"/>
        <v>85.798816568047329</v>
      </c>
      <c r="F36" s="76">
        <f t="shared" si="2"/>
        <v>79.561042524005472</v>
      </c>
      <c r="G36" s="76">
        <f t="shared" si="2"/>
        <v>73.979591836734699</v>
      </c>
      <c r="H36" s="76">
        <f t="shared" si="2"/>
        <v>68.965517241379303</v>
      </c>
      <c r="I36" s="76">
        <f t="shared" si="2"/>
        <v>64.444444444444443</v>
      </c>
      <c r="J36" s="76">
        <f t="shared" si="2"/>
        <v>60.353798126951084</v>
      </c>
      <c r="K36" s="76">
        <f t="shared" si="2"/>
        <v>56.640624999999986</v>
      </c>
      <c r="L36" s="76">
        <f t="shared" si="2"/>
        <v>53.259871441689633</v>
      </c>
      <c r="M36" s="76">
        <f t="shared" si="2"/>
        <v>50.173010380622841</v>
      </c>
      <c r="N36" s="76">
        <f t="shared" si="2"/>
        <v>47.346938775510203</v>
      </c>
      <c r="O36" s="76">
        <f t="shared" si="2"/>
        <v>44.753086419753082</v>
      </c>
      <c r="P36" s="76">
        <f t="shared" si="2"/>
        <v>42.366691015339661</v>
      </c>
      <c r="Q36" s="76">
        <f t="shared" si="2"/>
        <v>40.166204986149587</v>
      </c>
      <c r="R36" s="76">
        <f t="shared" si="2"/>
        <v>38.132807363576596</v>
      </c>
      <c r="S36" s="76">
        <f t="shared" si="2"/>
        <v>36.25</v>
      </c>
    </row>
    <row r="37" spans="2:19" x14ac:dyDescent="0.3">
      <c r="B37" s="56">
        <v>150</v>
      </c>
      <c r="C37" s="76">
        <f t="shared" si="1"/>
        <v>104.16666666666667</v>
      </c>
      <c r="D37" s="76">
        <f t="shared" si="2"/>
        <v>96</v>
      </c>
      <c r="E37" s="76">
        <f t="shared" si="2"/>
        <v>88.757396449704132</v>
      </c>
      <c r="F37" s="76">
        <f t="shared" si="2"/>
        <v>82.304526748971185</v>
      </c>
      <c r="G37" s="76">
        <f t="shared" si="2"/>
        <v>76.530612244897966</v>
      </c>
      <c r="H37" s="76">
        <f t="shared" si="2"/>
        <v>71.343638525564799</v>
      </c>
      <c r="I37" s="76">
        <f t="shared" si="2"/>
        <v>66.666666666666671</v>
      </c>
      <c r="J37" s="76">
        <f t="shared" si="2"/>
        <v>62.43496357960457</v>
      </c>
      <c r="K37" s="76">
        <f t="shared" si="2"/>
        <v>58.593749999999986</v>
      </c>
      <c r="L37" s="76">
        <f t="shared" si="2"/>
        <v>55.096418732782375</v>
      </c>
      <c r="M37" s="76">
        <f t="shared" si="2"/>
        <v>51.903114186851219</v>
      </c>
      <c r="N37" s="76">
        <f t="shared" si="2"/>
        <v>48.979591836734691</v>
      </c>
      <c r="O37" s="76">
        <f t="shared" si="2"/>
        <v>46.296296296296291</v>
      </c>
      <c r="P37" s="76">
        <f t="shared" si="2"/>
        <v>43.827611395178955</v>
      </c>
      <c r="Q37" s="76">
        <f t="shared" si="2"/>
        <v>41.551246537396125</v>
      </c>
      <c r="R37" s="76">
        <f t="shared" si="2"/>
        <v>39.447731755424066</v>
      </c>
      <c r="S37" s="76">
        <f t="shared" si="2"/>
        <v>37.5</v>
      </c>
    </row>
    <row r="38" spans="2:19" x14ac:dyDescent="0.3">
      <c r="B38" s="56">
        <v>155</v>
      </c>
      <c r="C38" s="76">
        <f t="shared" si="1"/>
        <v>107.6388888888889</v>
      </c>
      <c r="D38" s="76">
        <f t="shared" si="2"/>
        <v>99.2</v>
      </c>
      <c r="E38" s="76">
        <f t="shared" si="2"/>
        <v>91.715976331360935</v>
      </c>
      <c r="F38" s="76">
        <f t="shared" si="2"/>
        <v>85.048010973936883</v>
      </c>
      <c r="G38" s="76">
        <f t="shared" si="2"/>
        <v>79.081632653061234</v>
      </c>
      <c r="H38" s="76">
        <f t="shared" si="2"/>
        <v>73.721759809750296</v>
      </c>
      <c r="I38" s="76">
        <f t="shared" si="2"/>
        <v>68.888888888888886</v>
      </c>
      <c r="J38" s="76">
        <f t="shared" si="2"/>
        <v>64.51612903225805</v>
      </c>
      <c r="K38" s="76">
        <f t="shared" si="2"/>
        <v>60.546874999999986</v>
      </c>
      <c r="L38" s="76">
        <f t="shared" si="2"/>
        <v>56.932966023875125</v>
      </c>
      <c r="M38" s="76">
        <f t="shared" si="2"/>
        <v>53.63321799307959</v>
      </c>
      <c r="N38" s="76">
        <f t="shared" si="2"/>
        <v>50.612244897959187</v>
      </c>
      <c r="O38" s="76">
        <f t="shared" si="2"/>
        <v>47.839506172839506</v>
      </c>
      <c r="P38" s="76">
        <f t="shared" si="2"/>
        <v>45.288531775018257</v>
      </c>
      <c r="Q38" s="76">
        <f t="shared" si="2"/>
        <v>42.936288088642662</v>
      </c>
      <c r="R38" s="76">
        <f t="shared" si="2"/>
        <v>40.762656147271535</v>
      </c>
      <c r="S38" s="76">
        <f t="shared" si="2"/>
        <v>38.75</v>
      </c>
    </row>
    <row r="39" spans="2:19" x14ac:dyDescent="0.3">
      <c r="B39" s="56">
        <v>160</v>
      </c>
      <c r="C39" s="76">
        <f t="shared" si="1"/>
        <v>111.11111111111111</v>
      </c>
      <c r="D39" s="76">
        <f t="shared" si="2"/>
        <v>102.4</v>
      </c>
      <c r="E39" s="76">
        <f t="shared" si="2"/>
        <v>94.674556213017738</v>
      </c>
      <c r="F39" s="76">
        <f t="shared" si="2"/>
        <v>87.791495198902595</v>
      </c>
      <c r="G39" s="76">
        <f t="shared" si="2"/>
        <v>81.632653061224502</v>
      </c>
      <c r="H39" s="76">
        <f t="shared" si="2"/>
        <v>76.099881093935792</v>
      </c>
      <c r="I39" s="76">
        <f t="shared" si="2"/>
        <v>71.111111111111114</v>
      </c>
      <c r="J39" s="76">
        <f t="shared" si="2"/>
        <v>66.597294484911544</v>
      </c>
      <c r="K39" s="76">
        <f t="shared" si="2"/>
        <v>62.499999999999986</v>
      </c>
      <c r="L39" s="76">
        <f t="shared" si="2"/>
        <v>58.769513314967867</v>
      </c>
      <c r="M39" s="76">
        <f t="shared" si="2"/>
        <v>55.363321799307961</v>
      </c>
      <c r="N39" s="76">
        <f t="shared" si="2"/>
        <v>52.244897959183675</v>
      </c>
      <c r="O39" s="76">
        <f t="shared" si="2"/>
        <v>49.382716049382715</v>
      </c>
      <c r="P39" s="76">
        <f t="shared" si="2"/>
        <v>46.749452154857558</v>
      </c>
      <c r="Q39" s="76">
        <f t="shared" si="2"/>
        <v>44.3213296398892</v>
      </c>
      <c r="R39" s="76">
        <f t="shared" si="2"/>
        <v>42.077580539119005</v>
      </c>
      <c r="S39" s="76">
        <f t="shared" si="2"/>
        <v>40</v>
      </c>
    </row>
    <row r="40" spans="2:19" x14ac:dyDescent="0.3">
      <c r="B40" s="56">
        <v>165</v>
      </c>
      <c r="C40" s="76">
        <f t="shared" si="1"/>
        <v>114.58333333333334</v>
      </c>
      <c r="D40" s="76">
        <f t="shared" si="2"/>
        <v>105.6</v>
      </c>
      <c r="E40" s="76">
        <f t="shared" si="2"/>
        <v>97.633136094674541</v>
      </c>
      <c r="F40" s="76">
        <f t="shared" si="2"/>
        <v>90.534979423868307</v>
      </c>
      <c r="G40" s="76">
        <f t="shared" si="2"/>
        <v>84.18367346938777</v>
      </c>
      <c r="H40" s="76">
        <f t="shared" si="2"/>
        <v>78.478002378121289</v>
      </c>
      <c r="I40" s="76">
        <f t="shared" si="2"/>
        <v>73.333333333333329</v>
      </c>
      <c r="J40" s="76">
        <f t="shared" si="2"/>
        <v>68.678459937565023</v>
      </c>
      <c r="K40" s="76">
        <f t="shared" si="2"/>
        <v>64.453124999999986</v>
      </c>
      <c r="L40" s="76">
        <f t="shared" si="2"/>
        <v>60.606060606060616</v>
      </c>
      <c r="M40" s="76">
        <f t="shared" si="2"/>
        <v>57.093425605536339</v>
      </c>
      <c r="N40" s="76">
        <f t="shared" si="2"/>
        <v>53.877551020408163</v>
      </c>
      <c r="O40" s="76">
        <f t="shared" si="2"/>
        <v>50.925925925925924</v>
      </c>
      <c r="P40" s="76">
        <f t="shared" si="2"/>
        <v>48.210372534696852</v>
      </c>
      <c r="Q40" s="76">
        <f t="shared" si="2"/>
        <v>45.706371191135737</v>
      </c>
      <c r="R40" s="76">
        <f t="shared" si="2"/>
        <v>43.392504930966474</v>
      </c>
      <c r="S40" s="76">
        <f t="shared" si="2"/>
        <v>41.25</v>
      </c>
    </row>
    <row r="41" spans="2:19" x14ac:dyDescent="0.3">
      <c r="B41" s="56">
        <v>170</v>
      </c>
      <c r="C41" s="76">
        <f t="shared" si="1"/>
        <v>118.05555555555556</v>
      </c>
      <c r="D41" s="76">
        <f t="shared" si="2"/>
        <v>108.8</v>
      </c>
      <c r="E41" s="76">
        <f t="shared" si="2"/>
        <v>100.59171597633136</v>
      </c>
      <c r="F41" s="76">
        <f t="shared" si="2"/>
        <v>93.278463648834006</v>
      </c>
      <c r="G41" s="76">
        <f t="shared" si="2"/>
        <v>86.734693877551038</v>
      </c>
      <c r="H41" s="76">
        <f t="shared" si="2"/>
        <v>80.856123662306771</v>
      </c>
      <c r="I41" s="76">
        <f t="shared" si="2"/>
        <v>75.555555555555557</v>
      </c>
      <c r="J41" s="76">
        <f t="shared" si="2"/>
        <v>70.759625390218517</v>
      </c>
      <c r="K41" s="76">
        <f t="shared" si="2"/>
        <v>66.406249999999986</v>
      </c>
      <c r="L41" s="76">
        <f t="shared" si="2"/>
        <v>62.442607897153358</v>
      </c>
      <c r="M41" s="76">
        <f t="shared" si="2"/>
        <v>58.82352941176471</v>
      </c>
      <c r="N41" s="76">
        <f t="shared" si="2"/>
        <v>55.510204081632651</v>
      </c>
      <c r="O41" s="76">
        <f t="shared" si="2"/>
        <v>52.469135802469133</v>
      </c>
      <c r="P41" s="76">
        <f t="shared" si="2"/>
        <v>49.671292914536153</v>
      </c>
      <c r="Q41" s="76">
        <f t="shared" si="2"/>
        <v>47.091412742382275</v>
      </c>
      <c r="R41" s="76">
        <f t="shared" si="2"/>
        <v>44.707429322813944</v>
      </c>
      <c r="S41" s="76">
        <f t="shared" si="2"/>
        <v>42.5</v>
      </c>
    </row>
    <row r="42" spans="2:19" x14ac:dyDescent="0.3">
      <c r="B42" s="56">
        <v>175</v>
      </c>
      <c r="C42" s="76">
        <f t="shared" si="1"/>
        <v>121.52777777777779</v>
      </c>
      <c r="D42" s="76">
        <f t="shared" si="2"/>
        <v>112</v>
      </c>
      <c r="E42" s="76">
        <f t="shared" si="2"/>
        <v>103.55029585798816</v>
      </c>
      <c r="F42" s="76">
        <f t="shared" si="2"/>
        <v>96.021947873799718</v>
      </c>
      <c r="G42" s="76">
        <f t="shared" si="2"/>
        <v>89.285714285714292</v>
      </c>
      <c r="H42" s="76">
        <f t="shared" si="2"/>
        <v>83.234244946492268</v>
      </c>
      <c r="I42" s="76">
        <f t="shared" si="2"/>
        <v>77.777777777777771</v>
      </c>
      <c r="J42" s="76">
        <f t="shared" si="2"/>
        <v>72.840790842871996</v>
      </c>
      <c r="K42" s="76">
        <f t="shared" si="2"/>
        <v>68.359374999999986</v>
      </c>
      <c r="L42" s="76">
        <f t="shared" si="2"/>
        <v>64.279155188246108</v>
      </c>
      <c r="M42" s="76">
        <f t="shared" si="2"/>
        <v>60.553633217993088</v>
      </c>
      <c r="N42" s="76">
        <f t="shared" si="2"/>
        <v>57.142857142857146</v>
      </c>
      <c r="O42" s="76">
        <f t="shared" si="2"/>
        <v>54.012345679012341</v>
      </c>
      <c r="P42" s="76">
        <f t="shared" si="2"/>
        <v>51.132213294375454</v>
      </c>
      <c r="Q42" s="76">
        <f t="shared" si="2"/>
        <v>48.476454293628812</v>
      </c>
      <c r="R42" s="76">
        <f t="shared" si="2"/>
        <v>46.022353714661406</v>
      </c>
      <c r="S42" s="76">
        <f t="shared" si="2"/>
        <v>43.75</v>
      </c>
    </row>
    <row r="43" spans="2:19" x14ac:dyDescent="0.3">
      <c r="B43" s="56">
        <v>180</v>
      </c>
      <c r="C43" s="76">
        <f t="shared" si="1"/>
        <v>125</v>
      </c>
      <c r="D43" s="76">
        <f t="shared" si="2"/>
        <v>115.2</v>
      </c>
      <c r="E43" s="76">
        <f t="shared" si="2"/>
        <v>106.50887573964496</v>
      </c>
      <c r="F43" s="76">
        <f t="shared" si="2"/>
        <v>98.765432098765416</v>
      </c>
      <c r="G43" s="76">
        <f t="shared" si="2"/>
        <v>91.83673469387756</v>
      </c>
      <c r="H43" s="76">
        <f t="shared" si="2"/>
        <v>85.612366230677765</v>
      </c>
      <c r="I43" s="76">
        <f t="shared" si="2"/>
        <v>80</v>
      </c>
      <c r="J43" s="76">
        <f t="shared" si="2"/>
        <v>74.92195629552549</v>
      </c>
      <c r="K43" s="76">
        <f t="shared" si="2"/>
        <v>70.312499999999986</v>
      </c>
      <c r="L43" s="76">
        <f t="shared" si="2"/>
        <v>66.11570247933885</v>
      </c>
      <c r="M43" s="76">
        <f t="shared" si="2"/>
        <v>62.283737024221459</v>
      </c>
      <c r="N43" s="76">
        <f t="shared" si="2"/>
        <v>58.775510204081634</v>
      </c>
      <c r="O43" s="76">
        <f t="shared" si="2"/>
        <v>55.55555555555555</v>
      </c>
      <c r="P43" s="76">
        <f t="shared" si="2"/>
        <v>52.593133674214748</v>
      </c>
      <c r="Q43" s="76">
        <f t="shared" si="2"/>
        <v>49.86149584487535</v>
      </c>
      <c r="R43" s="76">
        <f t="shared" si="2"/>
        <v>47.337278106508876</v>
      </c>
      <c r="S43" s="76">
        <f t="shared" si="2"/>
        <v>45</v>
      </c>
    </row>
    <row r="44" spans="2:19" x14ac:dyDescent="0.3">
      <c r="B44" s="56">
        <v>185</v>
      </c>
      <c r="C44" s="76">
        <f t="shared" si="1"/>
        <v>128.47222222222223</v>
      </c>
      <c r="D44" s="76">
        <f t="shared" si="2"/>
        <v>118.4</v>
      </c>
      <c r="E44" s="76">
        <f t="shared" si="2"/>
        <v>109.46745562130177</v>
      </c>
      <c r="F44" s="76">
        <f t="shared" si="2"/>
        <v>101.50891632373113</v>
      </c>
      <c r="G44" s="76">
        <f t="shared" si="2"/>
        <v>94.387755102040828</v>
      </c>
      <c r="H44" s="76">
        <f t="shared" si="2"/>
        <v>87.990487514863261</v>
      </c>
      <c r="I44" s="76">
        <f t="shared" si="2"/>
        <v>82.222222222222229</v>
      </c>
      <c r="J44" s="76">
        <f t="shared" si="2"/>
        <v>77.00312174817897</v>
      </c>
      <c r="K44" s="76">
        <f t="shared" si="2"/>
        <v>72.265624999999986</v>
      </c>
      <c r="L44" s="76">
        <f t="shared" si="2"/>
        <v>67.952249770431592</v>
      </c>
      <c r="M44" s="76">
        <f t="shared" si="2"/>
        <v>64.013840830449837</v>
      </c>
      <c r="N44" s="76">
        <f t="shared" si="2"/>
        <v>60.408163265306122</v>
      </c>
      <c r="O44" s="76">
        <f t="shared" si="2"/>
        <v>57.098765432098759</v>
      </c>
      <c r="P44" s="76">
        <f t="shared" si="2"/>
        <v>54.054054054054049</v>
      </c>
      <c r="Q44" s="76">
        <f t="shared" si="2"/>
        <v>51.246537396121887</v>
      </c>
      <c r="R44" s="76">
        <f t="shared" ref="D44:S47" si="3">($B44/POWER(R$12/100,2))</f>
        <v>48.652202498356345</v>
      </c>
      <c r="S44" s="76">
        <f t="shared" si="3"/>
        <v>46.25</v>
      </c>
    </row>
    <row r="45" spans="2:19" x14ac:dyDescent="0.3">
      <c r="B45" s="56">
        <v>190</v>
      </c>
      <c r="C45" s="76">
        <f t="shared" si="1"/>
        <v>131.94444444444446</v>
      </c>
      <c r="D45" s="76">
        <f t="shared" si="3"/>
        <v>121.6</v>
      </c>
      <c r="E45" s="76">
        <f t="shared" si="3"/>
        <v>112.42603550295857</v>
      </c>
      <c r="F45" s="76">
        <f t="shared" si="3"/>
        <v>104.25240054869683</v>
      </c>
      <c r="G45" s="76">
        <f t="shared" si="3"/>
        <v>96.938775510204096</v>
      </c>
      <c r="H45" s="76">
        <f t="shared" si="3"/>
        <v>90.368608799048744</v>
      </c>
      <c r="I45" s="76">
        <f t="shared" si="3"/>
        <v>84.444444444444443</v>
      </c>
      <c r="J45" s="76">
        <f t="shared" si="3"/>
        <v>79.084287200832463</v>
      </c>
      <c r="K45" s="76">
        <f t="shared" si="3"/>
        <v>74.218749999999986</v>
      </c>
      <c r="L45" s="76">
        <f t="shared" si="3"/>
        <v>69.788797061524349</v>
      </c>
      <c r="M45" s="76">
        <f t="shared" si="3"/>
        <v>65.743944636678208</v>
      </c>
      <c r="N45" s="76">
        <f t="shared" si="3"/>
        <v>62.04081632653061</v>
      </c>
      <c r="O45" s="76">
        <f t="shared" si="3"/>
        <v>58.641975308641975</v>
      </c>
      <c r="P45" s="76">
        <f t="shared" si="3"/>
        <v>55.51497443389335</v>
      </c>
      <c r="Q45" s="76">
        <f t="shared" si="3"/>
        <v>52.631578947368425</v>
      </c>
      <c r="R45" s="76">
        <f t="shared" si="3"/>
        <v>49.967126890203815</v>
      </c>
      <c r="S45" s="76">
        <f t="shared" si="3"/>
        <v>47.5</v>
      </c>
    </row>
    <row r="46" spans="2:19" x14ac:dyDescent="0.3">
      <c r="B46" s="56">
        <v>195</v>
      </c>
      <c r="C46" s="76">
        <f t="shared" si="1"/>
        <v>135.41666666666669</v>
      </c>
      <c r="D46" s="76">
        <f t="shared" si="3"/>
        <v>124.8</v>
      </c>
      <c r="E46" s="76">
        <f t="shared" si="3"/>
        <v>115.38461538461537</v>
      </c>
      <c r="F46" s="76">
        <f t="shared" si="3"/>
        <v>106.99588477366254</v>
      </c>
      <c r="G46" s="76">
        <f t="shared" si="3"/>
        <v>99.489795918367363</v>
      </c>
      <c r="H46" s="76">
        <f t="shared" si="3"/>
        <v>92.74673008323424</v>
      </c>
      <c r="I46" s="76">
        <f t="shared" si="3"/>
        <v>86.666666666666671</v>
      </c>
      <c r="J46" s="76">
        <f t="shared" si="3"/>
        <v>81.165452653485943</v>
      </c>
      <c r="K46" s="76">
        <f t="shared" si="3"/>
        <v>76.171874999999986</v>
      </c>
      <c r="L46" s="76">
        <f t="shared" si="3"/>
        <v>71.625344352617091</v>
      </c>
      <c r="M46" s="76">
        <f t="shared" si="3"/>
        <v>67.474048442906579</v>
      </c>
      <c r="N46" s="76">
        <f t="shared" si="3"/>
        <v>63.673469387755105</v>
      </c>
      <c r="O46" s="76">
        <f t="shared" si="3"/>
        <v>60.185185185185183</v>
      </c>
      <c r="P46" s="76">
        <f t="shared" si="3"/>
        <v>56.975894813732644</v>
      </c>
      <c r="Q46" s="76">
        <f t="shared" si="3"/>
        <v>54.016620498614962</v>
      </c>
      <c r="R46" s="76">
        <f t="shared" si="3"/>
        <v>51.282051282051285</v>
      </c>
      <c r="S46" s="76">
        <f t="shared" si="3"/>
        <v>48.75</v>
      </c>
    </row>
    <row r="47" spans="2:19" ht="16.2" thickBot="1" x14ac:dyDescent="0.35">
      <c r="B47" s="57">
        <v>200</v>
      </c>
      <c r="C47" s="76">
        <f t="shared" si="1"/>
        <v>138.88888888888889</v>
      </c>
      <c r="D47" s="76">
        <f t="shared" si="3"/>
        <v>128</v>
      </c>
      <c r="E47" s="76">
        <f t="shared" si="3"/>
        <v>118.34319526627218</v>
      </c>
      <c r="F47" s="76">
        <f t="shared" si="3"/>
        <v>109.73936899862825</v>
      </c>
      <c r="G47" s="76">
        <f t="shared" si="3"/>
        <v>102.04081632653063</v>
      </c>
      <c r="H47" s="76">
        <f t="shared" si="3"/>
        <v>95.124851367419737</v>
      </c>
      <c r="I47" s="76">
        <f t="shared" si="3"/>
        <v>88.888888888888886</v>
      </c>
      <c r="J47" s="76">
        <f t="shared" si="3"/>
        <v>83.246618106139422</v>
      </c>
      <c r="K47" s="76">
        <f t="shared" si="3"/>
        <v>78.124999999999986</v>
      </c>
      <c r="L47" s="76">
        <f t="shared" si="3"/>
        <v>73.461891643709833</v>
      </c>
      <c r="M47" s="76">
        <f t="shared" si="3"/>
        <v>69.20415224913495</v>
      </c>
      <c r="N47" s="76">
        <f t="shared" si="3"/>
        <v>65.306122448979593</v>
      </c>
      <c r="O47" s="76">
        <f t="shared" si="3"/>
        <v>61.728395061728392</v>
      </c>
      <c r="P47" s="76">
        <f t="shared" si="3"/>
        <v>58.436815193571945</v>
      </c>
      <c r="Q47" s="76">
        <f t="shared" si="3"/>
        <v>55.4016620498615</v>
      </c>
      <c r="R47" s="76">
        <f t="shared" si="3"/>
        <v>52.596975673898754</v>
      </c>
      <c r="S47" s="76">
        <f t="shared" si="3"/>
        <v>50</v>
      </c>
    </row>
  </sheetData>
  <mergeCells count="2">
    <mergeCell ref="B11:B12"/>
    <mergeCell ref="C11:S11"/>
  </mergeCells>
  <conditionalFormatting sqref="C13:S47">
    <cfRule type="cellIs" dxfId="0" priority="6" operator="between">
      <formula>0</formula>
      <formula>18.5</formula>
    </cfRule>
    <cfRule type="cellIs" dxfId="1" priority="5" operator="between">
      <formula>18.6</formula>
      <formula>25</formula>
    </cfRule>
    <cfRule type="cellIs" dxfId="2" priority="4" operator="between">
      <formula>0</formula>
      <formula>18.5</formula>
    </cfRule>
    <cfRule type="cellIs" dxfId="3" priority="3" operator="between">
      <formula>25.1</formula>
      <formula>106</formula>
    </cfRule>
    <cfRule type="cellIs" dxfId="4" priority="1" operator="between">
      <formula>25.1</formula>
      <formula>10000</formula>
    </cfRule>
  </conditionalFormatting>
  <conditionalFormatting sqref="C13:S27">
    <cfRule type="cellIs" dxfId="10" priority="2" operator="between">
      <formula>0</formula>
      <formula>18.59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Tržba</vt:lpstr>
      <vt:lpstr>LED žiarovky</vt:lpstr>
      <vt:lpstr>Voľby VÚC</vt:lpstr>
      <vt:lpstr>Vývoz a dovoz SR</vt:lpstr>
      <vt:lpstr>Obchodná prirážka</vt:lpstr>
      <vt:lpstr>Násobilka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Rudolf Zrebný</dc:creator>
  <cp:lastModifiedBy>Papaj, Matej</cp:lastModifiedBy>
  <dcterms:created xsi:type="dcterms:W3CDTF">2017-12-14T09:23:24Z</dcterms:created>
  <dcterms:modified xsi:type="dcterms:W3CDTF">2024-10-02T07:34:16Z</dcterms:modified>
  <cp:category>OPEN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class="C0" owner="Ing. Rudolf Zrebný" position="TopRight" marginX="0" marginY="0" classifiedOn="2019-12-17T13:16:09.15</vt:lpwstr>
  </property>
  <property fmtid="{D5CDD505-2E9C-101B-9397-08002B2CF9AE}" pid="3" name="tsystems-DocumentTagging.ClassificationMark.P01">
    <vt:lpwstr>14137+01:00" showPrintedBy="false" showPrintDate="false" language="en" ApplicationVersion="Microsoft Excel, 15.0" addinVersion="5.10.4.12" template="Default"&gt;&lt;history bulk="false" class="OPEN " code="C0" user="Danko, Jan" date="2019-12-17T13:16:09.24</vt:lpwstr>
  </property>
  <property fmtid="{D5CDD505-2E9C-101B-9397-08002B2CF9AE}" pid="4" name="tsystems-DocumentTagging.ClassificationMark.P02">
    <vt:lpwstr>62044+01:00"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