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matej_papaj_t-systems_com/Documents/Desktop/"/>
    </mc:Choice>
  </mc:AlternateContent>
  <xr:revisionPtr revIDLastSave="152" documentId="8_{DB860C27-2223-4A42-9228-ACFE6C53AFEE}" xr6:coauthVersionLast="47" xr6:coauthVersionMax="47" xr10:uidLastSave="{B8618533-FEF5-49DB-96EF-A6D418B2D7BF}"/>
  <bookViews>
    <workbookView xWindow="-108" yWindow="-108" windowWidth="23256" windowHeight="12456" xr2:uid="{8AADFD7F-260E-4068-B5E8-4C6C15BF5FA3}"/>
  </bookViews>
  <sheets>
    <sheet name="Autopožičovňa" sheetId="6" r:id="rId1"/>
    <sheet name="Sheet2" sheetId="8" r:id="rId2"/>
    <sheet name="GRAF" sheetId="9" r:id="rId3"/>
    <sheet name="Dialničná známka" sheetId="5" r:id="rId4"/>
    <sheet name="Zadanie" sheetId="4" r:id="rId5"/>
  </sheets>
  <definedNames>
    <definedName name="_xlcn.WorksheetConnection_AutopožičovňaA1H431" hidden="1">Autopožičovňa!$A$1:$H$43</definedName>
  </definedNames>
  <calcPr calcId="191029"/>
  <pivotCaches>
    <pivotCache cacheId="5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utopožičovňa!$A$1:$H$43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um platnosti znamky:" columnId="datum platnosti znamky">
                <x16:calculatedTimeColumn columnName="datum platnosti znamky: (Year)" columnId="datum platnosti znamky  (Year)" contentType="years" isSelected="1"/>
                <x16:calculatedTimeColumn columnName="datum platnosti znamky: (Quarter)" columnId="datum platnosti znamky  (Quarter)" contentType="quarters" isSelected="1"/>
                <x16:calculatedTimeColumn columnName="datum platnosti znamky: (Month Index)" columnId="datum platnosti znamky  (Month Index)" contentType="monthsindex" isSelected="1"/>
                <x16:calculatedTimeColumn columnName="datum platnosti znamky: (Month)" columnId="datum platnosti znamky 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6" l="1"/>
  <c r="L8" i="6"/>
  <c r="H11" i="6"/>
  <c r="H12" i="6"/>
  <c r="H23" i="6"/>
  <c r="H24" i="6"/>
  <c r="H35" i="6"/>
  <c r="H36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G12" i="6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G24" i="6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G36" i="6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2" i="6"/>
  <c r="H2" i="6" s="1"/>
  <c r="G13" i="9"/>
  <c r="G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2279C-071B-41A8-A1FF-7F2CAAF2914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00568E-D4B5-4F66-B73E-5AD8C8C2B0FA}" name="WorksheetConnection_Autopožičovňa!$A$1:$H$4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utopožičovňaA1H431"/>
        </x15:connection>
      </ext>
    </extLst>
  </connection>
</connections>
</file>

<file path=xl/sharedStrings.xml><?xml version="1.0" encoding="utf-8"?>
<sst xmlns="http://schemas.openxmlformats.org/spreadsheetml/2006/main" count="287" uniqueCount="139">
  <si>
    <t>4. Pomocou vhodnej funkcie načítajte dátumy platnosti diaľničných známok do hárku "Autopožičovňa". Stĺpec bude mať názov "Dátum platnosti známky".</t>
  </si>
  <si>
    <t>1. V reporte "Autopožičovňa" skontrolujte duplicitné záznamy pomocou vstavanej funkcie. Ak sa záznam opakuje, duplikát vymažte.</t>
  </si>
  <si>
    <t>BONUS: Pomocou funkcie vypíšte EČV vozidla s najväčším počtom najazdených kilometrov</t>
  </si>
  <si>
    <t>Výsledne zadanie odošlite mailom.</t>
  </si>
  <si>
    <t>8. V hárku autopožičovňa vypíšte pomocou funkcie najstarší rok výroby z ponúkaných vozidiel, tento dátum viditeľne orámujte</t>
  </si>
  <si>
    <t>7. Do nového hárku s názvom "Graf" vygenerujte graf vhodného typu, ktorý znázorní počet vozidiel s platnou a neplatnou diaľničnou známkou. Graf pomenujte a naformátujte.</t>
  </si>
  <si>
    <t>2. Z reportu v hárku "Autopožičovňa" vytvorte prehľadnú tabuľku vozidiel, použite vhodnú funckiu na pretriedenie údajov. Tabuľku orámujte vonkajším aj vnútorným orámovaním.</t>
  </si>
  <si>
    <t>3. V hárku "Diaľničná známka" urobte zmeny tak, aby ste mali záznamy v separátnych stĺpcoch.</t>
  </si>
  <si>
    <t>1 bod</t>
  </si>
  <si>
    <t>2 body</t>
  </si>
  <si>
    <t>3 body</t>
  </si>
  <si>
    <t>5. Pomocou vhodnej funkcie porovnajte dnešný dátum s dátumom platnosti známok (platí/neplatí). Zabezpečte, aby dátum bol stále aktuálny pomocou funkcie. Výsledok zapíšte do nového stĺpca "Platnosť známky".</t>
  </si>
  <si>
    <t>6. Vytvorte kontingenčnú tabuľku, ktorá vypíše vozidlá s platnou a neplatnou diaľničnou známkou pomocou evidenčných čísel.</t>
  </si>
  <si>
    <t>Značka vozidla</t>
  </si>
  <si>
    <t>Model vozidla</t>
  </si>
  <si>
    <t>Rok výroby</t>
  </si>
  <si>
    <t>ŠPZ</t>
  </si>
  <si>
    <t>Farba</t>
  </si>
  <si>
    <t>Najazdené kilometre</t>
  </si>
  <si>
    <t>Toyota</t>
  </si>
  <si>
    <t>Camry</t>
  </si>
  <si>
    <t>KW-234YP</t>
  </si>
  <si>
    <t>Modrá</t>
  </si>
  <si>
    <t>Honda</t>
  </si>
  <si>
    <t>Accord</t>
  </si>
  <si>
    <t>RA-567BX</t>
  </si>
  <si>
    <t>Červená</t>
  </si>
  <si>
    <t>Ford</t>
  </si>
  <si>
    <t>Fusion</t>
  </si>
  <si>
    <t>MD-890KL</t>
  </si>
  <si>
    <t>Strieborná</t>
  </si>
  <si>
    <t>Chevrolet</t>
  </si>
  <si>
    <t>Malibu</t>
  </si>
  <si>
    <t>YX-123GH</t>
  </si>
  <si>
    <t>Čierna</t>
  </si>
  <si>
    <t>Nissan</t>
  </si>
  <si>
    <t>Altima</t>
  </si>
  <si>
    <t>AB-456UV</t>
  </si>
  <si>
    <t>Biela</t>
  </si>
  <si>
    <t>Hyundai</t>
  </si>
  <si>
    <t>Sonata</t>
  </si>
  <si>
    <t>CD-789EF</t>
  </si>
  <si>
    <t>Sivá</t>
  </si>
  <si>
    <t>Almera</t>
  </si>
  <si>
    <t>PO-796CN</t>
  </si>
  <si>
    <t>BMW</t>
  </si>
  <si>
    <t>3 Series</t>
  </si>
  <si>
    <t>GH-345OP</t>
  </si>
  <si>
    <t>Mercedes-Benz</t>
  </si>
  <si>
    <t>C-Class</t>
  </si>
  <si>
    <t>IJ-678MN</t>
  </si>
  <si>
    <t>Audi</t>
  </si>
  <si>
    <t>A4</t>
  </si>
  <si>
    <t>KL-901QR</t>
  </si>
  <si>
    <t>Lexus</t>
  </si>
  <si>
    <t>ES</t>
  </si>
  <si>
    <t>OP-234ST</t>
  </si>
  <si>
    <t>Mazda</t>
  </si>
  <si>
    <t>RF-567UV</t>
  </si>
  <si>
    <t>Subaru</t>
  </si>
  <si>
    <t>Legacy</t>
  </si>
  <si>
    <t>ML-890WX</t>
  </si>
  <si>
    <t>Kia</t>
  </si>
  <si>
    <t>Optima</t>
  </si>
  <si>
    <t>YX-123AB</t>
  </si>
  <si>
    <t>Zelená</t>
  </si>
  <si>
    <t>Tesla</t>
  </si>
  <si>
    <t>Model 3</t>
  </si>
  <si>
    <t>AB-456CD</t>
  </si>
  <si>
    <t>Chrysler</t>
  </si>
  <si>
    <t>Jaguar</t>
  </si>
  <si>
    <t>XE</t>
  </si>
  <si>
    <t>RF-012GH</t>
  </si>
  <si>
    <t>Volvo</t>
  </si>
  <si>
    <t>S60</t>
  </si>
  <si>
    <t>IJ-345KL</t>
  </si>
  <si>
    <t>Buick</t>
  </si>
  <si>
    <t>Regal</t>
  </si>
  <si>
    <t>KL-678MN</t>
  </si>
  <si>
    <t>Acura</t>
  </si>
  <si>
    <t>TLX</t>
  </si>
  <si>
    <t>OP-901YZ</t>
  </si>
  <si>
    <t>Infiniti</t>
  </si>
  <si>
    <t>Q50</t>
  </si>
  <si>
    <t>YX-234AB</t>
  </si>
  <si>
    <t>Escape</t>
  </si>
  <si>
    <t>RF-567CD</t>
  </si>
  <si>
    <t>Rav4</t>
  </si>
  <si>
    <t>ML-890EF</t>
  </si>
  <si>
    <t>CR-V</t>
  </si>
  <si>
    <t>YX-012GH</t>
  </si>
  <si>
    <t>Equinox</t>
  </si>
  <si>
    <t>IJ-345WX</t>
  </si>
  <si>
    <t>Rogue</t>
  </si>
  <si>
    <t>KL-678YZ</t>
  </si>
  <si>
    <t>Tucson</t>
  </si>
  <si>
    <t>OP-901AB</t>
  </si>
  <si>
    <t>Volkswagen</t>
  </si>
  <si>
    <t>Tiguan</t>
  </si>
  <si>
    <t>CD-234EF</t>
  </si>
  <si>
    <t>X3</t>
  </si>
  <si>
    <t>RF-567GH</t>
  </si>
  <si>
    <t>GLC</t>
  </si>
  <si>
    <t>GH-890IJ</t>
  </si>
  <si>
    <t>Q5</t>
  </si>
  <si>
    <t>IJ-123KL</t>
  </si>
  <si>
    <t>RX</t>
  </si>
  <si>
    <t>KL-456MN</t>
  </si>
  <si>
    <t>CX-5</t>
  </si>
  <si>
    <t>RF-789UV</t>
  </si>
  <si>
    <t>Outback</t>
  </si>
  <si>
    <t>ML-890OP</t>
  </si>
  <si>
    <t>Sportage</t>
  </si>
  <si>
    <t>YX-123QR</t>
  </si>
  <si>
    <t>Model Y</t>
  </si>
  <si>
    <t>AB-456ST</t>
  </si>
  <si>
    <t>Pacifica</t>
  </si>
  <si>
    <t>RF-901YZ</t>
  </si>
  <si>
    <t>F-Pace</t>
  </si>
  <si>
    <t>IJ-234WX</t>
  </si>
  <si>
    <t>XC60</t>
  </si>
  <si>
    <t>KL-567YZ</t>
  </si>
  <si>
    <t>Envision</t>
  </si>
  <si>
    <t>OP-890AB</t>
  </si>
  <si>
    <t>RDX</t>
  </si>
  <si>
    <t>CD-123EF</t>
  </si>
  <si>
    <t>QX50</t>
  </si>
  <si>
    <t>EF-456YZ</t>
  </si>
  <si>
    <t>Platnosť známky</t>
  </si>
  <si>
    <t>datum platnosti znamky:</t>
  </si>
  <si>
    <t>platosst znamky:</t>
  </si>
  <si>
    <t>Row Labels</t>
  </si>
  <si>
    <t>Grand Total</t>
  </si>
  <si>
    <t>Column Labels</t>
  </si>
  <si>
    <t>NEPLATI</t>
  </si>
  <si>
    <t>PLATI</t>
  </si>
  <si>
    <t>Count of platosst znamky:</t>
  </si>
  <si>
    <t>NAJSTARŠÍ ROK AUTA:</t>
  </si>
  <si>
    <t>najviac km auto (rachot)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</si>
</sst>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0" borderId="6" xfId="0" applyBorder="1"/>
    <xf numFmtId="14" fontId="0" fillId="0" borderId="6" xfId="0" applyNumberFormat="1" applyBorder="1"/>
    <xf numFmtId="0" fontId="1" fillId="2" borderId="8" xfId="0" applyFon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2" xfId="0" applyBorder="1"/>
    <xf numFmtId="0" fontId="1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PLATNOST</a:t>
            </a:r>
            <a:r>
              <a:rPr lang="en-US" baseline="0"/>
              <a:t> A NEPLATNOST DIALNICNYCH ZNAMOK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PLATI</c:v>
              </c:pt>
              <c:pt idx="1">
                <c:v> NEPLATI</c:v>
              </c:pt>
            </c:strLit>
          </c:cat>
          <c:val>
            <c:numRef>
              <c:f>GRAF!$G$12:$G$13</c:f>
              <c:numCache>
                <c:formatCode>General</c:formatCode>
                <c:ptCount val="2"/>
                <c:pt idx="0">
                  <c:v>38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6-458C-83D4-B9AC6B3CF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6431232"/>
        <c:axId val="1666433152"/>
      </c:barChart>
      <c:catAx>
        <c:axId val="16664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PLATNOST</a:t>
                </a:r>
                <a:r>
                  <a:rPr lang="en-US" baseline="0"/>
                  <a:t> ZNAMOK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33152"/>
        <c:crosses val="autoZero"/>
        <c:auto val="1"/>
        <c:lblAlgn val="ctr"/>
        <c:lblOffset val="100"/>
        <c:noMultiLvlLbl val="0"/>
      </c:catAx>
      <c:valAx>
        <c:axId val="166643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SITUACIU</a:t>
                </a:r>
                <a:r>
                  <a:rPr lang="en-US" baseline="0"/>
                  <a:t> AUT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643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15240</xdr:rowOff>
    </xdr:from>
    <xdr:to>
      <xdr:col>18</xdr:col>
      <xdr:colOff>502920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4E31-34FA-596B-898C-0C586504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paj, Matej" refreshedDate="45609.35306400463" backgroundQuery="1" createdVersion="8" refreshedVersion="8" minRefreshableVersion="3" recordCount="0" supportSubquery="1" supportAdvancedDrill="1" xr:uid="{BA35BEAC-2F0A-4F82-AEA2-0309303D4E4A}">
  <cacheSource type="external" connectionId="1"/>
  <cacheFields count="3">
    <cacheField name="[Range].[ŠPZ].[ŠPZ]" caption="ŠPZ" numFmtId="0" hierarchy="3" level="1">
      <sharedItems count="41">
        <s v="AB-456CD"/>
        <s v="AB-456ST"/>
        <s v="AB-456UV"/>
        <s v="CD-123EF"/>
        <s v="CD-234EF"/>
        <s v="CD-789EF"/>
        <s v="EF-456YZ"/>
        <s v="GH-345OP"/>
        <s v="GH-890IJ"/>
        <s v="IJ-123KL"/>
        <s v="IJ-234WX"/>
        <s v="IJ-345KL"/>
        <s v="IJ-345WX"/>
        <s v="IJ-678MN"/>
        <s v="KL-456MN"/>
        <s v="KL-567YZ"/>
        <s v="KL-678MN"/>
        <s v="KL-678YZ"/>
        <s v="KL-901QR"/>
        <s v="KW-234YP"/>
        <s v="MD-890KL"/>
        <s v="ML-890EF"/>
        <s v="ML-890OP"/>
        <s v="ML-890WX"/>
        <s v="OP-234ST"/>
        <s v="OP-890AB"/>
        <s v="OP-901AB"/>
        <s v="OP-901YZ"/>
        <s v="PO-796CN"/>
        <s v="RA-567BX"/>
        <s v="RF-012GH"/>
        <s v="RF-567CD"/>
        <s v="RF-567GH"/>
        <s v="RF-567UV"/>
        <s v="RF-789UV"/>
        <s v="RF-901YZ"/>
        <s v="YX-012GH"/>
        <s v="YX-123AB"/>
        <s v="YX-123GH"/>
        <s v="YX-123QR"/>
        <s v="YX-234AB"/>
      </sharedItems>
    </cacheField>
    <cacheField name="[Measures].[Count of platosst znamky:]" caption="Count of platosst znamky:" numFmtId="0" hierarchy="15" level="32767"/>
    <cacheField name="[Range].[platosst znamky:].[platosst znamky:]" caption="platosst znamky:" numFmtId="0" hierarchy="7" level="1">
      <sharedItems count="2">
        <s v="NEPLATI"/>
        <s v="PLATI"/>
      </sharedItems>
    </cacheField>
  </cacheFields>
  <cacheHierarchies count="16">
    <cacheHierarchy uniqueName="[Range].[Značka vozidla]" caption="Značka vozidla" attribute="1" defaultMemberUniqueName="[Range].[Značka vozidla].[All]" allUniqueName="[Range].[Značka vozidla].[All]" dimensionUniqueName="[Range]" displayFolder="" count="0" memberValueDatatype="130" unbalanced="0"/>
    <cacheHierarchy uniqueName="[Range].[Model vozidla]" caption="Model vozidla" attribute="1" defaultMemberUniqueName="[Range].[Model vozidla].[All]" allUniqueName="[Range].[Model vozidla].[All]" dimensionUniqueName="[Range]" displayFolder="" count="0" memberValueDatatype="130" unbalanced="0"/>
    <cacheHierarchy uniqueName="[Range].[Rok výroby]" caption="Rok výroby" attribute="1" defaultMemberUniqueName="[Range].[Rok výroby].[All]" allUniqueName="[Range].[Rok výroby].[All]" dimensionUniqueName="[Range]" displayFolder="" count="0" memberValueDatatype="20" unbalanced="0"/>
    <cacheHierarchy uniqueName="[Range].[ŠPZ]" caption="ŠPZ" attribute="1" defaultMemberUniqueName="[Range].[ŠPZ].[All]" allUniqueName="[Range].[ŠPZ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ba]" caption="Farba" attribute="1" defaultMemberUniqueName="[Range].[Farba].[All]" allUniqueName="[Range].[Farba].[All]" dimensionUniqueName="[Range]" displayFolder="" count="0" memberValueDatatype="130" unbalanced="0"/>
    <cacheHierarchy uniqueName="[Range].[Najazdené kilometre]" caption="Najazdené kilometre" attribute="1" defaultMemberUniqueName="[Range].[Najazdené kilometre].[All]" allUniqueName="[Range].[Najazdené kilometre].[All]" dimensionUniqueName="[Range]" displayFolder="" count="0" memberValueDatatype="20" unbalanced="0"/>
    <cacheHierarchy uniqueName="[Range].[datum platnosti znamky:]" caption="datum platnosti znamky:" attribute="1" time="1" defaultMemberUniqueName="[Range].[datum platnosti znamky:].[All]" allUniqueName="[Range].[datum platnosti znamky:].[All]" dimensionUniqueName="[Range]" displayFolder="" count="2" memberValueDatatype="7" unbalanced="0"/>
    <cacheHierarchy uniqueName="[Range].[platosst znamky:]" caption="platosst znamky:" attribute="1" defaultMemberUniqueName="[Range].[platosst znamky:].[All]" allUniqueName="[Range].[platosst znamky: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um platnosti znamky: (Year)]" caption="datum platnosti znamky: (Year)" attribute="1" defaultMemberUniqueName="[Range].[datum platnosti znamky: (Year)].[All]" allUniqueName="[Range].[datum platnosti znamky: (Year)].[All]" dimensionUniqueName="[Range]" displayFolder="" count="2" memberValueDatatype="130" unbalanced="0"/>
    <cacheHierarchy uniqueName="[Range].[datum platnosti znamky: (Quarter)]" caption="datum platnosti znamky: (Quarter)" attribute="1" defaultMemberUniqueName="[Range].[datum platnosti znamky: (Quarter)].[All]" allUniqueName="[Range].[datum platnosti znamky: (Quarter)].[All]" dimensionUniqueName="[Range]" displayFolder="" count="2" memberValueDatatype="130" unbalanced="0"/>
    <cacheHierarchy uniqueName="[Range].[datum platnosti znamky: (Month)]" caption="datum platnosti znamky: (Month)" attribute="1" defaultMemberUniqueName="[Range].[datum platnosti znamky: (Month)].[All]" allUniqueName="[Range].[datum platnosti znamky: (Month)].[All]" dimensionUniqueName="[Range]" displayFolder="" count="2" memberValueDatatype="130" unbalanced="0"/>
    <cacheHierarchy uniqueName="[Range].[datum platnosti znamky: (Month Index)]" caption="datum platnosti znamky: (Month Index)" attribute="1" defaultMemberUniqueName="[Range].[datum platnosti znamky: (Month Index)].[All]" allUniqueName="[Range].[datum platnosti znamky: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ŠPZ]" caption="Count of ŠPZ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latosst znamky:]" caption="Count of platosst znamky: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33284-617D-49EC-A000-22122790D6F3}" name="PivotTable2" cacheId="5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46" firstHeaderRow="1" firstDataRow="2" firstDataCol="1"/>
  <pivotFields count="3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latosst znamky: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utopožičovňa!$A$1:$H$4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E9F1-E302-4F8B-92FB-D2374607A676}">
  <dimension ref="A1:L43"/>
  <sheetViews>
    <sheetView tabSelected="1" workbookViewId="0">
      <selection activeCell="M27" sqref="M27"/>
    </sheetView>
  </sheetViews>
  <sheetFormatPr defaultColWidth="8.77734375" defaultRowHeight="14.4" x14ac:dyDescent="0.3"/>
  <cols>
    <col min="1" max="1" width="17.6640625" customWidth="1"/>
    <col min="2" max="2" width="16.88671875" customWidth="1"/>
    <col min="3" max="3" width="13.5546875" customWidth="1"/>
    <col min="4" max="4" width="12.88671875" customWidth="1"/>
    <col min="5" max="5" width="12.33203125" customWidth="1"/>
    <col min="6" max="6" width="19.33203125" customWidth="1"/>
    <col min="7" max="7" width="23.5546875" customWidth="1"/>
    <col min="8" max="8" width="23.109375" customWidth="1"/>
    <col min="12" max="12" width="20.88671875" bestFit="1" customWidth="1"/>
  </cols>
  <sheetData>
    <row r="1" spans="1:12" ht="15" thickBot="1" x14ac:dyDescent="0.35">
      <c r="A1" s="11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129</v>
      </c>
      <c r="H1" s="10" t="s">
        <v>130</v>
      </c>
    </row>
    <row r="2" spans="1:12" x14ac:dyDescent="0.3">
      <c r="A2" s="7" t="s">
        <v>19</v>
      </c>
      <c r="B2" s="8" t="s">
        <v>20</v>
      </c>
      <c r="C2" s="16">
        <v>2020</v>
      </c>
      <c r="D2" s="8" t="s">
        <v>21</v>
      </c>
      <c r="E2" s="18" t="s">
        <v>22</v>
      </c>
      <c r="F2" s="8">
        <v>25000</v>
      </c>
      <c r="G2" s="9">
        <f>VLOOKUP(D2,'Dialničná známka'!A2:B43,2,0)</f>
        <v>45058</v>
      </c>
      <c r="H2" s="13" t="str">
        <f ca="1">IF(G2&lt;TODAY(),"NEPLATI","PLATI")</f>
        <v>NEPLATI</v>
      </c>
    </row>
    <row r="3" spans="1:12" x14ac:dyDescent="0.3">
      <c r="A3" s="3" t="s">
        <v>23</v>
      </c>
      <c r="B3" s="1" t="s">
        <v>24</v>
      </c>
      <c r="C3" s="12">
        <v>2019</v>
      </c>
      <c r="D3" s="1" t="s">
        <v>25</v>
      </c>
      <c r="E3" s="19" t="s">
        <v>26</v>
      </c>
      <c r="F3" s="1">
        <v>30000</v>
      </c>
      <c r="G3" s="2">
        <f>VLOOKUP(D3,'Dialničná známka'!A3:B44,2,0)</f>
        <v>45509</v>
      </c>
      <c r="H3" s="14" t="str">
        <f t="shared" ref="H3:H43" ca="1" si="0">IF(G3&lt;TODAY(),"NEPLATI","PLATI")</f>
        <v>NEPLATI</v>
      </c>
    </row>
    <row r="4" spans="1:12" x14ac:dyDescent="0.3">
      <c r="A4" s="3" t="s">
        <v>27</v>
      </c>
      <c r="B4" s="1" t="s">
        <v>28</v>
      </c>
      <c r="C4" s="12">
        <v>2021</v>
      </c>
      <c r="D4" s="1" t="s">
        <v>29</v>
      </c>
      <c r="E4" s="19" t="s">
        <v>30</v>
      </c>
      <c r="F4" s="1">
        <v>20000</v>
      </c>
      <c r="G4" s="2">
        <f>VLOOKUP(D4,'Dialničná známka'!A4:B45,2,0)</f>
        <v>45248</v>
      </c>
      <c r="H4" s="14" t="str">
        <f t="shared" ca="1" si="0"/>
        <v>NEPLATI</v>
      </c>
    </row>
    <row r="5" spans="1:12" x14ac:dyDescent="0.3">
      <c r="A5" s="3" t="s">
        <v>31</v>
      </c>
      <c r="B5" s="1" t="s">
        <v>32</v>
      </c>
      <c r="C5" s="12">
        <v>2018</v>
      </c>
      <c r="D5" s="1" t="s">
        <v>33</v>
      </c>
      <c r="E5" s="19" t="s">
        <v>34</v>
      </c>
      <c r="F5" s="1">
        <v>35000</v>
      </c>
      <c r="G5" s="2">
        <f>VLOOKUP(D5,'Dialničná známka'!A5:B46,2,0)</f>
        <v>45325</v>
      </c>
      <c r="H5" s="14" t="str">
        <f t="shared" ca="1" si="0"/>
        <v>NEPLATI</v>
      </c>
    </row>
    <row r="6" spans="1:12" x14ac:dyDescent="0.3">
      <c r="A6" s="3" t="s">
        <v>35</v>
      </c>
      <c r="B6" s="1" t="s">
        <v>36</v>
      </c>
      <c r="C6" s="12">
        <v>2022</v>
      </c>
      <c r="D6" s="1" t="s">
        <v>37</v>
      </c>
      <c r="E6" s="19" t="s">
        <v>38</v>
      </c>
      <c r="F6" s="1">
        <v>15000</v>
      </c>
      <c r="G6" s="2">
        <f>VLOOKUP(D6,'Dialničná známka'!A6:B47,2,0)</f>
        <v>45189</v>
      </c>
      <c r="H6" s="14" t="str">
        <f t="shared" ca="1" si="0"/>
        <v>NEPLATI</v>
      </c>
    </row>
    <row r="7" spans="1:12" x14ac:dyDescent="0.3">
      <c r="A7" s="3" t="s">
        <v>39</v>
      </c>
      <c r="B7" s="1" t="s">
        <v>40</v>
      </c>
      <c r="C7" s="12">
        <v>2017</v>
      </c>
      <c r="D7" s="1" t="s">
        <v>41</v>
      </c>
      <c r="E7" s="19" t="s">
        <v>42</v>
      </c>
      <c r="F7" s="1">
        <v>40000</v>
      </c>
      <c r="G7" s="2">
        <f>VLOOKUP(D7,'Dialničná známka'!A7:B48,2,0)</f>
        <v>45457</v>
      </c>
      <c r="H7" s="14" t="str">
        <f t="shared" ca="1" si="0"/>
        <v>NEPLATI</v>
      </c>
      <c r="L7" s="24" t="s">
        <v>137</v>
      </c>
    </row>
    <row r="8" spans="1:12" x14ac:dyDescent="0.3">
      <c r="A8" s="3" t="s">
        <v>35</v>
      </c>
      <c r="B8" s="1" t="s">
        <v>43</v>
      </c>
      <c r="C8" s="12">
        <v>1996</v>
      </c>
      <c r="D8" s="1" t="s">
        <v>44</v>
      </c>
      <c r="E8" s="19" t="s">
        <v>22</v>
      </c>
      <c r="F8" s="1">
        <v>231000</v>
      </c>
      <c r="G8" s="2">
        <f>VLOOKUP(D8,'Dialničná známka'!A8:B49,2,0)</f>
        <v>45014</v>
      </c>
      <c r="H8" s="14" t="str">
        <f t="shared" ca="1" si="0"/>
        <v>NEPLATI</v>
      </c>
      <c r="L8" s="24">
        <f>MIN(C2:C43)</f>
        <v>1996</v>
      </c>
    </row>
    <row r="9" spans="1:12" x14ac:dyDescent="0.3">
      <c r="A9" s="3" t="s">
        <v>45</v>
      </c>
      <c r="B9" s="12" t="s">
        <v>46</v>
      </c>
      <c r="C9" s="12">
        <v>2020</v>
      </c>
      <c r="D9" s="1" t="s">
        <v>47</v>
      </c>
      <c r="E9" s="19" t="s">
        <v>22</v>
      </c>
      <c r="F9" s="1">
        <v>22000</v>
      </c>
      <c r="G9" s="2">
        <f>VLOOKUP(D9,'Dialničná známka'!A9:B50,2,0)</f>
        <v>45478</v>
      </c>
      <c r="H9" s="14" t="str">
        <f t="shared" ca="1" si="0"/>
        <v>NEPLATI</v>
      </c>
    </row>
    <row r="10" spans="1:12" x14ac:dyDescent="0.3">
      <c r="A10" s="3" t="s">
        <v>48</v>
      </c>
      <c r="B10" s="12" t="s">
        <v>49</v>
      </c>
      <c r="C10" s="12">
        <v>2019</v>
      </c>
      <c r="D10" s="1" t="s">
        <v>50</v>
      </c>
      <c r="E10" s="19" t="s">
        <v>30</v>
      </c>
      <c r="F10" s="1">
        <v>28000</v>
      </c>
      <c r="G10" s="2">
        <f>VLOOKUP(D10,'Dialničná známka'!A10:B51,2,0)</f>
        <v>45221</v>
      </c>
      <c r="H10" s="14" t="str">
        <f t="shared" ca="1" si="0"/>
        <v>NEPLATI</v>
      </c>
      <c r="L10" s="25" t="s">
        <v>138</v>
      </c>
    </row>
    <row r="11" spans="1:12" x14ac:dyDescent="0.3">
      <c r="A11" s="3" t="s">
        <v>51</v>
      </c>
      <c r="B11" s="12" t="s">
        <v>52</v>
      </c>
      <c r="C11" s="12">
        <v>2021</v>
      </c>
      <c r="D11" s="1" t="s">
        <v>53</v>
      </c>
      <c r="E11" s="19" t="s">
        <v>26</v>
      </c>
      <c r="F11" s="1">
        <v>18000</v>
      </c>
      <c r="G11" s="2">
        <f>VLOOKUP(D11,'Dialničná známka'!A11:B52,2,0)</f>
        <v>45337</v>
      </c>
      <c r="H11" s="14" t="str">
        <f t="shared" ca="1" si="0"/>
        <v>NEPLATI</v>
      </c>
      <c r="L11" s="25" t="str">
        <f>INDEX(D2:D43,MATCH(MAX(F2:F43), F2:F43, 0))</f>
        <v>PO-796CN</v>
      </c>
    </row>
    <row r="12" spans="1:12" x14ac:dyDescent="0.3">
      <c r="A12" s="3" t="s">
        <v>54</v>
      </c>
      <c r="B12" s="12" t="s">
        <v>55</v>
      </c>
      <c r="C12" s="12">
        <v>2018</v>
      </c>
      <c r="D12" s="1" t="s">
        <v>56</v>
      </c>
      <c r="E12" s="19" t="s">
        <v>34</v>
      </c>
      <c r="F12" s="1">
        <v>32000</v>
      </c>
      <c r="G12" s="2">
        <f>VLOOKUP(D12,'Dialničná známka'!A12:B53,2,0)</f>
        <v>45267</v>
      </c>
      <c r="H12" s="14" t="str">
        <f t="shared" ca="1" si="0"/>
        <v>NEPLATI</v>
      </c>
    </row>
    <row r="13" spans="1:12" x14ac:dyDescent="0.3">
      <c r="A13" s="3" t="s">
        <v>57</v>
      </c>
      <c r="B13" s="12">
        <v>6</v>
      </c>
      <c r="C13" s="12">
        <v>2022</v>
      </c>
      <c r="D13" s="1" t="s">
        <v>58</v>
      </c>
      <c r="E13" s="19" t="s">
        <v>38</v>
      </c>
      <c r="F13" s="1">
        <v>14000</v>
      </c>
      <c r="G13" s="2">
        <f>VLOOKUP(D13,'Dialničná známka'!A13:B54,2,0)</f>
        <v>46387</v>
      </c>
      <c r="H13" s="14" t="str">
        <f t="shared" ca="1" si="0"/>
        <v>PLATI</v>
      </c>
    </row>
    <row r="14" spans="1:12" x14ac:dyDescent="0.3">
      <c r="A14" s="3" t="s">
        <v>59</v>
      </c>
      <c r="B14" s="12" t="s">
        <v>60</v>
      </c>
      <c r="C14" s="12">
        <v>2017</v>
      </c>
      <c r="D14" s="1" t="s">
        <v>61</v>
      </c>
      <c r="E14" s="19" t="s">
        <v>42</v>
      </c>
      <c r="F14" s="1">
        <v>38000</v>
      </c>
      <c r="G14" s="2">
        <f>VLOOKUP(D14,'Dialničná známka'!A14:B55,2,0)</f>
        <v>45058</v>
      </c>
      <c r="H14" s="14" t="str">
        <f t="shared" ca="1" si="0"/>
        <v>NEPLATI</v>
      </c>
    </row>
    <row r="15" spans="1:12" x14ac:dyDescent="0.3">
      <c r="A15" s="3" t="s">
        <v>62</v>
      </c>
      <c r="B15" s="12" t="s">
        <v>63</v>
      </c>
      <c r="C15" s="12">
        <v>2016</v>
      </c>
      <c r="D15" s="1" t="s">
        <v>64</v>
      </c>
      <c r="E15" s="19" t="s">
        <v>65</v>
      </c>
      <c r="F15" s="1">
        <v>42000</v>
      </c>
      <c r="G15" s="2">
        <f>VLOOKUP(D15,'Dialničná známka'!A15:B56,2,0)</f>
        <v>45194</v>
      </c>
      <c r="H15" s="14" t="str">
        <f t="shared" ca="1" si="0"/>
        <v>NEPLATI</v>
      </c>
    </row>
    <row r="16" spans="1:12" x14ac:dyDescent="0.3">
      <c r="A16" s="3" t="s">
        <v>66</v>
      </c>
      <c r="B16" s="12" t="s">
        <v>67</v>
      </c>
      <c r="C16" s="12">
        <v>2020</v>
      </c>
      <c r="D16" s="1" t="s">
        <v>68</v>
      </c>
      <c r="E16" s="19" t="s">
        <v>22</v>
      </c>
      <c r="F16" s="1">
        <v>20000</v>
      </c>
      <c r="G16" s="2">
        <f>VLOOKUP(D16,'Dialničná známka'!A16:B57,2,0)</f>
        <v>45336</v>
      </c>
      <c r="H16" s="14" t="str">
        <f t="shared" ca="1" si="0"/>
        <v>NEPLATI</v>
      </c>
    </row>
    <row r="17" spans="1:8" x14ac:dyDescent="0.3">
      <c r="A17" s="3" t="s">
        <v>69</v>
      </c>
      <c r="B17" s="12">
        <v>300</v>
      </c>
      <c r="C17" s="12">
        <v>2019</v>
      </c>
      <c r="D17" s="1" t="s">
        <v>41</v>
      </c>
      <c r="E17" s="19" t="s">
        <v>30</v>
      </c>
      <c r="F17" s="1">
        <v>26000</v>
      </c>
      <c r="G17" s="2">
        <f>VLOOKUP(D17,'Dialničná známka'!A17:B58,2,0)</f>
        <v>44959</v>
      </c>
      <c r="H17" s="14" t="str">
        <f t="shared" ca="1" si="0"/>
        <v>NEPLATI</v>
      </c>
    </row>
    <row r="18" spans="1:8" x14ac:dyDescent="0.3">
      <c r="A18" s="3" t="s">
        <v>70</v>
      </c>
      <c r="B18" s="12" t="s">
        <v>71</v>
      </c>
      <c r="C18" s="12">
        <v>2021</v>
      </c>
      <c r="D18" s="1" t="s">
        <v>72</v>
      </c>
      <c r="E18" s="19" t="s">
        <v>26</v>
      </c>
      <c r="F18" s="1">
        <v>17000</v>
      </c>
      <c r="G18" s="2">
        <f>VLOOKUP(D18,'Dialničná známka'!A18:B59,2,0)</f>
        <v>45487</v>
      </c>
      <c r="H18" s="14" t="str">
        <f t="shared" ca="1" si="0"/>
        <v>NEPLATI</v>
      </c>
    </row>
    <row r="19" spans="1:8" x14ac:dyDescent="0.3">
      <c r="A19" s="3" t="s">
        <v>73</v>
      </c>
      <c r="B19" s="12" t="s">
        <v>74</v>
      </c>
      <c r="C19" s="12">
        <v>2018</v>
      </c>
      <c r="D19" s="1" t="s">
        <v>75</v>
      </c>
      <c r="E19" s="19" t="s">
        <v>34</v>
      </c>
      <c r="F19" s="1">
        <v>31000</v>
      </c>
      <c r="G19" s="2">
        <f>VLOOKUP(D19,'Dialničná známka'!A19:B60,2,0)</f>
        <v>45880</v>
      </c>
      <c r="H19" s="14" t="str">
        <f t="shared" ca="1" si="0"/>
        <v>PLATI</v>
      </c>
    </row>
    <row r="20" spans="1:8" x14ac:dyDescent="0.3">
      <c r="A20" s="3" t="s">
        <v>76</v>
      </c>
      <c r="B20" s="12" t="s">
        <v>77</v>
      </c>
      <c r="C20" s="12">
        <v>2022</v>
      </c>
      <c r="D20" s="1" t="s">
        <v>78</v>
      </c>
      <c r="E20" s="19" t="s">
        <v>38</v>
      </c>
      <c r="F20" s="1">
        <v>13000</v>
      </c>
      <c r="G20" s="2">
        <f>VLOOKUP(D20,'Dialničná známka'!A20:B61,2,0)</f>
        <v>45410</v>
      </c>
      <c r="H20" s="14" t="str">
        <f t="shared" ca="1" si="0"/>
        <v>NEPLATI</v>
      </c>
    </row>
    <row r="21" spans="1:8" x14ac:dyDescent="0.3">
      <c r="A21" s="3" t="s">
        <v>79</v>
      </c>
      <c r="B21" s="12" t="s">
        <v>80</v>
      </c>
      <c r="C21" s="12">
        <v>2017</v>
      </c>
      <c r="D21" s="1" t="s">
        <v>81</v>
      </c>
      <c r="E21" s="19" t="s">
        <v>42</v>
      </c>
      <c r="F21" s="1">
        <v>36000</v>
      </c>
      <c r="G21" s="2">
        <f>VLOOKUP(D21,'Dialničná známka'!A21:B62,2,0)</f>
        <v>45082</v>
      </c>
      <c r="H21" s="14" t="str">
        <f t="shared" ca="1" si="0"/>
        <v>NEPLATI</v>
      </c>
    </row>
    <row r="22" spans="1:8" x14ac:dyDescent="0.3">
      <c r="A22" s="3" t="s">
        <v>82</v>
      </c>
      <c r="B22" s="1" t="s">
        <v>83</v>
      </c>
      <c r="C22" s="12">
        <v>2016</v>
      </c>
      <c r="D22" s="1" t="s">
        <v>84</v>
      </c>
      <c r="E22" s="19" t="s">
        <v>65</v>
      </c>
      <c r="F22" s="1">
        <v>40000</v>
      </c>
      <c r="G22" s="2">
        <f>VLOOKUP(D22,'Dialničná známka'!A22:B63,2,0)</f>
        <v>45431</v>
      </c>
      <c r="H22" s="14" t="str">
        <f t="shared" ca="1" si="0"/>
        <v>NEPLATI</v>
      </c>
    </row>
    <row r="23" spans="1:8" x14ac:dyDescent="0.3">
      <c r="A23" s="3" t="s">
        <v>27</v>
      </c>
      <c r="B23" s="1" t="s">
        <v>85</v>
      </c>
      <c r="C23" s="12">
        <v>2020</v>
      </c>
      <c r="D23" s="1" t="s">
        <v>86</v>
      </c>
      <c r="E23" s="19" t="s">
        <v>22</v>
      </c>
      <c r="F23" s="1">
        <v>18000</v>
      </c>
      <c r="G23" s="2">
        <f>VLOOKUP(D23,'Dialničná známka'!A23:B64,2,0)</f>
        <v>44998</v>
      </c>
      <c r="H23" s="14" t="str">
        <f t="shared" ca="1" si="0"/>
        <v>NEPLATI</v>
      </c>
    </row>
    <row r="24" spans="1:8" x14ac:dyDescent="0.3">
      <c r="A24" s="3" t="s">
        <v>19</v>
      </c>
      <c r="B24" s="1" t="s">
        <v>87</v>
      </c>
      <c r="C24" s="12">
        <v>2019</v>
      </c>
      <c r="D24" s="1" t="s">
        <v>88</v>
      </c>
      <c r="E24" s="19" t="s">
        <v>30</v>
      </c>
      <c r="F24" s="1">
        <v>24000</v>
      </c>
      <c r="G24" s="2">
        <f>VLOOKUP(D24,'Dialničná známka'!A24:B65,2,0)</f>
        <v>45406</v>
      </c>
      <c r="H24" s="14" t="str">
        <f t="shared" ca="1" si="0"/>
        <v>NEPLATI</v>
      </c>
    </row>
    <row r="25" spans="1:8" x14ac:dyDescent="0.3">
      <c r="A25" s="3" t="s">
        <v>23</v>
      </c>
      <c r="B25" s="1" t="s">
        <v>89</v>
      </c>
      <c r="C25" s="12">
        <v>2021</v>
      </c>
      <c r="D25" s="1" t="s">
        <v>90</v>
      </c>
      <c r="E25" s="19" t="s">
        <v>26</v>
      </c>
      <c r="F25" s="1">
        <v>15000</v>
      </c>
      <c r="G25" s="2">
        <f>VLOOKUP(D25,'Dialničná známka'!A25:B66,2,0)</f>
        <v>45324</v>
      </c>
      <c r="H25" s="14" t="str">
        <f t="shared" ca="1" si="0"/>
        <v>NEPLATI</v>
      </c>
    </row>
    <row r="26" spans="1:8" x14ac:dyDescent="0.3">
      <c r="A26" s="3" t="s">
        <v>31</v>
      </c>
      <c r="B26" s="1" t="s">
        <v>91</v>
      </c>
      <c r="C26" s="12">
        <v>2018</v>
      </c>
      <c r="D26" s="1" t="s">
        <v>92</v>
      </c>
      <c r="E26" s="19" t="s">
        <v>34</v>
      </c>
      <c r="F26" s="1">
        <v>28000</v>
      </c>
      <c r="G26" s="2">
        <f>VLOOKUP(D26,'Dialničná známka'!A26:B67,2,0)</f>
        <v>45121</v>
      </c>
      <c r="H26" s="14" t="str">
        <f t="shared" ca="1" si="0"/>
        <v>NEPLATI</v>
      </c>
    </row>
    <row r="27" spans="1:8" x14ac:dyDescent="0.3">
      <c r="A27" s="3" t="s">
        <v>35</v>
      </c>
      <c r="B27" s="1" t="s">
        <v>93</v>
      </c>
      <c r="C27" s="12">
        <v>2022</v>
      </c>
      <c r="D27" s="1" t="s">
        <v>94</v>
      </c>
      <c r="E27" s="19" t="s">
        <v>38</v>
      </c>
      <c r="F27" s="1">
        <v>12000</v>
      </c>
      <c r="G27" s="2">
        <f>VLOOKUP(D27,'Dialničná známka'!A27:B68,2,0)</f>
        <v>45533</v>
      </c>
      <c r="H27" s="14" t="str">
        <f t="shared" ca="1" si="0"/>
        <v>NEPLATI</v>
      </c>
    </row>
    <row r="28" spans="1:8" x14ac:dyDescent="0.3">
      <c r="A28" s="3" t="s">
        <v>39</v>
      </c>
      <c r="B28" s="1" t="s">
        <v>95</v>
      </c>
      <c r="C28" s="12">
        <v>2017</v>
      </c>
      <c r="D28" s="1" t="s">
        <v>96</v>
      </c>
      <c r="E28" s="19" t="s">
        <v>42</v>
      </c>
      <c r="F28" s="1">
        <v>32000</v>
      </c>
      <c r="G28" s="2">
        <f>VLOOKUP(D28,'Dialničná známka'!A28:B69,2,0)</f>
        <v>45248</v>
      </c>
      <c r="H28" s="14" t="str">
        <f t="shared" ca="1" si="0"/>
        <v>NEPLATI</v>
      </c>
    </row>
    <row r="29" spans="1:8" x14ac:dyDescent="0.3">
      <c r="A29" s="3" t="s">
        <v>97</v>
      </c>
      <c r="B29" s="1" t="s">
        <v>98</v>
      </c>
      <c r="C29" s="12">
        <v>2016</v>
      </c>
      <c r="D29" s="1" t="s">
        <v>99</v>
      </c>
      <c r="E29" s="19" t="s">
        <v>65</v>
      </c>
      <c r="F29" s="1">
        <v>36000</v>
      </c>
      <c r="G29" s="2">
        <f>VLOOKUP(D29,'Dialničná známka'!A29:B70,2,0)</f>
        <v>45463</v>
      </c>
      <c r="H29" s="14" t="str">
        <f t="shared" ca="1" si="0"/>
        <v>NEPLATI</v>
      </c>
    </row>
    <row r="30" spans="1:8" x14ac:dyDescent="0.3">
      <c r="A30" s="3" t="s">
        <v>45</v>
      </c>
      <c r="B30" s="1" t="s">
        <v>100</v>
      </c>
      <c r="C30" s="12">
        <v>2020</v>
      </c>
      <c r="D30" s="1" t="s">
        <v>101</v>
      </c>
      <c r="E30" s="19" t="s">
        <v>22</v>
      </c>
      <c r="F30" s="1">
        <v>16000</v>
      </c>
      <c r="G30" s="2">
        <f>VLOOKUP(D30,'Dialničná známka'!A30:B71,2,0)</f>
        <v>45139</v>
      </c>
      <c r="H30" s="14" t="str">
        <f t="shared" ca="1" si="0"/>
        <v>NEPLATI</v>
      </c>
    </row>
    <row r="31" spans="1:8" x14ac:dyDescent="0.3">
      <c r="A31" s="3" t="s">
        <v>48</v>
      </c>
      <c r="B31" s="1" t="s">
        <v>102</v>
      </c>
      <c r="C31" s="12">
        <v>2019</v>
      </c>
      <c r="D31" s="1" t="s">
        <v>103</v>
      </c>
      <c r="E31" s="19" t="s">
        <v>30</v>
      </c>
      <c r="F31" s="1">
        <v>22000</v>
      </c>
      <c r="G31" s="2">
        <f>VLOOKUP(D31,'Dialničná známka'!A31:B72,2,0)</f>
        <v>45609</v>
      </c>
      <c r="H31" s="14" t="str">
        <f t="shared" ca="1" si="0"/>
        <v>PLATI</v>
      </c>
    </row>
    <row r="32" spans="1:8" x14ac:dyDescent="0.3">
      <c r="A32" s="3" t="s">
        <v>51</v>
      </c>
      <c r="B32" s="1" t="s">
        <v>104</v>
      </c>
      <c r="C32" s="12">
        <v>2021</v>
      </c>
      <c r="D32" s="1" t="s">
        <v>105</v>
      </c>
      <c r="E32" s="19" t="s">
        <v>26</v>
      </c>
      <c r="F32" s="1">
        <v>13000</v>
      </c>
      <c r="G32" s="2">
        <f>VLOOKUP(D32,'Dialničná známka'!A32:B73,2,0)</f>
        <v>45543</v>
      </c>
      <c r="H32" s="14" t="str">
        <f t="shared" ca="1" si="0"/>
        <v>NEPLATI</v>
      </c>
    </row>
    <row r="33" spans="1:8" x14ac:dyDescent="0.3">
      <c r="A33" s="3" t="s">
        <v>54</v>
      </c>
      <c r="B33" s="1" t="s">
        <v>106</v>
      </c>
      <c r="C33" s="12">
        <v>2018</v>
      </c>
      <c r="D33" s="1" t="s">
        <v>107</v>
      </c>
      <c r="E33" s="19" t="s">
        <v>34</v>
      </c>
      <c r="F33" s="1">
        <v>26000</v>
      </c>
      <c r="G33" s="2">
        <f>VLOOKUP(D33,'Dialničná známka'!A33:B74,2,0)</f>
        <v>45314</v>
      </c>
      <c r="H33" s="14" t="str">
        <f t="shared" ca="1" si="0"/>
        <v>NEPLATI</v>
      </c>
    </row>
    <row r="34" spans="1:8" x14ac:dyDescent="0.3">
      <c r="A34" s="3" t="s">
        <v>57</v>
      </c>
      <c r="B34" s="1" t="s">
        <v>108</v>
      </c>
      <c r="C34" s="12">
        <v>2022</v>
      </c>
      <c r="D34" s="1" t="s">
        <v>109</v>
      </c>
      <c r="E34" s="19" t="s">
        <v>38</v>
      </c>
      <c r="F34" s="1">
        <v>11000</v>
      </c>
      <c r="G34" s="2">
        <f>VLOOKUP(D34,'Dialničná známka'!A34:B75,2,0)</f>
        <v>45393</v>
      </c>
      <c r="H34" s="14" t="str">
        <f t="shared" ca="1" si="0"/>
        <v>NEPLATI</v>
      </c>
    </row>
    <row r="35" spans="1:8" x14ac:dyDescent="0.3">
      <c r="A35" s="3" t="s">
        <v>59</v>
      </c>
      <c r="B35" s="1" t="s">
        <v>110</v>
      </c>
      <c r="C35" s="12">
        <v>2017</v>
      </c>
      <c r="D35" s="1" t="s">
        <v>111</v>
      </c>
      <c r="E35" s="19" t="s">
        <v>42</v>
      </c>
      <c r="F35" s="1">
        <v>34000</v>
      </c>
      <c r="G35" s="2">
        <f>VLOOKUP(D35,'Dialničná známka'!A35:B76,2,0)</f>
        <v>45194</v>
      </c>
      <c r="H35" s="14" t="str">
        <f t="shared" ca="1" si="0"/>
        <v>NEPLATI</v>
      </c>
    </row>
    <row r="36" spans="1:8" x14ac:dyDescent="0.3">
      <c r="A36" s="3" t="s">
        <v>62</v>
      </c>
      <c r="B36" s="1" t="s">
        <v>112</v>
      </c>
      <c r="C36" s="12">
        <v>2016</v>
      </c>
      <c r="D36" s="1" t="s">
        <v>113</v>
      </c>
      <c r="E36" s="19" t="s">
        <v>65</v>
      </c>
      <c r="F36" s="1">
        <v>38000</v>
      </c>
      <c r="G36" s="2">
        <f>VLOOKUP(D36,'Dialničná známka'!A36:B77,2,0)</f>
        <v>45580</v>
      </c>
      <c r="H36" s="14" t="str">
        <f t="shared" ca="1" si="0"/>
        <v>NEPLATI</v>
      </c>
    </row>
    <row r="37" spans="1:8" x14ac:dyDescent="0.3">
      <c r="A37" s="3" t="s">
        <v>66</v>
      </c>
      <c r="B37" s="1" t="s">
        <v>114</v>
      </c>
      <c r="C37" s="12">
        <v>2020</v>
      </c>
      <c r="D37" s="1" t="s">
        <v>115</v>
      </c>
      <c r="E37" s="19" t="s">
        <v>22</v>
      </c>
      <c r="F37" s="1">
        <v>14000</v>
      </c>
      <c r="G37" s="2">
        <f>VLOOKUP(D37,'Dialničná známka'!A37:B78,2,0)</f>
        <v>45602</v>
      </c>
      <c r="H37" s="14" t="str">
        <f t="shared" ca="1" si="0"/>
        <v>NEPLATI</v>
      </c>
    </row>
    <row r="38" spans="1:8" x14ac:dyDescent="0.3">
      <c r="A38" s="3" t="s">
        <v>69</v>
      </c>
      <c r="B38" s="1" t="s">
        <v>116</v>
      </c>
      <c r="C38" s="12">
        <v>2019</v>
      </c>
      <c r="D38" s="1" t="s">
        <v>117</v>
      </c>
      <c r="E38" s="19" t="s">
        <v>30</v>
      </c>
      <c r="F38" s="1">
        <v>20000</v>
      </c>
      <c r="G38" s="2">
        <f>VLOOKUP(D38,'Dialničná známka'!A38:B79,2,0)</f>
        <v>45085</v>
      </c>
      <c r="H38" s="14" t="str">
        <f t="shared" ca="1" si="0"/>
        <v>NEPLATI</v>
      </c>
    </row>
    <row r="39" spans="1:8" x14ac:dyDescent="0.3">
      <c r="A39" s="3" t="s">
        <v>70</v>
      </c>
      <c r="B39" s="1" t="s">
        <v>118</v>
      </c>
      <c r="C39" s="12">
        <v>2021</v>
      </c>
      <c r="D39" s="1" t="s">
        <v>119</v>
      </c>
      <c r="E39" s="19" t="s">
        <v>26</v>
      </c>
      <c r="F39" s="1">
        <v>12000</v>
      </c>
      <c r="G39" s="2">
        <f>VLOOKUP(D39,'Dialničná známka'!A39:B80,2,0)</f>
        <v>45431</v>
      </c>
      <c r="H39" s="14" t="str">
        <f t="shared" ca="1" si="0"/>
        <v>NEPLATI</v>
      </c>
    </row>
    <row r="40" spans="1:8" x14ac:dyDescent="0.3">
      <c r="A40" s="3" t="s">
        <v>73</v>
      </c>
      <c r="B40" s="1" t="s">
        <v>120</v>
      </c>
      <c r="C40" s="12">
        <v>2018</v>
      </c>
      <c r="D40" s="1" t="s">
        <v>121</v>
      </c>
      <c r="E40" s="19" t="s">
        <v>34</v>
      </c>
      <c r="F40" s="1">
        <v>24000</v>
      </c>
      <c r="G40" s="2">
        <f>VLOOKUP(D40,'Dialničná známka'!A40:B81,2,0)</f>
        <v>45135</v>
      </c>
      <c r="H40" s="14" t="str">
        <f t="shared" ca="1" si="0"/>
        <v>NEPLATI</v>
      </c>
    </row>
    <row r="41" spans="1:8" x14ac:dyDescent="0.3">
      <c r="A41" s="3" t="s">
        <v>76</v>
      </c>
      <c r="B41" s="1" t="s">
        <v>122</v>
      </c>
      <c r="C41" s="12">
        <v>2022</v>
      </c>
      <c r="D41" s="1" t="s">
        <v>123</v>
      </c>
      <c r="E41" s="19" t="s">
        <v>38</v>
      </c>
      <c r="F41" s="1">
        <v>10000</v>
      </c>
      <c r="G41" s="2">
        <f>VLOOKUP(D41,'Dialničná známka'!A41:B82,2,0)</f>
        <v>45332</v>
      </c>
      <c r="H41" s="14" t="str">
        <f t="shared" ca="1" si="0"/>
        <v>NEPLATI</v>
      </c>
    </row>
    <row r="42" spans="1:8" x14ac:dyDescent="0.3">
      <c r="A42" s="3" t="s">
        <v>79</v>
      </c>
      <c r="B42" s="1" t="s">
        <v>124</v>
      </c>
      <c r="C42" s="12">
        <v>2017</v>
      </c>
      <c r="D42" s="1" t="s">
        <v>125</v>
      </c>
      <c r="E42" s="19" t="s">
        <v>42</v>
      </c>
      <c r="F42" s="1">
        <v>30000</v>
      </c>
      <c r="G42" s="2">
        <f>VLOOKUP(D42,'Dialničná známka'!A42:B83,2,0)</f>
        <v>45196</v>
      </c>
      <c r="H42" s="14" t="str">
        <f t="shared" ca="1" si="0"/>
        <v>NEPLATI</v>
      </c>
    </row>
    <row r="43" spans="1:8" ht="15" thickBot="1" x14ac:dyDescent="0.35">
      <c r="A43" s="4" t="s">
        <v>82</v>
      </c>
      <c r="B43" s="5" t="s">
        <v>126</v>
      </c>
      <c r="C43" s="17">
        <v>2016</v>
      </c>
      <c r="D43" s="5" t="s">
        <v>127</v>
      </c>
      <c r="E43" s="20" t="s">
        <v>65</v>
      </c>
      <c r="F43" s="5">
        <v>34000</v>
      </c>
      <c r="G43" s="6">
        <f>VLOOKUP(D43,'Dialničná známka'!A43:B84,2,0)</f>
        <v>45617</v>
      </c>
      <c r="H43" s="15" t="str">
        <f t="shared" ca="1" si="0"/>
        <v>PLATI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755F-41F9-48E2-BFBC-501C8547E7F3}">
  <dimension ref="A3:D46"/>
  <sheetViews>
    <sheetView topLeftCell="A33" workbookViewId="0">
      <selection activeCell="E44" sqref="E44"/>
    </sheetView>
  </sheetViews>
  <sheetFormatPr defaultRowHeight="14.4" x14ac:dyDescent="0.3"/>
  <cols>
    <col min="1" max="1" width="23.21875" bestFit="1" customWidth="1"/>
    <col min="2" max="2" width="15.5546875" bestFit="1" customWidth="1"/>
    <col min="3" max="3" width="5.77734375" bestFit="1" customWidth="1"/>
    <col min="4" max="4" width="10.77734375" bestFit="1" customWidth="1"/>
    <col min="5" max="5" width="9.109375" bestFit="1" customWidth="1"/>
    <col min="6" max="7" width="8.109375" bestFit="1" customWidth="1"/>
    <col min="8" max="9" width="9.109375" bestFit="1" customWidth="1"/>
    <col min="10" max="10" width="8.109375" bestFit="1" customWidth="1"/>
    <col min="11" max="13" width="9.109375" bestFit="1" customWidth="1"/>
    <col min="14" max="15" width="10.109375" bestFit="1" customWidth="1"/>
    <col min="16" max="17" width="9.109375" bestFit="1" customWidth="1"/>
    <col min="18" max="19" width="8.109375" bestFit="1" customWidth="1"/>
    <col min="20" max="28" width="9.109375" bestFit="1" customWidth="1"/>
    <col min="29" max="29" width="8.109375" bestFit="1" customWidth="1"/>
    <col min="30" max="30" width="9.109375" bestFit="1" customWidth="1"/>
    <col min="31" max="31" width="8.109375" bestFit="1" customWidth="1"/>
    <col min="32" max="32" width="9.109375" bestFit="1" customWidth="1"/>
    <col min="33" max="33" width="8.109375" bestFit="1" customWidth="1"/>
    <col min="34" max="34" width="10.109375" bestFit="1" customWidth="1"/>
    <col min="35" max="35" width="9.109375" bestFit="1" customWidth="1"/>
    <col min="36" max="37" width="10.109375" bestFit="1" customWidth="1"/>
    <col min="38" max="38" width="9.109375" bestFit="1" customWidth="1"/>
    <col min="39" max="39" width="10.109375" bestFit="1" customWidth="1"/>
    <col min="40" max="40" width="10.77734375" bestFit="1" customWidth="1"/>
  </cols>
  <sheetData>
    <row r="3" spans="1:4" x14ac:dyDescent="0.3">
      <c r="A3" s="21" t="s">
        <v>136</v>
      </c>
      <c r="B3" s="21" t="s">
        <v>133</v>
      </c>
    </row>
    <row r="4" spans="1:4" x14ac:dyDescent="0.3">
      <c r="A4" s="21" t="s">
        <v>131</v>
      </c>
      <c r="B4" t="s">
        <v>134</v>
      </c>
      <c r="C4" t="s">
        <v>135</v>
      </c>
      <c r="D4" t="s">
        <v>132</v>
      </c>
    </row>
    <row r="5" spans="1:4" x14ac:dyDescent="0.3">
      <c r="A5" s="22" t="s">
        <v>68</v>
      </c>
      <c r="B5" s="23">
        <v>1</v>
      </c>
      <c r="C5" s="23"/>
      <c r="D5" s="23">
        <v>1</v>
      </c>
    </row>
    <row r="6" spans="1:4" x14ac:dyDescent="0.3">
      <c r="A6" s="22" t="s">
        <v>115</v>
      </c>
      <c r="B6" s="23">
        <v>1</v>
      </c>
      <c r="C6" s="23"/>
      <c r="D6" s="23">
        <v>1</v>
      </c>
    </row>
    <row r="7" spans="1:4" x14ac:dyDescent="0.3">
      <c r="A7" s="22" t="s">
        <v>37</v>
      </c>
      <c r="B7" s="23">
        <v>1</v>
      </c>
      <c r="C7" s="23"/>
      <c r="D7" s="23">
        <v>1</v>
      </c>
    </row>
    <row r="8" spans="1:4" x14ac:dyDescent="0.3">
      <c r="A8" s="22" t="s">
        <v>125</v>
      </c>
      <c r="B8" s="23">
        <v>1</v>
      </c>
      <c r="C8" s="23"/>
      <c r="D8" s="23">
        <v>1</v>
      </c>
    </row>
    <row r="9" spans="1:4" x14ac:dyDescent="0.3">
      <c r="A9" s="22" t="s">
        <v>99</v>
      </c>
      <c r="B9" s="23">
        <v>1</v>
      </c>
      <c r="C9" s="23"/>
      <c r="D9" s="23">
        <v>1</v>
      </c>
    </row>
    <row r="10" spans="1:4" x14ac:dyDescent="0.3">
      <c r="A10" s="22" t="s">
        <v>41</v>
      </c>
      <c r="B10" s="23">
        <v>2</v>
      </c>
      <c r="C10" s="23"/>
      <c r="D10" s="23">
        <v>2</v>
      </c>
    </row>
    <row r="11" spans="1:4" x14ac:dyDescent="0.3">
      <c r="A11" s="22" t="s">
        <v>127</v>
      </c>
      <c r="B11" s="23"/>
      <c r="C11" s="23">
        <v>1</v>
      </c>
      <c r="D11" s="23">
        <v>1</v>
      </c>
    </row>
    <row r="12" spans="1:4" x14ac:dyDescent="0.3">
      <c r="A12" s="22" t="s">
        <v>47</v>
      </c>
      <c r="B12" s="23">
        <v>1</v>
      </c>
      <c r="C12" s="23"/>
      <c r="D12" s="23">
        <v>1</v>
      </c>
    </row>
    <row r="13" spans="1:4" x14ac:dyDescent="0.3">
      <c r="A13" s="22" t="s">
        <v>103</v>
      </c>
      <c r="B13" s="23"/>
      <c r="C13" s="23">
        <v>1</v>
      </c>
      <c r="D13" s="23">
        <v>1</v>
      </c>
    </row>
    <row r="14" spans="1:4" x14ac:dyDescent="0.3">
      <c r="A14" s="22" t="s">
        <v>105</v>
      </c>
      <c r="B14" s="23">
        <v>1</v>
      </c>
      <c r="C14" s="23"/>
      <c r="D14" s="23">
        <v>1</v>
      </c>
    </row>
    <row r="15" spans="1:4" x14ac:dyDescent="0.3">
      <c r="A15" s="22" t="s">
        <v>119</v>
      </c>
      <c r="B15" s="23">
        <v>1</v>
      </c>
      <c r="C15" s="23"/>
      <c r="D15" s="23">
        <v>1</v>
      </c>
    </row>
    <row r="16" spans="1:4" x14ac:dyDescent="0.3">
      <c r="A16" s="22" t="s">
        <v>75</v>
      </c>
      <c r="B16" s="23"/>
      <c r="C16" s="23">
        <v>1</v>
      </c>
      <c r="D16" s="23">
        <v>1</v>
      </c>
    </row>
    <row r="17" spans="1:4" x14ac:dyDescent="0.3">
      <c r="A17" s="22" t="s">
        <v>92</v>
      </c>
      <c r="B17" s="23">
        <v>1</v>
      </c>
      <c r="C17" s="23"/>
      <c r="D17" s="23">
        <v>1</v>
      </c>
    </row>
    <row r="18" spans="1:4" x14ac:dyDescent="0.3">
      <c r="A18" s="22" t="s">
        <v>50</v>
      </c>
      <c r="B18" s="23">
        <v>1</v>
      </c>
      <c r="C18" s="23"/>
      <c r="D18" s="23">
        <v>1</v>
      </c>
    </row>
    <row r="19" spans="1:4" x14ac:dyDescent="0.3">
      <c r="A19" s="22" t="s">
        <v>107</v>
      </c>
      <c r="B19" s="23">
        <v>1</v>
      </c>
      <c r="C19" s="23"/>
      <c r="D19" s="23">
        <v>1</v>
      </c>
    </row>
    <row r="20" spans="1:4" x14ac:dyDescent="0.3">
      <c r="A20" s="22" t="s">
        <v>121</v>
      </c>
      <c r="B20" s="23">
        <v>1</v>
      </c>
      <c r="C20" s="23"/>
      <c r="D20" s="23">
        <v>1</v>
      </c>
    </row>
    <row r="21" spans="1:4" x14ac:dyDescent="0.3">
      <c r="A21" s="22" t="s">
        <v>78</v>
      </c>
      <c r="B21" s="23">
        <v>1</v>
      </c>
      <c r="C21" s="23"/>
      <c r="D21" s="23">
        <v>1</v>
      </c>
    </row>
    <row r="22" spans="1:4" x14ac:dyDescent="0.3">
      <c r="A22" s="22" t="s">
        <v>94</v>
      </c>
      <c r="B22" s="23">
        <v>1</v>
      </c>
      <c r="C22" s="23"/>
      <c r="D22" s="23">
        <v>1</v>
      </c>
    </row>
    <row r="23" spans="1:4" x14ac:dyDescent="0.3">
      <c r="A23" s="22" t="s">
        <v>53</v>
      </c>
      <c r="B23" s="23">
        <v>1</v>
      </c>
      <c r="C23" s="23"/>
      <c r="D23" s="23">
        <v>1</v>
      </c>
    </row>
    <row r="24" spans="1:4" x14ac:dyDescent="0.3">
      <c r="A24" s="22" t="s">
        <v>21</v>
      </c>
      <c r="B24" s="23">
        <v>1</v>
      </c>
      <c r="C24" s="23"/>
      <c r="D24" s="23">
        <v>1</v>
      </c>
    </row>
    <row r="25" spans="1:4" x14ac:dyDescent="0.3">
      <c r="A25" s="22" t="s">
        <v>29</v>
      </c>
      <c r="B25" s="23">
        <v>1</v>
      </c>
      <c r="C25" s="23"/>
      <c r="D25" s="23">
        <v>1</v>
      </c>
    </row>
    <row r="26" spans="1:4" x14ac:dyDescent="0.3">
      <c r="A26" s="22" t="s">
        <v>88</v>
      </c>
      <c r="B26" s="23">
        <v>1</v>
      </c>
      <c r="C26" s="23"/>
      <c r="D26" s="23">
        <v>1</v>
      </c>
    </row>
    <row r="27" spans="1:4" x14ac:dyDescent="0.3">
      <c r="A27" s="22" t="s">
        <v>111</v>
      </c>
      <c r="B27" s="23">
        <v>1</v>
      </c>
      <c r="C27" s="23"/>
      <c r="D27" s="23">
        <v>1</v>
      </c>
    </row>
    <row r="28" spans="1:4" x14ac:dyDescent="0.3">
      <c r="A28" s="22" t="s">
        <v>61</v>
      </c>
      <c r="B28" s="23">
        <v>1</v>
      </c>
      <c r="C28" s="23"/>
      <c r="D28" s="23">
        <v>1</v>
      </c>
    </row>
    <row r="29" spans="1:4" x14ac:dyDescent="0.3">
      <c r="A29" s="22" t="s">
        <v>56</v>
      </c>
      <c r="B29" s="23">
        <v>1</v>
      </c>
      <c r="C29" s="23"/>
      <c r="D29" s="23">
        <v>1</v>
      </c>
    </row>
    <row r="30" spans="1:4" x14ac:dyDescent="0.3">
      <c r="A30" s="22" t="s">
        <v>123</v>
      </c>
      <c r="B30" s="23">
        <v>1</v>
      </c>
      <c r="C30" s="23"/>
      <c r="D30" s="23">
        <v>1</v>
      </c>
    </row>
    <row r="31" spans="1:4" x14ac:dyDescent="0.3">
      <c r="A31" s="22" t="s">
        <v>96</v>
      </c>
      <c r="B31" s="23">
        <v>1</v>
      </c>
      <c r="C31" s="23"/>
      <c r="D31" s="23">
        <v>1</v>
      </c>
    </row>
    <row r="32" spans="1:4" x14ac:dyDescent="0.3">
      <c r="A32" s="22" t="s">
        <v>81</v>
      </c>
      <c r="B32" s="23">
        <v>1</v>
      </c>
      <c r="C32" s="23"/>
      <c r="D32" s="23">
        <v>1</v>
      </c>
    </row>
    <row r="33" spans="1:4" x14ac:dyDescent="0.3">
      <c r="A33" s="22" t="s">
        <v>44</v>
      </c>
      <c r="B33" s="23">
        <v>1</v>
      </c>
      <c r="C33" s="23"/>
      <c r="D33" s="23">
        <v>1</v>
      </c>
    </row>
    <row r="34" spans="1:4" x14ac:dyDescent="0.3">
      <c r="A34" s="22" t="s">
        <v>25</v>
      </c>
      <c r="B34" s="23">
        <v>1</v>
      </c>
      <c r="C34" s="23"/>
      <c r="D34" s="23">
        <v>1</v>
      </c>
    </row>
    <row r="35" spans="1:4" x14ac:dyDescent="0.3">
      <c r="A35" s="22" t="s">
        <v>72</v>
      </c>
      <c r="B35" s="23">
        <v>1</v>
      </c>
      <c r="C35" s="23"/>
      <c r="D35" s="23">
        <v>1</v>
      </c>
    </row>
    <row r="36" spans="1:4" x14ac:dyDescent="0.3">
      <c r="A36" s="22" t="s">
        <v>86</v>
      </c>
      <c r="B36" s="23">
        <v>1</v>
      </c>
      <c r="C36" s="23"/>
      <c r="D36" s="23">
        <v>1</v>
      </c>
    </row>
    <row r="37" spans="1:4" x14ac:dyDescent="0.3">
      <c r="A37" s="22" t="s">
        <v>101</v>
      </c>
      <c r="B37" s="23">
        <v>1</v>
      </c>
      <c r="C37" s="23"/>
      <c r="D37" s="23">
        <v>1</v>
      </c>
    </row>
    <row r="38" spans="1:4" x14ac:dyDescent="0.3">
      <c r="A38" s="22" t="s">
        <v>58</v>
      </c>
      <c r="B38" s="23"/>
      <c r="C38" s="23">
        <v>1</v>
      </c>
      <c r="D38" s="23">
        <v>1</v>
      </c>
    </row>
    <row r="39" spans="1:4" x14ac:dyDescent="0.3">
      <c r="A39" s="22" t="s">
        <v>109</v>
      </c>
      <c r="B39" s="23">
        <v>1</v>
      </c>
      <c r="C39" s="23"/>
      <c r="D39" s="23">
        <v>1</v>
      </c>
    </row>
    <row r="40" spans="1:4" x14ac:dyDescent="0.3">
      <c r="A40" s="22" t="s">
        <v>117</v>
      </c>
      <c r="B40" s="23">
        <v>1</v>
      </c>
      <c r="C40" s="23"/>
      <c r="D40" s="23">
        <v>1</v>
      </c>
    </row>
    <row r="41" spans="1:4" x14ac:dyDescent="0.3">
      <c r="A41" s="22" t="s">
        <v>90</v>
      </c>
      <c r="B41" s="23">
        <v>1</v>
      </c>
      <c r="C41" s="23"/>
      <c r="D41" s="23">
        <v>1</v>
      </c>
    </row>
    <row r="42" spans="1:4" x14ac:dyDescent="0.3">
      <c r="A42" s="22" t="s">
        <v>64</v>
      </c>
      <c r="B42" s="23">
        <v>1</v>
      </c>
      <c r="C42" s="23"/>
      <c r="D42" s="23">
        <v>1</v>
      </c>
    </row>
    <row r="43" spans="1:4" x14ac:dyDescent="0.3">
      <c r="A43" s="22" t="s">
        <v>33</v>
      </c>
      <c r="B43" s="23">
        <v>1</v>
      </c>
      <c r="C43" s="23"/>
      <c r="D43" s="23">
        <v>1</v>
      </c>
    </row>
    <row r="44" spans="1:4" x14ac:dyDescent="0.3">
      <c r="A44" s="22" t="s">
        <v>113</v>
      </c>
      <c r="B44" s="23">
        <v>1</v>
      </c>
      <c r="C44" s="23"/>
      <c r="D44" s="23">
        <v>1</v>
      </c>
    </row>
    <row r="45" spans="1:4" x14ac:dyDescent="0.3">
      <c r="A45" s="22" t="s">
        <v>84</v>
      </c>
      <c r="B45" s="23">
        <v>1</v>
      </c>
      <c r="C45" s="23"/>
      <c r="D45" s="23">
        <v>1</v>
      </c>
    </row>
    <row r="46" spans="1:4" x14ac:dyDescent="0.3">
      <c r="A46" s="22" t="s">
        <v>132</v>
      </c>
      <c r="B46" s="23">
        <v>38</v>
      </c>
      <c r="C46" s="23">
        <v>4</v>
      </c>
      <c r="D46" s="23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EBED-EF0C-4FAC-9189-09281260D83E}">
  <dimension ref="G12:G13"/>
  <sheetViews>
    <sheetView workbookViewId="0">
      <selection activeCell="F21" sqref="F21"/>
    </sheetView>
  </sheetViews>
  <sheetFormatPr defaultRowHeight="14.4" x14ac:dyDescent="0.3"/>
  <sheetData>
    <row r="12" spans="7:7" x14ac:dyDescent="0.3">
      <c r="G12">
        <f>GETPIVOTDATA("[Measures].[Count of platosst znamky:]",Sheet2!$A$3,"[Range].[platosst znamky:]","[Range].[platosst znamky:].&amp;[NEPLATI]")</f>
        <v>38</v>
      </c>
    </row>
    <row r="13" spans="7:7" x14ac:dyDescent="0.3">
      <c r="G13">
        <f>GETPIVOTDATA("[Measures].[Count of platosst znamky:]",Sheet2!$A$3,"[Range].[platosst znamky:]","[Range].[platosst znamky:].&amp;[PLATI]")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83DD-DA50-4D65-B844-B324975489F4}">
  <dimension ref="A1:B43"/>
  <sheetViews>
    <sheetView workbookViewId="0">
      <selection activeCell="H12" sqref="H12"/>
    </sheetView>
  </sheetViews>
  <sheetFormatPr defaultColWidth="8.77734375" defaultRowHeight="14.4" x14ac:dyDescent="0.3"/>
  <cols>
    <col min="1" max="1" width="10" bestFit="1" customWidth="1"/>
    <col min="2" max="2" width="14.33203125" bestFit="1" customWidth="1"/>
  </cols>
  <sheetData>
    <row r="1" spans="1:2" x14ac:dyDescent="0.3">
      <c r="A1" s="12" t="s">
        <v>16</v>
      </c>
      <c r="B1" s="27" t="s">
        <v>128</v>
      </c>
    </row>
    <row r="2" spans="1:2" x14ac:dyDescent="0.3">
      <c r="A2" s="12" t="s">
        <v>21</v>
      </c>
      <c r="B2" s="26">
        <v>45058</v>
      </c>
    </row>
    <row r="3" spans="1:2" x14ac:dyDescent="0.3">
      <c r="A3" s="12" t="s">
        <v>25</v>
      </c>
      <c r="B3" s="26">
        <v>45509</v>
      </c>
    </row>
    <row r="4" spans="1:2" x14ac:dyDescent="0.3">
      <c r="A4" s="12" t="s">
        <v>29</v>
      </c>
      <c r="B4" s="26">
        <v>45248</v>
      </c>
    </row>
    <row r="5" spans="1:2" x14ac:dyDescent="0.3">
      <c r="A5" s="12" t="s">
        <v>33</v>
      </c>
      <c r="B5" s="26">
        <v>45325</v>
      </c>
    </row>
    <row r="6" spans="1:2" x14ac:dyDescent="0.3">
      <c r="A6" s="12" t="s">
        <v>37</v>
      </c>
      <c r="B6" s="26">
        <v>45189</v>
      </c>
    </row>
    <row r="7" spans="1:2" x14ac:dyDescent="0.3">
      <c r="A7" s="12" t="s">
        <v>41</v>
      </c>
      <c r="B7" s="26">
        <v>45457</v>
      </c>
    </row>
    <row r="8" spans="1:2" x14ac:dyDescent="0.3">
      <c r="A8" s="12" t="s">
        <v>44</v>
      </c>
      <c r="B8" s="26">
        <v>45014</v>
      </c>
    </row>
    <row r="9" spans="1:2" x14ac:dyDescent="0.3">
      <c r="A9" s="12" t="s">
        <v>47</v>
      </c>
      <c r="B9" s="26">
        <v>45478</v>
      </c>
    </row>
    <row r="10" spans="1:2" x14ac:dyDescent="0.3">
      <c r="A10" s="12" t="s">
        <v>50</v>
      </c>
      <c r="B10" s="26">
        <v>45221</v>
      </c>
    </row>
    <row r="11" spans="1:2" x14ac:dyDescent="0.3">
      <c r="A11" s="12" t="s">
        <v>53</v>
      </c>
      <c r="B11" s="26">
        <v>45337</v>
      </c>
    </row>
    <row r="12" spans="1:2" x14ac:dyDescent="0.3">
      <c r="A12" s="12" t="s">
        <v>56</v>
      </c>
      <c r="B12" s="26">
        <v>45267</v>
      </c>
    </row>
    <row r="13" spans="1:2" x14ac:dyDescent="0.3">
      <c r="A13" s="12" t="s">
        <v>58</v>
      </c>
      <c r="B13" s="26">
        <v>46387</v>
      </c>
    </row>
    <row r="14" spans="1:2" x14ac:dyDescent="0.3">
      <c r="A14" s="12" t="s">
        <v>61</v>
      </c>
      <c r="B14" s="26">
        <v>45058</v>
      </c>
    </row>
    <row r="15" spans="1:2" x14ac:dyDescent="0.3">
      <c r="A15" s="12" t="s">
        <v>64</v>
      </c>
      <c r="B15" s="26">
        <v>45194</v>
      </c>
    </row>
    <row r="16" spans="1:2" x14ac:dyDescent="0.3">
      <c r="A16" s="12" t="s">
        <v>68</v>
      </c>
      <c r="B16" s="26">
        <v>45336</v>
      </c>
    </row>
    <row r="17" spans="1:2" x14ac:dyDescent="0.3">
      <c r="A17" s="12" t="s">
        <v>41</v>
      </c>
      <c r="B17" s="26">
        <v>44959</v>
      </c>
    </row>
    <row r="18" spans="1:2" x14ac:dyDescent="0.3">
      <c r="A18" s="12" t="s">
        <v>72</v>
      </c>
      <c r="B18" s="26">
        <v>45487</v>
      </c>
    </row>
    <row r="19" spans="1:2" x14ac:dyDescent="0.3">
      <c r="A19" s="12" t="s">
        <v>75</v>
      </c>
      <c r="B19" s="26">
        <v>45880</v>
      </c>
    </row>
    <row r="20" spans="1:2" x14ac:dyDescent="0.3">
      <c r="A20" s="12" t="s">
        <v>78</v>
      </c>
      <c r="B20" s="26">
        <v>45410</v>
      </c>
    </row>
    <row r="21" spans="1:2" x14ac:dyDescent="0.3">
      <c r="A21" s="12" t="s">
        <v>81</v>
      </c>
      <c r="B21" s="26">
        <v>45082</v>
      </c>
    </row>
    <row r="22" spans="1:2" x14ac:dyDescent="0.3">
      <c r="A22" s="12" t="s">
        <v>84</v>
      </c>
      <c r="B22" s="26">
        <v>45431</v>
      </c>
    </row>
    <row r="23" spans="1:2" x14ac:dyDescent="0.3">
      <c r="A23" s="12" t="s">
        <v>86</v>
      </c>
      <c r="B23" s="26">
        <v>44998</v>
      </c>
    </row>
    <row r="24" spans="1:2" x14ac:dyDescent="0.3">
      <c r="A24" s="12" t="s">
        <v>88</v>
      </c>
      <c r="B24" s="26">
        <v>45406</v>
      </c>
    </row>
    <row r="25" spans="1:2" x14ac:dyDescent="0.3">
      <c r="A25" s="12" t="s">
        <v>90</v>
      </c>
      <c r="B25" s="26">
        <v>45324</v>
      </c>
    </row>
    <row r="26" spans="1:2" x14ac:dyDescent="0.3">
      <c r="A26" s="12" t="s">
        <v>92</v>
      </c>
      <c r="B26" s="26">
        <v>45121</v>
      </c>
    </row>
    <row r="27" spans="1:2" x14ac:dyDescent="0.3">
      <c r="A27" s="12" t="s">
        <v>94</v>
      </c>
      <c r="B27" s="26">
        <v>45533</v>
      </c>
    </row>
    <row r="28" spans="1:2" x14ac:dyDescent="0.3">
      <c r="A28" s="12" t="s">
        <v>96</v>
      </c>
      <c r="B28" s="26">
        <v>45248</v>
      </c>
    </row>
    <row r="29" spans="1:2" x14ac:dyDescent="0.3">
      <c r="A29" s="12" t="s">
        <v>99</v>
      </c>
      <c r="B29" s="26">
        <v>45463</v>
      </c>
    </row>
    <row r="30" spans="1:2" x14ac:dyDescent="0.3">
      <c r="A30" s="12" t="s">
        <v>101</v>
      </c>
      <c r="B30" s="26">
        <v>45139</v>
      </c>
    </row>
    <row r="31" spans="1:2" x14ac:dyDescent="0.3">
      <c r="A31" s="12" t="s">
        <v>103</v>
      </c>
      <c r="B31" s="26">
        <v>45609</v>
      </c>
    </row>
    <row r="32" spans="1:2" x14ac:dyDescent="0.3">
      <c r="A32" s="12" t="s">
        <v>105</v>
      </c>
      <c r="B32" s="26">
        <v>45543</v>
      </c>
    </row>
    <row r="33" spans="1:2" x14ac:dyDescent="0.3">
      <c r="A33" s="12" t="s">
        <v>107</v>
      </c>
      <c r="B33" s="26">
        <v>45314</v>
      </c>
    </row>
    <row r="34" spans="1:2" x14ac:dyDescent="0.3">
      <c r="A34" s="12" t="s">
        <v>109</v>
      </c>
      <c r="B34" s="26">
        <v>45393</v>
      </c>
    </row>
    <row r="35" spans="1:2" x14ac:dyDescent="0.3">
      <c r="A35" s="12" t="s">
        <v>111</v>
      </c>
      <c r="B35" s="26">
        <v>45194</v>
      </c>
    </row>
    <row r="36" spans="1:2" x14ac:dyDescent="0.3">
      <c r="A36" s="12" t="s">
        <v>113</v>
      </c>
      <c r="B36" s="26">
        <v>45580</v>
      </c>
    </row>
    <row r="37" spans="1:2" x14ac:dyDescent="0.3">
      <c r="A37" s="12" t="s">
        <v>115</v>
      </c>
      <c r="B37" s="26">
        <v>45602</v>
      </c>
    </row>
    <row r="38" spans="1:2" x14ac:dyDescent="0.3">
      <c r="A38" s="12" t="s">
        <v>117</v>
      </c>
      <c r="B38" s="26">
        <v>45085</v>
      </c>
    </row>
    <row r="39" spans="1:2" x14ac:dyDescent="0.3">
      <c r="A39" s="12" t="s">
        <v>119</v>
      </c>
      <c r="B39" s="26">
        <v>45431</v>
      </c>
    </row>
    <row r="40" spans="1:2" x14ac:dyDescent="0.3">
      <c r="A40" s="12" t="s">
        <v>121</v>
      </c>
      <c r="B40" s="26">
        <v>45135</v>
      </c>
    </row>
    <row r="41" spans="1:2" x14ac:dyDescent="0.3">
      <c r="A41" s="12" t="s">
        <v>123</v>
      </c>
      <c r="B41" s="26">
        <v>45332</v>
      </c>
    </row>
    <row r="42" spans="1:2" x14ac:dyDescent="0.3">
      <c r="A42" s="12" t="s">
        <v>125</v>
      </c>
      <c r="B42" s="26">
        <v>45196</v>
      </c>
    </row>
    <row r="43" spans="1:2" x14ac:dyDescent="0.3">
      <c r="A43" s="12" t="s">
        <v>127</v>
      </c>
      <c r="B43" s="26">
        <v>45617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0785-9ECF-4EF9-B697-981BF38C9EC7}">
  <dimension ref="A1:Y11"/>
  <sheetViews>
    <sheetView workbookViewId="0">
      <selection activeCell="C29" sqref="C29"/>
    </sheetView>
  </sheetViews>
  <sheetFormatPr defaultColWidth="8.77734375" defaultRowHeight="14.4" x14ac:dyDescent="0.3"/>
  <sheetData>
    <row r="1" spans="1:25" x14ac:dyDescent="0.3">
      <c r="A1" t="s">
        <v>1</v>
      </c>
      <c r="Y1" t="s">
        <v>8</v>
      </c>
    </row>
    <row r="2" spans="1:25" x14ac:dyDescent="0.3">
      <c r="A2" t="s">
        <v>6</v>
      </c>
      <c r="Y2" t="s">
        <v>9</v>
      </c>
    </row>
    <row r="3" spans="1:25" x14ac:dyDescent="0.3">
      <c r="A3" t="s">
        <v>7</v>
      </c>
      <c r="Y3" t="s">
        <v>8</v>
      </c>
    </row>
    <row r="4" spans="1:25" x14ac:dyDescent="0.3">
      <c r="A4" t="s">
        <v>0</v>
      </c>
      <c r="Y4" t="s">
        <v>9</v>
      </c>
    </row>
    <row r="5" spans="1:25" x14ac:dyDescent="0.3">
      <c r="A5" t="s">
        <v>11</v>
      </c>
      <c r="Y5" t="s">
        <v>10</v>
      </c>
    </row>
    <row r="6" spans="1:25" x14ac:dyDescent="0.3">
      <c r="A6" t="s">
        <v>12</v>
      </c>
      <c r="Y6" t="s">
        <v>9</v>
      </c>
    </row>
    <row r="7" spans="1:25" x14ac:dyDescent="0.3">
      <c r="A7" t="s">
        <v>5</v>
      </c>
      <c r="Y7" t="s">
        <v>10</v>
      </c>
    </row>
    <row r="8" spans="1:25" x14ac:dyDescent="0.3">
      <c r="A8" t="s">
        <v>4</v>
      </c>
      <c r="Y8" t="s">
        <v>9</v>
      </c>
    </row>
    <row r="9" spans="1:25" x14ac:dyDescent="0.3">
      <c r="A9" t="s">
        <v>2</v>
      </c>
      <c r="Y9" t="s">
        <v>10</v>
      </c>
    </row>
    <row r="11" spans="1:25" x14ac:dyDescent="0.3">
      <c r="A1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b x 9 V 1 d 4 w k W l A A A A 9 w A A A B I A H A B D b 2 5 m a W c v U G F j a 2 F n Z S 5 4 b W w g o h g A K K A U A A A A A A A A A A A A A A A A A A A A A A A A A A A A h Y + 9 D o I w H M R f h X S n X z o Y 8 q c M j k p i Q m J c m 1 K x A Y q h x f J u D j 6 S r y B G U T e H G + 7 u N 9 z d r z f I x r a J L r p 3 p r M p Y p i i S F v V l c Z W K R r 8 M V 6 h T M B O q l p W O p p g 6 5 L R l S k 6 e X 9 O C A k h 4 L D A X V 8 R T i k j h 3 x b q J N u J f r A 5 j 8 c G + u 8 t E o j A f v X G M E x 4 5 P Y k m M K Z E 4 h N / Z L 8 G n w s / 0 J Y T 0 0 f u i 1 c H V c b I D M F s j 7 h H g A U E s D B B Q A A g A I A O W 8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v H 1 X K I p H u A 4 A A A A R A A A A E w A c A E Z v c m 1 1 b G F z L 1 N l Y 3 R p b 2 4 x L m 0 g o h g A K K A U A A A A A A A A A A A A A A A A A A A A A A A A A A A A K 0 5 N L s n M z 1 M I h t C G 1 g B Q S w E C L Q A U A A I A C A D l v H 1 X V 3 j C R a U A A A D 3 A A A A E g A A A A A A A A A A A A A A A A A A A A A A Q 2 9 u Z m l n L 1 B h Y 2 t h Z 2 U u e G 1 s U E s B A i 0 A F A A C A A g A 5 b x 9 V w / K 6 a u k A A A A 6 Q A A A B M A A A A A A A A A A A A A A A A A 8 Q A A A F t D b 2 5 0 Z W 5 0 X 1 R 5 c G V z X S 5 4 b W x Q S w E C L Q A U A A I A C A D l v H 1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B q z i 2 I P m E i u d q e u a Z g l y w A A A A A C A A A A A A A Q Z g A A A A E A A C A A A A B F b b L s F N t / o 4 6 S p + n V O 8 C D P L p t w s W 1 d X D x H o B T z o u o S A A A A A A O g A A A A A I A A C A A A A A w Z q 1 2 a U P q z M 4 T f y F 4 H z Z g C S x w 2 9 A A v 2 H e 0 4 s S g I P e P l A A A A A d Y H 7 O 7 3 f I / S g F b 2 n J m g D k c 2 Q i l Q 6 v X p Z / z A p o 2 g N z E L F r 1 5 + f L Y l j n b / c / M e r 9 3 C h P 4 N 5 D R C x q R B T a h 1 w d I p 5 B n u p e K j u s p O O W + y w v / d 2 D U A A A A A 3 w Z 7 Z Z 8 u R 0 x / T A Y P S m d c e D Q O 3 G n / t C P f E x L 6 s 4 + r 1 s K J 5 M / 4 U J u f B H a J L I I K 1 w j L 5 P / q D U X 8 b b Q i t 5 Q H / 5 T r 0 < / D a t a M a s h u p > 
</file>

<file path=customXml/itemProps1.xml><?xml version="1.0" encoding="utf-8"?>
<ds:datastoreItem xmlns:ds="http://schemas.openxmlformats.org/officeDocument/2006/customXml" ds:itemID="{D33CC3FC-4D82-412E-BD6D-147FD8270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Autopožičovňa</vt:lpstr>
      <vt:lpstr>Sheet2</vt:lpstr>
      <vt:lpstr>GRAF</vt:lpstr>
      <vt:lpstr>Dialničná známka</vt:lpstr>
      <vt:lpstr>Zadanie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Čičvara</dc:creator>
  <cp:lastModifiedBy>Papaj, Matej</cp:lastModifiedBy>
  <dcterms:created xsi:type="dcterms:W3CDTF">2023-11-29T21:41:21Z</dcterms:created>
  <dcterms:modified xsi:type="dcterms:W3CDTF">2024-11-13T08:04:39Z</dcterms:modified>
</cp:coreProperties>
</file>