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rantul/Documents/Teaching/UDP Derivados (MGF)/Lectura 2 Estructura de tasas/COMPLEMENTOS/"/>
    </mc:Choice>
  </mc:AlternateContent>
  <xr:revisionPtr revIDLastSave="0" documentId="13_ncr:1_{492F569F-4714-5E48-8685-D2A0AB5DA491}" xr6:coauthVersionLast="47" xr6:coauthVersionMax="47" xr10:uidLastSave="{00000000-0000-0000-0000-000000000000}"/>
  <bookViews>
    <workbookView xWindow="0" yWindow="500" windowWidth="28800" windowHeight="15920" activeTab="3" xr2:uid="{508563E8-C4C8-5143-8633-DFC5E3FF737A}"/>
  </bookViews>
  <sheets>
    <sheet name="NS" sheetId="1" r:id="rId1"/>
    <sheet name="efecto de beta" sheetId="2" r:id="rId2"/>
    <sheet name="efecto de alpha_3" sheetId="3" r:id="rId3"/>
    <sheet name="NSS" sheetId="4" r:id="rId4"/>
  </sheets>
  <externalReferences>
    <externalReference r:id="rId5"/>
    <externalReference r:id="rId6"/>
  </externalReferences>
  <definedNames>
    <definedName name="a" localSheetId="2">#REF!</definedName>
    <definedName name="a" localSheetId="1">#REF!</definedName>
    <definedName name="a" localSheetId="0">#REF!</definedName>
    <definedName name="a">#REF!</definedName>
    <definedName name="alpha1" localSheetId="2">'efecto de alpha_3'!$B$2</definedName>
    <definedName name="alpha1" localSheetId="1">'efecto de beta'!$B$2</definedName>
    <definedName name="alpha1" localSheetId="0">'[1]Nawalkha-Soto example'!$B$2</definedName>
    <definedName name="alpha1" localSheetId="3">'[1]Nawalkha-Soto example'!$B$2</definedName>
    <definedName name="alpha1">#REF!</definedName>
    <definedName name="alpha2" localSheetId="2">'efecto de alpha_3'!$B$3</definedName>
    <definedName name="alpha2" localSheetId="1">'efecto de beta'!$B$3</definedName>
    <definedName name="alpha2" localSheetId="0">'[1]Nawalkha-Soto example'!$B$3</definedName>
    <definedName name="alpha2" localSheetId="3">'[1]Nawalkha-Soto example'!$B$3</definedName>
    <definedName name="alpha2">#REF!</definedName>
    <definedName name="alpha3" localSheetId="2">'efecto de alpha_3'!$B$4</definedName>
    <definedName name="alpha3" localSheetId="1">'efecto de beta'!$B$4</definedName>
    <definedName name="alpha3" localSheetId="0">'[1]Nawalkha-Soto example'!$B$4</definedName>
    <definedName name="alpha3" localSheetId="3">'[1]Nawalkha-Soto example'!$B$4</definedName>
    <definedName name="alpha3">#REF!</definedName>
    <definedName name="b" localSheetId="2">#REF!</definedName>
    <definedName name="b" localSheetId="1">#REF!</definedName>
    <definedName name="b" localSheetId="0">#REF!</definedName>
    <definedName name="b">#REF!</definedName>
    <definedName name="beta" localSheetId="2">'efecto de alpha_3'!$B$5</definedName>
    <definedName name="beta" localSheetId="1">'efecto de beta'!$B$5</definedName>
    <definedName name="Beta" localSheetId="0">'[1]Nawalkha-Soto example'!$B$5</definedName>
    <definedName name="Beta" localSheetId="3">'[1]Nawalkha-Soto example'!$B$5</definedName>
    <definedName name="beta">#REF!</definedName>
    <definedName name="c_" localSheetId="2">#REF!</definedName>
    <definedName name="c_" localSheetId="1">#REF!</definedName>
    <definedName name="c_" localSheetId="0">#REF!</definedName>
    <definedName name="c_">#REF!</definedName>
    <definedName name="cashflows">'[2]Pages 559, 561'!$K$4:$V$18</definedName>
    <definedName name="d" localSheetId="2">#REF!</definedName>
    <definedName name="d" localSheetId="1">#REF!</definedName>
    <definedName name="d" localSheetId="0">#REF!</definedName>
    <definedName name="d">#REF!</definedName>
    <definedName name="prices">'[2]Pages 559, 561'!$B$4:$B$18</definedName>
    <definedName name="solver_adj" localSheetId="0" hidden="1">NS!$N$3,NS!$N$4,NS!$N$5,NS!$N$6</definedName>
    <definedName name="solver_adj" localSheetId="3" hidden="1">NSS!$H$3:$H$8</definedName>
    <definedName name="solver_cvg" localSheetId="0" hidden="1">0.0001</definedName>
    <definedName name="solver_cvg" localSheetId="3" hidden="1">0.0001</definedName>
    <definedName name="solver_drv" localSheetId="0" hidden="1">2</definedName>
    <definedName name="solver_drv" localSheetId="3" hidden="1">2</definedName>
    <definedName name="solver_eng" localSheetId="0" hidden="1">1</definedName>
    <definedName name="solver_eng" localSheetId="3" hidden="1">1</definedName>
    <definedName name="solver_est" localSheetId="0" hidden="1">1</definedName>
    <definedName name="solver_est" localSheetId="3" hidden="1">1</definedName>
    <definedName name="solver_itr" localSheetId="0" hidden="1">2147483647</definedName>
    <definedName name="solver_itr" localSheetId="3" hidden="1">2147483647</definedName>
    <definedName name="solver_lhs1" localSheetId="0" hidden="1">NS!$N$6</definedName>
    <definedName name="solver_lhs1" localSheetId="3" hidden="1">NSS!$H$3</definedName>
    <definedName name="solver_lhs2" localSheetId="0" hidden="1">NS!$N$8</definedName>
    <definedName name="solver_lhs2" localSheetId="3" hidden="1">NSS!$H$7</definedName>
    <definedName name="solver_lhs3" localSheetId="0" hidden="1">NS!$N$8</definedName>
    <definedName name="solver_lhs3" localSheetId="3" hidden="1">NSS!$H$8</definedName>
    <definedName name="solver_lin" localSheetId="0" hidden="1">2</definedName>
    <definedName name="solver_lin" localSheetId="3" hidden="1">2</definedName>
    <definedName name="solver_mip" localSheetId="0" hidden="1">2147483647</definedName>
    <definedName name="solver_mip" localSheetId="3" hidden="1">2147483647</definedName>
    <definedName name="solver_mni" localSheetId="0" hidden="1">30</definedName>
    <definedName name="solver_mni" localSheetId="3" hidden="1">30</definedName>
    <definedName name="solver_mrt" localSheetId="0" hidden="1">0.075</definedName>
    <definedName name="solver_mrt" localSheetId="3" hidden="1">0.075</definedName>
    <definedName name="solver_msl" localSheetId="0" hidden="1">2</definedName>
    <definedName name="solver_msl" localSheetId="3" hidden="1">2</definedName>
    <definedName name="solver_neg" localSheetId="0" hidden="1">2</definedName>
    <definedName name="solver_neg" localSheetId="3" hidden="1">2</definedName>
    <definedName name="solver_nod" localSheetId="0" hidden="1">2147483647</definedName>
    <definedName name="solver_nod" localSheetId="3" hidden="1">2147483647</definedName>
    <definedName name="solver_num" localSheetId="0" hidden="1">1</definedName>
    <definedName name="solver_num" localSheetId="3" hidden="1">3</definedName>
    <definedName name="solver_nwt" localSheetId="0" hidden="1">1</definedName>
    <definedName name="solver_nwt" localSheetId="3" hidden="1">1</definedName>
    <definedName name="solver_opt" localSheetId="0" hidden="1">NS!$N$7</definedName>
    <definedName name="solver_opt" localSheetId="3" hidden="1">NSS!$H$10</definedName>
    <definedName name="solver_pre" localSheetId="0" hidden="1">0.000001</definedName>
    <definedName name="solver_pre" localSheetId="3" hidden="1">0.000001</definedName>
    <definedName name="solver_rbv" localSheetId="0" hidden="1">2</definedName>
    <definedName name="solver_rbv" localSheetId="3" hidden="1">1</definedName>
    <definedName name="solver_rel1" localSheetId="0" hidden="1">3</definedName>
    <definedName name="solver_rel1" localSheetId="3" hidden="1">3</definedName>
    <definedName name="solver_rel2" localSheetId="0" hidden="1">3</definedName>
    <definedName name="solver_rel2" localSheetId="3" hidden="1">3</definedName>
    <definedName name="solver_rel3" localSheetId="0" hidden="1">3</definedName>
    <definedName name="solver_rel3" localSheetId="3" hidden="1">3</definedName>
    <definedName name="solver_rhs1" localSheetId="0" hidden="1">0</definedName>
    <definedName name="solver_rhs1" localSheetId="3" hidden="1">0</definedName>
    <definedName name="solver_rhs2" localSheetId="0" hidden="1">0</definedName>
    <definedName name="solver_rhs2" localSheetId="3" hidden="1">0</definedName>
    <definedName name="solver_rhs3" localSheetId="0" hidden="1">0</definedName>
    <definedName name="solver_rhs3" localSheetId="3" hidden="1">0</definedName>
    <definedName name="solver_rlx" localSheetId="0" hidden="1">2</definedName>
    <definedName name="solver_rlx" localSheetId="3" hidden="1">2</definedName>
    <definedName name="solver_rsd" localSheetId="0" hidden="1">0</definedName>
    <definedName name="solver_rsd" localSheetId="3" hidden="1">0</definedName>
    <definedName name="solver_scl" localSheetId="0" hidden="1">2</definedName>
    <definedName name="solver_scl" localSheetId="3" hidden="1">1</definedName>
    <definedName name="solver_sho" localSheetId="0" hidden="1">2</definedName>
    <definedName name="solver_sho" localSheetId="3" hidden="1">2</definedName>
    <definedName name="solver_ssz" localSheetId="0" hidden="1">100</definedName>
    <definedName name="solver_ssz" localSheetId="3" hidden="1">100</definedName>
    <definedName name="solver_tim" localSheetId="0" hidden="1">2147483647</definedName>
    <definedName name="solver_tim" localSheetId="3" hidden="1">2147483647</definedName>
    <definedName name="solver_tol" localSheetId="0" hidden="1">0.01</definedName>
    <definedName name="solver_tol" localSheetId="3" hidden="1">0.01</definedName>
    <definedName name="solver_typ" localSheetId="0" hidden="1">2</definedName>
    <definedName name="solver_typ" localSheetId="3" hidden="1">2</definedName>
    <definedName name="solver_val" localSheetId="0" hidden="1">0</definedName>
    <definedName name="solver_val" localSheetId="3" hidden="1">0</definedName>
    <definedName name="solver_ver" localSheetId="0" hidden="1">2</definedName>
    <definedName name="solver_ver" localSheetId="3" hidden="1">2</definedName>
    <definedName name="t">'[1]Nawalkha-Soto example'!$B$6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1" l="1"/>
  <c r="J3" i="1"/>
  <c r="J6" i="1"/>
  <c r="J5" i="1"/>
  <c r="J4" i="1"/>
  <c r="I15" i="4"/>
  <c r="G15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I4" i="1"/>
  <c r="I5" i="1"/>
  <c r="I6" i="1"/>
  <c r="I7" i="1"/>
  <c r="I8" i="1"/>
  <c r="I9" i="1"/>
  <c r="I10" i="1"/>
  <c r="I11" i="1"/>
  <c r="I12" i="1"/>
  <c r="I13" i="1"/>
  <c r="I14" i="1"/>
  <c r="I3" i="1"/>
  <c r="J14" i="1" l="1"/>
  <c r="J13" i="1"/>
  <c r="J12" i="1"/>
  <c r="J11" i="1"/>
  <c r="J10" i="1"/>
  <c r="J9" i="1"/>
  <c r="J8" i="1"/>
  <c r="J7" i="1"/>
  <c r="N8" i="1"/>
  <c r="H3" i="1" a="1"/>
  <c r="H3" i="1" s="1"/>
  <c r="C2" i="4"/>
  <c r="E136" i="4" s="1"/>
  <c r="G136" i="4" s="1"/>
  <c r="K4" i="1" l="1"/>
  <c r="K3" i="1"/>
  <c r="E38" i="4"/>
  <c r="G38" i="4" s="1"/>
  <c r="E55" i="4"/>
  <c r="G55" i="4" s="1"/>
  <c r="E32" i="4"/>
  <c r="G32" i="4" s="1"/>
  <c r="E16" i="4"/>
  <c r="E72" i="4"/>
  <c r="G72" i="4" s="1"/>
  <c r="E78" i="4"/>
  <c r="G78" i="4" s="1"/>
  <c r="E54" i="4"/>
  <c r="G54" i="4" s="1"/>
  <c r="E19" i="4"/>
  <c r="E20" i="4"/>
  <c r="E114" i="4"/>
  <c r="G114" i="4" s="1"/>
  <c r="E31" i="4"/>
  <c r="G31" i="4" s="1"/>
  <c r="E138" i="4"/>
  <c r="G138" i="4" s="1"/>
  <c r="E56" i="4"/>
  <c r="G56" i="4" s="1"/>
  <c r="E79" i="4"/>
  <c r="G79" i="4" s="1"/>
  <c r="E21" i="4"/>
  <c r="E39" i="4"/>
  <c r="G39" i="4" s="1"/>
  <c r="E62" i="4"/>
  <c r="G62" i="4" s="1"/>
  <c r="E80" i="4"/>
  <c r="G80" i="4" s="1"/>
  <c r="E22" i="4"/>
  <c r="E86" i="4"/>
  <c r="G86" i="4" s="1"/>
  <c r="E23" i="4"/>
  <c r="E46" i="4"/>
  <c r="G46" i="4" s="1"/>
  <c r="E64" i="4"/>
  <c r="G64" i="4" s="1"/>
  <c r="E87" i="4"/>
  <c r="G87" i="4" s="1"/>
  <c r="E63" i="4"/>
  <c r="G63" i="4" s="1"/>
  <c r="E141" i="4"/>
  <c r="G141" i="4" s="1"/>
  <c r="E24" i="4"/>
  <c r="E47" i="4"/>
  <c r="G47" i="4" s="1"/>
  <c r="E70" i="4"/>
  <c r="G70" i="4" s="1"/>
  <c r="E88" i="4"/>
  <c r="G88" i="4" s="1"/>
  <c r="E40" i="4"/>
  <c r="G40" i="4" s="1"/>
  <c r="E15" i="4"/>
  <c r="E30" i="4"/>
  <c r="G30" i="4" s="1"/>
  <c r="E48" i="4"/>
  <c r="G48" i="4" s="1"/>
  <c r="E71" i="4"/>
  <c r="G71" i="4" s="1"/>
  <c r="E96" i="4"/>
  <c r="G96" i="4" s="1"/>
  <c r="E140" i="4"/>
  <c r="G140" i="4" s="1"/>
  <c r="E98" i="4"/>
  <c r="G98" i="4" s="1"/>
  <c r="E100" i="4"/>
  <c r="G100" i="4" s="1"/>
  <c r="E112" i="4"/>
  <c r="G112" i="4" s="1"/>
  <c r="E116" i="4"/>
  <c r="G116" i="4" s="1"/>
  <c r="E17" i="4"/>
  <c r="E25" i="4"/>
  <c r="E33" i="4"/>
  <c r="G33" i="4" s="1"/>
  <c r="E41" i="4"/>
  <c r="G41" i="4" s="1"/>
  <c r="E49" i="4"/>
  <c r="G49" i="4" s="1"/>
  <c r="E57" i="4"/>
  <c r="G57" i="4" s="1"/>
  <c r="E65" i="4"/>
  <c r="G65" i="4" s="1"/>
  <c r="E73" i="4"/>
  <c r="G73" i="4" s="1"/>
  <c r="E81" i="4"/>
  <c r="G81" i="4" s="1"/>
  <c r="E89" i="4"/>
  <c r="G89" i="4" s="1"/>
  <c r="E102" i="4"/>
  <c r="G102" i="4" s="1"/>
  <c r="E118" i="4"/>
  <c r="G118" i="4" s="1"/>
  <c r="E18" i="4"/>
  <c r="E26" i="4"/>
  <c r="E34" i="4"/>
  <c r="G34" i="4" s="1"/>
  <c r="E42" i="4"/>
  <c r="G42" i="4" s="1"/>
  <c r="E50" i="4"/>
  <c r="G50" i="4" s="1"/>
  <c r="E58" i="4"/>
  <c r="G58" i="4" s="1"/>
  <c r="E66" i="4"/>
  <c r="G66" i="4" s="1"/>
  <c r="E74" i="4"/>
  <c r="G74" i="4" s="1"/>
  <c r="E82" i="4"/>
  <c r="G82" i="4" s="1"/>
  <c r="E90" i="4"/>
  <c r="G90" i="4" s="1"/>
  <c r="E104" i="4"/>
  <c r="G104" i="4" s="1"/>
  <c r="E120" i="4"/>
  <c r="G120" i="4" s="1"/>
  <c r="E27" i="4"/>
  <c r="E35" i="4"/>
  <c r="G35" i="4" s="1"/>
  <c r="E43" i="4"/>
  <c r="G43" i="4" s="1"/>
  <c r="E51" i="4"/>
  <c r="G51" i="4" s="1"/>
  <c r="E59" i="4"/>
  <c r="G59" i="4" s="1"/>
  <c r="E67" i="4"/>
  <c r="G67" i="4" s="1"/>
  <c r="E75" i="4"/>
  <c r="G75" i="4" s="1"/>
  <c r="E83" i="4"/>
  <c r="G83" i="4" s="1"/>
  <c r="E91" i="4"/>
  <c r="G91" i="4" s="1"/>
  <c r="E106" i="4"/>
  <c r="G106" i="4" s="1"/>
  <c r="E122" i="4"/>
  <c r="G122" i="4" s="1"/>
  <c r="E28" i="4"/>
  <c r="E36" i="4"/>
  <c r="G36" i="4" s="1"/>
  <c r="E44" i="4"/>
  <c r="G44" i="4" s="1"/>
  <c r="E52" i="4"/>
  <c r="G52" i="4" s="1"/>
  <c r="E60" i="4"/>
  <c r="G60" i="4" s="1"/>
  <c r="E68" i="4"/>
  <c r="G68" i="4" s="1"/>
  <c r="E76" i="4"/>
  <c r="G76" i="4" s="1"/>
  <c r="E84" i="4"/>
  <c r="G84" i="4" s="1"/>
  <c r="E92" i="4"/>
  <c r="G92" i="4" s="1"/>
  <c r="E108" i="4"/>
  <c r="G108" i="4" s="1"/>
  <c r="E124" i="4"/>
  <c r="G124" i="4" s="1"/>
  <c r="E29" i="4"/>
  <c r="G29" i="4" s="1"/>
  <c r="E37" i="4"/>
  <c r="G37" i="4" s="1"/>
  <c r="E45" i="4"/>
  <c r="G45" i="4" s="1"/>
  <c r="E53" i="4"/>
  <c r="G53" i="4" s="1"/>
  <c r="E61" i="4"/>
  <c r="G61" i="4" s="1"/>
  <c r="E69" i="4"/>
  <c r="G69" i="4" s="1"/>
  <c r="E77" i="4"/>
  <c r="G77" i="4" s="1"/>
  <c r="E85" i="4"/>
  <c r="G85" i="4" s="1"/>
  <c r="E94" i="4"/>
  <c r="G94" i="4" s="1"/>
  <c r="E110" i="4"/>
  <c r="G110" i="4" s="1"/>
  <c r="E126" i="4"/>
  <c r="G126" i="4" s="1"/>
  <c r="E128" i="4"/>
  <c r="G128" i="4" s="1"/>
  <c r="E130" i="4"/>
  <c r="G130" i="4" s="1"/>
  <c r="E132" i="4"/>
  <c r="G132" i="4" s="1"/>
  <c r="E134" i="4"/>
  <c r="G134" i="4" s="1"/>
  <c r="K5" i="1"/>
  <c r="K6" i="1"/>
  <c r="E93" i="4"/>
  <c r="G93" i="4" s="1"/>
  <c r="E95" i="4"/>
  <c r="G95" i="4" s="1"/>
  <c r="E97" i="4"/>
  <c r="G97" i="4" s="1"/>
  <c r="E99" i="4"/>
  <c r="G99" i="4" s="1"/>
  <c r="E101" i="4"/>
  <c r="G101" i="4" s="1"/>
  <c r="E103" i="4"/>
  <c r="G103" i="4" s="1"/>
  <c r="E105" i="4"/>
  <c r="G105" i="4" s="1"/>
  <c r="E107" i="4"/>
  <c r="G107" i="4" s="1"/>
  <c r="E109" i="4"/>
  <c r="G109" i="4" s="1"/>
  <c r="E111" i="4"/>
  <c r="G111" i="4" s="1"/>
  <c r="E113" i="4"/>
  <c r="G113" i="4" s="1"/>
  <c r="E115" i="4"/>
  <c r="G115" i="4" s="1"/>
  <c r="E117" i="4"/>
  <c r="G117" i="4" s="1"/>
  <c r="E119" i="4"/>
  <c r="G119" i="4" s="1"/>
  <c r="E121" i="4"/>
  <c r="G121" i="4" s="1"/>
  <c r="E123" i="4"/>
  <c r="G123" i="4" s="1"/>
  <c r="E125" i="4"/>
  <c r="G125" i="4" s="1"/>
  <c r="E127" i="4"/>
  <c r="G127" i="4" s="1"/>
  <c r="E129" i="4"/>
  <c r="G129" i="4" s="1"/>
  <c r="E131" i="4"/>
  <c r="G131" i="4" s="1"/>
  <c r="E133" i="4"/>
  <c r="G133" i="4" s="1"/>
  <c r="E135" i="4"/>
  <c r="G135" i="4" s="1"/>
  <c r="E137" i="4"/>
  <c r="G137" i="4" s="1"/>
  <c r="E139" i="4"/>
  <c r="G139" i="4" s="1"/>
  <c r="H10" i="4" l="1" a="1"/>
  <c r="H10" i="4" s="1"/>
  <c r="C10" i="3"/>
  <c r="D10" i="3"/>
  <c r="E10" i="3"/>
  <c r="F10" i="3"/>
  <c r="G10" i="3"/>
  <c r="H10" i="2"/>
  <c r="G10" i="2"/>
  <c r="F10" i="2"/>
  <c r="E10" i="2"/>
  <c r="D10" i="2"/>
  <c r="C10" i="2"/>
  <c r="B7" i="3"/>
  <c r="B11" i="3" s="1"/>
  <c r="B7" i="2"/>
  <c r="B11" i="2" s="1"/>
  <c r="K7" i="1" l="1"/>
  <c r="K8" i="1"/>
  <c r="K10" i="1"/>
  <c r="K11" i="1"/>
  <c r="K9" i="1"/>
  <c r="K13" i="1"/>
  <c r="K12" i="1"/>
  <c r="K14" i="1"/>
  <c r="N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<sst xmlns="http://schemas.openxmlformats.org/spreadsheetml/2006/main" count="213" uniqueCount="186">
  <si>
    <t>Maturity</t>
  </si>
  <si>
    <t>Error</t>
  </si>
  <si>
    <r>
      <rPr>
        <sz val="11"/>
        <color theme="1"/>
        <rFont val="Symbol"/>
        <family val="1"/>
        <charset val="2"/>
      </rPr>
      <t>a</t>
    </r>
    <r>
      <rPr>
        <sz val="12"/>
        <color theme="1"/>
        <rFont val="Calibri"/>
        <family val="2"/>
        <scheme val="minor"/>
      </rPr>
      <t>1</t>
    </r>
  </si>
  <si>
    <r>
      <rPr>
        <sz val="11"/>
        <color theme="1"/>
        <rFont val="Symbol"/>
        <family val="1"/>
        <charset val="2"/>
      </rPr>
      <t>a</t>
    </r>
    <r>
      <rPr>
        <sz val="12"/>
        <color theme="1"/>
        <rFont val="Calibri"/>
        <family val="2"/>
        <scheme val="minor"/>
      </rPr>
      <t>2</t>
    </r>
  </si>
  <si>
    <r>
      <rPr>
        <sz val="11"/>
        <color theme="1"/>
        <rFont val="Symbol"/>
        <family val="1"/>
        <charset val="2"/>
      </rPr>
      <t>a</t>
    </r>
    <r>
      <rPr>
        <sz val="12"/>
        <color theme="1"/>
        <rFont val="Calibri"/>
        <family val="2"/>
        <scheme val="minor"/>
      </rPr>
      <t>3</t>
    </r>
  </si>
  <si>
    <t>b</t>
  </si>
  <si>
    <t>B(t)</t>
  </si>
  <si>
    <r>
      <rPr>
        <sz val="11"/>
        <color theme="1"/>
        <rFont val="Symbol"/>
        <family val="1"/>
        <charset val="2"/>
      </rPr>
      <t>a</t>
    </r>
    <r>
      <rPr>
        <vertAlign val="subscript"/>
        <sz val="11"/>
        <color theme="1"/>
        <rFont val="Arial"/>
        <family val="2"/>
      </rPr>
      <t>1</t>
    </r>
  </si>
  <si>
    <r>
      <rPr>
        <sz val="11"/>
        <color theme="1"/>
        <rFont val="Symbol"/>
        <family val="1"/>
        <charset val="2"/>
      </rPr>
      <t>a</t>
    </r>
    <r>
      <rPr>
        <vertAlign val="subscript"/>
        <sz val="11"/>
        <color theme="1"/>
        <rFont val="Arial"/>
        <family val="2"/>
      </rPr>
      <t>2</t>
    </r>
  </si>
  <si>
    <r>
      <rPr>
        <sz val="11"/>
        <color theme="1"/>
        <rFont val="Symbol"/>
        <family val="1"/>
        <charset val="2"/>
      </rPr>
      <t>a</t>
    </r>
    <r>
      <rPr>
        <vertAlign val="subscript"/>
        <sz val="11"/>
        <color theme="1"/>
        <rFont val="Arial"/>
        <family val="2"/>
      </rPr>
      <t>3</t>
    </r>
  </si>
  <si>
    <t>t</t>
  </si>
  <si>
    <t>y(t)</t>
  </si>
  <si>
    <t>beta--&gt;</t>
  </si>
  <si>
    <t>t--&gt;</t>
  </si>
  <si>
    <t>Alpha3--&gt;</t>
  </si>
  <si>
    <t>Chart title below</t>
  </si>
  <si>
    <t>Tasa cupon anual</t>
  </si>
  <si>
    <t>Madurez
(años)</t>
  </si>
  <si>
    <t>Precio</t>
  </si>
  <si>
    <t>Nº Bono</t>
  </si>
  <si>
    <t>ESTIMACIÓN MODELO NELSON-SIEGEL</t>
  </si>
  <si>
    <t>Tasas por NS</t>
  </si>
  <si>
    <t>PROPIEDADES DEL MODELO NELSON-SIEGEL</t>
  </si>
  <si>
    <r>
      <t xml:space="preserve">NELSON-SIEGEL:  EFECTO DE </t>
    </r>
    <r>
      <rPr>
        <b/>
        <sz val="14"/>
        <color theme="1"/>
        <rFont val="Symbol"/>
        <family val="1"/>
        <charset val="2"/>
      </rPr>
      <t>a</t>
    </r>
    <r>
      <rPr>
        <b/>
        <vertAlign val="subscript"/>
        <sz val="14"/>
        <color theme="1"/>
        <rFont val="Arial"/>
        <family val="2"/>
      </rPr>
      <t>3</t>
    </r>
  </si>
  <si>
    <t>Estructura de tasas Nelson-Siegel para diferentes alpha_3 (con beta=1,5)</t>
  </si>
  <si>
    <t>FC bono 1</t>
  </si>
  <si>
    <t>FC bono 2</t>
  </si>
  <si>
    <t>FC bono 3</t>
  </si>
  <si>
    <t>FC bono 4</t>
  </si>
  <si>
    <t>FC bono 5</t>
  </si>
  <si>
    <t>FC bono 6</t>
  </si>
  <si>
    <t>FC bono 7</t>
  </si>
  <si>
    <t>FC bono 8</t>
  </si>
  <si>
    <t>FC bono 9</t>
  </si>
  <si>
    <t>FC bono 10</t>
  </si>
  <si>
    <t>FC bono 11</t>
  </si>
  <si>
    <t>FC bono 12</t>
  </si>
  <si>
    <t>FC bono 13</t>
  </si>
  <si>
    <t>FC bono 14</t>
  </si>
  <si>
    <t>FC bono 15</t>
  </si>
  <si>
    <t>Madurez:</t>
  </si>
  <si>
    <t>valores iniciales:</t>
  </si>
  <si>
    <r>
      <rPr>
        <sz val="11"/>
        <color theme="1"/>
        <rFont val="Symbol"/>
        <family val="1"/>
        <charset val="2"/>
      </rPr>
      <t>a</t>
    </r>
    <r>
      <rPr>
        <vertAlign val="subscript"/>
        <sz val="11"/>
        <color theme="1"/>
        <rFont val="Arial"/>
        <family val="2"/>
      </rPr>
      <t>4</t>
    </r>
  </si>
  <si>
    <r>
      <t>b</t>
    </r>
    <r>
      <rPr>
        <vertAlign val="subscript"/>
        <sz val="11"/>
        <color theme="1"/>
        <rFont val="Symbol"/>
        <family val="1"/>
        <charset val="2"/>
      </rPr>
      <t>1</t>
    </r>
  </si>
  <si>
    <r>
      <t>b</t>
    </r>
    <r>
      <rPr>
        <vertAlign val="subscript"/>
        <sz val="11"/>
        <color theme="1"/>
        <rFont val="Symbol"/>
        <family val="1"/>
        <charset val="2"/>
      </rPr>
      <t>2</t>
    </r>
  </si>
  <si>
    <t>NSSrate</t>
  </si>
  <si>
    <t>912827UU</t>
  </si>
  <si>
    <t>912827TP</t>
  </si>
  <si>
    <t>912827JQ</t>
  </si>
  <si>
    <t>912827QN</t>
  </si>
  <si>
    <t>912827UX</t>
  </si>
  <si>
    <t>912827UZ</t>
  </si>
  <si>
    <t>912827SK</t>
  </si>
  <si>
    <t>912827NK</t>
  </si>
  <si>
    <t>912827VC</t>
  </si>
  <si>
    <t>912827TX</t>
  </si>
  <si>
    <t>912827QW</t>
  </si>
  <si>
    <t>912827VF</t>
  </si>
  <si>
    <t>912827VH</t>
  </si>
  <si>
    <t>912827SU</t>
  </si>
  <si>
    <t>912827NS</t>
  </si>
  <si>
    <t>912827VL</t>
  </si>
  <si>
    <t>912827UE</t>
  </si>
  <si>
    <t>912827KC</t>
  </si>
  <si>
    <t>912827RE</t>
  </si>
  <si>
    <t>912827VP</t>
  </si>
  <si>
    <t>912827VR</t>
  </si>
  <si>
    <t>912827TB</t>
  </si>
  <si>
    <t>912827PA</t>
  </si>
  <si>
    <t>912827VU</t>
  </si>
  <si>
    <t>912827UN</t>
  </si>
  <si>
    <t>912827RP</t>
  </si>
  <si>
    <t>912827VX</t>
  </si>
  <si>
    <t>912827TL</t>
  </si>
  <si>
    <t>912827VZ</t>
  </si>
  <si>
    <t>912827PJ</t>
  </si>
  <si>
    <t>912827WC</t>
  </si>
  <si>
    <t>912827UV</t>
  </si>
  <si>
    <t>912827RY</t>
  </si>
  <si>
    <t>912827WF</t>
  </si>
  <si>
    <t>912827TU</t>
  </si>
  <si>
    <t>912827WH</t>
  </si>
  <si>
    <t>912827PS</t>
  </si>
  <si>
    <t>912827WL</t>
  </si>
  <si>
    <t>912827VD</t>
  </si>
  <si>
    <t>912827SG</t>
  </si>
  <si>
    <t>912827KY</t>
  </si>
  <si>
    <t>912827WP</t>
  </si>
  <si>
    <t>912827UB</t>
  </si>
  <si>
    <t>912827WR</t>
  </si>
  <si>
    <t>912827QA</t>
  </si>
  <si>
    <t>912827WU</t>
  </si>
  <si>
    <t>912827VM</t>
  </si>
  <si>
    <t>912827SR</t>
  </si>
  <si>
    <t>912827LF</t>
  </si>
  <si>
    <t>912827WX</t>
  </si>
  <si>
    <t>912827UK</t>
  </si>
  <si>
    <t>912827WZ</t>
  </si>
  <si>
    <t>912827QJ</t>
  </si>
  <si>
    <t>912827XC</t>
  </si>
  <si>
    <t>912827VV</t>
  </si>
  <si>
    <t>912827SZ</t>
  </si>
  <si>
    <t>912827XF</t>
  </si>
  <si>
    <t>912827US</t>
  </si>
  <si>
    <t>912827XH</t>
  </si>
  <si>
    <t>912827QR</t>
  </si>
  <si>
    <t>912827TJ</t>
  </si>
  <si>
    <t>912827VA</t>
  </si>
  <si>
    <t>912827QZ</t>
  </si>
  <si>
    <t>912827TS</t>
  </si>
  <si>
    <t>912827WM</t>
  </si>
  <si>
    <t>912827VJ</t>
  </si>
  <si>
    <t>912827RG</t>
  </si>
  <si>
    <t>912827TZ</t>
  </si>
  <si>
    <t>912827WV</t>
  </si>
  <si>
    <t>912827VS</t>
  </si>
  <si>
    <t>912827RT</t>
  </si>
  <si>
    <t>912827UH</t>
  </si>
  <si>
    <t>912827XD</t>
  </si>
  <si>
    <t>912827WA</t>
  </si>
  <si>
    <t>912827SB</t>
  </si>
  <si>
    <t>912827UQ</t>
  </si>
  <si>
    <t>912827NE</t>
  </si>
  <si>
    <t>912827WJ</t>
  </si>
  <si>
    <t>912827SL</t>
  </si>
  <si>
    <t>912827UY</t>
  </si>
  <si>
    <t>912827WS</t>
  </si>
  <si>
    <t>912827SV</t>
  </si>
  <si>
    <t>912827VG</t>
  </si>
  <si>
    <t>912827NV</t>
  </si>
  <si>
    <t>912827XA</t>
  </si>
  <si>
    <t>912827TC</t>
  </si>
  <si>
    <t>912827VQ</t>
  </si>
  <si>
    <t>912827PD</t>
  </si>
  <si>
    <t>912827XJ</t>
  </si>
  <si>
    <t>912827TM</t>
  </si>
  <si>
    <t>912827VY</t>
  </si>
  <si>
    <t>912827PM</t>
  </si>
  <si>
    <t>912827TV</t>
  </si>
  <si>
    <t>912827WG</t>
  </si>
  <si>
    <t>912827PV</t>
  </si>
  <si>
    <t>912827UD</t>
  </si>
  <si>
    <t>912827WQ</t>
  </si>
  <si>
    <t>912827QD</t>
  </si>
  <si>
    <t>912827UL</t>
  </si>
  <si>
    <t>912827WY</t>
  </si>
  <si>
    <t>912827UT</t>
  </si>
  <si>
    <t>912827XG</t>
  </si>
  <si>
    <t>912827QU</t>
  </si>
  <si>
    <t>912827VB</t>
  </si>
  <si>
    <t>912827RC</t>
  </si>
  <si>
    <t>912827VK</t>
  </si>
  <si>
    <t>912827RM</t>
  </si>
  <si>
    <t>912827VT</t>
  </si>
  <si>
    <t>912827RW</t>
  </si>
  <si>
    <t>912827WB</t>
  </si>
  <si>
    <t>912827SE</t>
  </si>
  <si>
    <t>912827WK</t>
  </si>
  <si>
    <t>912827SP</t>
  </si>
  <si>
    <t>912827WT</t>
  </si>
  <si>
    <t>912827SY</t>
  </si>
  <si>
    <t>912827XB</t>
  </si>
  <si>
    <t>912827TF</t>
  </si>
  <si>
    <t>912827TQ</t>
  </si>
  <si>
    <t>912827UF</t>
  </si>
  <si>
    <t>912827UW</t>
  </si>
  <si>
    <t>912827VE</t>
  </si>
  <si>
    <t>912827VN</t>
  </si>
  <si>
    <t>912827VW</t>
  </si>
  <si>
    <t>912827WE</t>
  </si>
  <si>
    <t>912827WN</t>
  </si>
  <si>
    <t>912827WW</t>
  </si>
  <si>
    <t>912827XE</t>
  </si>
  <si>
    <t>Tasa implicita</t>
  </si>
  <si>
    <t>Plazo hasta la madurez</t>
  </si>
  <si>
    <t>Tasa cupón</t>
  </si>
  <si>
    <t>Madurez</t>
  </si>
  <si>
    <t>Nemotecnico</t>
  </si>
  <si>
    <t>ESTIMANDO LA ESTRUCTURA DE TASAS DEL MODELO NELSON-SIEGEL-SVENSSON PARA TREASURY NOTES
127 Treasury Notes on 31 March 1989</t>
  </si>
  <si>
    <t xml:space="preserve">Fecha de analisis </t>
  </si>
  <si>
    <t>Parametros NSS</t>
  </si>
  <si>
    <t>NOTA: esta no es la curva cero (no se eliminó el efecto de los cupones)</t>
  </si>
  <si>
    <t>Tasas por MCO</t>
  </si>
  <si>
    <t>Error cuadratico</t>
  </si>
  <si>
    <r>
      <rPr>
        <sz val="11"/>
        <color theme="1"/>
        <rFont val="Symbol"/>
        <family val="1"/>
        <charset val="2"/>
      </rPr>
      <t>a</t>
    </r>
    <r>
      <rPr>
        <sz val="12"/>
        <color theme="1"/>
        <rFont val="Calibri"/>
        <family val="2"/>
        <scheme val="minor"/>
      </rPr>
      <t>1+</t>
    </r>
    <r>
      <rPr>
        <sz val="11"/>
        <color theme="1"/>
        <rFont val="Symbol"/>
        <family val="1"/>
        <charset val="2"/>
      </rPr>
      <t>a</t>
    </r>
    <r>
      <rPr>
        <sz val="12"/>
        <color theme="1"/>
        <rFont val="Calibri"/>
        <family val="2"/>
        <scheme val="minor"/>
      </rPr>
      <t>2</t>
    </r>
  </si>
  <si>
    <t>valores iniciales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</si>
</sst>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,##0.0000"/>
    <numFmt numFmtId="165" formatCode="0.0%"/>
    <numFmt numFmtId="166" formatCode="0.0E+00"/>
    <numFmt numFmtId="167" formatCode="0.000%"/>
    <numFmt numFmtId="168" formatCode="_(* #,##0.00_);_(* \(#,##0.00\);_(* &quot;-&quot;??_);_(@_)"/>
    <numFmt numFmtId="169" formatCode="#,##0.000"/>
    <numFmt numFmtId="170" formatCode="&quot;$&quot;#,##0.00_);[Red]\(&quot;$&quot;#,##0.00\)"/>
    <numFmt numFmtId="171" formatCode=";;"/>
    <numFmt numFmtId="172" formatCode="#,##0.0"/>
    <numFmt numFmtId="173" formatCode="[$-409]d/mmm/yy;@"/>
    <numFmt numFmtId="174" formatCode="0.000"/>
    <numFmt numFmtId="175" formatCode="0.0000"/>
    <numFmt numFmtId="176" formatCode="0.0000E+00"/>
    <numFmt numFmtId="177" formatCode="#,##0.000000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Symbol"/>
      <family val="1"/>
      <charset val="2"/>
    </font>
    <font>
      <sz val="11"/>
      <color theme="0" tint="-0.249977111117893"/>
      <name val="Arial"/>
      <family val="2"/>
    </font>
    <font>
      <sz val="11"/>
      <name val="Arial"/>
      <family val="2"/>
    </font>
    <font>
      <b/>
      <sz val="14"/>
      <color theme="1"/>
      <name val="Arial"/>
      <family val="2"/>
    </font>
    <font>
      <vertAlign val="subscript"/>
      <sz val="11"/>
      <color theme="1"/>
      <name val="Arial"/>
      <family val="2"/>
    </font>
    <font>
      <b/>
      <sz val="14"/>
      <color theme="1"/>
      <name val="Symbol"/>
      <family val="1"/>
      <charset val="2"/>
    </font>
    <font>
      <b/>
      <vertAlign val="subscript"/>
      <sz val="14"/>
      <color theme="1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  <font>
      <vertAlign val="subscript"/>
      <sz val="11"/>
      <color theme="1"/>
      <name val="Symbol"/>
      <family val="1"/>
      <charset val="2"/>
    </font>
    <font>
      <sz val="11"/>
      <color rgb="FFFF0000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0" xfId="1" applyFont="1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4" fillId="0" borderId="0" xfId="1" applyFont="1"/>
    <xf numFmtId="14" fontId="4" fillId="0" borderId="0" xfId="1" applyNumberFormat="1" applyFont="1"/>
    <xf numFmtId="0" fontId="3" fillId="0" borderId="0" xfId="1" applyFont="1" applyAlignment="1">
      <alignment horizontal="center"/>
    </xf>
    <xf numFmtId="164" fontId="3" fillId="0" borderId="0" xfId="1" applyNumberFormat="1" applyFont="1"/>
    <xf numFmtId="165" fontId="3" fillId="0" borderId="0" xfId="2" applyNumberFormat="1" applyFont="1"/>
    <xf numFmtId="10" fontId="3" fillId="0" borderId="0" xfId="2" applyNumberFormat="1" applyFont="1" applyFill="1"/>
    <xf numFmtId="166" fontId="3" fillId="0" borderId="0" xfId="1" applyNumberFormat="1" applyFont="1"/>
    <xf numFmtId="0" fontId="0" fillId="2" borderId="0" xfId="1" applyFont="1" applyFill="1"/>
    <xf numFmtId="0" fontId="3" fillId="2" borderId="0" xfId="1" applyFont="1" applyFill="1"/>
    <xf numFmtId="0" fontId="5" fillId="2" borderId="0" xfId="1" applyFont="1" applyFill="1"/>
    <xf numFmtId="0" fontId="6" fillId="0" borderId="0" xfId="1" applyFont="1"/>
    <xf numFmtId="167" fontId="3" fillId="0" borderId="0" xfId="2" applyNumberFormat="1" applyFont="1" applyFill="1"/>
    <xf numFmtId="0" fontId="3" fillId="0" borderId="0" xfId="3" applyNumberFormat="1" applyFont="1"/>
    <xf numFmtId="0" fontId="3" fillId="0" borderId="0" xfId="2" applyNumberFormat="1" applyFont="1"/>
    <xf numFmtId="169" fontId="3" fillId="0" borderId="0" xfId="2" applyNumberFormat="1" applyFont="1"/>
    <xf numFmtId="2" fontId="3" fillId="0" borderId="0" xfId="1" applyNumberFormat="1" applyFont="1"/>
    <xf numFmtId="0" fontId="7" fillId="0" borderId="0" xfId="1" applyFont="1"/>
    <xf numFmtId="167" fontId="3" fillId="0" borderId="0" xfId="1" applyNumberFormat="1" applyFont="1"/>
    <xf numFmtId="167" fontId="3" fillId="0" borderId="0" xfId="2" applyNumberFormat="1" applyFont="1"/>
    <xf numFmtId="170" fontId="3" fillId="0" borderId="0" xfId="1" applyNumberFormat="1" applyFont="1"/>
    <xf numFmtId="0" fontId="3" fillId="0" borderId="0" xfId="4"/>
    <xf numFmtId="0" fontId="5" fillId="0" borderId="0" xfId="4" applyFont="1"/>
    <xf numFmtId="10" fontId="0" fillId="0" borderId="0" xfId="5" applyNumberFormat="1" applyFont="1"/>
    <xf numFmtId="171" fontId="3" fillId="0" borderId="0" xfId="4" applyNumberFormat="1"/>
    <xf numFmtId="0" fontId="3" fillId="0" borderId="0" xfId="4" applyAlignment="1">
      <alignment horizontal="center"/>
    </xf>
    <xf numFmtId="0" fontId="3" fillId="0" borderId="0" xfId="4" applyAlignment="1">
      <alignment horizontal="right"/>
    </xf>
    <xf numFmtId="0" fontId="3" fillId="0" borderId="0" xfId="4" applyAlignment="1">
      <alignment vertical="top" wrapText="1"/>
    </xf>
    <xf numFmtId="0" fontId="12" fillId="0" borderId="0" xfId="4" applyFont="1" applyAlignment="1">
      <alignment vertical="top" wrapText="1"/>
    </xf>
    <xf numFmtId="172" fontId="3" fillId="0" borderId="0" xfId="4" applyNumberFormat="1"/>
    <xf numFmtId="0" fontId="3" fillId="0" borderId="0" xfId="4" applyAlignment="1">
      <alignment vertical="top"/>
    </xf>
    <xf numFmtId="0" fontId="3" fillId="0" borderId="1" xfId="1" applyFont="1" applyBorder="1" applyAlignment="1">
      <alignment horizontal="center"/>
    </xf>
    <xf numFmtId="164" fontId="3" fillId="0" borderId="1" xfId="1" applyNumberFormat="1" applyFont="1" applyBorder="1"/>
    <xf numFmtId="165" fontId="3" fillId="0" borderId="1" xfId="2" applyNumberFormat="1" applyFont="1" applyBorder="1"/>
    <xf numFmtId="0" fontId="4" fillId="3" borderId="1" xfId="1" applyFont="1" applyFill="1" applyBorder="1" applyAlignment="1">
      <alignment horizontal="center" vertical="center"/>
    </xf>
    <xf numFmtId="2" fontId="4" fillId="3" borderId="1" xfId="1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0" fillId="0" borderId="4" xfId="1" applyFont="1" applyBorder="1"/>
    <xf numFmtId="0" fontId="3" fillId="0" borderId="5" xfId="1" applyFont="1" applyBorder="1"/>
    <xf numFmtId="0" fontId="5" fillId="0" borderId="6" xfId="1" applyFont="1" applyBorder="1"/>
    <xf numFmtId="0" fontId="3" fillId="0" borderId="7" xfId="1" applyFont="1" applyBorder="1"/>
    <xf numFmtId="14" fontId="4" fillId="0" borderId="2" xfId="1" applyNumberFormat="1" applyFont="1" applyBorder="1" applyAlignment="1">
      <alignment vertical="center"/>
    </xf>
    <xf numFmtId="14" fontId="4" fillId="0" borderId="3" xfId="1" applyNumberFormat="1" applyFont="1" applyBorder="1" applyAlignment="1">
      <alignment vertical="center"/>
    </xf>
    <xf numFmtId="173" fontId="3" fillId="0" borderId="0" xfId="1" applyNumberFormat="1" applyFont="1"/>
    <xf numFmtId="164" fontId="3" fillId="2" borderId="0" xfId="1" applyNumberFormat="1" applyFont="1" applyFill="1"/>
    <xf numFmtId="0" fontId="5" fillId="0" borderId="0" xfId="1" applyFont="1"/>
    <xf numFmtId="0" fontId="3" fillId="0" borderId="0" xfId="1" applyFont="1" applyAlignment="1">
      <alignment horizont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174" fontId="3" fillId="0" borderId="0" xfId="1" applyNumberFormat="1" applyFont="1"/>
    <xf numFmtId="175" fontId="3" fillId="0" borderId="0" xfId="6" applyNumberFormat="1" applyFont="1"/>
    <xf numFmtId="174" fontId="7" fillId="0" borderId="0" xfId="1" applyNumberFormat="1" applyFont="1"/>
    <xf numFmtId="0" fontId="16" fillId="0" borderId="0" xfId="1" applyFont="1"/>
    <xf numFmtId="174" fontId="3" fillId="2" borderId="0" xfId="1" applyNumberFormat="1" applyFont="1" applyFill="1"/>
    <xf numFmtId="0" fontId="3" fillId="4" borderId="0" xfId="1" applyFont="1" applyFill="1" applyAlignment="1">
      <alignment horizontal="center"/>
    </xf>
    <xf numFmtId="0" fontId="3" fillId="5" borderId="0" xfId="1" applyFont="1" applyFill="1" applyAlignment="1">
      <alignment horizontal="center"/>
    </xf>
    <xf numFmtId="10" fontId="3" fillId="4" borderId="0" xfId="7" applyNumberFormat="1" applyFont="1" applyFill="1" applyAlignment="1">
      <alignment horizontal="center"/>
    </xf>
    <xf numFmtId="10" fontId="3" fillId="2" borderId="0" xfId="2" applyNumberFormat="1" applyFont="1" applyFill="1"/>
    <xf numFmtId="0" fontId="4" fillId="5" borderId="0" xfId="1" applyFont="1" applyFill="1" applyAlignment="1">
      <alignment horizontal="center" vertical="center"/>
    </xf>
    <xf numFmtId="0" fontId="18" fillId="0" borderId="0" xfId="8"/>
    <xf numFmtId="176" fontId="16" fillId="0" borderId="0" xfId="1" applyNumberFormat="1" applyFont="1"/>
    <xf numFmtId="0" fontId="19" fillId="0" borderId="0" xfId="1" applyFont="1" applyAlignment="1">
      <alignment horizontal="center" vertical="center" wrapText="1"/>
    </xf>
    <xf numFmtId="10" fontId="16" fillId="0" borderId="0" xfId="2" applyNumberFormat="1" applyFont="1" applyFill="1"/>
    <xf numFmtId="0" fontId="16" fillId="0" borderId="0" xfId="1" applyFont="1" applyAlignment="1">
      <alignment horizontal="center" vertical="center" wrapText="1"/>
    </xf>
    <xf numFmtId="164" fontId="16" fillId="0" borderId="0" xfId="1" applyNumberFormat="1" applyFont="1" applyAlignment="1">
      <alignment horizontal="center"/>
    </xf>
    <xf numFmtId="177" fontId="3" fillId="0" borderId="0" xfId="1" applyNumberFormat="1" applyFont="1"/>
    <xf numFmtId="0" fontId="17" fillId="0" borderId="0" xfId="1" applyFont="1"/>
    <xf numFmtId="0" fontId="4" fillId="5" borderId="0" xfId="1" applyFont="1" applyFill="1" applyAlignment="1">
      <alignment horizontal="center" vertical="center" wrapText="1"/>
    </xf>
    <xf numFmtId="0" fontId="3" fillId="0" borderId="8" xfId="1" applyFont="1" applyBorder="1"/>
    <xf numFmtId="0" fontId="3" fillId="0" borderId="9" xfId="1" applyFont="1" applyBorder="1"/>
    <xf numFmtId="0" fontId="3" fillId="0" borderId="10" xfId="1" applyFont="1" applyBorder="1"/>
    <xf numFmtId="0" fontId="2" fillId="0" borderId="0" xfId="1" applyFont="1" applyAlignment="1">
      <alignment horizontal="center"/>
    </xf>
    <xf numFmtId="0" fontId="8" fillId="0" borderId="0" xfId="4" applyFont="1" applyAlignment="1">
      <alignment horizontal="center"/>
    </xf>
    <xf numFmtId="0" fontId="8" fillId="0" borderId="0" xfId="1" applyFont="1" applyAlignment="1">
      <alignment horizontal="center" wrapText="1"/>
    </xf>
    <xf numFmtId="0" fontId="8" fillId="0" borderId="0" xfId="1" applyFont="1" applyAlignment="1">
      <alignment horizontal="center"/>
    </xf>
    <xf numFmtId="0" fontId="14" fillId="0" borderId="0" xfId="1" applyFont="1" applyAlignment="1">
      <alignment horizontal="left"/>
    </xf>
  </cellXfs>
  <cellStyles count="9">
    <cellStyle name="Comma 2" xfId="3" xr:uid="{87613ABB-8DA3-1741-8C51-68A353C45814}"/>
    <cellStyle name="Hipervínculo" xfId="8" builtinId="8"/>
    <cellStyle name="Normal" xfId="0" builtinId="0"/>
    <cellStyle name="Normal 2" xfId="1" xr:uid="{6CE2C067-3D3D-134D-9C74-E8898E815EF7}"/>
    <cellStyle name="Normal 3" xfId="4" xr:uid="{6C7B7C43-22AB-8740-B2CF-E143588A0AD6}"/>
    <cellStyle name="Percent 2" xfId="2" xr:uid="{C810BC2C-5938-E54F-9414-1C80E9A34015}"/>
    <cellStyle name="Porcentaje" xfId="7" builtinId="5"/>
    <cellStyle name="Porcentaje 2" xfId="5" xr:uid="{447714A7-D6F2-8D4D-8FBB-3A10B6BA3AE7}"/>
    <cellStyle name="Porcentaje 3" xfId="6" xr:uid="{7BF17060-B348-4643-AA16-A7A66C3A98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97598027519288"/>
          <c:y val="5.1400554097404488E-2"/>
          <c:w val="0.78662901985736633"/>
          <c:h val="0.85113808690580339"/>
        </c:manualLayout>
      </c:layout>
      <c:lineChart>
        <c:grouping val="standard"/>
        <c:varyColors val="0"/>
        <c:ser>
          <c:idx val="0"/>
          <c:order val="0"/>
          <c:tx>
            <c:v>Tasa OLS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val>
            <c:numRef>
              <c:f>NS!$I$3:$I$14</c:f>
              <c:numCache>
                <c:formatCode>0.00%</c:formatCode>
                <c:ptCount val="12"/>
                <c:pt idx="0">
                  <c:v>0.10431693801380017</c:v>
                </c:pt>
                <c:pt idx="1">
                  <c:v>0.1176869218237747</c:v>
                </c:pt>
                <c:pt idx="2">
                  <c:v>0.12493112074991983</c:v>
                </c:pt>
                <c:pt idx="3">
                  <c:v>0.12456537887985271</c:v>
                </c:pt>
                <c:pt idx="4">
                  <c:v>0.12373071743924997</c:v>
                </c:pt>
                <c:pt idx="5">
                  <c:v>0.12014767613255407</c:v>
                </c:pt>
                <c:pt idx="6">
                  <c:v>0.11967331884144221</c:v>
                </c:pt>
                <c:pt idx="7">
                  <c:v>0.11735182382787884</c:v>
                </c:pt>
                <c:pt idx="8">
                  <c:v>0.1174982571484304</c:v>
                </c:pt>
                <c:pt idx="9">
                  <c:v>0.11296898209143208</c:v>
                </c:pt>
                <c:pt idx="10">
                  <c:v>0.11113949838528642</c:v>
                </c:pt>
                <c:pt idx="11">
                  <c:v>0.10951112926688196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07-A74E-962E-CA9A7A7673BE}"/>
            </c:ext>
          </c:extLst>
        </c:ser>
        <c:ser>
          <c:idx val="1"/>
          <c:order val="1"/>
          <c:tx>
            <c:v>Tasa Nelson-Siegel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val>
            <c:numRef>
              <c:f>NS!$J$3:$J$14</c:f>
              <c:numCache>
                <c:formatCode>0.00%</c:formatCode>
                <c:ptCount val="12"/>
                <c:pt idx="0">
                  <c:v>0.10426455936689129</c:v>
                </c:pt>
                <c:pt idx="1">
                  <c:v>0.11824565596653167</c:v>
                </c:pt>
                <c:pt idx="2">
                  <c:v>0.12373029903569323</c:v>
                </c:pt>
                <c:pt idx="3">
                  <c:v>0.12482432598944368</c:v>
                </c:pt>
                <c:pt idx="4">
                  <c:v>0.12377831827390999</c:v>
                </c:pt>
                <c:pt idx="5">
                  <c:v>0.12180183485928317</c:v>
                </c:pt>
                <c:pt idx="6">
                  <c:v>0.11952573145548984</c:v>
                </c:pt>
                <c:pt idx="7">
                  <c:v>0.1172632908030655</c:v>
                </c:pt>
                <c:pt idx="8">
                  <c:v>0.11515670773357133</c:v>
                </c:pt>
                <c:pt idx="9">
                  <c:v>0.11325851299836735</c:v>
                </c:pt>
                <c:pt idx="10">
                  <c:v>0.11157626861134518</c:v>
                </c:pt>
                <c:pt idx="11">
                  <c:v>0.11009667069895065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07-A74E-962E-CA9A7A767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2151672"/>
        <c:axId val="3532024"/>
      </c:lineChart>
      <c:catAx>
        <c:axId val="492151672"/>
        <c:scaling>
          <c:orientation val="minMax"/>
        </c:scaling>
        <c:delete val="0"/>
        <c:axPos val="b"/>
        <c:majorTickMark val="out"/>
        <c:minorTickMark val="none"/>
        <c:tickLblPos val="nextTo"/>
        <c:crossAx val="3532024"/>
        <c:crosses val="autoZero"/>
        <c:auto val="1"/>
        <c:lblAlgn val="ctr"/>
        <c:lblOffset val="100"/>
        <c:noMultiLvlLbl val="0"/>
      </c:catAx>
      <c:valAx>
        <c:axId val="3532024"/>
        <c:scaling>
          <c:orientation val="minMax"/>
          <c:min val="0.1"/>
        </c:scaling>
        <c:delete val="0"/>
        <c:axPos val="l"/>
        <c:numFmt formatCode="0.0%" sourceLinked="0"/>
        <c:majorTickMark val="out"/>
        <c:minorTickMark val="none"/>
        <c:tickLblPos val="nextTo"/>
        <c:crossAx val="4921516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4950722312525946"/>
          <c:y val="0.67091243802857981"/>
          <c:w val="0.3969847971902063"/>
          <c:h val="0.2229901375964368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Efecto</a:t>
            </a:r>
            <a:r>
              <a:rPr lang="en-US" baseline="0"/>
              <a:t> del beta</a:t>
            </a:r>
            <a:r>
              <a:rPr lang="en-US"/>
              <a:t> en la estructura</a:t>
            </a:r>
            <a:r>
              <a:rPr lang="en-US" baseline="0"/>
              <a:t> de tasas 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'efecto de beta'!$C$10</c:f>
              <c:strCache>
                <c:ptCount val="1"/>
                <c:pt idx="0">
                  <c:v>beta = 0,3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8"/>
            <c:spPr>
              <a:solidFill>
                <a:schemeClr val="tx2"/>
              </a:solidFill>
              <a:ln w="9525">
                <a:noFill/>
              </a:ln>
              <a:effectLst/>
            </c:spPr>
          </c:marker>
          <c:xVal>
            <c:numRef>
              <c:f>'efecto de beta'!$B$12:$B$25</c:f>
              <c:numCache>
                <c:formatCode>General</c:formatCode>
                <c:ptCount val="14"/>
                <c:pt idx="0">
                  <c:v>1E-4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'efecto de beta'!$C$12:$C$25</c:f>
              <c:numCache>
                <c:formatCode>0.00%</c:formatCode>
                <c:ptCount val="14"/>
                <c:pt idx="0">
                  <c:v>3.0014996481925432E-2</c:v>
                </c:pt>
                <c:pt idx="1">
                  <c:v>4.8255358884815434E-2</c:v>
                </c:pt>
                <c:pt idx="2">
                  <c:v>3.6351738162143911E-2</c:v>
                </c:pt>
                <c:pt idx="3">
                  <c:v>3.0994960607796364E-2</c:v>
                </c:pt>
                <c:pt idx="4">
                  <c:v>2.8249824678647232E-2</c:v>
                </c:pt>
                <c:pt idx="5">
                  <c:v>2.6599993840920079E-2</c:v>
                </c:pt>
                <c:pt idx="6">
                  <c:v>2.5499999782548292E-2</c:v>
                </c:pt>
                <c:pt idx="7">
                  <c:v>2.4714285706586115E-2</c:v>
                </c:pt>
                <c:pt idx="8">
                  <c:v>2.4124999999726868E-2</c:v>
                </c:pt>
                <c:pt idx="9">
                  <c:v>2.3666666666656965E-2</c:v>
                </c:pt>
                <c:pt idx="10">
                  <c:v>2.3299999999999658E-2</c:v>
                </c:pt>
                <c:pt idx="11">
                  <c:v>2.2999999999999989E-2</c:v>
                </c:pt>
                <c:pt idx="12">
                  <c:v>2.2749999999999999E-2</c:v>
                </c:pt>
                <c:pt idx="13">
                  <c:v>2.2538461538461538E-2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D-2749-A450-F1D6AF9A7C1C}"/>
            </c:ext>
          </c:extLst>
        </c:ser>
        <c:ser>
          <c:idx val="1"/>
          <c:order val="1"/>
          <c:tx>
            <c:strRef>
              <c:f>'efecto de beta'!$D$10</c:f>
              <c:strCache>
                <c:ptCount val="1"/>
                <c:pt idx="0">
                  <c:v>beta = 0,7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'efecto de beta'!$B$12:$B$25</c:f>
              <c:numCache>
                <c:formatCode>General</c:formatCode>
                <c:ptCount val="14"/>
                <c:pt idx="0">
                  <c:v>1E-4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'efecto de beta'!$D$12:$D$25</c:f>
              <c:numCache>
                <c:formatCode>0.00%</c:formatCode>
                <c:ptCount val="14"/>
                <c:pt idx="0">
                  <c:v>3.0006427925177298E-2</c:v>
                </c:pt>
                <c:pt idx="1">
                  <c:v>5.4581766549805684E-2</c:v>
                </c:pt>
                <c:pt idx="2">
                  <c:v>5.0545582231435002E-2</c:v>
                </c:pt>
                <c:pt idx="3">
                  <c:v>4.3937017467213332E-2</c:v>
                </c:pt>
                <c:pt idx="4">
                  <c:v>3.8856653188604262E-2</c:v>
                </c:pt>
                <c:pt idx="5">
                  <c:v>3.5308777416711956E-2</c:v>
                </c:pt>
                <c:pt idx="6">
                  <c:v>3.2811957980719557E-2</c:v>
                </c:pt>
                <c:pt idx="7">
                  <c:v>3.0994960607796364E-2</c:v>
                </c:pt>
                <c:pt idx="8">
                  <c:v>2.9623807264628169E-2</c:v>
                </c:pt>
                <c:pt idx="9">
                  <c:v>2.8555272503796383E-2</c:v>
                </c:pt>
                <c:pt idx="10">
                  <c:v>2.7699932700967784E-2</c:v>
                </c:pt>
                <c:pt idx="11">
                  <c:v>2.6999983976543528E-2</c:v>
                </c:pt>
                <c:pt idx="12">
                  <c:v>2.6416662847563502E-2</c:v>
                </c:pt>
                <c:pt idx="13">
                  <c:v>2.5923076012070084E-2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3D-2749-A450-F1D6AF9A7C1C}"/>
            </c:ext>
          </c:extLst>
        </c:ser>
        <c:ser>
          <c:idx val="2"/>
          <c:order val="2"/>
          <c:tx>
            <c:strRef>
              <c:f>'efecto de beta'!$E$10</c:f>
              <c:strCache>
                <c:ptCount val="1"/>
                <c:pt idx="0">
                  <c:v>beta = 1,0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'efecto de beta'!$B$12:$B$25</c:f>
              <c:numCache>
                <c:formatCode>General</c:formatCode>
                <c:ptCount val="14"/>
                <c:pt idx="0">
                  <c:v>1E-4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'efecto de beta'!$E$12:$E$25</c:f>
              <c:numCache>
                <c:formatCode>0.00%</c:formatCode>
                <c:ptCount val="14"/>
                <c:pt idx="0">
                  <c:v>3.0004499683346883E-2</c:v>
                </c:pt>
                <c:pt idx="1">
                  <c:v>5.2745317353997116E-2</c:v>
                </c:pt>
                <c:pt idx="2">
                  <c:v>5.4023031098325028E-2</c:v>
                </c:pt>
                <c:pt idx="3">
                  <c:v>4.9862433989725265E-2</c:v>
                </c:pt>
                <c:pt idx="4">
                  <c:v>4.5164756041686384E-2</c:v>
                </c:pt>
                <c:pt idx="5">
                  <c:v>4.1177970466111574E-2</c:v>
                </c:pt>
                <c:pt idx="6">
                  <c:v>3.8040014325761144E-2</c:v>
                </c:pt>
                <c:pt idx="7">
                  <c:v>3.560876794398584E-2</c:v>
                </c:pt>
                <c:pt idx="8">
                  <c:v>3.3711841126076093E-2</c:v>
                </c:pt>
                <c:pt idx="9">
                  <c:v>3.2208372899763603E-2</c:v>
                </c:pt>
                <c:pt idx="10">
                  <c:v>3.0994960607796364E-2</c:v>
                </c:pt>
                <c:pt idx="11">
                  <c:v>2.9998162812913072E-2</c:v>
                </c:pt>
                <c:pt idx="12">
                  <c:v>2.9165995923484761E-2</c:v>
                </c:pt>
                <c:pt idx="13">
                  <c:v>2.8461293302733552E-2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3D-2749-A450-F1D6AF9A7C1C}"/>
            </c:ext>
          </c:extLst>
        </c:ser>
        <c:ser>
          <c:idx val="3"/>
          <c:order val="3"/>
          <c:tx>
            <c:strRef>
              <c:f>'efecto de beta'!$F$10</c:f>
              <c:strCache>
                <c:ptCount val="1"/>
                <c:pt idx="0">
                  <c:v>beta = 1,3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'efecto de beta'!$B$12:$B$25</c:f>
              <c:numCache>
                <c:formatCode>General</c:formatCode>
                <c:ptCount val="14"/>
                <c:pt idx="0">
                  <c:v>1E-4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'efecto de beta'!$F$12:$F$25</c:f>
              <c:numCache>
                <c:formatCode>0.00%</c:formatCode>
                <c:ptCount val="14"/>
                <c:pt idx="0">
                  <c:v>3.0003461351138003E-2</c:v>
                </c:pt>
                <c:pt idx="1">
                  <c:v>5.0401243276824395E-2</c:v>
                </c:pt>
                <c:pt idx="2">
                  <c:v>5.4677033943398921E-2</c:v>
                </c:pt>
                <c:pt idx="3">
                  <c:v>5.2975224280259234E-2</c:v>
                </c:pt>
                <c:pt idx="4">
                  <c:v>4.9491804518027031E-2</c:v>
                </c:pt>
                <c:pt idx="5">
                  <c:v>4.5852880342094102E-2</c:v>
                </c:pt>
                <c:pt idx="6">
                  <c:v>4.260758448730792E-2</c:v>
                </c:pt>
                <c:pt idx="7">
                  <c:v>3.9876213253733694E-2</c:v>
                </c:pt>
                <c:pt idx="8">
                  <c:v>3.7624481225432514E-2</c:v>
                </c:pt>
                <c:pt idx="9">
                  <c:v>3.5774762074897014E-2</c:v>
                </c:pt>
                <c:pt idx="10">
                  <c:v>3.4247842178163589E-2</c:v>
                </c:pt>
                <c:pt idx="11">
                  <c:v>3.297610654346856E-2</c:v>
                </c:pt>
                <c:pt idx="12">
                  <c:v>3.1905701313444577E-2</c:v>
                </c:pt>
                <c:pt idx="13">
                  <c:v>3.0994960607796367E-2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3D-2749-A450-F1D6AF9A7C1C}"/>
            </c:ext>
          </c:extLst>
        </c:ser>
        <c:ser>
          <c:idx val="4"/>
          <c:order val="4"/>
          <c:tx>
            <c:strRef>
              <c:f>'efecto de beta'!$G$10</c:f>
              <c:strCache>
                <c:ptCount val="1"/>
                <c:pt idx="0">
                  <c:v>beta = 4,0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tx2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'efecto de beta'!$B$12:$B$25</c:f>
              <c:numCache>
                <c:formatCode>General</c:formatCode>
                <c:ptCount val="14"/>
                <c:pt idx="0">
                  <c:v>1E-4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'efecto de beta'!$G$12:$G$25</c:f>
              <c:numCache>
                <c:formatCode>0.00%</c:formatCode>
                <c:ptCount val="14"/>
                <c:pt idx="0">
                  <c:v>3.0001124980104071E-2</c:v>
                </c:pt>
                <c:pt idx="1">
                  <c:v>3.9447577141441356E-2</c:v>
                </c:pt>
                <c:pt idx="2">
                  <c:v>4.5910188891957311E-2</c:v>
                </c:pt>
                <c:pt idx="3">
                  <c:v>5.0149583657216383E-2</c:v>
                </c:pt>
                <c:pt idx="4">
                  <c:v>5.2745317353997116E-2</c:v>
                </c:pt>
                <c:pt idx="5">
                  <c:v>5.4137098190284255E-2</c:v>
                </c:pt>
                <c:pt idx="6">
                  <c:v>5.4657438907605493E-2</c:v>
                </c:pt>
                <c:pt idx="7">
                  <c:v>5.4556814923784655E-2</c:v>
                </c:pt>
                <c:pt idx="8">
                  <c:v>5.4023031098325028E-2</c:v>
                </c:pt>
                <c:pt idx="9">
                  <c:v>5.3196115454122415E-2</c:v>
                </c:pt>
                <c:pt idx="10">
                  <c:v>5.2179760198158572E-2</c:v>
                </c:pt>
                <c:pt idx="11">
                  <c:v>5.1050099431060945E-2</c:v>
                </c:pt>
                <c:pt idx="12">
                  <c:v>4.9862433989725265E-2</c:v>
                </c:pt>
                <c:pt idx="13">
                  <c:v>4.8656375259446438E-2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3D-2749-A450-F1D6AF9A7C1C}"/>
            </c:ext>
          </c:extLst>
        </c:ser>
        <c:ser>
          <c:idx val="5"/>
          <c:order val="5"/>
          <c:tx>
            <c:strRef>
              <c:f>'efecto de beta'!$H$10</c:f>
              <c:strCache>
                <c:ptCount val="1"/>
                <c:pt idx="0">
                  <c:v>beta = 12,0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chemeClr val="tx2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'efecto de beta'!$B$12:$B$25</c:f>
              <c:numCache>
                <c:formatCode>General</c:formatCode>
                <c:ptCount val="14"/>
                <c:pt idx="0">
                  <c:v>1E-4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'efecto de beta'!$H$12:$H$25</c:f>
              <c:numCache>
                <c:formatCode>0.00%</c:formatCode>
                <c:ptCount val="14"/>
                <c:pt idx="0">
                  <c:v>3.0000374997210477E-2</c:v>
                </c:pt>
                <c:pt idx="1">
                  <c:v>3.3536931226360908E-2</c:v>
                </c:pt>
                <c:pt idx="2">
                  <c:v>3.6673889083133251E-2</c:v>
                </c:pt>
                <c:pt idx="3">
                  <c:v>3.9447577141441356E-2</c:v>
                </c:pt>
                <c:pt idx="4">
                  <c:v>4.1891536453270609E-2</c:v>
                </c:pt>
                <c:pt idx="5">
                  <c:v>4.4036410607038487E-2</c:v>
                </c:pt>
                <c:pt idx="6">
                  <c:v>4.5910188891957311E-2</c:v>
                </c:pt>
                <c:pt idx="7">
                  <c:v>4.7538429363500702E-2</c:v>
                </c:pt>
                <c:pt idx="8">
                  <c:v>4.8944463456363121E-2</c:v>
                </c:pt>
                <c:pt idx="9">
                  <c:v>5.0149583657216383E-2</c:v>
                </c:pt>
                <c:pt idx="10">
                  <c:v>5.1173215626357862E-2</c:v>
                </c:pt>
                <c:pt idx="11">
                  <c:v>5.2033076044133597E-2</c:v>
                </c:pt>
                <c:pt idx="12">
                  <c:v>5.2745317353997116E-2</c:v>
                </c:pt>
                <c:pt idx="13">
                  <c:v>5.3324660478487336E-2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3D-2749-A450-F1D6AF9A7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863232"/>
        <c:axId val="495863624"/>
      </c:scatterChart>
      <c:valAx>
        <c:axId val="49586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95863624"/>
        <c:crosses val="autoZero"/>
        <c:crossBetween val="midCat"/>
      </c:valAx>
      <c:valAx>
        <c:axId val="495863624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95863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'efecto de alpha_3'!$B$29</c:f>
          <c:strCache>
            <c:ptCount val="1"/>
            <c:pt idx="0">
              <c:v>Estructura de tasas Nelson-Siegel para diferentes alpha_3 (con beta=1,5)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'efecto de alpha_3'!$C$10</c:f>
              <c:strCache>
                <c:ptCount val="1"/>
                <c:pt idx="0">
                  <c:v>alpha3=-0,4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'efecto de alpha_3'!$B$12:$B$25</c:f>
              <c:numCache>
                <c:formatCode>General</c:formatCode>
                <c:ptCount val="14"/>
                <c:pt idx="0">
                  <c:v>9.9999999999999995E-7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'efecto de alpha_3'!$C$12:$C$25</c:f>
              <c:numCache>
                <c:formatCode>0.00%</c:formatCode>
                <c:ptCount val="14"/>
                <c:pt idx="0">
                  <c:v>1.5999867970541537E-2</c:v>
                </c:pt>
                <c:pt idx="1">
                  <c:v>-6.9502378253212427E-2</c:v>
                </c:pt>
                <c:pt idx="2">
                  <c:v>-9.769121190464411E-2</c:v>
                </c:pt>
                <c:pt idx="3">
                  <c:v>-0.10052815949155917</c:v>
                </c:pt>
                <c:pt idx="4">
                  <c:v>-9.3179876650624938E-2</c:v>
                </c:pt>
                <c:pt idx="5">
                  <c:v>-8.2606714667412054E-2</c:v>
                </c:pt>
                <c:pt idx="6">
                  <c:v>-7.1823864916744182E-2</c:v>
                </c:pt>
                <c:pt idx="7">
                  <c:v>-6.1995923707086752E-2</c:v>
                </c:pt>
                <c:pt idx="8">
                  <c:v>-5.3453102790434692E-2</c:v>
                </c:pt>
                <c:pt idx="9">
                  <c:v>-4.6174929816104576E-2</c:v>
                </c:pt>
                <c:pt idx="10">
                  <c:v>-4.0013824871102895E-2</c:v>
                </c:pt>
                <c:pt idx="11">
                  <c:v>-3.4793556340798538E-2</c:v>
                </c:pt>
                <c:pt idx="12">
                  <c:v>-3.0348874086129914E-2</c:v>
                </c:pt>
                <c:pt idx="13">
                  <c:v>-2.6538463040145496E-2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B1-C540-B203-33391B0952B9}"/>
            </c:ext>
          </c:extLst>
        </c:ser>
        <c:ser>
          <c:idx val="1"/>
          <c:order val="1"/>
          <c:tx>
            <c:strRef>
              <c:f>'efecto de alpha_3'!$D$10</c:f>
              <c:strCache>
                <c:ptCount val="1"/>
                <c:pt idx="0">
                  <c:v>alpha3=0,0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'efecto de alpha_3'!$B$12:$B$25</c:f>
              <c:numCache>
                <c:formatCode>General</c:formatCode>
                <c:ptCount val="14"/>
                <c:pt idx="0">
                  <c:v>9.9999999999999995E-7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'efecto de alpha_3'!$D$12:$D$25</c:f>
              <c:numCache>
                <c:formatCode>0.00%</c:formatCode>
                <c:ptCount val="14"/>
                <c:pt idx="0">
                  <c:v>1.6000001333040786E-2</c:v>
                </c:pt>
                <c:pt idx="1">
                  <c:v>1.7080502714195554E-2</c:v>
                </c:pt>
                <c:pt idx="2">
                  <c:v>1.7790791414347182E-2</c:v>
                </c:pt>
                <c:pt idx="3">
                  <c:v>1.8270670566473225E-2</c:v>
                </c:pt>
                <c:pt idx="4">
                  <c:v>1.8604225176834202E-2</c:v>
                </c:pt>
                <c:pt idx="5">
                  <c:v>1.8842808792016705E-2</c:v>
                </c:pt>
                <c:pt idx="6">
                  <c:v>1.9018315638888734E-2</c:v>
                </c:pt>
                <c:pt idx="7">
                  <c:v>1.9150917339329852E-2</c:v>
                </c:pt>
                <c:pt idx="8">
                  <c:v>1.9253620962495374E-2</c:v>
                </c:pt>
                <c:pt idx="9">
                  <c:v>1.9334985834784445E-2</c:v>
                </c:pt>
                <c:pt idx="10">
                  <c:v>1.9400763580280804E-2</c:v>
                </c:pt>
                <c:pt idx="11">
                  <c:v>1.9454901850170837E-2</c:v>
                </c:pt>
                <c:pt idx="12">
                  <c:v>1.9500167731313953E-2</c:v>
                </c:pt>
                <c:pt idx="13">
                  <c:v>1.9538541030271982E-2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B1-C540-B203-33391B0952B9}"/>
            </c:ext>
          </c:extLst>
        </c:ser>
        <c:ser>
          <c:idx val="4"/>
          <c:order val="2"/>
          <c:tx>
            <c:strRef>
              <c:f>'efecto de alpha_3'!$G$10</c:f>
              <c:strCache>
                <c:ptCount val="1"/>
                <c:pt idx="0">
                  <c:v>alpha3=0,8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'efecto de alpha_3'!$B$12:$B$25</c:f>
              <c:numCache>
                <c:formatCode>General</c:formatCode>
                <c:ptCount val="14"/>
                <c:pt idx="0">
                  <c:v>9.9999999999999995E-7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'efecto de alpha_3'!$G$12:$G$25</c:f>
              <c:numCache>
                <c:formatCode>0.00%</c:formatCode>
                <c:ptCount val="14"/>
                <c:pt idx="0">
                  <c:v>1.6000268058039335E-2</c:v>
                </c:pt>
                <c:pt idx="1">
                  <c:v>0.19024626464901151</c:v>
                </c:pt>
                <c:pt idx="2">
                  <c:v>0.24875479805232975</c:v>
                </c:pt>
                <c:pt idx="3">
                  <c:v>0.255868330682538</c:v>
                </c:pt>
                <c:pt idx="4">
                  <c:v>0.24217242883175255</c:v>
                </c:pt>
                <c:pt idx="5">
                  <c:v>0.22174185571087424</c:v>
                </c:pt>
                <c:pt idx="6">
                  <c:v>0.20070267675015455</c:v>
                </c:pt>
                <c:pt idx="7">
                  <c:v>0.1814445994321631</c:v>
                </c:pt>
                <c:pt idx="8">
                  <c:v>0.16466706846835549</c:v>
                </c:pt>
                <c:pt idx="9">
                  <c:v>0.15035481713656249</c:v>
                </c:pt>
                <c:pt idx="10">
                  <c:v>0.13822994048304818</c:v>
                </c:pt>
                <c:pt idx="11">
                  <c:v>0.12795181823210958</c:v>
                </c:pt>
                <c:pt idx="12">
                  <c:v>0.11919825136620169</c:v>
                </c:pt>
                <c:pt idx="13">
                  <c:v>0.11169254917110695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B1-C540-B203-33391B095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864408"/>
        <c:axId val="319079840"/>
      </c:scatterChart>
      <c:valAx>
        <c:axId val="495864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19079840"/>
        <c:crosses val="autoZero"/>
        <c:crossBetween val="midCat"/>
      </c:valAx>
      <c:valAx>
        <c:axId val="319079840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95864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28575">
              <a:noFill/>
            </a:ln>
          </c:spPr>
          <c:marker>
            <c:symbol val="square"/>
            <c:size val="3"/>
          </c:marker>
          <c:xVal>
            <c:numRef>
              <c:f>NSS!$E$15:$E$141</c:f>
              <c:numCache>
                <c:formatCode>0.0000</c:formatCode>
                <c:ptCount val="127"/>
                <c:pt idx="0">
                  <c:v>8.2191780821917804E-2</c:v>
                </c:pt>
                <c:pt idx="1">
                  <c:v>0.12328767123287671</c:v>
                </c:pt>
                <c:pt idx="2">
                  <c:v>0.12328767123287671</c:v>
                </c:pt>
                <c:pt idx="3">
                  <c:v>0.12328767123287671</c:v>
                </c:pt>
                <c:pt idx="4">
                  <c:v>0.16712328767123288</c:v>
                </c:pt>
                <c:pt idx="5">
                  <c:v>0.24931506849315069</c:v>
                </c:pt>
                <c:pt idx="6">
                  <c:v>0.24931506849315069</c:v>
                </c:pt>
                <c:pt idx="7">
                  <c:v>0.29041095890410956</c:v>
                </c:pt>
                <c:pt idx="8">
                  <c:v>0.33424657534246577</c:v>
                </c:pt>
                <c:pt idx="9">
                  <c:v>0.37534246575342467</c:v>
                </c:pt>
                <c:pt idx="10">
                  <c:v>0.37534246575342467</c:v>
                </c:pt>
                <c:pt idx="11">
                  <c:v>0.41917808219178082</c:v>
                </c:pt>
                <c:pt idx="12">
                  <c:v>0.50136986301369868</c:v>
                </c:pt>
                <c:pt idx="13">
                  <c:v>0.50136986301369868</c:v>
                </c:pt>
                <c:pt idx="14">
                  <c:v>0.54246575342465753</c:v>
                </c:pt>
                <c:pt idx="15">
                  <c:v>0.58630136986301373</c:v>
                </c:pt>
                <c:pt idx="16">
                  <c:v>0.62739726027397258</c:v>
                </c:pt>
                <c:pt idx="17">
                  <c:v>0.62739726027397258</c:v>
                </c:pt>
                <c:pt idx="18">
                  <c:v>0.62739726027397258</c:v>
                </c:pt>
                <c:pt idx="19">
                  <c:v>0.66849315068493154</c:v>
                </c:pt>
                <c:pt idx="20">
                  <c:v>0.75342465753424659</c:v>
                </c:pt>
                <c:pt idx="21">
                  <c:v>0.75342465753424659</c:v>
                </c:pt>
                <c:pt idx="22">
                  <c:v>0.79452054794520544</c:v>
                </c:pt>
                <c:pt idx="23">
                  <c:v>0.83835616438356164</c:v>
                </c:pt>
                <c:pt idx="24">
                  <c:v>0.8794520547945206</c:v>
                </c:pt>
                <c:pt idx="25">
                  <c:v>0.8794520547945206</c:v>
                </c:pt>
                <c:pt idx="26">
                  <c:v>0.91506849315068495</c:v>
                </c:pt>
                <c:pt idx="27">
                  <c:v>1</c:v>
                </c:pt>
                <c:pt idx="28">
                  <c:v>1</c:v>
                </c:pt>
                <c:pt idx="29">
                  <c:v>1.0410958904109588</c:v>
                </c:pt>
                <c:pt idx="30">
                  <c:v>1.0821917808219179</c:v>
                </c:pt>
                <c:pt idx="31">
                  <c:v>1.1232876712328768</c:v>
                </c:pt>
                <c:pt idx="32">
                  <c:v>1.1232876712328768</c:v>
                </c:pt>
                <c:pt idx="33">
                  <c:v>1.167123287671233</c:v>
                </c:pt>
                <c:pt idx="34">
                  <c:v>1.2493150684931507</c:v>
                </c:pt>
                <c:pt idx="35">
                  <c:v>1.2493150684931507</c:v>
                </c:pt>
                <c:pt idx="36">
                  <c:v>1.2904109589041095</c:v>
                </c:pt>
                <c:pt idx="37">
                  <c:v>1.3342465753424657</c:v>
                </c:pt>
                <c:pt idx="38">
                  <c:v>1.3753424657534246</c:v>
                </c:pt>
                <c:pt idx="39">
                  <c:v>1.3753424657534246</c:v>
                </c:pt>
                <c:pt idx="40">
                  <c:v>1.3753424657534246</c:v>
                </c:pt>
                <c:pt idx="41">
                  <c:v>1.4191780821917808</c:v>
                </c:pt>
                <c:pt idx="42">
                  <c:v>1.5013698630136987</c:v>
                </c:pt>
                <c:pt idx="43">
                  <c:v>1.5013698630136987</c:v>
                </c:pt>
                <c:pt idx="44">
                  <c:v>1.5424657534246575</c:v>
                </c:pt>
                <c:pt idx="45">
                  <c:v>1.5863013698630137</c:v>
                </c:pt>
                <c:pt idx="46">
                  <c:v>1.6273972602739726</c:v>
                </c:pt>
                <c:pt idx="47">
                  <c:v>1.6273972602739726</c:v>
                </c:pt>
                <c:pt idx="48">
                  <c:v>1.6273972602739726</c:v>
                </c:pt>
                <c:pt idx="49">
                  <c:v>1.6684931506849314</c:v>
                </c:pt>
                <c:pt idx="50">
                  <c:v>1.7534246575342465</c:v>
                </c:pt>
                <c:pt idx="51">
                  <c:v>1.7534246575342465</c:v>
                </c:pt>
                <c:pt idx="52">
                  <c:v>1.7945205479452055</c:v>
                </c:pt>
                <c:pt idx="53">
                  <c:v>1.8383561643835618</c:v>
                </c:pt>
                <c:pt idx="54">
                  <c:v>1.8794520547945206</c:v>
                </c:pt>
                <c:pt idx="55">
                  <c:v>1.8794520547945206</c:v>
                </c:pt>
                <c:pt idx="56">
                  <c:v>1.9150684931506849</c:v>
                </c:pt>
                <c:pt idx="57">
                  <c:v>2</c:v>
                </c:pt>
                <c:pt idx="58">
                  <c:v>2</c:v>
                </c:pt>
                <c:pt idx="59">
                  <c:v>2.0410958904109591</c:v>
                </c:pt>
                <c:pt idx="60">
                  <c:v>2.1232876712328768</c:v>
                </c:pt>
                <c:pt idx="61">
                  <c:v>2.2493150684931509</c:v>
                </c:pt>
                <c:pt idx="62">
                  <c:v>2.2904109589041095</c:v>
                </c:pt>
                <c:pt idx="63">
                  <c:v>2.3753424657534246</c:v>
                </c:pt>
                <c:pt idx="64">
                  <c:v>2.3753424657534246</c:v>
                </c:pt>
                <c:pt idx="65">
                  <c:v>2.5013698630136987</c:v>
                </c:pt>
                <c:pt idx="66">
                  <c:v>2.5424657534246577</c:v>
                </c:pt>
                <c:pt idx="67">
                  <c:v>2.6273972602739728</c:v>
                </c:pt>
                <c:pt idx="68">
                  <c:v>2.6273972602739728</c:v>
                </c:pt>
                <c:pt idx="69">
                  <c:v>2.7534246575342465</c:v>
                </c:pt>
                <c:pt idx="70">
                  <c:v>2.7926078028747434</c:v>
                </c:pt>
                <c:pt idx="71">
                  <c:v>2.8774811772758384</c:v>
                </c:pt>
                <c:pt idx="72">
                  <c:v>2.8774811772758384</c:v>
                </c:pt>
                <c:pt idx="73">
                  <c:v>3.0006844626967832</c:v>
                </c:pt>
                <c:pt idx="74">
                  <c:v>3.0417522245037647</c:v>
                </c:pt>
                <c:pt idx="75">
                  <c:v>3.1238877481177276</c:v>
                </c:pt>
                <c:pt idx="76">
                  <c:v>3.1238877481177276</c:v>
                </c:pt>
                <c:pt idx="77">
                  <c:v>3.2498288843258041</c:v>
                </c:pt>
                <c:pt idx="78">
                  <c:v>3.2908966461327855</c:v>
                </c:pt>
                <c:pt idx="79">
                  <c:v>3.375770020533881</c:v>
                </c:pt>
                <c:pt idx="80">
                  <c:v>3.5017111567419574</c:v>
                </c:pt>
                <c:pt idx="81">
                  <c:v>3.5427789185489389</c:v>
                </c:pt>
                <c:pt idx="82">
                  <c:v>3.6276522929500343</c:v>
                </c:pt>
                <c:pt idx="83">
                  <c:v>3.6276522929500343</c:v>
                </c:pt>
                <c:pt idx="84">
                  <c:v>3.7535934291581108</c:v>
                </c:pt>
                <c:pt idx="85">
                  <c:v>3.7951807228915664</c:v>
                </c:pt>
                <c:pt idx="86">
                  <c:v>3.880065717415115</c:v>
                </c:pt>
                <c:pt idx="87">
                  <c:v>3.880065717415115</c:v>
                </c:pt>
                <c:pt idx="88">
                  <c:v>4.0005476451259581</c:v>
                </c:pt>
                <c:pt idx="89">
                  <c:v>4.0416210295728368</c:v>
                </c:pt>
                <c:pt idx="90">
                  <c:v>4.1237677984665941</c:v>
                </c:pt>
                <c:pt idx="91">
                  <c:v>4.1237677984665941</c:v>
                </c:pt>
                <c:pt idx="92">
                  <c:v>4.2907995618838992</c:v>
                </c:pt>
                <c:pt idx="93">
                  <c:v>4.3756845564074478</c:v>
                </c:pt>
                <c:pt idx="94">
                  <c:v>4.3756845564074478</c:v>
                </c:pt>
                <c:pt idx="95">
                  <c:v>4.5427163198247538</c:v>
                </c:pt>
                <c:pt idx="96">
                  <c:v>4.6276013143483024</c:v>
                </c:pt>
                <c:pt idx="97">
                  <c:v>4.6276013143483024</c:v>
                </c:pt>
                <c:pt idx="98">
                  <c:v>4.7950707439525324</c:v>
                </c:pt>
                <c:pt idx="99">
                  <c:v>4.8799634869922404</c:v>
                </c:pt>
                <c:pt idx="100">
                  <c:v>5.0415335463258781</c:v>
                </c:pt>
                <c:pt idx="101">
                  <c:v>5.1236878137836603</c:v>
                </c:pt>
                <c:pt idx="102">
                  <c:v>5.1236878137836603</c:v>
                </c:pt>
                <c:pt idx="103">
                  <c:v>5.2907348242811496</c:v>
                </c:pt>
                <c:pt idx="104">
                  <c:v>5.3756275673208576</c:v>
                </c:pt>
                <c:pt idx="105">
                  <c:v>5.5426745778183477</c:v>
                </c:pt>
                <c:pt idx="106">
                  <c:v>5.6275673208580557</c:v>
                </c:pt>
                <c:pt idx="107">
                  <c:v>5.7949921752738653</c:v>
                </c:pt>
                <c:pt idx="108">
                  <c:v>5.8798904538341157</c:v>
                </c:pt>
                <c:pt idx="109">
                  <c:v>6.0414710485133014</c:v>
                </c:pt>
                <c:pt idx="110">
                  <c:v>6.1236306729264474</c:v>
                </c:pt>
                <c:pt idx="111">
                  <c:v>6.2906885758998428</c:v>
                </c:pt>
                <c:pt idx="112">
                  <c:v>6.3755868544600931</c:v>
                </c:pt>
                <c:pt idx="113">
                  <c:v>6.5426447574334894</c:v>
                </c:pt>
                <c:pt idx="114">
                  <c:v>6.6275430359937397</c:v>
                </c:pt>
                <c:pt idx="115">
                  <c:v>6.792607802874743</c:v>
                </c:pt>
                <c:pt idx="116">
                  <c:v>6.8774811772758389</c:v>
                </c:pt>
                <c:pt idx="117">
                  <c:v>7.1238877481177276</c:v>
                </c:pt>
                <c:pt idx="118">
                  <c:v>7.6276522929500343</c:v>
                </c:pt>
                <c:pt idx="119">
                  <c:v>8.1238211134773355</c:v>
                </c:pt>
                <c:pt idx="120">
                  <c:v>8.3757225433526017</c:v>
                </c:pt>
                <c:pt idx="121">
                  <c:v>8.6276239732278679</c:v>
                </c:pt>
                <c:pt idx="122">
                  <c:v>8.8800657174151159</c:v>
                </c:pt>
                <c:pt idx="123">
                  <c:v>9.1237677984665932</c:v>
                </c:pt>
                <c:pt idx="124">
                  <c:v>9.3756845564074478</c:v>
                </c:pt>
                <c:pt idx="125">
                  <c:v>9.6276013143483024</c:v>
                </c:pt>
                <c:pt idx="126">
                  <c:v>9.8800099576798601</c:v>
                </c:pt>
              </c:numCache>
            </c:numRef>
          </c:xVal>
          <c:yVal>
            <c:numRef>
              <c:f>NSS!$F$15:$F$141</c:f>
              <c:numCache>
                <c:formatCode>General</c:formatCode>
                <c:ptCount val="127"/>
                <c:pt idx="0">
                  <c:v>8.7303280123232394E-2</c:v>
                </c:pt>
                <c:pt idx="1">
                  <c:v>8.882576763598847E-2</c:v>
                </c:pt>
                <c:pt idx="2">
                  <c:v>9.1444400025924216E-2</c:v>
                </c:pt>
                <c:pt idx="3">
                  <c:v>9.2729358519170704E-2</c:v>
                </c:pt>
                <c:pt idx="4">
                  <c:v>9.0163331218571161E-2</c:v>
                </c:pt>
                <c:pt idx="5">
                  <c:v>9.0073624606142405E-2</c:v>
                </c:pt>
                <c:pt idx="6">
                  <c:v>9.0430796965363422E-2</c:v>
                </c:pt>
                <c:pt idx="7">
                  <c:v>9.3792867767066676E-2</c:v>
                </c:pt>
                <c:pt idx="8">
                  <c:v>9.1789549484400088E-2</c:v>
                </c:pt>
                <c:pt idx="9">
                  <c:v>9.2046235130270521E-2</c:v>
                </c:pt>
                <c:pt idx="10">
                  <c:v>9.3564595310695942E-2</c:v>
                </c:pt>
                <c:pt idx="11">
                  <c:v>9.2218521951878268E-2</c:v>
                </c:pt>
                <c:pt idx="12">
                  <c:v>9.4524728794797244E-2</c:v>
                </c:pt>
                <c:pt idx="13">
                  <c:v>9.5411906954528433E-2</c:v>
                </c:pt>
                <c:pt idx="14">
                  <c:v>9.6280820158656022E-2</c:v>
                </c:pt>
                <c:pt idx="15">
                  <c:v>9.4885578967587564E-2</c:v>
                </c:pt>
                <c:pt idx="16">
                  <c:v>9.450714168221426E-2</c:v>
                </c:pt>
                <c:pt idx="17">
                  <c:v>9.588223864757886E-2</c:v>
                </c:pt>
                <c:pt idx="18">
                  <c:v>9.4158570753686055E-2</c:v>
                </c:pt>
                <c:pt idx="19">
                  <c:v>9.5328016200134438E-2</c:v>
                </c:pt>
                <c:pt idx="20">
                  <c:v>9.6459617202362902E-2</c:v>
                </c:pt>
                <c:pt idx="21">
                  <c:v>9.6586645211546848E-2</c:v>
                </c:pt>
                <c:pt idx="22">
                  <c:v>9.6460964420496412E-2</c:v>
                </c:pt>
                <c:pt idx="23">
                  <c:v>9.5882076909269379E-2</c:v>
                </c:pt>
                <c:pt idx="24">
                  <c:v>9.5955881529571255E-2</c:v>
                </c:pt>
                <c:pt idx="25">
                  <c:v>9.6406415125321762E-2</c:v>
                </c:pt>
                <c:pt idx="26">
                  <c:v>9.4929291535279431E-2</c:v>
                </c:pt>
                <c:pt idx="27">
                  <c:v>9.6369593315515062E-2</c:v>
                </c:pt>
                <c:pt idx="28">
                  <c:v>9.6274606771753868E-2</c:v>
                </c:pt>
                <c:pt idx="29">
                  <c:v>9.6799156387841909E-2</c:v>
                </c:pt>
                <c:pt idx="30">
                  <c:v>9.6548533336643705E-2</c:v>
                </c:pt>
                <c:pt idx="31">
                  <c:v>9.671739500604605E-2</c:v>
                </c:pt>
                <c:pt idx="32">
                  <c:v>9.7126151857272552E-2</c:v>
                </c:pt>
                <c:pt idx="33">
                  <c:v>9.6203627534054509E-2</c:v>
                </c:pt>
                <c:pt idx="34">
                  <c:v>9.6622251377489823E-2</c:v>
                </c:pt>
                <c:pt idx="35">
                  <c:v>9.6780856118261732E-2</c:v>
                </c:pt>
                <c:pt idx="36">
                  <c:v>9.7068069426420281E-2</c:v>
                </c:pt>
                <c:pt idx="37">
                  <c:v>9.6578952590266637E-2</c:v>
                </c:pt>
                <c:pt idx="38">
                  <c:v>9.6384434806439032E-2</c:v>
                </c:pt>
                <c:pt idx="39">
                  <c:v>9.626515842640905E-2</c:v>
                </c:pt>
                <c:pt idx="40">
                  <c:v>9.6585180554586703E-2</c:v>
                </c:pt>
                <c:pt idx="41">
                  <c:v>9.6025153448553904E-2</c:v>
                </c:pt>
                <c:pt idx="42">
                  <c:v>9.6583065288175951E-2</c:v>
                </c:pt>
                <c:pt idx="43">
                  <c:v>9.6672890672914139E-2</c:v>
                </c:pt>
                <c:pt idx="44">
                  <c:v>9.653878256527744E-2</c:v>
                </c:pt>
                <c:pt idx="45">
                  <c:v>9.6223569203015363E-2</c:v>
                </c:pt>
                <c:pt idx="46">
                  <c:v>9.6078134483633115E-2</c:v>
                </c:pt>
                <c:pt idx="47">
                  <c:v>9.5909126215653895E-2</c:v>
                </c:pt>
                <c:pt idx="48">
                  <c:v>9.6215404636943572E-2</c:v>
                </c:pt>
                <c:pt idx="49">
                  <c:v>9.5862791886300425E-2</c:v>
                </c:pt>
                <c:pt idx="50">
                  <c:v>9.533518533531618E-2</c:v>
                </c:pt>
                <c:pt idx="51">
                  <c:v>9.5480436835947993E-2</c:v>
                </c:pt>
                <c:pt idx="52">
                  <c:v>9.571712932774977E-2</c:v>
                </c:pt>
                <c:pt idx="53">
                  <c:v>9.5284871591581333E-2</c:v>
                </c:pt>
                <c:pt idx="54">
                  <c:v>9.5508635546202675E-2</c:v>
                </c:pt>
                <c:pt idx="55">
                  <c:v>9.5480814551761939E-2</c:v>
                </c:pt>
                <c:pt idx="56">
                  <c:v>9.4628055286840859E-2</c:v>
                </c:pt>
                <c:pt idx="57">
                  <c:v>9.5575114587695673E-2</c:v>
                </c:pt>
                <c:pt idx="58">
                  <c:v>9.4737014267429559E-2</c:v>
                </c:pt>
                <c:pt idx="59">
                  <c:v>9.562241629393127E-2</c:v>
                </c:pt>
                <c:pt idx="60">
                  <c:v>9.5281690489099499E-2</c:v>
                </c:pt>
                <c:pt idx="61">
                  <c:v>9.5238230667913037E-2</c:v>
                </c:pt>
                <c:pt idx="62">
                  <c:v>9.5304942038339002E-2</c:v>
                </c:pt>
                <c:pt idx="63">
                  <c:v>9.5286993657344374E-2</c:v>
                </c:pt>
                <c:pt idx="64">
                  <c:v>9.5284910334033121E-2</c:v>
                </c:pt>
                <c:pt idx="65">
                  <c:v>9.5063547061452397E-2</c:v>
                </c:pt>
                <c:pt idx="66">
                  <c:v>9.5429343774937198E-2</c:v>
                </c:pt>
                <c:pt idx="67">
                  <c:v>9.4818787309846914E-2</c:v>
                </c:pt>
                <c:pt idx="68">
                  <c:v>9.495647474347825E-2</c:v>
                </c:pt>
                <c:pt idx="69">
                  <c:v>9.5276106557205045E-2</c:v>
                </c:pt>
                <c:pt idx="70">
                  <c:v>9.5381859579548464E-2</c:v>
                </c:pt>
                <c:pt idx="71">
                  <c:v>9.4843676038588315E-2</c:v>
                </c:pt>
                <c:pt idx="72">
                  <c:v>9.4048499391714446E-2</c:v>
                </c:pt>
                <c:pt idx="73">
                  <c:v>9.4630487862708737E-2</c:v>
                </c:pt>
                <c:pt idx="74">
                  <c:v>9.511788043451723E-2</c:v>
                </c:pt>
                <c:pt idx="75">
                  <c:v>9.5006294184894091E-2</c:v>
                </c:pt>
                <c:pt idx="76">
                  <c:v>9.5144980829500264E-2</c:v>
                </c:pt>
                <c:pt idx="77">
                  <c:v>9.4690904832797282E-2</c:v>
                </c:pt>
                <c:pt idx="78">
                  <c:v>9.4707077921631549E-2</c:v>
                </c:pt>
                <c:pt idx="79">
                  <c:v>9.4692406794997408E-2</c:v>
                </c:pt>
                <c:pt idx="80">
                  <c:v>9.4582228042833213E-2</c:v>
                </c:pt>
                <c:pt idx="81">
                  <c:v>9.431614738394041E-2</c:v>
                </c:pt>
                <c:pt idx="82">
                  <c:v>9.4460931138685839E-2</c:v>
                </c:pt>
                <c:pt idx="83">
                  <c:v>9.4632788614115795E-2</c:v>
                </c:pt>
                <c:pt idx="84">
                  <c:v>9.3996128991054348E-2</c:v>
                </c:pt>
                <c:pt idx="85">
                  <c:v>9.4029296851899979E-2</c:v>
                </c:pt>
                <c:pt idx="86">
                  <c:v>9.4132260002904616E-2</c:v>
                </c:pt>
                <c:pt idx="87">
                  <c:v>9.4239687370400282E-2</c:v>
                </c:pt>
                <c:pt idx="88">
                  <c:v>9.3440485126884854E-2</c:v>
                </c:pt>
                <c:pt idx="89">
                  <c:v>9.4217910911385261E-2</c:v>
                </c:pt>
                <c:pt idx="90">
                  <c:v>9.4259786789145622E-2</c:v>
                </c:pt>
                <c:pt idx="91">
                  <c:v>9.4088423079513359E-2</c:v>
                </c:pt>
                <c:pt idx="92">
                  <c:v>9.3979573866212376E-2</c:v>
                </c:pt>
                <c:pt idx="93">
                  <c:v>9.3529654111239507E-2</c:v>
                </c:pt>
                <c:pt idx="94">
                  <c:v>9.393270018145336E-2</c:v>
                </c:pt>
                <c:pt idx="95">
                  <c:v>9.3762318357128172E-2</c:v>
                </c:pt>
                <c:pt idx="96">
                  <c:v>9.3125160457628878E-2</c:v>
                </c:pt>
                <c:pt idx="97">
                  <c:v>9.3922775641046036E-2</c:v>
                </c:pt>
                <c:pt idx="98">
                  <c:v>9.3459775253269289E-2</c:v>
                </c:pt>
                <c:pt idx="99">
                  <c:v>9.3020237978644449E-2</c:v>
                </c:pt>
                <c:pt idx="100">
                  <c:v>9.3249164629426992E-2</c:v>
                </c:pt>
                <c:pt idx="101">
                  <c:v>9.2547753589729734E-2</c:v>
                </c:pt>
                <c:pt idx="102">
                  <c:v>9.3725075547219483E-2</c:v>
                </c:pt>
                <c:pt idx="103">
                  <c:v>9.3091695372538502E-2</c:v>
                </c:pt>
                <c:pt idx="104">
                  <c:v>9.3292488465041581E-2</c:v>
                </c:pt>
                <c:pt idx="105">
                  <c:v>9.268340545596393E-2</c:v>
                </c:pt>
                <c:pt idx="106">
                  <c:v>9.3008315065327543E-2</c:v>
                </c:pt>
                <c:pt idx="107">
                  <c:v>9.2542336566342864E-2</c:v>
                </c:pt>
                <c:pt idx="108">
                  <c:v>9.2642362503698422E-2</c:v>
                </c:pt>
                <c:pt idx="109">
                  <c:v>9.2337094424069593E-2</c:v>
                </c:pt>
                <c:pt idx="110">
                  <c:v>9.2543112219815329E-2</c:v>
                </c:pt>
                <c:pt idx="111">
                  <c:v>9.1887582289346278E-2</c:v>
                </c:pt>
                <c:pt idx="112">
                  <c:v>9.2239070953403529E-2</c:v>
                </c:pt>
                <c:pt idx="113">
                  <c:v>9.16274496654432E-2</c:v>
                </c:pt>
                <c:pt idx="114">
                  <c:v>9.166724434335323E-2</c:v>
                </c:pt>
                <c:pt idx="115">
                  <c:v>9.0969817130842998E-2</c:v>
                </c:pt>
                <c:pt idx="116">
                  <c:v>9.1447301686314583E-2</c:v>
                </c:pt>
                <c:pt idx="117">
                  <c:v>9.164080290995473E-2</c:v>
                </c:pt>
                <c:pt idx="118">
                  <c:v>9.1630326398501355E-2</c:v>
                </c:pt>
                <c:pt idx="119">
                  <c:v>9.1041178621924443E-2</c:v>
                </c:pt>
                <c:pt idx="120">
                  <c:v>9.1019209159264994E-2</c:v>
                </c:pt>
                <c:pt idx="121">
                  <c:v>9.0864035344769514E-2</c:v>
                </c:pt>
                <c:pt idx="122">
                  <c:v>9.0693778923961355E-2</c:v>
                </c:pt>
                <c:pt idx="123">
                  <c:v>9.0035604460704757E-2</c:v>
                </c:pt>
                <c:pt idx="124">
                  <c:v>9.0206440878464259E-2</c:v>
                </c:pt>
                <c:pt idx="125">
                  <c:v>9.032238454247847E-2</c:v>
                </c:pt>
                <c:pt idx="126">
                  <c:v>8.9855360111410001E-2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34-B642-8EC0-8F60106F6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671720"/>
        <c:axId val="438672112"/>
      </c:scatterChart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NSS!$E$15:$E$141</c:f>
              <c:numCache>
                <c:formatCode>0.0000</c:formatCode>
                <c:ptCount val="127"/>
                <c:pt idx="0">
                  <c:v>8.2191780821917804E-2</c:v>
                </c:pt>
                <c:pt idx="1">
                  <c:v>0.12328767123287671</c:v>
                </c:pt>
                <c:pt idx="2">
                  <c:v>0.12328767123287671</c:v>
                </c:pt>
                <c:pt idx="3">
                  <c:v>0.12328767123287671</c:v>
                </c:pt>
                <c:pt idx="4">
                  <c:v>0.16712328767123288</c:v>
                </c:pt>
                <c:pt idx="5">
                  <c:v>0.24931506849315069</c:v>
                </c:pt>
                <c:pt idx="6">
                  <c:v>0.24931506849315069</c:v>
                </c:pt>
                <c:pt idx="7">
                  <c:v>0.29041095890410956</c:v>
                </c:pt>
                <c:pt idx="8">
                  <c:v>0.33424657534246577</c:v>
                </c:pt>
                <c:pt idx="9">
                  <c:v>0.37534246575342467</c:v>
                </c:pt>
                <c:pt idx="10">
                  <c:v>0.37534246575342467</c:v>
                </c:pt>
                <c:pt idx="11">
                  <c:v>0.41917808219178082</c:v>
                </c:pt>
                <c:pt idx="12">
                  <c:v>0.50136986301369868</c:v>
                </c:pt>
                <c:pt idx="13">
                  <c:v>0.50136986301369868</c:v>
                </c:pt>
                <c:pt idx="14">
                  <c:v>0.54246575342465753</c:v>
                </c:pt>
                <c:pt idx="15">
                  <c:v>0.58630136986301373</c:v>
                </c:pt>
                <c:pt idx="16">
                  <c:v>0.62739726027397258</c:v>
                </c:pt>
                <c:pt idx="17">
                  <c:v>0.62739726027397258</c:v>
                </c:pt>
                <c:pt idx="18">
                  <c:v>0.62739726027397258</c:v>
                </c:pt>
                <c:pt idx="19">
                  <c:v>0.66849315068493154</c:v>
                </c:pt>
                <c:pt idx="20">
                  <c:v>0.75342465753424659</c:v>
                </c:pt>
                <c:pt idx="21">
                  <c:v>0.75342465753424659</c:v>
                </c:pt>
                <c:pt idx="22">
                  <c:v>0.79452054794520544</c:v>
                </c:pt>
                <c:pt idx="23">
                  <c:v>0.83835616438356164</c:v>
                </c:pt>
                <c:pt idx="24">
                  <c:v>0.8794520547945206</c:v>
                </c:pt>
                <c:pt idx="25">
                  <c:v>0.8794520547945206</c:v>
                </c:pt>
                <c:pt idx="26">
                  <c:v>0.91506849315068495</c:v>
                </c:pt>
                <c:pt idx="27">
                  <c:v>1</c:v>
                </c:pt>
                <c:pt idx="28">
                  <c:v>1</c:v>
                </c:pt>
                <c:pt idx="29">
                  <c:v>1.0410958904109588</c:v>
                </c:pt>
                <c:pt idx="30">
                  <c:v>1.0821917808219179</c:v>
                </c:pt>
                <c:pt idx="31">
                  <c:v>1.1232876712328768</c:v>
                </c:pt>
                <c:pt idx="32">
                  <c:v>1.1232876712328768</c:v>
                </c:pt>
                <c:pt idx="33">
                  <c:v>1.167123287671233</c:v>
                </c:pt>
                <c:pt idx="34">
                  <c:v>1.2493150684931507</c:v>
                </c:pt>
                <c:pt idx="35">
                  <c:v>1.2493150684931507</c:v>
                </c:pt>
                <c:pt idx="36">
                  <c:v>1.2904109589041095</c:v>
                </c:pt>
                <c:pt idx="37">
                  <c:v>1.3342465753424657</c:v>
                </c:pt>
                <c:pt idx="38">
                  <c:v>1.3753424657534246</c:v>
                </c:pt>
                <c:pt idx="39">
                  <c:v>1.3753424657534246</c:v>
                </c:pt>
                <c:pt idx="40">
                  <c:v>1.3753424657534246</c:v>
                </c:pt>
                <c:pt idx="41">
                  <c:v>1.4191780821917808</c:v>
                </c:pt>
                <c:pt idx="42">
                  <c:v>1.5013698630136987</c:v>
                </c:pt>
                <c:pt idx="43">
                  <c:v>1.5013698630136987</c:v>
                </c:pt>
                <c:pt idx="44">
                  <c:v>1.5424657534246575</c:v>
                </c:pt>
                <c:pt idx="45">
                  <c:v>1.5863013698630137</c:v>
                </c:pt>
                <c:pt idx="46">
                  <c:v>1.6273972602739726</c:v>
                </c:pt>
                <c:pt idx="47">
                  <c:v>1.6273972602739726</c:v>
                </c:pt>
                <c:pt idx="48">
                  <c:v>1.6273972602739726</c:v>
                </c:pt>
                <c:pt idx="49">
                  <c:v>1.6684931506849314</c:v>
                </c:pt>
                <c:pt idx="50">
                  <c:v>1.7534246575342465</c:v>
                </c:pt>
                <c:pt idx="51">
                  <c:v>1.7534246575342465</c:v>
                </c:pt>
                <c:pt idx="52">
                  <c:v>1.7945205479452055</c:v>
                </c:pt>
                <c:pt idx="53">
                  <c:v>1.8383561643835618</c:v>
                </c:pt>
                <c:pt idx="54">
                  <c:v>1.8794520547945206</c:v>
                </c:pt>
                <c:pt idx="55">
                  <c:v>1.8794520547945206</c:v>
                </c:pt>
                <c:pt idx="56">
                  <c:v>1.9150684931506849</c:v>
                </c:pt>
                <c:pt idx="57">
                  <c:v>2</c:v>
                </c:pt>
                <c:pt idx="58">
                  <c:v>2</c:v>
                </c:pt>
                <c:pt idx="59">
                  <c:v>2.0410958904109591</c:v>
                </c:pt>
                <c:pt idx="60">
                  <c:v>2.1232876712328768</c:v>
                </c:pt>
                <c:pt idx="61">
                  <c:v>2.2493150684931509</c:v>
                </c:pt>
                <c:pt idx="62">
                  <c:v>2.2904109589041095</c:v>
                </c:pt>
                <c:pt idx="63">
                  <c:v>2.3753424657534246</c:v>
                </c:pt>
                <c:pt idx="64">
                  <c:v>2.3753424657534246</c:v>
                </c:pt>
                <c:pt idx="65">
                  <c:v>2.5013698630136987</c:v>
                </c:pt>
                <c:pt idx="66">
                  <c:v>2.5424657534246577</c:v>
                </c:pt>
                <c:pt idx="67">
                  <c:v>2.6273972602739728</c:v>
                </c:pt>
                <c:pt idx="68">
                  <c:v>2.6273972602739728</c:v>
                </c:pt>
                <c:pt idx="69">
                  <c:v>2.7534246575342465</c:v>
                </c:pt>
                <c:pt idx="70">
                  <c:v>2.7926078028747434</c:v>
                </c:pt>
                <c:pt idx="71">
                  <c:v>2.8774811772758384</c:v>
                </c:pt>
                <c:pt idx="72">
                  <c:v>2.8774811772758384</c:v>
                </c:pt>
                <c:pt idx="73">
                  <c:v>3.0006844626967832</c:v>
                </c:pt>
                <c:pt idx="74">
                  <c:v>3.0417522245037647</c:v>
                </c:pt>
                <c:pt idx="75">
                  <c:v>3.1238877481177276</c:v>
                </c:pt>
                <c:pt idx="76">
                  <c:v>3.1238877481177276</c:v>
                </c:pt>
                <c:pt idx="77">
                  <c:v>3.2498288843258041</c:v>
                </c:pt>
                <c:pt idx="78">
                  <c:v>3.2908966461327855</c:v>
                </c:pt>
                <c:pt idx="79">
                  <c:v>3.375770020533881</c:v>
                </c:pt>
                <c:pt idx="80">
                  <c:v>3.5017111567419574</c:v>
                </c:pt>
                <c:pt idx="81">
                  <c:v>3.5427789185489389</c:v>
                </c:pt>
                <c:pt idx="82">
                  <c:v>3.6276522929500343</c:v>
                </c:pt>
                <c:pt idx="83">
                  <c:v>3.6276522929500343</c:v>
                </c:pt>
                <c:pt idx="84">
                  <c:v>3.7535934291581108</c:v>
                </c:pt>
                <c:pt idx="85">
                  <c:v>3.7951807228915664</c:v>
                </c:pt>
                <c:pt idx="86">
                  <c:v>3.880065717415115</c:v>
                </c:pt>
                <c:pt idx="87">
                  <c:v>3.880065717415115</c:v>
                </c:pt>
                <c:pt idx="88">
                  <c:v>4.0005476451259581</c:v>
                </c:pt>
                <c:pt idx="89">
                  <c:v>4.0416210295728368</c:v>
                </c:pt>
                <c:pt idx="90">
                  <c:v>4.1237677984665941</c:v>
                </c:pt>
                <c:pt idx="91">
                  <c:v>4.1237677984665941</c:v>
                </c:pt>
                <c:pt idx="92">
                  <c:v>4.2907995618838992</c:v>
                </c:pt>
                <c:pt idx="93">
                  <c:v>4.3756845564074478</c:v>
                </c:pt>
                <c:pt idx="94">
                  <c:v>4.3756845564074478</c:v>
                </c:pt>
                <c:pt idx="95">
                  <c:v>4.5427163198247538</c:v>
                </c:pt>
                <c:pt idx="96">
                  <c:v>4.6276013143483024</c:v>
                </c:pt>
                <c:pt idx="97">
                  <c:v>4.6276013143483024</c:v>
                </c:pt>
                <c:pt idx="98">
                  <c:v>4.7950707439525324</c:v>
                </c:pt>
                <c:pt idx="99">
                  <c:v>4.8799634869922404</c:v>
                </c:pt>
                <c:pt idx="100">
                  <c:v>5.0415335463258781</c:v>
                </c:pt>
                <c:pt idx="101">
                  <c:v>5.1236878137836603</c:v>
                </c:pt>
                <c:pt idx="102">
                  <c:v>5.1236878137836603</c:v>
                </c:pt>
                <c:pt idx="103">
                  <c:v>5.2907348242811496</c:v>
                </c:pt>
                <c:pt idx="104">
                  <c:v>5.3756275673208576</c:v>
                </c:pt>
                <c:pt idx="105">
                  <c:v>5.5426745778183477</c:v>
                </c:pt>
                <c:pt idx="106">
                  <c:v>5.6275673208580557</c:v>
                </c:pt>
                <c:pt idx="107">
                  <c:v>5.7949921752738653</c:v>
                </c:pt>
                <c:pt idx="108">
                  <c:v>5.8798904538341157</c:v>
                </c:pt>
                <c:pt idx="109">
                  <c:v>6.0414710485133014</c:v>
                </c:pt>
                <c:pt idx="110">
                  <c:v>6.1236306729264474</c:v>
                </c:pt>
                <c:pt idx="111">
                  <c:v>6.2906885758998428</c:v>
                </c:pt>
                <c:pt idx="112">
                  <c:v>6.3755868544600931</c:v>
                </c:pt>
                <c:pt idx="113">
                  <c:v>6.5426447574334894</c:v>
                </c:pt>
                <c:pt idx="114">
                  <c:v>6.6275430359937397</c:v>
                </c:pt>
                <c:pt idx="115">
                  <c:v>6.792607802874743</c:v>
                </c:pt>
                <c:pt idx="116">
                  <c:v>6.8774811772758389</c:v>
                </c:pt>
                <c:pt idx="117">
                  <c:v>7.1238877481177276</c:v>
                </c:pt>
                <c:pt idx="118">
                  <c:v>7.6276522929500343</c:v>
                </c:pt>
                <c:pt idx="119">
                  <c:v>8.1238211134773355</c:v>
                </c:pt>
                <c:pt idx="120">
                  <c:v>8.3757225433526017</c:v>
                </c:pt>
                <c:pt idx="121">
                  <c:v>8.6276239732278679</c:v>
                </c:pt>
                <c:pt idx="122">
                  <c:v>8.8800657174151159</c:v>
                </c:pt>
                <c:pt idx="123">
                  <c:v>9.1237677984665932</c:v>
                </c:pt>
                <c:pt idx="124">
                  <c:v>9.3756845564074478</c:v>
                </c:pt>
                <c:pt idx="125">
                  <c:v>9.6276013143483024</c:v>
                </c:pt>
                <c:pt idx="126">
                  <c:v>9.8800099576798601</c:v>
                </c:pt>
              </c:numCache>
            </c:numRef>
          </c:xVal>
          <c:yVal>
            <c:numRef>
              <c:f>NSS!$G$15:$G$141</c:f>
              <c:numCache>
                <c:formatCode>#,##0.0000</c:formatCode>
                <c:ptCount val="127"/>
                <c:pt idx="0">
                  <c:v>8.9046922396362513E-2</c:v>
                </c:pt>
                <c:pt idx="1">
                  <c:v>9.0195531127835071E-2</c:v>
                </c:pt>
                <c:pt idx="2">
                  <c:v>9.0195531127835071E-2</c:v>
                </c:pt>
                <c:pt idx="3">
                  <c:v>9.0195531127835071E-2</c:v>
                </c:pt>
                <c:pt idx="4">
                  <c:v>9.1195570496548389E-2</c:v>
                </c:pt>
                <c:pt idx="5">
                  <c:v>9.2590158419034868E-2</c:v>
                </c:pt>
                <c:pt idx="6">
                  <c:v>9.2590158419034868E-2</c:v>
                </c:pt>
                <c:pt idx="7">
                  <c:v>9.3108301321813677E-2</c:v>
                </c:pt>
                <c:pt idx="8">
                  <c:v>9.3561248717548243E-2</c:v>
                </c:pt>
                <c:pt idx="9">
                  <c:v>9.390989118909629E-2</c:v>
                </c:pt>
                <c:pt idx="10">
                  <c:v>9.390989118909629E-2</c:v>
                </c:pt>
                <c:pt idx="11">
                  <c:v>9.4216258698268052E-2</c:v>
                </c:pt>
                <c:pt idx="12">
                  <c:v>9.4651973162484207E-2</c:v>
                </c:pt>
                <c:pt idx="13">
                  <c:v>9.4651973162484207E-2</c:v>
                </c:pt>
                <c:pt idx="14">
                  <c:v>9.4818491318209422E-2</c:v>
                </c:pt>
                <c:pt idx="15">
                  <c:v>9.4967710831467156E-2</c:v>
                </c:pt>
                <c:pt idx="16">
                  <c:v>9.508603176047481E-2</c:v>
                </c:pt>
                <c:pt idx="17">
                  <c:v>9.508603176047481E-2</c:v>
                </c:pt>
                <c:pt idx="18">
                  <c:v>9.508603176047481E-2</c:v>
                </c:pt>
                <c:pt idx="19">
                  <c:v>9.5187427480518672E-2</c:v>
                </c:pt>
                <c:pt idx="20">
                  <c:v>9.5356038708742499E-2</c:v>
                </c:pt>
                <c:pt idx="21">
                  <c:v>9.5356038708742499E-2</c:v>
                </c:pt>
                <c:pt idx="22">
                  <c:v>9.5422496207986041E-2</c:v>
                </c:pt>
                <c:pt idx="23">
                  <c:v>9.5485086080286913E-2</c:v>
                </c:pt>
                <c:pt idx="24">
                  <c:v>9.5537322110376119E-2</c:v>
                </c:pt>
                <c:pt idx="25">
                  <c:v>9.5537322110376119E-2</c:v>
                </c:pt>
                <c:pt idx="26">
                  <c:v>9.5578349755957429E-2</c:v>
                </c:pt>
                <c:pt idx="27">
                  <c:v>9.566329377654148E-2</c:v>
                </c:pt>
                <c:pt idx="28">
                  <c:v>9.566329377654148E-2</c:v>
                </c:pt>
                <c:pt idx="29">
                  <c:v>9.569900975199612E-2</c:v>
                </c:pt>
                <c:pt idx="30">
                  <c:v>9.5731777191922898E-2</c:v>
                </c:pt>
                <c:pt idx="31">
                  <c:v>9.5761895600803976E-2</c:v>
                </c:pt>
                <c:pt idx="32">
                  <c:v>9.5761895600803976E-2</c:v>
                </c:pt>
                <c:pt idx="33">
                  <c:v>9.5791360529864464E-2</c:v>
                </c:pt>
                <c:pt idx="34">
                  <c:v>9.5839883574326226E-2</c:v>
                </c:pt>
                <c:pt idx="35">
                  <c:v>9.5839883574326226E-2</c:v>
                </c:pt>
                <c:pt idx="36">
                  <c:v>9.5861090625823597E-2</c:v>
                </c:pt>
                <c:pt idx="37">
                  <c:v>9.58815857889391E-2</c:v>
                </c:pt>
                <c:pt idx="38">
                  <c:v>9.5898864700411271E-2</c:v>
                </c:pt>
                <c:pt idx="39">
                  <c:v>9.5898864700411271E-2</c:v>
                </c:pt>
                <c:pt idx="40">
                  <c:v>9.5898864700411271E-2</c:v>
                </c:pt>
                <c:pt idx="41">
                  <c:v>9.5915277721877787E-2</c:v>
                </c:pt>
                <c:pt idx="42">
                  <c:v>9.5940557250353636E-2</c:v>
                </c:pt>
                <c:pt idx="43">
                  <c:v>9.5940557250353636E-2</c:v>
                </c:pt>
                <c:pt idx="44">
                  <c:v>9.5950552740018361E-2</c:v>
                </c:pt>
                <c:pt idx="45">
                  <c:v>9.5959297163948507E-2</c:v>
                </c:pt>
                <c:pt idx="46">
                  <c:v>9.5965713603476763E-2</c:v>
                </c:pt>
                <c:pt idx="47">
                  <c:v>9.5965713603476763E-2</c:v>
                </c:pt>
                <c:pt idx="48">
                  <c:v>9.5965713603476763E-2</c:v>
                </c:pt>
                <c:pt idx="49">
                  <c:v>9.5970421447642812E-2</c:v>
                </c:pt>
                <c:pt idx="50">
                  <c:v>9.5974804805972536E-2</c:v>
                </c:pt>
                <c:pt idx="51">
                  <c:v>9.5974804805972536E-2</c:v>
                </c:pt>
                <c:pt idx="52">
                  <c:v>9.5974375005660861E-2</c:v>
                </c:pt>
                <c:pt idx="53">
                  <c:v>9.5972112251878877E-2</c:v>
                </c:pt>
                <c:pt idx="54">
                  <c:v>9.5968322044865953E-2</c:v>
                </c:pt>
                <c:pt idx="55">
                  <c:v>9.5968322044865953E-2</c:v>
                </c:pt>
                <c:pt idx="56">
                  <c:v>9.596374911702174E-2</c:v>
                </c:pt>
                <c:pt idx="57">
                  <c:v>9.5948118027427656E-2</c:v>
                </c:pt>
                <c:pt idx="58">
                  <c:v>9.5948118027427656E-2</c:v>
                </c:pt>
                <c:pt idx="59">
                  <c:v>9.5938218372100426E-2</c:v>
                </c:pt>
                <c:pt idx="60">
                  <c:v>9.5913996826562264E-2</c:v>
                </c:pt>
                <c:pt idx="61">
                  <c:v>9.5865904213249115E-2</c:v>
                </c:pt>
                <c:pt idx="62">
                  <c:v>9.5847492587687183E-2</c:v>
                </c:pt>
                <c:pt idx="63">
                  <c:v>9.5805414021270657E-2</c:v>
                </c:pt>
                <c:pt idx="64">
                  <c:v>9.5805414021270657E-2</c:v>
                </c:pt>
                <c:pt idx="65">
                  <c:v>9.5733545393474284E-2</c:v>
                </c:pt>
                <c:pt idx="66">
                  <c:v>9.5707823970945308E-2</c:v>
                </c:pt>
                <c:pt idx="67">
                  <c:v>9.565133729083819E-2</c:v>
                </c:pt>
                <c:pt idx="68">
                  <c:v>9.565133729083819E-2</c:v>
                </c:pt>
                <c:pt idx="69">
                  <c:v>9.5559822801769403E-2</c:v>
                </c:pt>
                <c:pt idx="70">
                  <c:v>9.5529632689633562E-2</c:v>
                </c:pt>
                <c:pt idx="71">
                  <c:v>9.5461629508184251E-2</c:v>
                </c:pt>
                <c:pt idx="72">
                  <c:v>9.5461629508184251E-2</c:v>
                </c:pt>
                <c:pt idx="73">
                  <c:v>9.535706594666192E-2</c:v>
                </c:pt>
                <c:pt idx="74">
                  <c:v>9.532080174657924E-2</c:v>
                </c:pt>
                <c:pt idx="75">
                  <c:v>9.5246343804045785E-2</c:v>
                </c:pt>
                <c:pt idx="76">
                  <c:v>9.5246343804045785E-2</c:v>
                </c:pt>
                <c:pt idx="77">
                  <c:v>9.5127639841930553E-2</c:v>
                </c:pt>
                <c:pt idx="78">
                  <c:v>9.5087861137152563E-2</c:v>
                </c:pt>
                <c:pt idx="79">
                  <c:v>9.5004157004772952E-2</c:v>
                </c:pt>
                <c:pt idx="80">
                  <c:v>9.4876645875634893E-2</c:v>
                </c:pt>
                <c:pt idx="81">
                  <c:v>9.4834312863250239E-2</c:v>
                </c:pt>
                <c:pt idx="82">
                  <c:v>9.4745798587957702E-2</c:v>
                </c:pt>
                <c:pt idx="83">
                  <c:v>9.4745798587957702E-2</c:v>
                </c:pt>
                <c:pt idx="84">
                  <c:v>9.4612250168863612E-2</c:v>
                </c:pt>
                <c:pt idx="85">
                  <c:v>9.4567658087512926E-2</c:v>
                </c:pt>
                <c:pt idx="86">
                  <c:v>9.44760047132574E-2</c:v>
                </c:pt>
                <c:pt idx="87">
                  <c:v>9.44760047132574E-2</c:v>
                </c:pt>
                <c:pt idx="88">
                  <c:v>9.4344712514846926E-2</c:v>
                </c:pt>
                <c:pt idx="89">
                  <c:v>9.429969691784891E-2</c:v>
                </c:pt>
                <c:pt idx="90">
                  <c:v>9.4209366850291701E-2</c:v>
                </c:pt>
                <c:pt idx="91">
                  <c:v>9.4209366850291701E-2</c:v>
                </c:pt>
                <c:pt idx="92">
                  <c:v>9.4024885206173955E-2</c:v>
                </c:pt>
                <c:pt idx="93">
                  <c:v>9.3930944329703836E-2</c:v>
                </c:pt>
                <c:pt idx="94">
                  <c:v>9.3930944329703836E-2</c:v>
                </c:pt>
                <c:pt idx="95">
                  <c:v>9.3746228598134959E-2</c:v>
                </c:pt>
                <c:pt idx="96">
                  <c:v>9.365260975848895E-2</c:v>
                </c:pt>
                <c:pt idx="97">
                  <c:v>9.365260975848895E-2</c:v>
                </c:pt>
                <c:pt idx="98">
                  <c:v>9.3468812191094389E-2</c:v>
                </c:pt>
                <c:pt idx="99">
                  <c:v>9.3376245263845414E-2</c:v>
                </c:pt>
                <c:pt idx="100">
                  <c:v>9.3201481792892657E-2</c:v>
                </c:pt>
                <c:pt idx="101">
                  <c:v>9.3113431325067844E-2</c:v>
                </c:pt>
                <c:pt idx="102">
                  <c:v>9.3113431325067844E-2</c:v>
                </c:pt>
                <c:pt idx="103">
                  <c:v>9.2936315932339059E-2</c:v>
                </c:pt>
                <c:pt idx="104">
                  <c:v>9.2847377095311281E-2</c:v>
                </c:pt>
                <c:pt idx="105">
                  <c:v>9.2674652874748978E-2</c:v>
                </c:pt>
                <c:pt idx="106">
                  <c:v>9.2588097593400545E-2</c:v>
                </c:pt>
                <c:pt idx="107">
                  <c:v>9.241993602782031E-2</c:v>
                </c:pt>
                <c:pt idx="108">
                  <c:v>9.2335996185576516E-2</c:v>
                </c:pt>
                <c:pt idx="109">
                  <c:v>9.2178795807104003E-2</c:v>
                </c:pt>
                <c:pt idx="110">
                  <c:v>9.2100173936904922E-2</c:v>
                </c:pt>
                <c:pt idx="111">
                  <c:v>9.1943084513253531E-2</c:v>
                </c:pt>
                <c:pt idx="112">
                  <c:v>9.1864693280607382E-2</c:v>
                </c:pt>
                <c:pt idx="113">
                  <c:v>9.1713300379062085E-2</c:v>
                </c:pt>
                <c:pt idx="114">
                  <c:v>9.1637822420626902E-2</c:v>
                </c:pt>
                <c:pt idx="115">
                  <c:v>9.1493891731407706E-2</c:v>
                </c:pt>
                <c:pt idx="116">
                  <c:v>9.1421331974905942E-2</c:v>
                </c:pt>
                <c:pt idx="117">
                  <c:v>9.1216208871497881E-2</c:v>
                </c:pt>
                <c:pt idx="118">
                  <c:v>9.0821985271526032E-2</c:v>
                </c:pt>
                <c:pt idx="119">
                  <c:v>9.0465346432606744E-2</c:v>
                </c:pt>
                <c:pt idx="120">
                  <c:v>9.0295659519590302E-2</c:v>
                </c:pt>
                <c:pt idx="121">
                  <c:v>9.0133250398697615E-2</c:v>
                </c:pt>
                <c:pt idx="122">
                  <c:v>8.9977491458693326E-2</c:v>
                </c:pt>
                <c:pt idx="123">
                  <c:v>8.9833484354046533E-2</c:v>
                </c:pt>
                <c:pt idx="124">
                  <c:v>8.9690894596348797E-2</c:v>
                </c:pt>
                <c:pt idx="125">
                  <c:v>8.9554384565874806E-2</c:v>
                </c:pt>
                <c:pt idx="126">
                  <c:v>8.9423412112672573E-2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34-B642-8EC0-8F60106F6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671720"/>
        <c:axId val="438672112"/>
      </c:scatterChart>
      <c:valAx>
        <c:axId val="438671720"/>
        <c:scaling>
          <c:orientation val="minMax"/>
          <c:max val="10"/>
        </c:scaling>
        <c:delete val="0"/>
        <c:axPos val="b"/>
        <c:numFmt formatCode="0.0000" sourceLinked="1"/>
        <c:majorTickMark val="out"/>
        <c:minorTickMark val="none"/>
        <c:tickLblPos val="nextTo"/>
        <c:crossAx val="438672112"/>
        <c:crosses val="autoZero"/>
        <c:crossBetween val="midCat"/>
      </c:valAx>
      <c:valAx>
        <c:axId val="4386721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386717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115927</xdr:colOff>
      <xdr:row>6</xdr:row>
      <xdr:rowOff>168460</xdr:rowOff>
    </xdr:from>
    <xdr:to>
      <xdr:col>20</xdr:col>
      <xdr:colOff>319127</xdr:colOff>
      <xdr:row>22</xdr:row>
      <xdr:rowOff>56334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30EDFF-594F-9743-B137-AE55B8324E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584200</xdr:colOff>
      <xdr:row>15</xdr:row>
      <xdr:rowOff>101600</xdr:rowOff>
    </xdr:from>
    <xdr:to>
      <xdr:col>8</xdr:col>
      <xdr:colOff>355600</xdr:colOff>
      <xdr:row>17</xdr:row>
      <xdr:rowOff>127000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D3BA305-1BAE-AC39-96A2-AA71BD600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3340100"/>
          <a:ext cx="1689100" cy="381000"/>
        </a:xfrm>
        <a:prstGeom prst="rect">
          <a:avLst/>
        </a:prstGeom>
      </xdr:spPr>
    </xdr:pic>
    <xdr:clientData/>
  </xdr:twoCellAnchor>
  <xdr:twoCellAnchor editAs="oneCell">
    <xdr:from>
      <xdr:col>8</xdr:col>
      <xdr:colOff>469900</xdr:colOff>
      <xdr:row>14</xdr:row>
      <xdr:rowOff>41159</xdr:rowOff>
    </xdr:from>
    <xdr:to>
      <xdr:col>13</xdr:col>
      <xdr:colOff>873125</xdr:colOff>
      <xdr:row>18</xdr:row>
      <xdr:rowOff>12701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CB3830C-1A39-64AE-2073-0350C25804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64948"/>
        <a:stretch/>
      </xdr:blipFill>
      <xdr:spPr>
        <a:xfrm>
          <a:off x="5345793" y="3125445"/>
          <a:ext cx="3997778" cy="697256"/>
        </a:xfrm>
        <a:prstGeom prst="rect">
          <a:avLst/>
        </a:prstGeom>
      </xdr:spPr>
    </xdr:pic>
    <xdr:clientData/>
  </xdr:twoCellAnchor>
  <xdr:twoCellAnchor>
    <xdr:from>
      <xdr:col>6</xdr:col>
      <xdr:colOff>406400</xdr:colOff>
      <xdr:row>13</xdr:row>
      <xdr:rowOff>139700</xdr:rowOff>
    </xdr:from>
    <xdr:to>
      <xdr:col>7</xdr:col>
      <xdr:colOff>101600</xdr:colOff>
      <xdr:row>16</xdr:row>
      <xdr:rowOff>12700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40873841-83BA-029C-51E4-D5A49E0EEDED}"/>
            </a:ext>
          </a:extLst>
        </xdr:cNvPr>
        <xdr:cNvCxnSpPr/>
      </xdr:nvCxnSpPr>
      <xdr:spPr>
        <a:xfrm flipV="1">
          <a:off x="3492500" y="3022600"/>
          <a:ext cx="317500" cy="406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355600</xdr:colOff>
      <xdr:row>13</xdr:row>
      <xdr:rowOff>152400</xdr:rowOff>
    </xdr:from>
    <xdr:to>
      <xdr:col>10</xdr:col>
      <xdr:colOff>63500</xdr:colOff>
      <xdr:row>16</xdr:row>
      <xdr:rowOff>38100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22A9BF4B-F4D9-D045-8B12-6B87EF62061B}"/>
            </a:ext>
          </a:extLst>
        </xdr:cNvPr>
        <xdr:cNvCxnSpPr/>
      </xdr:nvCxnSpPr>
      <xdr:spPr>
        <a:xfrm flipH="1" flipV="1">
          <a:off x="5359400" y="3035300"/>
          <a:ext cx="330200" cy="419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294154</xdr:colOff>
      <xdr:row>0</xdr:row>
      <xdr:rowOff>82642</xdr:rowOff>
    </xdr:from>
    <xdr:to>
      <xdr:col>28</xdr:col>
      <xdr:colOff>341219</xdr:colOff>
      <xdr:row>23</xdr:row>
      <xdr:rowOff>153052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42F46FE2-9C3B-E03C-842E-2A9C58C38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90967" y="82642"/>
          <a:ext cx="5000065" cy="47217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370840</xdr:colOff>
      <xdr:row>7</xdr:row>
      <xdr:rowOff>85090</xdr:rowOff>
    </xdr:from>
    <xdr:to>
      <xdr:col>17</xdr:col>
      <xdr:colOff>25400</xdr:colOff>
      <xdr:row>26</xdr:row>
      <xdr:rowOff>71120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1AF793-FBF7-0242-ACEE-3AA0B158BF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401320</xdr:colOff>
      <xdr:row>8</xdr:row>
      <xdr:rowOff>77470</xdr:rowOff>
    </xdr:from>
    <xdr:to>
      <xdr:col>14</xdr:col>
      <xdr:colOff>279400</xdr:colOff>
      <xdr:row>23</xdr:row>
      <xdr:rowOff>194310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2B72C392-C233-5A4C-9A4D-15383E1E63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119831</xdr:rowOff>
    </xdr:from>
    <xdr:to>
      <xdr:col>5</xdr:col>
      <xdr:colOff>917863</xdr:colOff>
      <xdr:row>11</xdr:row>
      <xdr:rowOff>101021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DD3B39-3079-C242-B182-E4101F2E71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230911</xdr:colOff>
      <xdr:row>18</xdr:row>
      <xdr:rowOff>115456</xdr:rowOff>
    </xdr:from>
    <xdr:to>
      <xdr:col>14</xdr:col>
      <xdr:colOff>48848</xdr:colOff>
      <xdr:row>22</xdr:row>
      <xdr:rowOff>45027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AF1BAC0-8A24-3025-2A85-021AE7FF4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15547" y="4214092"/>
          <a:ext cx="5588000" cy="622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0</xdr:row>
      <xdr:rowOff>19538</xdr:rowOff>
    </xdr:from>
    <xdr:to>
      <xdr:col>17</xdr:col>
      <xdr:colOff>170519</xdr:colOff>
      <xdr:row>15</xdr:row>
      <xdr:rowOff>67963</xdr:rowOff>
    </xdr:to>
    <xdr:pic>
      <xdr:nvPicPr>
        <xdr:cNvPr id="256" name="Imagen 255">
          <a:extLst>
            <a:ext uri="{FF2B5EF4-FFF2-40B4-BE49-F238E27FC236}">
              <a16:creationId xmlns:a16="http://schemas.microsoft.com/office/drawing/2014/main" id="{AE76A53A-ACC5-8A8C-DBAF-262C5C5A1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47923" y="19538"/>
          <a:ext cx="3970749" cy="36337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lenovo/AppData/Local/Microsoft/Windows/Temporary%20Internet%20Files/Content.Outlook/Z7U4IZ4V/Nelson-Siegel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franciscorantul/Documents/Libros/Matlab%20&amp;%20R%20&amp;%20Visual%20B%20&amp;%20Phyton/Visual%20Basic/FM%20Bennigna/FM4%20chapter%20files/FM4,%20chapter%2022,%20term%20structure,%20p.%20554-68.xlsm" TargetMode="External"/><Relationship Id="rId1" Type="http://schemas.openxmlformats.org/officeDocument/2006/relationships/externalLinkPath" Target="/Users/franciscorantul/Documents/Libros/Matlab%20&amp;%20R%20&amp;%20Visual%20B%20&amp;%20Phyton/Visual%20Basic/FM%20Bennigna/FM4%20chapter%20files/FM4,%20chapter%2022,%20term%20structure,%20p.%20554-6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walkha-Soto data"/>
      <sheetName val="Pricing function test"/>
      <sheetName val="Nawalkha-Soto example"/>
      <sheetName val="Variation"/>
      <sheetName val="NS data partial years"/>
      <sheetName val="BBB-rated Yahoo corporates"/>
      <sheetName val="AAA-rated Yahoo corporates"/>
      <sheetName val="Sheet1"/>
      <sheetName val="Raw data"/>
      <sheetName val="Sheet2"/>
      <sheetName val="BBB-rated Yahoo corporates NSS"/>
      <sheetName val="Over-determined 1"/>
      <sheetName val="Over-determined 2"/>
      <sheetName val="Sheet3"/>
      <sheetName val="AAA-rated Yahoo corporates (2)"/>
    </sheetNames>
    <sheetDataSet>
      <sheetData sheetId="0"/>
      <sheetData sheetId="1"/>
      <sheetData sheetId="2">
        <row r="2">
          <cell r="B2">
            <v>7.000458923920673E-2</v>
          </cell>
        </row>
        <row r="3">
          <cell r="B3">
            <v>-2.0042831846650424E-2</v>
          </cell>
        </row>
        <row r="4">
          <cell r="B4">
            <v>4.864444656588172E-8</v>
          </cell>
        </row>
        <row r="5">
          <cell r="B5">
            <v>1.8976331996072551</v>
          </cell>
        </row>
        <row r="6">
          <cell r="B6">
            <v>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ges 554, 555"/>
      <sheetName val="Pages 556, 557"/>
      <sheetName val="Page 557"/>
      <sheetName val="Page 558"/>
      <sheetName val="Page 559"/>
      <sheetName val="Pages 559, 561"/>
      <sheetName val="Page 562"/>
      <sheetName val="Page 563"/>
      <sheetName val="Page 565"/>
      <sheetName val="Page 565 (2)"/>
      <sheetName val="Page 566"/>
      <sheetName val="Page 567"/>
      <sheetName val="Page 56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B4">
            <v>91.8966543034946</v>
          </cell>
          <cell r="K4">
            <v>102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>
            <v>83.256393108606446</v>
          </cell>
          <cell r="K5">
            <v>2.5</v>
          </cell>
          <cell r="L5">
            <v>102.49999999999999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>
            <v>76</v>
          </cell>
          <cell r="K6">
            <v>3</v>
          </cell>
          <cell r="L6">
            <v>3</v>
          </cell>
          <cell r="M6">
            <v>103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>
            <v>76.234710668594857</v>
          </cell>
          <cell r="K7">
            <v>3.2</v>
          </cell>
          <cell r="L7">
            <v>3.2</v>
          </cell>
          <cell r="M7">
            <v>103.2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>
            <v>71.211040975180865</v>
          </cell>
          <cell r="K8">
            <v>3.5000000000000004</v>
          </cell>
          <cell r="L8">
            <v>3.5000000000000004</v>
          </cell>
          <cell r="M8">
            <v>3.5000000000000004</v>
          </cell>
          <cell r="N8">
            <v>103.49999999999999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>
            <v>67.967175923736889</v>
          </cell>
          <cell r="K9">
            <v>4</v>
          </cell>
          <cell r="L9">
            <v>4</v>
          </cell>
          <cell r="M9">
            <v>4</v>
          </cell>
          <cell r="N9">
            <v>4</v>
          </cell>
          <cell r="O9">
            <v>104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>
            <v>66</v>
          </cell>
          <cell r="K10">
            <v>4.5</v>
          </cell>
          <cell r="L10">
            <v>4.5</v>
          </cell>
          <cell r="M10">
            <v>4.5</v>
          </cell>
          <cell r="N10">
            <v>4.5</v>
          </cell>
          <cell r="O10">
            <v>4.5</v>
          </cell>
          <cell r="P10">
            <v>104.5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>
            <v>66.162542795139743</v>
          </cell>
          <cell r="K11">
            <v>4.2</v>
          </cell>
          <cell r="L11">
            <v>4.2</v>
          </cell>
          <cell r="M11">
            <v>4.2</v>
          </cell>
          <cell r="N11">
            <v>4.2</v>
          </cell>
          <cell r="O11">
            <v>4.2</v>
          </cell>
          <cell r="P11">
            <v>104.2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>
            <v>65.488149443261577</v>
          </cell>
          <cell r="K12">
            <v>5</v>
          </cell>
          <cell r="L12">
            <v>5</v>
          </cell>
          <cell r="M12">
            <v>5</v>
          </cell>
          <cell r="N12">
            <v>5</v>
          </cell>
          <cell r="O12">
            <v>5</v>
          </cell>
          <cell r="P12">
            <v>5</v>
          </cell>
          <cell r="Q12">
            <v>105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>
            <v>65.700273244672118</v>
          </cell>
          <cell r="K13">
            <v>5.5</v>
          </cell>
          <cell r="L13">
            <v>5.5</v>
          </cell>
          <cell r="M13">
            <v>5.5</v>
          </cell>
          <cell r="N13">
            <v>5.5</v>
          </cell>
          <cell r="O13">
            <v>5.5</v>
          </cell>
          <cell r="P13">
            <v>5.5</v>
          </cell>
          <cell r="Q13">
            <v>5.5</v>
          </cell>
          <cell r="R13">
            <v>105.5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>
            <v>64</v>
          </cell>
          <cell r="K14">
            <v>5.8000000000000007</v>
          </cell>
          <cell r="L14">
            <v>5.8000000000000007</v>
          </cell>
          <cell r="M14">
            <v>5.8000000000000007</v>
          </cell>
          <cell r="N14">
            <v>5.8000000000000007</v>
          </cell>
          <cell r="O14">
            <v>5.8000000000000007</v>
          </cell>
          <cell r="P14">
            <v>5.8000000000000007</v>
          </cell>
          <cell r="Q14">
            <v>5.8000000000000007</v>
          </cell>
          <cell r="R14">
            <v>5.8000000000000007</v>
          </cell>
          <cell r="S14">
            <v>105.80000000000001</v>
          </cell>
          <cell r="T14">
            <v>0</v>
          </cell>
          <cell r="U14">
            <v>0</v>
          </cell>
          <cell r="V14">
            <v>0</v>
          </cell>
        </row>
        <row r="15">
          <cell r="B15">
            <v>66.615832227205246</v>
          </cell>
          <cell r="K15">
            <v>6</v>
          </cell>
          <cell r="L15">
            <v>6</v>
          </cell>
          <cell r="M15">
            <v>6</v>
          </cell>
          <cell r="N15">
            <v>6</v>
          </cell>
          <cell r="O15">
            <v>6</v>
          </cell>
          <cell r="P15">
            <v>6</v>
          </cell>
          <cell r="Q15">
            <v>6</v>
          </cell>
          <cell r="R15">
            <v>6</v>
          </cell>
          <cell r="S15">
            <v>106</v>
          </cell>
          <cell r="T15">
            <v>0</v>
          </cell>
          <cell r="U15">
            <v>0</v>
          </cell>
          <cell r="V15">
            <v>0</v>
          </cell>
        </row>
        <row r="16">
          <cell r="B16">
            <v>68.098932999726514</v>
          </cell>
          <cell r="K16">
            <v>6.5</v>
          </cell>
          <cell r="L16">
            <v>6.5</v>
          </cell>
          <cell r="M16">
            <v>6.5</v>
          </cell>
          <cell r="N16">
            <v>6.5</v>
          </cell>
          <cell r="O16">
            <v>6.5</v>
          </cell>
          <cell r="P16">
            <v>6.5</v>
          </cell>
          <cell r="Q16">
            <v>6.5</v>
          </cell>
          <cell r="R16">
            <v>6.5</v>
          </cell>
          <cell r="S16">
            <v>6.5</v>
          </cell>
          <cell r="T16">
            <v>106.5</v>
          </cell>
          <cell r="U16">
            <v>0</v>
          </cell>
          <cell r="V16">
            <v>0</v>
          </cell>
        </row>
        <row r="17">
          <cell r="B17">
            <v>70.047989255057814</v>
          </cell>
          <cell r="K17">
            <v>7.0000000000000009</v>
          </cell>
          <cell r="L17">
            <v>7.0000000000000009</v>
          </cell>
          <cell r="M17">
            <v>7.0000000000000009</v>
          </cell>
          <cell r="N17">
            <v>7.0000000000000009</v>
          </cell>
          <cell r="O17">
            <v>7.0000000000000009</v>
          </cell>
          <cell r="P17">
            <v>7.0000000000000009</v>
          </cell>
          <cell r="Q17">
            <v>7.0000000000000009</v>
          </cell>
          <cell r="R17">
            <v>7.0000000000000009</v>
          </cell>
          <cell r="S17">
            <v>7.0000000000000009</v>
          </cell>
          <cell r="T17">
            <v>7.0000000000000009</v>
          </cell>
          <cell r="U17">
            <v>107</v>
          </cell>
          <cell r="V17">
            <v>0</v>
          </cell>
        </row>
        <row r="18">
          <cell r="B18">
            <v>72.385689349780307</v>
          </cell>
          <cell r="K18">
            <v>7.5</v>
          </cell>
          <cell r="L18">
            <v>7.5</v>
          </cell>
          <cell r="M18">
            <v>7.5</v>
          </cell>
          <cell r="N18">
            <v>7.5</v>
          </cell>
          <cell r="O18">
            <v>7.5</v>
          </cell>
          <cell r="P18">
            <v>7.5</v>
          </cell>
          <cell r="Q18">
            <v>7.5</v>
          </cell>
          <cell r="R18">
            <v>7.5</v>
          </cell>
          <cell r="S18">
            <v>7.5</v>
          </cell>
          <cell r="T18">
            <v>7.5</v>
          </cell>
          <cell r="U18">
            <v>7.5</v>
          </cell>
          <cell r="V18">
            <v>107.5</v>
          </cell>
        </row>
      </sheetData>
      <sheetData sheetId="6" refreshError="1"/>
      <sheetData sheetId="7">
        <row r="3">
          <cell r="G3">
            <v>0.10995218521528227</v>
          </cell>
        </row>
      </sheetData>
      <sheetData sheetId="8" refreshError="1"/>
      <sheetData sheetId="9" refreshError="1"/>
      <sheetData sheetId="10" refreshError="1"/>
      <sheetData sheetId="11">
        <row r="10">
          <cell r="C10" t="str">
            <v>beta = 00</v>
          </cell>
        </row>
      </sheetData>
      <sheetData sheetId="12">
        <row r="10">
          <cell r="C10" t="str">
            <v>alpha3=00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487B-3041-624B-9B97-2F6A6FC09BC0}">
  <sheetPr codeName="Sheet10"/>
  <dimension ref="B1:AD89"/>
  <sheetViews>
    <sheetView showGridLines="0" zoomScale="112" workbookViewId="0">
      <selection activeCell="M11" sqref="M11"/>
    </sheetView>
  </sheetViews>
  <sheetFormatPr baseColWidth="10" defaultColWidth="8.1640625" defaultRowHeight="14" x14ac:dyDescent="0.15"/>
  <cols>
    <col min="1" max="1" width="3.1640625" style="1" customWidth="1"/>
    <col min="2" max="2" width="10.6640625" style="1" bestFit="1" customWidth="1"/>
    <col min="3" max="3" width="8.1640625" style="19"/>
    <col min="4" max="4" width="8.6640625" style="1" customWidth="1"/>
    <col min="5" max="7" width="8.1640625" style="1"/>
    <col min="8" max="8" width="8.83203125" style="1" bestFit="1" customWidth="1"/>
    <col min="9" max="12" width="8.1640625" style="1"/>
    <col min="13" max="13" width="14.5" style="1" bestFit="1" customWidth="1"/>
    <col min="14" max="14" width="12.1640625" style="1" bestFit="1" customWidth="1"/>
    <col min="15" max="16384" width="8.1640625" style="1"/>
  </cols>
  <sheetData>
    <row r="1" spans="2:30" ht="20" x14ac:dyDescent="0.2">
      <c r="B1" s="74" t="s">
        <v>20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</row>
    <row r="2" spans="2:30" s="4" customFormat="1" ht="45" x14ac:dyDescent="0.15">
      <c r="B2" s="37" t="s">
        <v>19</v>
      </c>
      <c r="C2" s="38" t="s">
        <v>18</v>
      </c>
      <c r="D2" s="39" t="s">
        <v>17</v>
      </c>
      <c r="E2" s="39" t="s">
        <v>16</v>
      </c>
      <c r="G2" s="2" t="s">
        <v>0</v>
      </c>
      <c r="H2" s="61" t="s">
        <v>6</v>
      </c>
      <c r="I2" s="70" t="s">
        <v>182</v>
      </c>
      <c r="J2" s="64" t="s">
        <v>21</v>
      </c>
      <c r="K2" s="3" t="s">
        <v>1</v>
      </c>
      <c r="N2" s="5"/>
      <c r="P2" s="44" t="s">
        <v>41</v>
      </c>
      <c r="Q2" s="4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2:30" ht="16" x14ac:dyDescent="0.2">
      <c r="B3" s="34">
        <v>1</v>
      </c>
      <c r="C3" s="35">
        <v>91.8966543034946</v>
      </c>
      <c r="D3" s="34">
        <v>1</v>
      </c>
      <c r="E3" s="36">
        <v>0.02</v>
      </c>
      <c r="G3" s="6">
        <v>1</v>
      </c>
      <c r="H3" s="1" cm="1">
        <f t="array" ref="H3:H14">MMULT(MINVERSE(MMULT(TRANSPOSE(C23:N37),C23:N37)),MMULT(TRANSPOSE(C23:N37),C3:C17))</f>
        <v>0.90093971012457952</v>
      </c>
      <c r="I3" s="60">
        <f>(-1/G3)*LN(H3)</f>
        <v>0.10431693801380017</v>
      </c>
      <c r="J3" s="65">
        <f>$N$3+($N$4+$N$5)*$N$6*((1-EXP(-G3/$N$6))/G3)-$N$5*EXP(-G3/$N$6)</f>
        <v>0.10426455936689129</v>
      </c>
      <c r="K3" s="10">
        <f t="shared" ref="K3:K14" si="0">(I3-J3)^2</f>
        <v>2.7435226520050602E-9</v>
      </c>
      <c r="M3" s="11" t="s">
        <v>2</v>
      </c>
      <c r="N3" s="56">
        <v>9.2170162988200882E-2</v>
      </c>
      <c r="P3" s="40" t="s">
        <v>2</v>
      </c>
      <c r="Q3" s="41">
        <v>0.1</v>
      </c>
    </row>
    <row r="4" spans="2:30" ht="16" x14ac:dyDescent="0.2">
      <c r="B4" s="34">
        <v>2</v>
      </c>
      <c r="C4" s="35">
        <v>83.256393108606446</v>
      </c>
      <c r="D4" s="34">
        <v>2</v>
      </c>
      <c r="E4" s="36">
        <v>2.5000000000000001E-2</v>
      </c>
      <c r="G4" s="6">
        <v>2</v>
      </c>
      <c r="H4" s="1">
        <v>0.79027535497650492</v>
      </c>
      <c r="I4" s="60">
        <f t="shared" ref="I4:I14" si="1">(-1/G4)*LN(H4)</f>
        <v>0.1176869218237747</v>
      </c>
      <c r="J4" s="65">
        <f>$N$3+($N$4+$N$5)*$N$6*((1-EXP(-G4/$N$6))/G4)-$N$5*EXP(-G4/$N$6)</f>
        <v>0.11824565596653167</v>
      </c>
      <c r="K4" s="10">
        <f t="shared" si="0"/>
        <v>3.1218384228235964E-7</v>
      </c>
      <c r="M4" s="11" t="s">
        <v>3</v>
      </c>
      <c r="N4" s="56">
        <v>-1.7772431767989445E-2</v>
      </c>
      <c r="P4" s="40" t="s">
        <v>3</v>
      </c>
      <c r="Q4" s="41">
        <v>-0.05</v>
      </c>
    </row>
    <row r="5" spans="2:30" ht="16" x14ac:dyDescent="0.2">
      <c r="B5" s="34">
        <v>3</v>
      </c>
      <c r="C5" s="35">
        <v>76</v>
      </c>
      <c r="D5" s="34">
        <v>3</v>
      </c>
      <c r="E5" s="36">
        <v>0.03</v>
      </c>
      <c r="G5" s="6">
        <v>3</v>
      </c>
      <c r="H5" s="1">
        <v>0.68743131337565411</v>
      </c>
      <c r="I5" s="60">
        <f t="shared" si="1"/>
        <v>0.12493112074991983</v>
      </c>
      <c r="J5" s="65">
        <f>$N$3+($N$4+$N$5)*$N$6*((1-EXP(-G5/$N$6))/G5)-$N$5*EXP(-G5/$N$6)</f>
        <v>0.12373029903569323</v>
      </c>
      <c r="K5" s="10">
        <f t="shared" si="0"/>
        <v>1.4419727893581084E-6</v>
      </c>
      <c r="M5" s="11" t="s">
        <v>4</v>
      </c>
      <c r="N5" s="56">
        <v>0.13572108987851894</v>
      </c>
      <c r="P5" s="40" t="s">
        <v>4</v>
      </c>
      <c r="Q5" s="41">
        <v>0.13</v>
      </c>
    </row>
    <row r="6" spans="2:30" x14ac:dyDescent="0.15">
      <c r="B6" s="34">
        <v>4</v>
      </c>
      <c r="C6" s="35">
        <v>76.234710668594857</v>
      </c>
      <c r="D6" s="34">
        <v>3</v>
      </c>
      <c r="E6" s="36">
        <v>3.2000000000000001E-2</v>
      </c>
      <c r="G6" s="6">
        <v>4</v>
      </c>
      <c r="H6" s="1">
        <v>0.60758602095030789</v>
      </c>
      <c r="I6" s="60">
        <f t="shared" si="1"/>
        <v>0.12456537887985271</v>
      </c>
      <c r="J6" s="65">
        <f>$N$3+($N$4+$N$5)*$N$6*((1-EXP(-G6/$N$6))/G6)-$N$5*EXP(-G6/$N$6)</f>
        <v>0.12482432598944368</v>
      </c>
      <c r="K6" s="10">
        <f t="shared" si="0"/>
        <v>6.7053605565518168E-8</v>
      </c>
      <c r="M6" s="13" t="s">
        <v>5</v>
      </c>
      <c r="N6" s="56">
        <v>1.8474751936416647</v>
      </c>
      <c r="P6" s="42" t="s">
        <v>5</v>
      </c>
      <c r="Q6" s="43">
        <v>2</v>
      </c>
    </row>
    <row r="7" spans="2:30" x14ac:dyDescent="0.15">
      <c r="B7" s="34">
        <v>5</v>
      </c>
      <c r="C7" s="35">
        <v>71.211040975180865</v>
      </c>
      <c r="D7" s="34">
        <v>4</v>
      </c>
      <c r="E7" s="36">
        <v>3.5000000000000003E-2</v>
      </c>
      <c r="G7" s="6">
        <v>5</v>
      </c>
      <c r="H7" s="1">
        <v>0.53866922069228718</v>
      </c>
      <c r="I7" s="60">
        <f t="shared" si="1"/>
        <v>0.12373071743924997</v>
      </c>
      <c r="J7" s="65">
        <f t="shared" ref="J7:J14" si="2">$N$3+($N$4+$N$5)*$N$6*((1-EXP(-G7/$N$6))/G7)-$N$5*EXP(-G7/$N$6)</f>
        <v>0.12377831827390999</v>
      </c>
      <c r="K7" s="10">
        <f t="shared" si="0"/>
        <v>2.2658394603302301E-9</v>
      </c>
      <c r="M7" s="1" t="s">
        <v>183</v>
      </c>
      <c r="N7" s="68">
        <f>SUM(K3:K14)</f>
        <v>1.0692389632845323E-5</v>
      </c>
    </row>
    <row r="8" spans="2:30" ht="16" x14ac:dyDescent="0.2">
      <c r="B8" s="34">
        <v>6</v>
      </c>
      <c r="C8" s="35">
        <v>67.967175923736889</v>
      </c>
      <c r="D8" s="34">
        <v>5</v>
      </c>
      <c r="E8" s="36">
        <v>0.04</v>
      </c>
      <c r="G8" s="6">
        <v>6</v>
      </c>
      <c r="H8" s="1">
        <v>0.48632115683329868</v>
      </c>
      <c r="I8" s="60">
        <f t="shared" si="1"/>
        <v>0.12014767613255407</v>
      </c>
      <c r="J8" s="65">
        <f t="shared" si="2"/>
        <v>0.12180183485928317</v>
      </c>
      <c r="K8" s="10">
        <f t="shared" si="0"/>
        <v>2.7362410932140254E-6</v>
      </c>
      <c r="M8" s="69" t="s">
        <v>184</v>
      </c>
      <c r="N8" s="52">
        <f>N3+N4</f>
        <v>7.4397731220211441E-2</v>
      </c>
    </row>
    <row r="9" spans="2:30" x14ac:dyDescent="0.15">
      <c r="B9" s="34">
        <v>7</v>
      </c>
      <c r="C9" s="35">
        <v>66</v>
      </c>
      <c r="D9" s="34">
        <v>6</v>
      </c>
      <c r="E9" s="36">
        <v>4.4999999999999998E-2</v>
      </c>
      <c r="G9" s="6">
        <v>7</v>
      </c>
      <c r="H9" s="1">
        <v>0.43269887492140496</v>
      </c>
      <c r="I9" s="60">
        <f t="shared" si="1"/>
        <v>0.11967331884144221</v>
      </c>
      <c r="J9" s="65">
        <f t="shared" si="2"/>
        <v>0.11952573145548984</v>
      </c>
      <c r="K9" s="10">
        <f t="shared" si="0"/>
        <v>2.1782036492254373E-8</v>
      </c>
      <c r="N9" s="63"/>
    </row>
    <row r="10" spans="2:30" x14ac:dyDescent="0.15">
      <c r="B10" s="34">
        <v>8</v>
      </c>
      <c r="C10" s="35">
        <v>66.162542795139743</v>
      </c>
      <c r="D10" s="34">
        <v>6</v>
      </c>
      <c r="E10" s="36">
        <v>4.2000000000000003E-2</v>
      </c>
      <c r="G10" s="6">
        <v>8</v>
      </c>
      <c r="H10" s="1">
        <v>0.39109116382015624</v>
      </c>
      <c r="I10" s="60">
        <f t="shared" si="1"/>
        <v>0.11735182382787884</v>
      </c>
      <c r="J10" s="65">
        <f t="shared" si="2"/>
        <v>0.1172632908030655</v>
      </c>
      <c r="K10" s="10">
        <f t="shared" si="0"/>
        <v>7.8380964826008164E-9</v>
      </c>
      <c r="M10" s="57" t="s">
        <v>10</v>
      </c>
      <c r="N10" s="57" t="s">
        <v>11</v>
      </c>
    </row>
    <row r="11" spans="2:30" x14ac:dyDescent="0.15">
      <c r="B11" s="34">
        <v>9</v>
      </c>
      <c r="C11" s="35">
        <v>65.488149443261577</v>
      </c>
      <c r="D11" s="34">
        <v>7</v>
      </c>
      <c r="E11" s="36">
        <v>0.05</v>
      </c>
      <c r="G11" s="6">
        <v>9</v>
      </c>
      <c r="H11" s="1">
        <v>0.3473284814682564</v>
      </c>
      <c r="I11" s="60">
        <f t="shared" si="1"/>
        <v>0.1174982571484304</v>
      </c>
      <c r="J11" s="65">
        <f t="shared" si="2"/>
        <v>0.11515670773357133</v>
      </c>
      <c r="K11" s="10">
        <f t="shared" si="0"/>
        <v>5.4828536622268815E-6</v>
      </c>
      <c r="M11" s="58">
        <v>1</v>
      </c>
      <c r="N11" s="59">
        <f>$N$3+($N$4+$N$5)*$N$6*((1-EXP(-M11/$N$6))/M11)-$N$5*EXP(-M11/$N$6)</f>
        <v>0.10426455936689129</v>
      </c>
    </row>
    <row r="12" spans="2:30" x14ac:dyDescent="0.15">
      <c r="B12" s="34">
        <v>10</v>
      </c>
      <c r="C12" s="35">
        <v>65.700273244672118</v>
      </c>
      <c r="D12" s="34">
        <v>8</v>
      </c>
      <c r="E12" s="36">
        <v>5.5E-2</v>
      </c>
      <c r="G12" s="6">
        <v>10</v>
      </c>
      <c r="H12" s="1">
        <v>0.32313347012366767</v>
      </c>
      <c r="I12" s="60">
        <f t="shared" si="1"/>
        <v>0.11296898209143208</v>
      </c>
      <c r="J12" s="65">
        <f t="shared" si="2"/>
        <v>0.11325851299836735</v>
      </c>
      <c r="K12" s="10">
        <f t="shared" si="0"/>
        <v>8.3828146070761743E-8</v>
      </c>
    </row>
    <row r="13" spans="2:30" x14ac:dyDescent="0.15">
      <c r="B13" s="34">
        <v>11</v>
      </c>
      <c r="C13" s="35">
        <v>64</v>
      </c>
      <c r="D13" s="34">
        <v>9</v>
      </c>
      <c r="E13" s="36">
        <v>5.8000000000000003E-2</v>
      </c>
      <c r="G13" s="6">
        <v>11</v>
      </c>
      <c r="H13" s="1">
        <v>0.29448285872948587</v>
      </c>
      <c r="I13" s="60">
        <f t="shared" si="1"/>
        <v>0.11113949838528642</v>
      </c>
      <c r="J13" s="65">
        <f t="shared" si="2"/>
        <v>0.11157626861134518</v>
      </c>
      <c r="K13" s="10">
        <f t="shared" si="0"/>
        <v>1.9076823037141859E-7</v>
      </c>
    </row>
    <row r="14" spans="2:30" x14ac:dyDescent="0.15">
      <c r="B14" s="34">
        <v>12</v>
      </c>
      <c r="C14" s="35">
        <v>66.615832227205246</v>
      </c>
      <c r="D14" s="34">
        <v>9</v>
      </c>
      <c r="E14" s="36">
        <v>0.06</v>
      </c>
      <c r="G14" s="6">
        <v>12</v>
      </c>
      <c r="H14" s="1">
        <v>0.26870704329919326</v>
      </c>
      <c r="I14" s="60">
        <f t="shared" si="1"/>
        <v>0.10951112926688196</v>
      </c>
      <c r="J14" s="65">
        <f t="shared" si="2"/>
        <v>0.11009667069895065</v>
      </c>
      <c r="K14" s="10">
        <f t="shared" si="0"/>
        <v>3.4285876866905843E-7</v>
      </c>
    </row>
    <row r="15" spans="2:30" x14ac:dyDescent="0.15">
      <c r="B15" s="34">
        <v>13</v>
      </c>
      <c r="C15" s="35">
        <v>68.098932999726514</v>
      </c>
      <c r="D15" s="34">
        <v>10</v>
      </c>
      <c r="E15" s="36">
        <v>6.5000000000000002E-2</v>
      </c>
      <c r="J15" s="9"/>
      <c r="K15" s="55"/>
      <c r="M15" s="9"/>
    </row>
    <row r="16" spans="2:30" x14ac:dyDescent="0.15">
      <c r="B16" s="34">
        <v>14</v>
      </c>
      <c r="C16" s="35">
        <v>70.047989255057814</v>
      </c>
      <c r="D16" s="34">
        <v>11</v>
      </c>
      <c r="E16" s="36">
        <v>7.0000000000000007E-2</v>
      </c>
      <c r="J16" s="9"/>
      <c r="M16" s="9"/>
    </row>
    <row r="17" spans="2:18" x14ac:dyDescent="0.15">
      <c r="B17" s="34">
        <v>15</v>
      </c>
      <c r="C17" s="35">
        <v>72.385689349780307</v>
      </c>
      <c r="D17" s="34">
        <v>12</v>
      </c>
      <c r="E17" s="36">
        <v>7.4999999999999997E-2</v>
      </c>
      <c r="J17" s="9"/>
      <c r="M17" s="9"/>
    </row>
    <row r="18" spans="2:18" x14ac:dyDescent="0.15">
      <c r="B18" s="14"/>
      <c r="C18" s="1"/>
      <c r="E18" s="8"/>
      <c r="G18" s="14"/>
      <c r="M18" s="15"/>
    </row>
    <row r="19" spans="2:18" ht="16" x14ac:dyDescent="0.2">
      <c r="B19" s="14"/>
      <c r="C19" s="1"/>
      <c r="E19" s="8"/>
      <c r="F19" s="14"/>
      <c r="K19" s="62"/>
      <c r="L19" s="15"/>
    </row>
    <row r="20" spans="2:18" x14ac:dyDescent="0.15">
      <c r="B20" s="14"/>
      <c r="C20" s="1"/>
      <c r="E20" s="8"/>
      <c r="F20" s="14"/>
      <c r="L20" s="15"/>
    </row>
    <row r="21" spans="2:18" x14ac:dyDescent="0.15">
      <c r="B21" s="14"/>
      <c r="C21" s="1"/>
      <c r="E21" s="8"/>
      <c r="F21" s="14"/>
      <c r="L21" s="15"/>
    </row>
    <row r="22" spans="2:18" x14ac:dyDescent="0.15">
      <c r="B22" s="1" t="s">
        <v>40</v>
      </c>
      <c r="C22" s="1">
        <v>1</v>
      </c>
      <c r="D22" s="16">
        <v>2</v>
      </c>
      <c r="E22" s="1">
        <v>3</v>
      </c>
      <c r="F22" s="17">
        <v>4</v>
      </c>
      <c r="G22" s="16">
        <v>5</v>
      </c>
      <c r="H22" s="1">
        <v>6</v>
      </c>
      <c r="I22" s="1">
        <v>7</v>
      </c>
      <c r="J22" s="1">
        <v>8</v>
      </c>
      <c r="K22" s="1">
        <v>9</v>
      </c>
      <c r="L22" s="1">
        <v>10</v>
      </c>
      <c r="M22" s="1">
        <v>11</v>
      </c>
      <c r="N22" s="1">
        <v>12</v>
      </c>
    </row>
    <row r="23" spans="2:18" x14ac:dyDescent="0.15">
      <c r="B23" s="1" t="s">
        <v>25</v>
      </c>
      <c r="C23" s="17">
        <v>102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</row>
    <row r="24" spans="2:18" x14ac:dyDescent="0.15">
      <c r="B24" s="1" t="s">
        <v>26</v>
      </c>
      <c r="C24" s="17">
        <v>2.5</v>
      </c>
      <c r="D24" s="17">
        <v>102.49999999999999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</row>
    <row r="25" spans="2:18" x14ac:dyDescent="0.15">
      <c r="B25" s="1" t="s">
        <v>27</v>
      </c>
      <c r="C25" s="17">
        <v>3</v>
      </c>
      <c r="D25" s="17">
        <v>3</v>
      </c>
      <c r="E25" s="17">
        <v>103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</row>
    <row r="26" spans="2:18" x14ac:dyDescent="0.15">
      <c r="B26" s="1" t="s">
        <v>28</v>
      </c>
      <c r="C26" s="17">
        <v>3.2</v>
      </c>
      <c r="D26" s="17">
        <v>3.2</v>
      </c>
      <c r="E26" s="17">
        <v>103.2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</row>
    <row r="27" spans="2:18" x14ac:dyDescent="0.15">
      <c r="B27" s="1" t="s">
        <v>29</v>
      </c>
      <c r="C27" s="17">
        <v>3.5000000000000004</v>
      </c>
      <c r="D27" s="17">
        <v>3.5000000000000004</v>
      </c>
      <c r="E27" s="17">
        <v>3.5000000000000004</v>
      </c>
      <c r="F27" s="17">
        <v>103.49999999999999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</row>
    <row r="28" spans="2:18" x14ac:dyDescent="0.15">
      <c r="B28" s="1" t="s">
        <v>30</v>
      </c>
      <c r="C28" s="17">
        <v>4</v>
      </c>
      <c r="D28" s="17">
        <v>4</v>
      </c>
      <c r="E28" s="17">
        <v>4</v>
      </c>
      <c r="F28" s="17">
        <v>4</v>
      </c>
      <c r="G28" s="17">
        <v>104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P28" s="18"/>
      <c r="Q28" s="18"/>
      <c r="R28" s="18"/>
    </row>
    <row r="29" spans="2:18" x14ac:dyDescent="0.15">
      <c r="B29" s="1" t="s">
        <v>31</v>
      </c>
      <c r="C29" s="17">
        <v>4.5</v>
      </c>
      <c r="D29" s="17">
        <v>4.5</v>
      </c>
      <c r="E29" s="17">
        <v>4.5</v>
      </c>
      <c r="F29" s="17">
        <v>4.5</v>
      </c>
      <c r="G29" s="17">
        <v>4.5</v>
      </c>
      <c r="H29" s="17">
        <v>104.5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P29" s="18"/>
      <c r="Q29" s="18"/>
      <c r="R29" s="18"/>
    </row>
    <row r="30" spans="2:18" x14ac:dyDescent="0.15">
      <c r="B30" s="1" t="s">
        <v>32</v>
      </c>
      <c r="C30" s="17">
        <v>4.2</v>
      </c>
      <c r="D30" s="17">
        <v>4.2</v>
      </c>
      <c r="E30" s="17">
        <v>4.2</v>
      </c>
      <c r="F30" s="17">
        <v>4.2</v>
      </c>
      <c r="G30" s="17">
        <v>4.2</v>
      </c>
      <c r="H30" s="17">
        <v>104.2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P30" s="18"/>
      <c r="Q30" s="18"/>
      <c r="R30" s="18"/>
    </row>
    <row r="31" spans="2:18" x14ac:dyDescent="0.15">
      <c r="B31" s="1" t="s">
        <v>33</v>
      </c>
      <c r="C31" s="17">
        <v>5</v>
      </c>
      <c r="D31" s="17">
        <v>5</v>
      </c>
      <c r="E31" s="17">
        <v>5</v>
      </c>
      <c r="F31" s="17">
        <v>5</v>
      </c>
      <c r="G31" s="17">
        <v>5</v>
      </c>
      <c r="H31" s="17">
        <v>5</v>
      </c>
      <c r="I31" s="17">
        <v>105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P31" s="18"/>
      <c r="Q31" s="18"/>
      <c r="R31" s="18"/>
    </row>
    <row r="32" spans="2:18" x14ac:dyDescent="0.15">
      <c r="B32" s="1" t="s">
        <v>34</v>
      </c>
      <c r="C32" s="17">
        <v>5.5</v>
      </c>
      <c r="D32" s="17">
        <v>5.5</v>
      </c>
      <c r="E32" s="17">
        <v>5.5</v>
      </c>
      <c r="F32" s="17">
        <v>5.5</v>
      </c>
      <c r="G32" s="17">
        <v>5.5</v>
      </c>
      <c r="H32" s="17">
        <v>5.5</v>
      </c>
      <c r="I32" s="17">
        <v>5.5</v>
      </c>
      <c r="J32" s="17">
        <v>105.5</v>
      </c>
      <c r="K32" s="17">
        <v>0</v>
      </c>
      <c r="L32" s="17">
        <v>0</v>
      </c>
      <c r="M32" s="17">
        <v>0</v>
      </c>
      <c r="N32" s="17">
        <v>0</v>
      </c>
      <c r="P32" s="18"/>
      <c r="Q32" s="18"/>
      <c r="R32" s="18"/>
    </row>
    <row r="33" spans="2:18" x14ac:dyDescent="0.15">
      <c r="B33" s="1" t="s">
        <v>35</v>
      </c>
      <c r="C33" s="17">
        <v>5.8000000000000007</v>
      </c>
      <c r="D33" s="17">
        <v>5.8000000000000007</v>
      </c>
      <c r="E33" s="17">
        <v>5.8000000000000007</v>
      </c>
      <c r="F33" s="17">
        <v>5.8000000000000007</v>
      </c>
      <c r="G33" s="17">
        <v>5.8000000000000007</v>
      </c>
      <c r="H33" s="17">
        <v>5.8000000000000007</v>
      </c>
      <c r="I33" s="17">
        <v>5.8000000000000007</v>
      </c>
      <c r="J33" s="17">
        <v>5.8000000000000007</v>
      </c>
      <c r="K33" s="17">
        <v>105.80000000000001</v>
      </c>
      <c r="L33" s="17">
        <v>0</v>
      </c>
      <c r="M33" s="17">
        <v>0</v>
      </c>
      <c r="N33" s="17">
        <v>0</v>
      </c>
      <c r="P33" s="18"/>
      <c r="Q33" s="18"/>
      <c r="R33" s="18"/>
    </row>
    <row r="34" spans="2:18" x14ac:dyDescent="0.15">
      <c r="B34" s="1" t="s">
        <v>36</v>
      </c>
      <c r="C34" s="17">
        <v>6</v>
      </c>
      <c r="D34" s="17">
        <v>6</v>
      </c>
      <c r="E34" s="17">
        <v>6</v>
      </c>
      <c r="F34" s="17">
        <v>6</v>
      </c>
      <c r="G34" s="17">
        <v>6</v>
      </c>
      <c r="H34" s="17">
        <v>6</v>
      </c>
      <c r="I34" s="17">
        <v>6</v>
      </c>
      <c r="J34" s="17">
        <v>6</v>
      </c>
      <c r="K34" s="17">
        <v>106</v>
      </c>
      <c r="L34" s="17">
        <v>0</v>
      </c>
      <c r="M34" s="17">
        <v>0</v>
      </c>
      <c r="N34" s="17">
        <v>0</v>
      </c>
      <c r="P34" s="18"/>
      <c r="Q34" s="18"/>
      <c r="R34" s="18"/>
    </row>
    <row r="35" spans="2:18" x14ac:dyDescent="0.15">
      <c r="B35" s="1" t="s">
        <v>37</v>
      </c>
      <c r="C35" s="17">
        <v>6.5</v>
      </c>
      <c r="D35" s="17">
        <v>6.5</v>
      </c>
      <c r="E35" s="17">
        <v>6.5</v>
      </c>
      <c r="F35" s="17">
        <v>6.5</v>
      </c>
      <c r="G35" s="17">
        <v>6.5</v>
      </c>
      <c r="H35" s="17">
        <v>6.5</v>
      </c>
      <c r="I35" s="17">
        <v>6.5</v>
      </c>
      <c r="J35" s="17">
        <v>6.5</v>
      </c>
      <c r="K35" s="17">
        <v>6.5</v>
      </c>
      <c r="L35" s="17">
        <v>106.5</v>
      </c>
      <c r="M35" s="17">
        <v>0</v>
      </c>
      <c r="N35" s="17">
        <v>0</v>
      </c>
      <c r="P35" s="18"/>
      <c r="Q35" s="18"/>
      <c r="R35" s="18"/>
    </row>
    <row r="36" spans="2:18" x14ac:dyDescent="0.15">
      <c r="B36" s="1" t="s">
        <v>38</v>
      </c>
      <c r="C36" s="17">
        <v>7.0000000000000009</v>
      </c>
      <c r="D36" s="17">
        <v>7.0000000000000009</v>
      </c>
      <c r="E36" s="17">
        <v>7.0000000000000009</v>
      </c>
      <c r="F36" s="17">
        <v>7.0000000000000009</v>
      </c>
      <c r="G36" s="17">
        <v>7.0000000000000009</v>
      </c>
      <c r="H36" s="17">
        <v>7.0000000000000009</v>
      </c>
      <c r="I36" s="17">
        <v>7.0000000000000009</v>
      </c>
      <c r="J36" s="17">
        <v>7.0000000000000009</v>
      </c>
      <c r="K36" s="17">
        <v>7.0000000000000009</v>
      </c>
      <c r="L36" s="17">
        <v>7.0000000000000009</v>
      </c>
      <c r="M36" s="17">
        <v>107</v>
      </c>
      <c r="N36" s="17">
        <v>0</v>
      </c>
      <c r="P36" s="18"/>
      <c r="Q36" s="18"/>
      <c r="R36" s="18"/>
    </row>
    <row r="37" spans="2:18" x14ac:dyDescent="0.15">
      <c r="B37" s="1" t="s">
        <v>39</v>
      </c>
      <c r="C37" s="17">
        <v>7.5</v>
      </c>
      <c r="D37" s="17">
        <v>7.5</v>
      </c>
      <c r="E37" s="17">
        <v>7.5</v>
      </c>
      <c r="F37" s="17">
        <v>7.5</v>
      </c>
      <c r="G37" s="17">
        <v>7.5</v>
      </c>
      <c r="H37" s="17">
        <v>7.5</v>
      </c>
      <c r="I37" s="17">
        <v>7.5</v>
      </c>
      <c r="J37" s="17">
        <v>7.5</v>
      </c>
      <c r="K37" s="17">
        <v>7.5</v>
      </c>
      <c r="L37" s="17">
        <v>7.5</v>
      </c>
      <c r="M37" s="17">
        <v>7.5</v>
      </c>
      <c r="N37" s="17">
        <v>107.5</v>
      </c>
      <c r="P37" s="18"/>
      <c r="Q37" s="18"/>
      <c r="R37" s="18"/>
    </row>
    <row r="38" spans="2:18" x14ac:dyDescent="0.15">
      <c r="P38" s="18"/>
      <c r="Q38" s="18"/>
      <c r="R38" s="18"/>
    </row>
    <row r="39" spans="2:18" x14ac:dyDescent="0.15">
      <c r="C39" s="1"/>
      <c r="R39" s="18"/>
    </row>
    <row r="40" spans="2:18" x14ac:dyDescent="0.15">
      <c r="C40" s="1"/>
      <c r="R40" s="18"/>
    </row>
    <row r="41" spans="2:18" x14ac:dyDescent="0.15">
      <c r="C41" s="1"/>
      <c r="R41" s="18"/>
    </row>
    <row r="42" spans="2:18" x14ac:dyDescent="0.15">
      <c r="C42" s="1"/>
      <c r="R42" s="18"/>
    </row>
    <row r="43" spans="2:18" x14ac:dyDescent="0.15">
      <c r="C43" s="1"/>
      <c r="R43" s="18"/>
    </row>
    <row r="44" spans="2:18" x14ac:dyDescent="0.15">
      <c r="C44" s="1"/>
      <c r="R44" s="18"/>
    </row>
    <row r="45" spans="2:18" x14ac:dyDescent="0.15">
      <c r="C45" s="1"/>
      <c r="R45" s="18"/>
    </row>
    <row r="46" spans="2:18" x14ac:dyDescent="0.15">
      <c r="C46" s="1"/>
      <c r="R46" s="18"/>
    </row>
    <row r="47" spans="2:18" x14ac:dyDescent="0.15">
      <c r="C47" s="1"/>
      <c r="R47" s="18"/>
    </row>
    <row r="48" spans="2:18" x14ac:dyDescent="0.15">
      <c r="C48" s="1"/>
      <c r="R48" s="18"/>
    </row>
    <row r="49" spans="3:3" x14ac:dyDescent="0.15">
      <c r="C49" s="1"/>
    </row>
    <row r="61" spans="3:3" x14ac:dyDescent="0.15">
      <c r="C61" s="1"/>
    </row>
    <row r="62" spans="3:3" x14ac:dyDescent="0.15">
      <c r="C62" s="1"/>
    </row>
    <row r="63" spans="3:3" x14ac:dyDescent="0.15">
      <c r="C63" s="1"/>
    </row>
    <row r="64" spans="3:3" x14ac:dyDescent="0.15">
      <c r="C64" s="1"/>
    </row>
    <row r="65" spans="2:30" x14ac:dyDescent="0.15">
      <c r="C65" s="1"/>
    </row>
    <row r="68" spans="2:30" s="19" customFormat="1" x14ac:dyDescent="0.15">
      <c r="B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2:30" s="19" customFormat="1" x14ac:dyDescent="0.15">
      <c r="B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2:30" s="19" customFormat="1" x14ac:dyDescent="0.15">
      <c r="B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2:30" s="19" customFormat="1" x14ac:dyDescent="0.15">
      <c r="B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2:30" s="19" customFormat="1" x14ac:dyDescent="0.15">
      <c r="B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2:30" s="19" customFormat="1" x14ac:dyDescent="0.15">
      <c r="B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2:30" s="19" customFormat="1" x14ac:dyDescent="0.15">
      <c r="B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2:30" s="19" customFormat="1" x14ac:dyDescent="0.15">
      <c r="B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2:30" s="19" customFormat="1" x14ac:dyDescent="0.15">
      <c r="B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2:30" s="19" customFormat="1" x14ac:dyDescent="0.15">
      <c r="B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2:30" s="19" customFormat="1" x14ac:dyDescent="0.15">
      <c r="B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2:30" s="19" customFormat="1" x14ac:dyDescent="0.15">
      <c r="B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2:30" s="19" customFormat="1" x14ac:dyDescent="0.15">
      <c r="B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2:30" s="19" customFormat="1" x14ac:dyDescent="0.15">
      <c r="B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2:30" s="19" customFormat="1" x14ac:dyDescent="0.15">
      <c r="B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4" spans="2:30" x14ac:dyDescent="0.15">
      <c r="B84" s="21"/>
      <c r="C84" s="1"/>
    </row>
    <row r="85" spans="2:30" x14ac:dyDescent="0.15">
      <c r="C85" s="22"/>
    </row>
    <row r="86" spans="2:30" x14ac:dyDescent="0.15">
      <c r="C86" s="1"/>
    </row>
    <row r="87" spans="2:30" x14ac:dyDescent="0.15">
      <c r="B87" s="23"/>
      <c r="C87" s="1"/>
    </row>
    <row r="88" spans="2:30" x14ac:dyDescent="0.15">
      <c r="C88" s="1"/>
    </row>
    <row r="89" spans="2:30" x14ac:dyDescent="0.15">
      <c r="C89" s="1"/>
    </row>
  </sheetData>
  <mergeCells count="1">
    <mergeCell ref="B1:N1"/>
  </mergeCells>
  <phoneticPr fontId="13" type="noConversion"/>
  <printOptions headings="1" gridLines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D72B-6975-0545-8809-CB6C93262070}">
  <sheetPr codeName="Sheet3"/>
  <dimension ref="A1:H25"/>
  <sheetViews>
    <sheetView showGridLines="0" workbookViewId="0">
      <selection activeCell="F10" sqref="F10"/>
    </sheetView>
  </sheetViews>
  <sheetFormatPr baseColWidth="10" defaultColWidth="8.83203125" defaultRowHeight="14" x14ac:dyDescent="0.15"/>
  <cols>
    <col min="1" max="16384" width="8.83203125" style="24"/>
  </cols>
  <sheetData>
    <row r="1" spans="1:8" ht="18" x14ac:dyDescent="0.2">
      <c r="A1" s="75" t="s">
        <v>22</v>
      </c>
      <c r="B1" s="75"/>
      <c r="C1" s="75"/>
      <c r="D1" s="75"/>
      <c r="E1" s="75"/>
      <c r="F1" s="75"/>
      <c r="G1" s="75"/>
    </row>
    <row r="2" spans="1:8" ht="16" x14ac:dyDescent="0.2">
      <c r="A2" s="24" t="s">
        <v>7</v>
      </c>
      <c r="B2" s="24">
        <v>0.02</v>
      </c>
    </row>
    <row r="3" spans="1:8" ht="16" x14ac:dyDescent="0.2">
      <c r="A3" s="24" t="s">
        <v>8</v>
      </c>
      <c r="B3" s="24">
        <v>0.01</v>
      </c>
    </row>
    <row r="4" spans="1:8" ht="16" x14ac:dyDescent="0.2">
      <c r="A4" s="24" t="s">
        <v>9</v>
      </c>
      <c r="B4" s="24">
        <v>0.1</v>
      </c>
    </row>
    <row r="5" spans="1:8" x14ac:dyDescent="0.15">
      <c r="A5" s="25" t="s">
        <v>5</v>
      </c>
      <c r="B5" s="24">
        <v>2</v>
      </c>
    </row>
    <row r="6" spans="1:8" x14ac:dyDescent="0.15">
      <c r="A6" s="24" t="s">
        <v>10</v>
      </c>
      <c r="B6" s="24">
        <v>3</v>
      </c>
    </row>
    <row r="7" spans="1:8" ht="14" customHeight="1" x14ac:dyDescent="0.2">
      <c r="A7" s="24" t="s">
        <v>11</v>
      </c>
      <c r="B7" s="26">
        <f>alpha1+(alpha2+alpha3)*(beta*((1-EXP(-B6/beta))/B6))-alpha3*EXP(-B6/beta)</f>
        <v>5.4657438907605493E-2</v>
      </c>
      <c r="C7" s="33"/>
      <c r="D7" s="33"/>
      <c r="E7" s="33"/>
      <c r="F7" s="33"/>
      <c r="G7" s="33"/>
    </row>
    <row r="8" spans="1:8" x14ac:dyDescent="0.15">
      <c r="C8" s="33"/>
      <c r="D8" s="33"/>
      <c r="E8" s="33"/>
      <c r="F8" s="33"/>
      <c r="G8" s="33"/>
    </row>
    <row r="9" spans="1:8" x14ac:dyDescent="0.15">
      <c r="C9" s="33"/>
      <c r="D9" s="33"/>
      <c r="E9" s="33"/>
      <c r="F9" s="33"/>
      <c r="G9" s="33"/>
    </row>
    <row r="10" spans="1:8" x14ac:dyDescent="0.15">
      <c r="C10" s="24" t="str">
        <f t="shared" ref="C10:H10" si="0">"beta = "&amp;TEXT(C11,"0,0")</f>
        <v>beta = 0,3</v>
      </c>
      <c r="D10" s="24" t="str">
        <f t="shared" si="0"/>
        <v>beta = 0,7</v>
      </c>
      <c r="E10" s="24" t="str">
        <f t="shared" si="0"/>
        <v>beta = 1,0</v>
      </c>
      <c r="F10" s="24" t="str">
        <f t="shared" si="0"/>
        <v>beta = 1,3</v>
      </c>
      <c r="G10" s="24" t="str">
        <f t="shared" si="0"/>
        <v>beta = 4,0</v>
      </c>
      <c r="H10" s="24" t="str">
        <f t="shared" si="0"/>
        <v>beta = 12,0</v>
      </c>
    </row>
    <row r="11" spans="1:8" x14ac:dyDescent="0.15">
      <c r="A11" s="24" t="s">
        <v>12</v>
      </c>
      <c r="B11" s="27">
        <f>B7</f>
        <v>5.4657438907605493E-2</v>
      </c>
      <c r="C11" s="24">
        <v>0.3</v>
      </c>
      <c r="D11" s="24">
        <v>0.7</v>
      </c>
      <c r="E11" s="24">
        <v>1</v>
      </c>
      <c r="F11" s="24">
        <v>1.3</v>
      </c>
      <c r="G11" s="24">
        <v>4</v>
      </c>
      <c r="H11" s="24">
        <v>12</v>
      </c>
    </row>
    <row r="12" spans="1:8" ht="16" x14ac:dyDescent="0.2">
      <c r="B12" s="28">
        <v>1E-4</v>
      </c>
      <c r="C12" s="26">
        <f t="dataTable" ref="C12:H25" dt2D="1" dtr="1" r1="B5" r2="B6"/>
        <v>3.0014996481925432E-2</v>
      </c>
      <c r="D12" s="26">
        <v>3.0006427925177298E-2</v>
      </c>
      <c r="E12" s="26">
        <v>3.0004499683346883E-2</v>
      </c>
      <c r="F12" s="26">
        <v>3.0003461351138003E-2</v>
      </c>
      <c r="G12" s="26">
        <v>3.0001124980104071E-2</v>
      </c>
      <c r="H12" s="26">
        <v>3.0000374997210477E-2</v>
      </c>
    </row>
    <row r="13" spans="1:8" ht="16" x14ac:dyDescent="0.2">
      <c r="B13" s="28">
        <v>1</v>
      </c>
      <c r="C13" s="26">
        <v>4.8255358884815434E-2</v>
      </c>
      <c r="D13" s="26">
        <v>5.4581766549805684E-2</v>
      </c>
      <c r="E13" s="26">
        <v>5.2745317353997116E-2</v>
      </c>
      <c r="F13" s="26">
        <v>5.0401243276824395E-2</v>
      </c>
      <c r="G13" s="26">
        <v>3.9447577141441356E-2</v>
      </c>
      <c r="H13" s="26">
        <v>3.3536931226360908E-2</v>
      </c>
    </row>
    <row r="14" spans="1:8" ht="16" x14ac:dyDescent="0.2">
      <c r="A14" s="29" t="s">
        <v>13</v>
      </c>
      <c r="B14" s="28">
        <v>2</v>
      </c>
      <c r="C14" s="26">
        <v>3.6351738162143911E-2</v>
      </c>
      <c r="D14" s="26">
        <v>5.0545582231435002E-2</v>
      </c>
      <c r="E14" s="26">
        <v>5.4023031098325028E-2</v>
      </c>
      <c r="F14" s="26">
        <v>5.4677033943398921E-2</v>
      </c>
      <c r="G14" s="26">
        <v>4.5910188891957311E-2</v>
      </c>
      <c r="H14" s="26">
        <v>3.6673889083133251E-2</v>
      </c>
    </row>
    <row r="15" spans="1:8" ht="16" x14ac:dyDescent="0.2">
      <c r="B15" s="28">
        <v>3</v>
      </c>
      <c r="C15" s="26">
        <v>3.0994960607796364E-2</v>
      </c>
      <c r="D15" s="26">
        <v>4.3937017467213332E-2</v>
      </c>
      <c r="E15" s="26">
        <v>4.9862433989725265E-2</v>
      </c>
      <c r="F15" s="26">
        <v>5.2975224280259234E-2</v>
      </c>
      <c r="G15" s="26">
        <v>5.0149583657216383E-2</v>
      </c>
      <c r="H15" s="26">
        <v>3.9447577141441356E-2</v>
      </c>
    </row>
    <row r="16" spans="1:8" ht="16" x14ac:dyDescent="0.2">
      <c r="B16" s="28">
        <v>4</v>
      </c>
      <c r="C16" s="26">
        <v>2.8249824678647232E-2</v>
      </c>
      <c r="D16" s="26">
        <v>3.8856653188604262E-2</v>
      </c>
      <c r="E16" s="26">
        <v>4.5164756041686384E-2</v>
      </c>
      <c r="F16" s="26">
        <v>4.9491804518027031E-2</v>
      </c>
      <c r="G16" s="26">
        <v>5.2745317353997116E-2</v>
      </c>
      <c r="H16" s="26">
        <v>4.1891536453270609E-2</v>
      </c>
    </row>
    <row r="17" spans="2:8" ht="16" x14ac:dyDescent="0.2">
      <c r="B17" s="28">
        <v>5</v>
      </c>
      <c r="C17" s="26">
        <v>2.6599993840920079E-2</v>
      </c>
      <c r="D17" s="26">
        <v>3.5308777416711956E-2</v>
      </c>
      <c r="E17" s="26">
        <v>4.1177970466111574E-2</v>
      </c>
      <c r="F17" s="26">
        <v>4.5852880342094102E-2</v>
      </c>
      <c r="G17" s="26">
        <v>5.4137098190284255E-2</v>
      </c>
      <c r="H17" s="26">
        <v>4.4036410607038487E-2</v>
      </c>
    </row>
    <row r="18" spans="2:8" ht="16" x14ac:dyDescent="0.2">
      <c r="B18" s="28">
        <v>6</v>
      </c>
      <c r="C18" s="26">
        <v>2.5499999782548292E-2</v>
      </c>
      <c r="D18" s="26">
        <v>3.2811957980719557E-2</v>
      </c>
      <c r="E18" s="26">
        <v>3.8040014325761144E-2</v>
      </c>
      <c r="F18" s="26">
        <v>4.260758448730792E-2</v>
      </c>
      <c r="G18" s="26">
        <v>5.4657438907605493E-2</v>
      </c>
      <c r="H18" s="26">
        <v>4.5910188891957311E-2</v>
      </c>
    </row>
    <row r="19" spans="2:8" ht="16" x14ac:dyDescent="0.2">
      <c r="B19" s="28">
        <v>7</v>
      </c>
      <c r="C19" s="26">
        <v>2.4714285706586115E-2</v>
      </c>
      <c r="D19" s="26">
        <v>3.0994960607796364E-2</v>
      </c>
      <c r="E19" s="26">
        <v>3.560876794398584E-2</v>
      </c>
      <c r="F19" s="26">
        <v>3.9876213253733694E-2</v>
      </c>
      <c r="G19" s="26">
        <v>5.4556814923784655E-2</v>
      </c>
      <c r="H19" s="26">
        <v>4.7538429363500702E-2</v>
      </c>
    </row>
    <row r="20" spans="2:8" ht="16" x14ac:dyDescent="0.2">
      <c r="B20" s="28">
        <v>8</v>
      </c>
      <c r="C20" s="26">
        <v>2.4124999999726868E-2</v>
      </c>
      <c r="D20" s="26">
        <v>2.9623807264628169E-2</v>
      </c>
      <c r="E20" s="26">
        <v>3.3711841126076093E-2</v>
      </c>
      <c r="F20" s="26">
        <v>3.7624481225432514E-2</v>
      </c>
      <c r="G20" s="26">
        <v>5.4023031098325028E-2</v>
      </c>
      <c r="H20" s="26">
        <v>4.8944463456363121E-2</v>
      </c>
    </row>
    <row r="21" spans="2:8" ht="16" x14ac:dyDescent="0.2">
      <c r="B21" s="28">
        <v>9</v>
      </c>
      <c r="C21" s="26">
        <v>2.3666666666656965E-2</v>
      </c>
      <c r="D21" s="26">
        <v>2.8555272503796383E-2</v>
      </c>
      <c r="E21" s="26">
        <v>3.2208372899763603E-2</v>
      </c>
      <c r="F21" s="26">
        <v>3.5774762074897014E-2</v>
      </c>
      <c r="G21" s="26">
        <v>5.3196115454122415E-2</v>
      </c>
      <c r="H21" s="26">
        <v>5.0149583657216383E-2</v>
      </c>
    </row>
    <row r="22" spans="2:8" ht="16" x14ac:dyDescent="0.2">
      <c r="B22" s="28">
        <v>10</v>
      </c>
      <c r="C22" s="26">
        <v>2.3299999999999658E-2</v>
      </c>
      <c r="D22" s="26">
        <v>2.7699932700967784E-2</v>
      </c>
      <c r="E22" s="26">
        <v>3.0994960607796364E-2</v>
      </c>
      <c r="F22" s="26">
        <v>3.4247842178163589E-2</v>
      </c>
      <c r="G22" s="26">
        <v>5.2179760198158572E-2</v>
      </c>
      <c r="H22" s="26">
        <v>5.1173215626357862E-2</v>
      </c>
    </row>
    <row r="23" spans="2:8" ht="16" x14ac:dyDescent="0.2">
      <c r="B23" s="28">
        <v>11</v>
      </c>
      <c r="C23" s="26">
        <v>2.2999999999999989E-2</v>
      </c>
      <c r="D23" s="26">
        <v>2.6999983976543528E-2</v>
      </c>
      <c r="E23" s="26">
        <v>2.9998162812913072E-2</v>
      </c>
      <c r="F23" s="26">
        <v>3.297610654346856E-2</v>
      </c>
      <c r="G23" s="26">
        <v>5.1050099431060945E-2</v>
      </c>
      <c r="H23" s="26">
        <v>5.2033076044133597E-2</v>
      </c>
    </row>
    <row r="24" spans="2:8" ht="16" x14ac:dyDescent="0.2">
      <c r="B24" s="28">
        <v>12</v>
      </c>
      <c r="C24" s="26">
        <v>2.2749999999999999E-2</v>
      </c>
      <c r="D24" s="26">
        <v>2.6416662847563502E-2</v>
      </c>
      <c r="E24" s="26">
        <v>2.9165995923484761E-2</v>
      </c>
      <c r="F24" s="26">
        <v>3.1905701313444577E-2</v>
      </c>
      <c r="G24" s="26">
        <v>4.9862433989725265E-2</v>
      </c>
      <c r="H24" s="26">
        <v>5.2745317353997116E-2</v>
      </c>
    </row>
    <row r="25" spans="2:8" ht="16" x14ac:dyDescent="0.2">
      <c r="B25" s="28">
        <v>13</v>
      </c>
      <c r="C25" s="26">
        <v>2.2538461538461538E-2</v>
      </c>
      <c r="D25" s="26">
        <v>2.5923076012070084E-2</v>
      </c>
      <c r="E25" s="26">
        <v>2.8461293302733552E-2</v>
      </c>
      <c r="F25" s="26">
        <v>3.0994960607796367E-2</v>
      </c>
      <c r="G25" s="26">
        <v>4.8656375259446438E-2</v>
      </c>
      <c r="H25" s="26">
        <v>5.3324660478487336E-2</v>
      </c>
    </row>
  </sheetData>
  <mergeCells count="1">
    <mergeCell ref="A1:G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778F-3A83-3D48-9AF9-855E5020580E}">
  <sheetPr codeName="Sheet18"/>
  <dimension ref="A1:H29"/>
  <sheetViews>
    <sheetView showGridLines="0" workbookViewId="0">
      <selection activeCell="B12" sqref="B12"/>
    </sheetView>
  </sheetViews>
  <sheetFormatPr baseColWidth="10" defaultColWidth="8.83203125" defaultRowHeight="14" x14ac:dyDescent="0.15"/>
  <cols>
    <col min="1" max="1" width="8.83203125" style="24"/>
    <col min="2" max="2" width="9.1640625" style="24" bestFit="1" customWidth="1"/>
    <col min="3" max="16384" width="8.83203125" style="24"/>
  </cols>
  <sheetData>
    <row r="1" spans="1:8" ht="20" x14ac:dyDescent="0.25">
      <c r="A1" s="75" t="s">
        <v>23</v>
      </c>
      <c r="B1" s="75"/>
      <c r="C1" s="75"/>
      <c r="D1" s="75"/>
      <c r="E1" s="75"/>
      <c r="F1" s="75"/>
      <c r="G1" s="75"/>
    </row>
    <row r="2" spans="1:8" ht="16" x14ac:dyDescent="0.2">
      <c r="A2" s="24" t="s">
        <v>7</v>
      </c>
      <c r="B2" s="24">
        <v>0.02</v>
      </c>
    </row>
    <row r="3" spans="1:8" ht="16" x14ac:dyDescent="0.2">
      <c r="A3" s="24" t="s">
        <v>8</v>
      </c>
      <c r="B3" s="24">
        <v>-4.0000000000000001E-3</v>
      </c>
    </row>
    <row r="4" spans="1:8" ht="16" x14ac:dyDescent="0.2">
      <c r="A4" s="24" t="s">
        <v>9</v>
      </c>
      <c r="B4" s="24">
        <v>0.1</v>
      </c>
    </row>
    <row r="5" spans="1:8" x14ac:dyDescent="0.15">
      <c r="A5" s="25" t="s">
        <v>5</v>
      </c>
      <c r="B5" s="24">
        <v>1.5</v>
      </c>
    </row>
    <row r="6" spans="1:8" x14ac:dyDescent="0.15">
      <c r="A6" s="24" t="s">
        <v>10</v>
      </c>
      <c r="B6" s="24">
        <v>3</v>
      </c>
    </row>
    <row r="7" spans="1:8" ht="14" customHeight="1" x14ac:dyDescent="0.2">
      <c r="A7" s="24" t="s">
        <v>11</v>
      </c>
      <c r="B7" s="26">
        <f>alpha1+(alpha2+alpha3)*(beta*((1-EXP(-B6/beta))/B6))-alpha3*EXP(-B6/beta)</f>
        <v>4.7970378080981327E-2</v>
      </c>
      <c r="C7" s="33"/>
      <c r="D7" s="33"/>
      <c r="E7" s="33"/>
      <c r="F7" s="33"/>
      <c r="G7" s="30"/>
    </row>
    <row r="8" spans="1:8" x14ac:dyDescent="0.15">
      <c r="C8" s="33"/>
      <c r="D8" s="33"/>
      <c r="E8" s="33"/>
      <c r="F8" s="33"/>
      <c r="G8" s="30"/>
    </row>
    <row r="9" spans="1:8" x14ac:dyDescent="0.15">
      <c r="C9" s="30"/>
      <c r="D9" s="30"/>
      <c r="E9" s="30"/>
      <c r="F9" s="30"/>
      <c r="G9" s="30"/>
    </row>
    <row r="10" spans="1:8" ht="26" x14ac:dyDescent="0.15">
      <c r="C10" s="31" t="str">
        <f>"alpha3="&amp;TEXT(C11,"0,0")</f>
        <v>alpha3=-0,4</v>
      </c>
      <c r="D10" s="31" t="str">
        <f t="shared" ref="D10:G10" si="0">"alpha3="&amp;TEXT(D11,"0,0")</f>
        <v>alpha3=0,0</v>
      </c>
      <c r="E10" s="31" t="str">
        <f t="shared" si="0"/>
        <v>alpha3=0,4</v>
      </c>
      <c r="F10" s="31" t="str">
        <f t="shared" si="0"/>
        <v>alpha3=0,6</v>
      </c>
      <c r="G10" s="31" t="str">
        <f t="shared" si="0"/>
        <v>alpha3=0,8</v>
      </c>
    </row>
    <row r="11" spans="1:8" x14ac:dyDescent="0.15">
      <c r="A11" s="24" t="s">
        <v>14</v>
      </c>
      <c r="B11" s="27">
        <f>B7</f>
        <v>4.7970378080981327E-2</v>
      </c>
      <c r="C11" s="32">
        <v>-0.4</v>
      </c>
      <c r="D11" s="32">
        <v>0</v>
      </c>
      <c r="E11" s="32">
        <v>0.4</v>
      </c>
      <c r="F11" s="32">
        <v>0.6</v>
      </c>
      <c r="G11" s="32">
        <v>0.8</v>
      </c>
    </row>
    <row r="12" spans="1:8" ht="16" x14ac:dyDescent="0.2">
      <c r="B12" s="28">
        <v>9.9999999999999995E-7</v>
      </c>
      <c r="C12" s="26">
        <f t="dataTable" ref="C12:G25" dt2D="1" dtr="1" r1="B4" r2="B6"/>
        <v>1.5999867970541537E-2</v>
      </c>
      <c r="D12" s="26">
        <v>1.6000001333040786E-2</v>
      </c>
      <c r="E12" s="26">
        <v>1.6000134695540069E-2</v>
      </c>
      <c r="F12" s="26">
        <v>1.6000201376789702E-2</v>
      </c>
      <c r="G12" s="26">
        <v>1.6000268058039335E-2</v>
      </c>
      <c r="H12" s="26"/>
    </row>
    <row r="13" spans="1:8" ht="16" x14ac:dyDescent="0.2">
      <c r="B13" s="28">
        <v>1</v>
      </c>
      <c r="C13" s="26">
        <v>-6.9502378253212427E-2</v>
      </c>
      <c r="D13" s="26">
        <v>1.7080502714195554E-2</v>
      </c>
      <c r="E13" s="26">
        <v>0.10366338368160355</v>
      </c>
      <c r="F13" s="26">
        <v>0.14695482416530753</v>
      </c>
      <c r="G13" s="26">
        <v>0.19024626464901151</v>
      </c>
      <c r="H13" s="26"/>
    </row>
    <row r="14" spans="1:8" ht="16" x14ac:dyDescent="0.2">
      <c r="A14" s="29" t="s">
        <v>13</v>
      </c>
      <c r="B14" s="28">
        <v>2</v>
      </c>
      <c r="C14" s="26">
        <v>-9.769121190464411E-2</v>
      </c>
      <c r="D14" s="26">
        <v>1.7790791414347182E-2</v>
      </c>
      <c r="E14" s="26">
        <v>0.13327279473333845</v>
      </c>
      <c r="F14" s="26">
        <v>0.19101379639283411</v>
      </c>
      <c r="G14" s="26">
        <v>0.24875479805232975</v>
      </c>
      <c r="H14" s="26"/>
    </row>
    <row r="15" spans="1:8" ht="16" x14ac:dyDescent="0.2">
      <c r="B15" s="28">
        <v>3</v>
      </c>
      <c r="C15" s="26">
        <v>-0.10052815949155917</v>
      </c>
      <c r="D15" s="26">
        <v>1.8270670566473225E-2</v>
      </c>
      <c r="E15" s="26">
        <v>0.13706950062450562</v>
      </c>
      <c r="F15" s="26">
        <v>0.19646891565352181</v>
      </c>
      <c r="G15" s="26">
        <v>0.255868330682538</v>
      </c>
      <c r="H15" s="26"/>
    </row>
    <row r="16" spans="1:8" ht="16" x14ac:dyDescent="0.2">
      <c r="B16" s="28">
        <v>4</v>
      </c>
      <c r="C16" s="26">
        <v>-9.3179876650624938E-2</v>
      </c>
      <c r="D16" s="26">
        <v>1.8604225176834202E-2</v>
      </c>
      <c r="E16" s="26">
        <v>0.13038832700429334</v>
      </c>
      <c r="F16" s="26">
        <v>0.1862803779180229</v>
      </c>
      <c r="G16" s="26">
        <v>0.24217242883175255</v>
      </c>
      <c r="H16" s="26"/>
    </row>
    <row r="17" spans="2:8" ht="16" x14ac:dyDescent="0.2">
      <c r="B17" s="28">
        <v>5</v>
      </c>
      <c r="C17" s="26">
        <v>-8.2606714667412054E-2</v>
      </c>
      <c r="D17" s="26">
        <v>1.8842808792016705E-2</v>
      </c>
      <c r="E17" s="26">
        <v>0.12029233225144545</v>
      </c>
      <c r="F17" s="26">
        <v>0.17101709398115983</v>
      </c>
      <c r="G17" s="26">
        <v>0.22174185571087424</v>
      </c>
      <c r="H17" s="26"/>
    </row>
    <row r="18" spans="2:8" ht="16" x14ac:dyDescent="0.2">
      <c r="B18" s="28">
        <v>6</v>
      </c>
      <c r="C18" s="26">
        <v>-7.1823864916744182E-2</v>
      </c>
      <c r="D18" s="26">
        <v>1.9018315638888734E-2</v>
      </c>
      <c r="E18" s="26">
        <v>0.10986049619452165</v>
      </c>
      <c r="F18" s="26">
        <v>0.15528158647233808</v>
      </c>
      <c r="G18" s="26">
        <v>0.20070267675015455</v>
      </c>
      <c r="H18" s="26"/>
    </row>
    <row r="19" spans="2:8" ht="16" x14ac:dyDescent="0.2">
      <c r="B19" s="28">
        <v>7</v>
      </c>
      <c r="C19" s="26">
        <v>-6.1995923707086752E-2</v>
      </c>
      <c r="D19" s="26">
        <v>1.9150917339329852E-2</v>
      </c>
      <c r="E19" s="26">
        <v>0.10029775838574648</v>
      </c>
      <c r="F19" s="26">
        <v>0.14087117890895476</v>
      </c>
      <c r="G19" s="26">
        <v>0.1814445994321631</v>
      </c>
      <c r="H19" s="26"/>
    </row>
    <row r="20" spans="2:8" ht="16" x14ac:dyDescent="0.2">
      <c r="B20" s="28">
        <v>8</v>
      </c>
      <c r="C20" s="26">
        <v>-5.3453102790434692E-2</v>
      </c>
      <c r="D20" s="26">
        <v>1.9253620962495374E-2</v>
      </c>
      <c r="E20" s="26">
        <v>9.1960344715425441E-2</v>
      </c>
      <c r="F20" s="26">
        <v>0.12831370659189045</v>
      </c>
      <c r="G20" s="26">
        <v>0.16466706846835549</v>
      </c>
      <c r="H20" s="26"/>
    </row>
    <row r="21" spans="2:8" ht="16" x14ac:dyDescent="0.2">
      <c r="B21" s="28">
        <v>9</v>
      </c>
      <c r="C21" s="26">
        <v>-4.6174929816104576E-2</v>
      </c>
      <c r="D21" s="26">
        <v>1.9334985834784445E-2</v>
      </c>
      <c r="E21" s="26">
        <v>8.4844901485673474E-2</v>
      </c>
      <c r="F21" s="26">
        <v>0.11759985931111798</v>
      </c>
      <c r="G21" s="26">
        <v>0.15035481713656249</v>
      </c>
      <c r="H21" s="26"/>
    </row>
    <row r="22" spans="2:8" ht="16" x14ac:dyDescent="0.2">
      <c r="B22" s="28">
        <v>10</v>
      </c>
      <c r="C22" s="26">
        <v>-4.0013824871102895E-2</v>
      </c>
      <c r="D22" s="26">
        <v>1.9400763580280804E-2</v>
      </c>
      <c r="E22" s="26">
        <v>7.8815352031664496E-2</v>
      </c>
      <c r="F22" s="26">
        <v>0.10852264625735634</v>
      </c>
      <c r="G22" s="26">
        <v>0.13822994048304818</v>
      </c>
      <c r="H22" s="26"/>
    </row>
    <row r="23" spans="2:8" ht="16" x14ac:dyDescent="0.2">
      <c r="B23" s="28">
        <v>11</v>
      </c>
      <c r="C23" s="26">
        <v>-3.4793556340798538E-2</v>
      </c>
      <c r="D23" s="26">
        <v>1.9454901850170837E-2</v>
      </c>
      <c r="E23" s="26">
        <v>7.3703360041140212E-2</v>
      </c>
      <c r="F23" s="26">
        <v>0.1008275891366249</v>
      </c>
      <c r="G23" s="26">
        <v>0.12795181823210958</v>
      </c>
      <c r="H23" s="26"/>
    </row>
    <row r="24" spans="2:8" ht="16" x14ac:dyDescent="0.2">
      <c r="B24" s="28">
        <v>12</v>
      </c>
      <c r="C24" s="26">
        <v>-3.0348874086129914E-2</v>
      </c>
      <c r="D24" s="26">
        <v>1.9500167731313953E-2</v>
      </c>
      <c r="E24" s="26">
        <v>6.9349209548757826E-2</v>
      </c>
      <c r="F24" s="26">
        <v>9.4273730457479749E-2</v>
      </c>
      <c r="G24" s="26">
        <v>0.11919825136620169</v>
      </c>
      <c r="H24" s="26"/>
    </row>
    <row r="25" spans="2:8" ht="16" x14ac:dyDescent="0.2">
      <c r="B25" s="28">
        <v>13</v>
      </c>
      <c r="C25" s="26">
        <v>-2.6538463040145496E-2</v>
      </c>
      <c r="D25" s="26">
        <v>1.9538541030271982E-2</v>
      </c>
      <c r="E25" s="26">
        <v>6.5615545100689468E-2</v>
      </c>
      <c r="F25" s="26">
        <v>8.8654047135898209E-2</v>
      </c>
      <c r="G25" s="26">
        <v>0.11169254917110695</v>
      </c>
      <c r="H25" s="26"/>
    </row>
    <row r="28" spans="2:8" x14ac:dyDescent="0.15">
      <c r="B28" s="24" t="s">
        <v>15</v>
      </c>
    </row>
    <row r="29" spans="2:8" x14ac:dyDescent="0.15">
      <c r="B29" s="24" t="s">
        <v>24</v>
      </c>
    </row>
  </sheetData>
  <mergeCells count="1">
    <mergeCell ref="A1:G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BD4A-A7DC-BF4E-845A-6513F0048F3A}">
  <sheetPr codeName="Sheet17"/>
  <dimension ref="A1:T147"/>
  <sheetViews>
    <sheetView showGridLines="0" tabSelected="1" zoomScaleNormal="130" workbookViewId="0">
      <selection activeCell="G23" sqref="G23"/>
    </sheetView>
  </sheetViews>
  <sheetFormatPr baseColWidth="10" defaultColWidth="8.83203125" defaultRowHeight="14" x14ac:dyDescent="0.15"/>
  <cols>
    <col min="1" max="1" width="13" style="1" customWidth="1"/>
    <col min="2" max="2" width="10.6640625" style="1" bestFit="1" customWidth="1"/>
    <col min="3" max="3" width="10.5" style="1" bestFit="1" customWidth="1"/>
    <col min="4" max="4" width="10.6640625" style="1" bestFit="1" customWidth="1"/>
    <col min="5" max="5" width="9" style="1" customWidth="1"/>
    <col min="6" max="6" width="14.5" style="1" customWidth="1"/>
    <col min="7" max="7" width="15.6640625" style="1" customWidth="1"/>
    <col min="8" max="8" width="10.1640625" style="1" customWidth="1"/>
    <col min="9" max="9" width="9.5" style="1" bestFit="1" customWidth="1"/>
    <col min="10" max="11" width="14" style="1" bestFit="1" customWidth="1"/>
    <col min="12" max="12" width="8.83203125" style="1"/>
    <col min="13" max="13" width="10.6640625" style="1" customWidth="1"/>
    <col min="14" max="17" width="8.83203125" style="1"/>
    <col min="18" max="20" width="9" style="1" bestFit="1" customWidth="1"/>
    <col min="21" max="16384" width="8.83203125" style="1"/>
  </cols>
  <sheetData>
    <row r="1" spans="1:13" ht="36.5" customHeight="1" thickBot="1" x14ac:dyDescent="0.25">
      <c r="A1" s="76" t="s">
        <v>178</v>
      </c>
      <c r="B1" s="77"/>
      <c r="C1" s="77"/>
      <c r="D1" s="77"/>
      <c r="E1" s="77"/>
      <c r="F1" s="77"/>
      <c r="G1" s="77"/>
      <c r="H1" s="77"/>
      <c r="I1" s="77"/>
      <c r="J1" s="77"/>
    </row>
    <row r="2" spans="1:13" ht="16" x14ac:dyDescent="0.2">
      <c r="A2" s="78" t="s">
        <v>179</v>
      </c>
      <c r="B2" s="78"/>
      <c r="C2" s="46">
        <f>DATE(1989,3,31)</f>
        <v>32598</v>
      </c>
      <c r="G2" s="1" t="s">
        <v>180</v>
      </c>
      <c r="K2" s="71" t="s">
        <v>185</v>
      </c>
    </row>
    <row r="3" spans="1:13" ht="16" x14ac:dyDescent="0.2">
      <c r="G3" s="1" t="s">
        <v>7</v>
      </c>
      <c r="H3" s="47">
        <v>8.4126880439278573E-2</v>
      </c>
      <c r="J3" s="1" t="s">
        <v>7</v>
      </c>
      <c r="K3" s="72">
        <v>0.1</v>
      </c>
    </row>
    <row r="4" spans="1:13" ht="16" x14ac:dyDescent="0.2">
      <c r="G4" s="1" t="s">
        <v>8</v>
      </c>
      <c r="H4" s="47">
        <v>1.8187112070057695E-3</v>
      </c>
      <c r="J4" s="1" t="s">
        <v>8</v>
      </c>
      <c r="K4" s="72">
        <v>-0.05</v>
      </c>
    </row>
    <row r="5" spans="1:13" ht="16" x14ac:dyDescent="0.2">
      <c r="G5" s="1" t="s">
        <v>9</v>
      </c>
      <c r="H5" s="47">
        <v>3.0968969627833937E-2</v>
      </c>
      <c r="J5" s="1" t="s">
        <v>9</v>
      </c>
      <c r="K5" s="72">
        <v>0.13</v>
      </c>
    </row>
    <row r="6" spans="1:13" ht="16" x14ac:dyDescent="0.2">
      <c r="G6" s="1" t="s">
        <v>42</v>
      </c>
      <c r="H6" s="12">
        <v>1.6410789805340553E-2</v>
      </c>
      <c r="J6" s="1" t="s">
        <v>42</v>
      </c>
      <c r="K6" s="72">
        <v>0.5</v>
      </c>
    </row>
    <row r="7" spans="1:13" ht="18" x14ac:dyDescent="0.25">
      <c r="G7" s="48" t="s">
        <v>43</v>
      </c>
      <c r="H7" s="47">
        <v>1.4963179981531396</v>
      </c>
      <c r="J7" s="48" t="s">
        <v>43</v>
      </c>
      <c r="K7" s="72">
        <v>2</v>
      </c>
    </row>
    <row r="8" spans="1:13" ht="19" thickBot="1" x14ac:dyDescent="0.3">
      <c r="G8" s="48" t="s">
        <v>44</v>
      </c>
      <c r="H8" s="12">
        <v>0.22854334513218016</v>
      </c>
      <c r="J8" s="48" t="s">
        <v>44</v>
      </c>
      <c r="K8" s="73">
        <v>1</v>
      </c>
    </row>
    <row r="10" spans="1:13" x14ac:dyDescent="0.15">
      <c r="G10" s="1" t="s">
        <v>183</v>
      </c>
      <c r="H10" s="68" cm="1">
        <f t="array" ref="H10">SUM((F15:F141-G15:G141)^2)</f>
        <v>7.7957772199373156E-5</v>
      </c>
    </row>
    <row r="11" spans="1:13" x14ac:dyDescent="0.15">
      <c r="H11" s="7"/>
    </row>
    <row r="12" spans="1:13" x14ac:dyDescent="0.15">
      <c r="G12" s="7"/>
    </row>
    <row r="13" spans="1:13" x14ac:dyDescent="0.15">
      <c r="A13" s="1" t="s">
        <v>181</v>
      </c>
      <c r="H13" s="49"/>
    </row>
    <row r="14" spans="1:13" s="51" customFormat="1" ht="45" x14ac:dyDescent="0.15">
      <c r="A14" s="50" t="s">
        <v>177</v>
      </c>
      <c r="B14" s="50" t="s">
        <v>176</v>
      </c>
      <c r="C14" s="50" t="s">
        <v>175</v>
      </c>
      <c r="D14" s="51" t="s">
        <v>18</v>
      </c>
      <c r="E14" s="50" t="s">
        <v>174</v>
      </c>
      <c r="F14" s="50" t="s">
        <v>173</v>
      </c>
      <c r="G14" s="66" t="s">
        <v>45</v>
      </c>
      <c r="H14" s="57" t="s">
        <v>10</v>
      </c>
      <c r="I14" s="57" t="s">
        <v>11</v>
      </c>
      <c r="J14" s="50"/>
      <c r="L14" s="50"/>
      <c r="M14" s="50"/>
    </row>
    <row r="15" spans="1:13" x14ac:dyDescent="0.15">
      <c r="A15" s="1" t="s">
        <v>46</v>
      </c>
      <c r="B15" s="46">
        <v>32628</v>
      </c>
      <c r="C15" s="52">
        <v>7.125</v>
      </c>
      <c r="D15" s="1">
        <v>102.81578038674033</v>
      </c>
      <c r="E15" s="53">
        <f t="shared" ref="E15:E78" si="0">YEARFRAC($C$2,B15,1)</f>
        <v>8.2191780821917804E-2</v>
      </c>
      <c r="F15" s="1">
        <v>8.7303280123232394E-2</v>
      </c>
      <c r="G15" s="67">
        <f t="shared" ref="G15:G28" si="1">$H$3+($H$4+$H$5)*$H$7*((1-EXP(-E15/$H$7))/E15)-$H$5*EXP(-E15/$H$7)+$H$6*($H$8*((1-EXP(-E15/$H$8))/E15)-EXP(-E15/$H$8))</f>
        <v>8.9046922396362513E-2</v>
      </c>
      <c r="H15" s="58">
        <v>0.12330000000000001</v>
      </c>
      <c r="I15" s="59">
        <f>$H$3+($H$4+$H$5)*$H$7*((1-EXP(-H15/$H$7))/H15)-$H$5*EXP(-H15/$H$7)+$H$6*($H$8*((1-EXP(-H15/$H$8))/H15)-EXP(-H15/$H$8))</f>
        <v>9.0195842903985926E-2</v>
      </c>
    </row>
    <row r="16" spans="1:13" x14ac:dyDescent="0.15">
      <c r="A16" s="1" t="s">
        <v>47</v>
      </c>
      <c r="B16" s="46">
        <v>32643</v>
      </c>
      <c r="C16" s="52">
        <v>6.875</v>
      </c>
      <c r="D16" s="1">
        <v>102.3016229281768</v>
      </c>
      <c r="E16" s="53">
        <f t="shared" si="0"/>
        <v>0.12328767123287671</v>
      </c>
      <c r="F16" s="1">
        <v>8.882576763598847E-2</v>
      </c>
      <c r="G16" s="67">
        <f t="shared" si="1"/>
        <v>9.0195531127835071E-2</v>
      </c>
      <c r="H16" s="54"/>
    </row>
    <row r="17" spans="1:8" x14ac:dyDescent="0.15">
      <c r="A17" s="1" t="s">
        <v>48</v>
      </c>
      <c r="B17" s="46">
        <v>32643</v>
      </c>
      <c r="C17" s="52">
        <v>9.25</v>
      </c>
      <c r="D17" s="1">
        <v>103.44388812154696</v>
      </c>
      <c r="E17" s="53">
        <f t="shared" si="0"/>
        <v>0.12328767123287671</v>
      </c>
      <c r="F17" s="1">
        <v>9.1444400025924216E-2</v>
      </c>
      <c r="G17" s="67">
        <f t="shared" si="1"/>
        <v>9.0195531127835071E-2</v>
      </c>
      <c r="H17" s="54"/>
    </row>
    <row r="18" spans="1:8" x14ac:dyDescent="0.15">
      <c r="A18" s="1" t="s">
        <v>49</v>
      </c>
      <c r="B18" s="46">
        <v>32643</v>
      </c>
      <c r="C18" s="52">
        <v>11.75</v>
      </c>
      <c r="D18" s="1">
        <v>104.66436464088397</v>
      </c>
      <c r="E18" s="53">
        <f t="shared" si="0"/>
        <v>0.12328767123287671</v>
      </c>
      <c r="F18" s="1">
        <v>9.2729358519170704E-2</v>
      </c>
      <c r="G18" s="67">
        <f t="shared" si="1"/>
        <v>9.0195531127835071E-2</v>
      </c>
      <c r="H18" s="54"/>
    </row>
    <row r="19" spans="1:8" x14ac:dyDescent="0.15">
      <c r="A19" s="1" t="s">
        <v>50</v>
      </c>
      <c r="B19" s="46">
        <v>32659</v>
      </c>
      <c r="C19" s="52">
        <v>8</v>
      </c>
      <c r="D19" s="1">
        <v>102.44059065934066</v>
      </c>
      <c r="E19" s="53">
        <f t="shared" si="0"/>
        <v>0.16712328767123288</v>
      </c>
      <c r="F19" s="1">
        <v>9.0163331218571161E-2</v>
      </c>
      <c r="G19" s="67">
        <f t="shared" si="1"/>
        <v>9.1195570496548389E-2</v>
      </c>
      <c r="H19" s="54"/>
    </row>
    <row r="20" spans="1:8" x14ac:dyDescent="0.15">
      <c r="A20" s="1" t="s">
        <v>51</v>
      </c>
      <c r="B20" s="46">
        <v>32689</v>
      </c>
      <c r="C20" s="52">
        <v>7.375</v>
      </c>
      <c r="D20" s="1">
        <v>101.36481353591161</v>
      </c>
      <c r="E20" s="53">
        <f t="shared" si="0"/>
        <v>0.24931506849315069</v>
      </c>
      <c r="F20" s="1">
        <v>9.0073624606142405E-2</v>
      </c>
      <c r="G20" s="67">
        <f t="shared" si="1"/>
        <v>9.2590158419034868E-2</v>
      </c>
      <c r="H20" s="54"/>
    </row>
    <row r="21" spans="1:8" x14ac:dyDescent="0.15">
      <c r="A21" s="1" t="s">
        <v>52</v>
      </c>
      <c r="B21" s="46">
        <v>32689</v>
      </c>
      <c r="C21" s="52">
        <v>9.625</v>
      </c>
      <c r="D21" s="1">
        <v>102.45545580110497</v>
      </c>
      <c r="E21" s="53">
        <f t="shared" si="0"/>
        <v>0.24931506849315069</v>
      </c>
      <c r="F21" s="1">
        <v>9.0430796965363422E-2</v>
      </c>
      <c r="G21" s="67">
        <f t="shared" si="1"/>
        <v>9.2590158419034868E-2</v>
      </c>
      <c r="H21" s="54"/>
    </row>
    <row r="22" spans="1:8" x14ac:dyDescent="0.15">
      <c r="A22" s="1" t="s">
        <v>53</v>
      </c>
      <c r="B22" s="46">
        <v>32704</v>
      </c>
      <c r="C22" s="52">
        <v>14.5</v>
      </c>
      <c r="D22" s="1">
        <v>104.34789364640883</v>
      </c>
      <c r="E22" s="53">
        <f t="shared" si="0"/>
        <v>0.29041095890410956</v>
      </c>
      <c r="F22" s="1">
        <v>9.3792867767066676E-2</v>
      </c>
      <c r="G22" s="67">
        <f t="shared" si="1"/>
        <v>9.3108301321813677E-2</v>
      </c>
      <c r="H22" s="54"/>
    </row>
    <row r="23" spans="1:8" x14ac:dyDescent="0.15">
      <c r="A23" s="1" t="s">
        <v>54</v>
      </c>
      <c r="B23" s="46">
        <v>32720</v>
      </c>
      <c r="C23" s="52">
        <v>7.625</v>
      </c>
      <c r="D23" s="1">
        <v>100.64899861878453</v>
      </c>
      <c r="E23" s="53">
        <f t="shared" si="0"/>
        <v>0.33424657534246577</v>
      </c>
      <c r="F23" s="1">
        <v>9.1789549484400088E-2</v>
      </c>
      <c r="G23" s="67">
        <f t="shared" si="1"/>
        <v>9.3561248717548243E-2</v>
      </c>
      <c r="H23" s="54"/>
    </row>
    <row r="24" spans="1:8" x14ac:dyDescent="0.15">
      <c r="A24" s="1" t="s">
        <v>55</v>
      </c>
      <c r="B24" s="46">
        <v>32735</v>
      </c>
      <c r="C24" s="52">
        <v>6.625</v>
      </c>
      <c r="D24" s="1">
        <v>99.773998618784532</v>
      </c>
      <c r="E24" s="53">
        <f t="shared" si="0"/>
        <v>0.37534246575342467</v>
      </c>
      <c r="F24" s="1">
        <v>9.2046235130270521E-2</v>
      </c>
      <c r="G24" s="67">
        <f t="shared" si="1"/>
        <v>9.390989118909629E-2</v>
      </c>
      <c r="H24" s="54"/>
    </row>
    <row r="25" spans="1:8" x14ac:dyDescent="0.15">
      <c r="A25" s="1" t="s">
        <v>56</v>
      </c>
      <c r="B25" s="46">
        <v>32735</v>
      </c>
      <c r="C25" s="52">
        <v>13.875</v>
      </c>
      <c r="D25" s="1">
        <v>103.21771408839778</v>
      </c>
      <c r="E25" s="53">
        <f t="shared" si="0"/>
        <v>0.37534246575342467</v>
      </c>
      <c r="F25" s="1">
        <v>9.3564595310695942E-2</v>
      </c>
      <c r="G25" s="67">
        <f t="shared" si="1"/>
        <v>9.390989118909629E-2</v>
      </c>
      <c r="H25" s="54"/>
    </row>
    <row r="26" spans="1:8" x14ac:dyDescent="0.15">
      <c r="A26" s="1" t="s">
        <v>57</v>
      </c>
      <c r="B26" s="46">
        <v>32751</v>
      </c>
      <c r="C26" s="52">
        <v>7.75</v>
      </c>
      <c r="D26" s="1">
        <v>99.965353260869563</v>
      </c>
      <c r="E26" s="53">
        <f t="shared" si="0"/>
        <v>0.41917808219178082</v>
      </c>
      <c r="F26" s="1">
        <v>9.2218521951878268E-2</v>
      </c>
      <c r="G26" s="67">
        <f t="shared" si="1"/>
        <v>9.4216258698268052E-2</v>
      </c>
      <c r="H26" s="54"/>
    </row>
    <row r="27" spans="1:8" x14ac:dyDescent="0.15">
      <c r="A27" s="1" t="s">
        <v>58</v>
      </c>
      <c r="B27" s="46">
        <v>32781</v>
      </c>
      <c r="C27" s="52">
        <v>8.5</v>
      </c>
      <c r="D27" s="1">
        <v>99.4375</v>
      </c>
      <c r="E27" s="53">
        <f t="shared" si="0"/>
        <v>0.50136986301369868</v>
      </c>
      <c r="F27" s="1">
        <v>9.4524728794797244E-2</v>
      </c>
      <c r="G27" s="67">
        <f t="shared" si="1"/>
        <v>9.4651973162484207E-2</v>
      </c>
      <c r="H27" s="54"/>
    </row>
    <row r="28" spans="1:8" x14ac:dyDescent="0.15">
      <c r="A28" s="1" t="s">
        <v>59</v>
      </c>
      <c r="B28" s="46">
        <v>32781</v>
      </c>
      <c r="C28" s="52">
        <v>9.375</v>
      </c>
      <c r="D28" s="1">
        <v>99.8125</v>
      </c>
      <c r="E28" s="53">
        <f t="shared" si="0"/>
        <v>0.50136986301369868</v>
      </c>
      <c r="F28" s="1">
        <v>9.5411906954528433E-2</v>
      </c>
      <c r="G28" s="67">
        <f t="shared" si="1"/>
        <v>9.4651973162484207E-2</v>
      </c>
      <c r="H28" s="54"/>
    </row>
    <row r="29" spans="1:8" x14ac:dyDescent="0.15">
      <c r="A29" s="1" t="s">
        <v>60</v>
      </c>
      <c r="B29" s="46">
        <v>32796</v>
      </c>
      <c r="C29" s="52">
        <v>11.875</v>
      </c>
      <c r="D29" s="1">
        <v>106.47939560439561</v>
      </c>
      <c r="E29" s="53">
        <f t="shared" si="0"/>
        <v>0.54246575342465753</v>
      </c>
      <c r="F29" s="1">
        <v>9.6280820158656022E-2</v>
      </c>
      <c r="G29" s="67">
        <f t="shared" ref="G29:G79" si="2">$H$3+($H$4+$H$5)*$H$7*((1-EXP(-E29/$H$7))/E29)-$H$5*EXP(-E29/$H$7)+$H$6*($H$8*((1-EXP(-E29/$H$8))/E29)-EXP(-E29/$H$8))</f>
        <v>9.4818491318209422E-2</v>
      </c>
      <c r="H29" s="54"/>
    </row>
    <row r="30" spans="1:8" x14ac:dyDescent="0.15">
      <c r="A30" s="1" t="s">
        <v>61</v>
      </c>
      <c r="B30" s="46">
        <v>32812</v>
      </c>
      <c r="C30" s="52">
        <v>7.875</v>
      </c>
      <c r="D30" s="1">
        <v>102.25362569060773</v>
      </c>
      <c r="E30" s="53">
        <f t="shared" si="0"/>
        <v>0.58630136986301373</v>
      </c>
      <c r="F30" s="1">
        <v>9.4885578967587564E-2</v>
      </c>
      <c r="G30" s="67">
        <f t="shared" si="2"/>
        <v>9.4967710831467156E-2</v>
      </c>
      <c r="H30" s="54"/>
    </row>
    <row r="31" spans="1:8" x14ac:dyDescent="0.15">
      <c r="A31" s="1" t="s">
        <v>62</v>
      </c>
      <c r="B31" s="46">
        <v>32827</v>
      </c>
      <c r="C31" s="52">
        <v>6.375</v>
      </c>
      <c r="D31" s="1">
        <v>100.42627762430939</v>
      </c>
      <c r="E31" s="53">
        <f t="shared" si="0"/>
        <v>0.62739726027397258</v>
      </c>
      <c r="F31" s="1">
        <v>9.450714168221426E-2</v>
      </c>
      <c r="G31" s="67">
        <f t="shared" si="2"/>
        <v>9.508603176047481E-2</v>
      </c>
      <c r="H31" s="54"/>
    </row>
    <row r="32" spans="1:8" x14ac:dyDescent="0.15">
      <c r="A32" s="1" t="s">
        <v>63</v>
      </c>
      <c r="B32" s="46">
        <v>32827</v>
      </c>
      <c r="C32" s="52">
        <v>10.75</v>
      </c>
      <c r="D32" s="1">
        <v>104.56992403314916</v>
      </c>
      <c r="E32" s="53">
        <f t="shared" si="0"/>
        <v>0.62739726027397258</v>
      </c>
      <c r="F32" s="1">
        <v>9.588223864757886E-2</v>
      </c>
      <c r="G32" s="67">
        <f t="shared" si="2"/>
        <v>9.508603176047481E-2</v>
      </c>
      <c r="H32" s="54"/>
    </row>
    <row r="33" spans="1:8" x14ac:dyDescent="0.15">
      <c r="A33" s="1" t="s">
        <v>64</v>
      </c>
      <c r="B33" s="46">
        <v>32827</v>
      </c>
      <c r="C33" s="52">
        <v>12.75</v>
      </c>
      <c r="D33" s="1">
        <v>106.60255524861878</v>
      </c>
      <c r="E33" s="53">
        <f t="shared" si="0"/>
        <v>0.62739726027397258</v>
      </c>
      <c r="F33" s="1">
        <v>9.4158570753686055E-2</v>
      </c>
      <c r="G33" s="67">
        <f t="shared" si="2"/>
        <v>9.508603176047481E-2</v>
      </c>
      <c r="H33" s="54"/>
    </row>
    <row r="34" spans="1:8" x14ac:dyDescent="0.15">
      <c r="A34" s="1" t="s">
        <v>65</v>
      </c>
      <c r="B34" s="46">
        <v>32842</v>
      </c>
      <c r="C34" s="52">
        <v>7.75</v>
      </c>
      <c r="D34" s="1">
        <v>101.27796961325967</v>
      </c>
      <c r="E34" s="53">
        <f t="shared" si="0"/>
        <v>0.66849315068493154</v>
      </c>
      <c r="F34" s="1">
        <v>9.5328016200134438E-2</v>
      </c>
      <c r="G34" s="67">
        <f t="shared" si="2"/>
        <v>9.5187427480518672E-2</v>
      </c>
      <c r="H34" s="54"/>
    </row>
    <row r="35" spans="1:8" x14ac:dyDescent="0.15">
      <c r="A35" s="1" t="s">
        <v>66</v>
      </c>
      <c r="B35" s="46">
        <v>32873</v>
      </c>
      <c r="C35" s="52">
        <v>7.875</v>
      </c>
      <c r="D35" s="1">
        <v>100.5203729281768</v>
      </c>
      <c r="E35" s="53">
        <f t="shared" si="0"/>
        <v>0.75342465753424659</v>
      </c>
      <c r="F35" s="1">
        <v>9.6459617202362902E-2</v>
      </c>
      <c r="G35" s="67">
        <f t="shared" si="2"/>
        <v>9.5356038708742499E-2</v>
      </c>
      <c r="H35" s="54"/>
    </row>
    <row r="36" spans="1:8" x14ac:dyDescent="0.15">
      <c r="A36" s="1" t="s">
        <v>67</v>
      </c>
      <c r="B36" s="46">
        <v>32873</v>
      </c>
      <c r="C36" s="52">
        <v>8.375</v>
      </c>
      <c r="D36" s="1">
        <v>100.98843232044199</v>
      </c>
      <c r="E36" s="53">
        <f t="shared" si="0"/>
        <v>0.75342465753424659</v>
      </c>
      <c r="F36" s="1">
        <v>9.6586645211546848E-2</v>
      </c>
      <c r="G36" s="67">
        <f t="shared" si="2"/>
        <v>9.5356038708742499E-2</v>
      </c>
      <c r="H36" s="54"/>
    </row>
    <row r="37" spans="1:8" x14ac:dyDescent="0.15">
      <c r="A37" s="1" t="s">
        <v>68</v>
      </c>
      <c r="B37" s="46">
        <v>32888</v>
      </c>
      <c r="C37" s="52">
        <v>10.5</v>
      </c>
      <c r="D37" s="1">
        <v>102.61291436464089</v>
      </c>
      <c r="E37" s="53">
        <f t="shared" si="0"/>
        <v>0.79452054794520544</v>
      </c>
      <c r="F37" s="1">
        <v>9.6460964420496412E-2</v>
      </c>
      <c r="G37" s="67">
        <f t="shared" si="2"/>
        <v>9.5422496207986041E-2</v>
      </c>
      <c r="H37" s="54"/>
    </row>
    <row r="38" spans="1:8" x14ac:dyDescent="0.15">
      <c r="A38" s="1" t="s">
        <v>69</v>
      </c>
      <c r="B38" s="46">
        <v>32904</v>
      </c>
      <c r="C38" s="52">
        <v>7.375</v>
      </c>
      <c r="D38" s="1">
        <v>99.264502762430936</v>
      </c>
      <c r="E38" s="53">
        <f t="shared" si="0"/>
        <v>0.83835616438356164</v>
      </c>
      <c r="F38" s="1">
        <v>9.5882076909269379E-2</v>
      </c>
      <c r="G38" s="67">
        <f t="shared" si="2"/>
        <v>9.5485086080286913E-2</v>
      </c>
      <c r="H38" s="54"/>
    </row>
    <row r="39" spans="1:8" x14ac:dyDescent="0.15">
      <c r="A39" s="1" t="s">
        <v>70</v>
      </c>
      <c r="B39" s="46">
        <v>32919</v>
      </c>
      <c r="C39" s="52">
        <v>6.5</v>
      </c>
      <c r="D39" s="1">
        <v>98.040055248618785</v>
      </c>
      <c r="E39" s="53">
        <f t="shared" si="0"/>
        <v>0.8794520547945206</v>
      </c>
      <c r="F39" s="1">
        <v>9.5955881529571255E-2</v>
      </c>
      <c r="G39" s="67">
        <f t="shared" si="2"/>
        <v>9.5537322110376119E-2</v>
      </c>
      <c r="H39" s="54"/>
    </row>
    <row r="40" spans="1:8" x14ac:dyDescent="0.15">
      <c r="A40" s="1" t="s">
        <v>71</v>
      </c>
      <c r="B40" s="46">
        <v>32919</v>
      </c>
      <c r="C40" s="52">
        <v>11</v>
      </c>
      <c r="D40" s="1">
        <v>102.24326657458563</v>
      </c>
      <c r="E40" s="53">
        <f t="shared" si="0"/>
        <v>0.8794520547945206</v>
      </c>
      <c r="F40" s="1">
        <v>9.6406415125321762E-2</v>
      </c>
      <c r="G40" s="67">
        <f t="shared" si="2"/>
        <v>9.5537322110376119E-2</v>
      </c>
      <c r="H40" s="54"/>
    </row>
    <row r="41" spans="1:8" x14ac:dyDescent="0.15">
      <c r="A41" s="1" t="s">
        <v>72</v>
      </c>
      <c r="B41" s="46">
        <v>32932</v>
      </c>
      <c r="C41" s="52">
        <v>7.125</v>
      </c>
      <c r="D41" s="1">
        <v>98.297651933701658</v>
      </c>
      <c r="E41" s="53">
        <f t="shared" si="0"/>
        <v>0.91506849315068495</v>
      </c>
      <c r="F41" s="1">
        <v>9.4929291535279431E-2</v>
      </c>
      <c r="G41" s="67">
        <f t="shared" si="2"/>
        <v>9.5578349755957429E-2</v>
      </c>
      <c r="H41" s="54"/>
    </row>
    <row r="42" spans="1:8" x14ac:dyDescent="0.15">
      <c r="A42" s="1" t="s">
        <v>73</v>
      </c>
      <c r="B42" s="46">
        <v>32963</v>
      </c>
      <c r="C42" s="52">
        <v>7.25</v>
      </c>
      <c r="D42" s="1">
        <v>97.5625</v>
      </c>
      <c r="E42" s="53">
        <f t="shared" si="0"/>
        <v>1</v>
      </c>
      <c r="F42" s="1">
        <v>9.6369593315515062E-2</v>
      </c>
      <c r="G42" s="67">
        <f t="shared" si="2"/>
        <v>9.566329377654148E-2</v>
      </c>
      <c r="H42" s="54"/>
    </row>
    <row r="43" spans="1:8" x14ac:dyDescent="0.15">
      <c r="A43" s="1" t="s">
        <v>74</v>
      </c>
      <c r="B43" s="46">
        <v>32963</v>
      </c>
      <c r="C43" s="52">
        <v>7.375</v>
      </c>
      <c r="D43" s="1">
        <v>97.6875</v>
      </c>
      <c r="E43" s="53">
        <f t="shared" si="0"/>
        <v>1</v>
      </c>
      <c r="F43" s="1">
        <v>9.6274606771753868E-2</v>
      </c>
      <c r="G43" s="67">
        <f t="shared" si="2"/>
        <v>9.566329377654148E-2</v>
      </c>
      <c r="H43" s="54"/>
    </row>
    <row r="44" spans="1:8" x14ac:dyDescent="0.15">
      <c r="A44" s="1" t="s">
        <v>75</v>
      </c>
      <c r="B44" s="46">
        <v>32978</v>
      </c>
      <c r="C44" s="52">
        <v>10.5</v>
      </c>
      <c r="D44" s="1">
        <v>105.37980769230769</v>
      </c>
      <c r="E44" s="53">
        <f t="shared" si="0"/>
        <v>1.0410958904109588</v>
      </c>
      <c r="F44" s="1">
        <v>9.6799156387841909E-2</v>
      </c>
      <c r="G44" s="67">
        <f t="shared" si="2"/>
        <v>9.569900975199612E-2</v>
      </c>
      <c r="H44" s="54"/>
    </row>
    <row r="45" spans="1:8" x14ac:dyDescent="0.15">
      <c r="A45" s="1" t="s">
        <v>76</v>
      </c>
      <c r="B45" s="46">
        <v>32993</v>
      </c>
      <c r="C45" s="52">
        <v>7.625</v>
      </c>
      <c r="D45" s="1">
        <v>100.89934392265194</v>
      </c>
      <c r="E45" s="53">
        <f t="shared" si="0"/>
        <v>1.0821917808219179</v>
      </c>
      <c r="F45" s="1">
        <v>9.6548533336643705E-2</v>
      </c>
      <c r="G45" s="67">
        <f t="shared" si="2"/>
        <v>9.5731777191922898E-2</v>
      </c>
      <c r="H45" s="54"/>
    </row>
    <row r="46" spans="1:8" x14ac:dyDescent="0.15">
      <c r="A46" s="1" t="s">
        <v>77</v>
      </c>
      <c r="B46" s="46">
        <v>33008</v>
      </c>
      <c r="C46" s="52">
        <v>7.875</v>
      </c>
      <c r="D46" s="1">
        <v>100.83356353591161</v>
      </c>
      <c r="E46" s="53">
        <f t="shared" si="0"/>
        <v>1.1232876712328768</v>
      </c>
      <c r="F46" s="1">
        <v>9.671739500604605E-2</v>
      </c>
      <c r="G46" s="67">
        <f t="shared" si="2"/>
        <v>9.5761895600803976E-2</v>
      </c>
      <c r="H46" s="54"/>
    </row>
    <row r="47" spans="1:8" x14ac:dyDescent="0.15">
      <c r="A47" s="1" t="s">
        <v>78</v>
      </c>
      <c r="B47" s="46">
        <v>33008</v>
      </c>
      <c r="C47" s="52">
        <v>11.375</v>
      </c>
      <c r="D47" s="1">
        <v>105.74223066298343</v>
      </c>
      <c r="E47" s="53">
        <f t="shared" si="0"/>
        <v>1.1232876712328768</v>
      </c>
      <c r="F47" s="1">
        <v>9.7126151857272552E-2</v>
      </c>
      <c r="G47" s="67">
        <f t="shared" si="2"/>
        <v>9.5761895600803976E-2</v>
      </c>
      <c r="H47" s="54"/>
    </row>
    <row r="48" spans="1:8" x14ac:dyDescent="0.15">
      <c r="A48" s="1" t="s">
        <v>79</v>
      </c>
      <c r="B48" s="46">
        <v>33024</v>
      </c>
      <c r="C48" s="52">
        <v>8.125</v>
      </c>
      <c r="D48" s="1">
        <v>100.80956491712708</v>
      </c>
      <c r="E48" s="53">
        <f t="shared" si="0"/>
        <v>1.167123287671233</v>
      </c>
      <c r="F48" s="1">
        <v>9.6203627534054509E-2</v>
      </c>
      <c r="G48" s="67">
        <f t="shared" si="2"/>
        <v>9.5791360529864464E-2</v>
      </c>
      <c r="H48" s="54"/>
    </row>
    <row r="49" spans="1:8" x14ac:dyDescent="0.15">
      <c r="A49" s="1" t="s">
        <v>80</v>
      </c>
      <c r="B49" s="46">
        <v>33054</v>
      </c>
      <c r="C49" s="52">
        <v>7.25</v>
      </c>
      <c r="D49" s="1">
        <v>98.739986187845304</v>
      </c>
      <c r="E49" s="53">
        <f t="shared" si="0"/>
        <v>1.2493150684931507</v>
      </c>
      <c r="F49" s="1">
        <v>9.6622251377489823E-2</v>
      </c>
      <c r="G49" s="67">
        <f t="shared" si="2"/>
        <v>9.5839883574326226E-2</v>
      </c>
      <c r="H49" s="54"/>
    </row>
    <row r="50" spans="1:8" x14ac:dyDescent="0.15">
      <c r="A50" s="1" t="s">
        <v>81</v>
      </c>
      <c r="B50" s="46">
        <v>33054</v>
      </c>
      <c r="C50" s="52">
        <v>8</v>
      </c>
      <c r="D50" s="1">
        <v>99.770200276243088</v>
      </c>
      <c r="E50" s="53">
        <f t="shared" si="0"/>
        <v>1.2493150684931507</v>
      </c>
      <c r="F50" s="1">
        <v>9.6780856118261732E-2</v>
      </c>
      <c r="G50" s="67">
        <f t="shared" si="2"/>
        <v>9.5839883574326226E-2</v>
      </c>
      <c r="H50" s="54"/>
    </row>
    <row r="51" spans="1:8" x14ac:dyDescent="0.15">
      <c r="A51" s="1" t="s">
        <v>82</v>
      </c>
      <c r="B51" s="46">
        <v>33069</v>
      </c>
      <c r="C51" s="52">
        <v>10.75</v>
      </c>
      <c r="D51" s="1">
        <v>103.16470994475138</v>
      </c>
      <c r="E51" s="53">
        <f t="shared" si="0"/>
        <v>1.2904109589041095</v>
      </c>
      <c r="F51" s="1">
        <v>9.7068069426420281E-2</v>
      </c>
      <c r="G51" s="67">
        <f t="shared" si="2"/>
        <v>9.5861090625823597E-2</v>
      </c>
      <c r="H51" s="54"/>
    </row>
    <row r="52" spans="1:8" x14ac:dyDescent="0.15">
      <c r="A52" s="1" t="s">
        <v>83</v>
      </c>
      <c r="B52" s="46">
        <v>33085</v>
      </c>
      <c r="C52" s="52">
        <v>8.375</v>
      </c>
      <c r="D52" s="1">
        <v>99.489986187845304</v>
      </c>
      <c r="E52" s="53">
        <f t="shared" si="0"/>
        <v>1.3342465753424657</v>
      </c>
      <c r="F52" s="1">
        <v>9.6578952590266637E-2</v>
      </c>
      <c r="G52" s="67">
        <f t="shared" si="2"/>
        <v>9.58815857889391E-2</v>
      </c>
      <c r="H52" s="54"/>
    </row>
    <row r="53" spans="1:8" x14ac:dyDescent="0.15">
      <c r="A53" s="1" t="s">
        <v>84</v>
      </c>
      <c r="B53" s="46">
        <v>33100</v>
      </c>
      <c r="C53" s="52">
        <v>7.875</v>
      </c>
      <c r="D53" s="1">
        <v>98.425932320441987</v>
      </c>
      <c r="E53" s="53">
        <f t="shared" si="0"/>
        <v>1.3753424657534246</v>
      </c>
      <c r="F53" s="1">
        <v>9.6384434806439032E-2</v>
      </c>
      <c r="G53" s="67">
        <f t="shared" si="2"/>
        <v>9.5898864700411271E-2</v>
      </c>
      <c r="H53" s="54"/>
    </row>
    <row r="54" spans="1:8" x14ac:dyDescent="0.15">
      <c r="A54" s="1" t="s">
        <v>85</v>
      </c>
      <c r="B54" s="46">
        <v>33100</v>
      </c>
      <c r="C54" s="52">
        <v>9.875</v>
      </c>
      <c r="D54" s="1">
        <v>101.20027624309392</v>
      </c>
      <c r="E54" s="53">
        <f t="shared" si="0"/>
        <v>1.3753424657534246</v>
      </c>
      <c r="F54" s="1">
        <v>9.626515842640905E-2</v>
      </c>
      <c r="G54" s="67">
        <f t="shared" si="2"/>
        <v>9.5898864700411271E-2</v>
      </c>
      <c r="H54" s="54"/>
    </row>
    <row r="55" spans="1:8" x14ac:dyDescent="0.15">
      <c r="A55" s="1" t="s">
        <v>86</v>
      </c>
      <c r="B55" s="46">
        <v>33100</v>
      </c>
      <c r="C55" s="52">
        <v>10.75</v>
      </c>
      <c r="D55" s="1">
        <v>102.36912983425414</v>
      </c>
      <c r="E55" s="53">
        <f t="shared" si="0"/>
        <v>1.3753424657534246</v>
      </c>
      <c r="F55" s="1">
        <v>9.6585180554586703E-2</v>
      </c>
      <c r="G55" s="67">
        <f t="shared" si="2"/>
        <v>9.5898864700411271E-2</v>
      </c>
      <c r="H55" s="54"/>
    </row>
    <row r="56" spans="1:8" x14ac:dyDescent="0.15">
      <c r="A56" s="1" t="s">
        <v>87</v>
      </c>
      <c r="B56" s="46">
        <v>33116</v>
      </c>
      <c r="C56" s="52">
        <v>8.625</v>
      </c>
      <c r="D56" s="1">
        <v>99.082354972375697</v>
      </c>
      <c r="E56" s="53">
        <f t="shared" si="0"/>
        <v>1.4191780821917808</v>
      </c>
      <c r="F56" s="1">
        <v>9.6025153448553904E-2</v>
      </c>
      <c r="G56" s="67">
        <f t="shared" si="2"/>
        <v>9.5915277721877787E-2</v>
      </c>
      <c r="H56" s="54"/>
    </row>
    <row r="57" spans="1:8" x14ac:dyDescent="0.15">
      <c r="A57" s="1" t="s">
        <v>88</v>
      </c>
      <c r="B57" s="46">
        <v>33146</v>
      </c>
      <c r="C57" s="52">
        <v>6.75</v>
      </c>
      <c r="D57" s="1">
        <v>95.71875</v>
      </c>
      <c r="E57" s="53">
        <f t="shared" si="0"/>
        <v>1.5013698630136987</v>
      </c>
      <c r="F57" s="1">
        <v>9.6583065288175951E-2</v>
      </c>
      <c r="G57" s="67">
        <f t="shared" si="2"/>
        <v>9.5940557250353636E-2</v>
      </c>
      <c r="H57" s="54"/>
    </row>
    <row r="58" spans="1:8" x14ac:dyDescent="0.15">
      <c r="A58" s="1" t="s">
        <v>89</v>
      </c>
      <c r="B58" s="46">
        <v>33146</v>
      </c>
      <c r="C58" s="52">
        <v>8.5</v>
      </c>
      <c r="D58" s="1">
        <v>98.09375</v>
      </c>
      <c r="E58" s="53">
        <f t="shared" si="0"/>
        <v>1.5013698630136987</v>
      </c>
      <c r="F58" s="1">
        <v>9.6672890672914139E-2</v>
      </c>
      <c r="G58" s="67">
        <f t="shared" si="2"/>
        <v>9.5940557250353636E-2</v>
      </c>
      <c r="H58" s="54"/>
    </row>
    <row r="59" spans="1:8" x14ac:dyDescent="0.15">
      <c r="A59" s="1" t="s">
        <v>90</v>
      </c>
      <c r="B59" s="46">
        <v>33161</v>
      </c>
      <c r="C59" s="52">
        <v>11.5</v>
      </c>
      <c r="D59" s="1">
        <v>107.52609890109891</v>
      </c>
      <c r="E59" s="53">
        <f t="shared" si="0"/>
        <v>1.5424657534246575</v>
      </c>
      <c r="F59" s="1">
        <v>9.653878256527744E-2</v>
      </c>
      <c r="G59" s="67">
        <f t="shared" si="2"/>
        <v>9.5950552740018361E-2</v>
      </c>
      <c r="H59" s="54"/>
    </row>
    <row r="60" spans="1:8" x14ac:dyDescent="0.15">
      <c r="A60" s="1" t="s">
        <v>91</v>
      </c>
      <c r="B60" s="46">
        <v>33177</v>
      </c>
      <c r="C60" s="52">
        <v>8.25</v>
      </c>
      <c r="D60" s="1">
        <v>101.12879834254143</v>
      </c>
      <c r="E60" s="53">
        <f t="shared" si="0"/>
        <v>1.5863013698630137</v>
      </c>
      <c r="F60" s="1">
        <v>9.6223569203015363E-2</v>
      </c>
      <c r="G60" s="67">
        <f t="shared" si="2"/>
        <v>9.5959297163948507E-2</v>
      </c>
      <c r="H60" s="54"/>
    </row>
    <row r="61" spans="1:8" x14ac:dyDescent="0.15">
      <c r="A61" s="1" t="s">
        <v>92</v>
      </c>
      <c r="B61" s="46">
        <v>33192</v>
      </c>
      <c r="C61" s="52">
        <v>8</v>
      </c>
      <c r="D61" s="1">
        <v>100.28677486187846</v>
      </c>
      <c r="E61" s="53">
        <f t="shared" si="0"/>
        <v>1.6273972602739726</v>
      </c>
      <c r="F61" s="1">
        <v>9.6078134483633115E-2</v>
      </c>
      <c r="G61" s="67">
        <f t="shared" si="2"/>
        <v>9.5965713603476763E-2</v>
      </c>
      <c r="H61" s="54"/>
    </row>
    <row r="62" spans="1:8" x14ac:dyDescent="0.15">
      <c r="A62" s="1" t="s">
        <v>93</v>
      </c>
      <c r="B62" s="46">
        <v>33192</v>
      </c>
      <c r="C62" s="52">
        <v>9.625</v>
      </c>
      <c r="D62" s="1">
        <v>103.30352209944752</v>
      </c>
      <c r="E62" s="53">
        <f t="shared" si="0"/>
        <v>1.6273972602739726</v>
      </c>
      <c r="F62" s="1">
        <v>9.5909126215653895E-2</v>
      </c>
      <c r="G62" s="67">
        <f t="shared" si="2"/>
        <v>9.5965713603476763E-2</v>
      </c>
      <c r="H62" s="54"/>
    </row>
    <row r="63" spans="1:8" x14ac:dyDescent="0.15">
      <c r="A63" s="1" t="s">
        <v>94</v>
      </c>
      <c r="B63" s="46">
        <v>33192</v>
      </c>
      <c r="C63" s="52">
        <v>13</v>
      </c>
      <c r="D63" s="1">
        <v>109.47772790055248</v>
      </c>
      <c r="E63" s="53">
        <f t="shared" si="0"/>
        <v>1.6273972602739726</v>
      </c>
      <c r="F63" s="1">
        <v>9.6215404636943572E-2</v>
      </c>
      <c r="G63" s="67">
        <f t="shared" si="2"/>
        <v>9.5965713603476763E-2</v>
      </c>
      <c r="H63" s="54"/>
    </row>
    <row r="64" spans="1:8" x14ac:dyDescent="0.15">
      <c r="A64" s="1" t="s">
        <v>95</v>
      </c>
      <c r="B64" s="46">
        <v>33207</v>
      </c>
      <c r="C64" s="52">
        <v>8.875</v>
      </c>
      <c r="D64" s="1">
        <v>101.49775552486187</v>
      </c>
      <c r="E64" s="53">
        <f t="shared" si="0"/>
        <v>1.6684931506849314</v>
      </c>
      <c r="F64" s="1">
        <v>9.5862791886300425E-2</v>
      </c>
      <c r="G64" s="67">
        <f t="shared" si="2"/>
        <v>9.5970421447642812E-2</v>
      </c>
      <c r="H64" s="54"/>
    </row>
    <row r="65" spans="1:8" x14ac:dyDescent="0.15">
      <c r="A65" s="1" t="s">
        <v>96</v>
      </c>
      <c r="B65" s="46">
        <v>33238</v>
      </c>
      <c r="C65" s="52">
        <v>6.625</v>
      </c>
      <c r="D65" s="1">
        <v>96.67834944751381</v>
      </c>
      <c r="E65" s="53">
        <f t="shared" si="0"/>
        <v>1.7534246575342465</v>
      </c>
      <c r="F65" s="1">
        <v>9.533518533531618E-2</v>
      </c>
      <c r="G65" s="67">
        <f t="shared" si="2"/>
        <v>9.5974804805972536E-2</v>
      </c>
      <c r="H65" s="54"/>
    </row>
    <row r="66" spans="1:8" x14ac:dyDescent="0.15">
      <c r="A66" s="1" t="s">
        <v>97</v>
      </c>
      <c r="B66" s="46">
        <v>33238</v>
      </c>
      <c r="C66" s="52">
        <v>9.125</v>
      </c>
      <c r="D66" s="1">
        <v>101.20614640883979</v>
      </c>
      <c r="E66" s="53">
        <f t="shared" si="0"/>
        <v>1.7534246575342465</v>
      </c>
      <c r="F66" s="1">
        <v>9.5480436835947993E-2</v>
      </c>
      <c r="G66" s="67">
        <f t="shared" si="2"/>
        <v>9.5974804805972536E-2</v>
      </c>
      <c r="H66" s="54"/>
    </row>
    <row r="67" spans="1:8" x14ac:dyDescent="0.15">
      <c r="A67" s="1" t="s">
        <v>98</v>
      </c>
      <c r="B67" s="46">
        <v>33253</v>
      </c>
      <c r="C67" s="52">
        <v>11.75</v>
      </c>
      <c r="D67" s="1">
        <v>105.52814226519337</v>
      </c>
      <c r="E67" s="53">
        <f t="shared" si="0"/>
        <v>1.7945205479452055</v>
      </c>
      <c r="F67" s="1">
        <v>9.571712932774977E-2</v>
      </c>
      <c r="G67" s="67">
        <f t="shared" si="2"/>
        <v>9.5974375005660861E-2</v>
      </c>
      <c r="H67" s="54"/>
    </row>
    <row r="68" spans="1:8" x14ac:dyDescent="0.15">
      <c r="A68" s="1" t="s">
        <v>99</v>
      </c>
      <c r="B68" s="46">
        <v>33269</v>
      </c>
      <c r="C68" s="52">
        <v>9</v>
      </c>
      <c r="D68" s="1">
        <v>100.18560082872928</v>
      </c>
      <c r="E68" s="53">
        <f t="shared" si="0"/>
        <v>1.8383561643835618</v>
      </c>
      <c r="F68" s="1">
        <v>9.5284871591581333E-2</v>
      </c>
      <c r="G68" s="67">
        <f t="shared" si="2"/>
        <v>9.5972112251878877E-2</v>
      </c>
      <c r="H68" s="54"/>
    </row>
    <row r="69" spans="1:8" x14ac:dyDescent="0.15">
      <c r="A69" s="1" t="s">
        <v>100</v>
      </c>
      <c r="B69" s="46">
        <v>33284</v>
      </c>
      <c r="C69" s="52">
        <v>7.375</v>
      </c>
      <c r="D69" s="1">
        <v>96.833908839778999</v>
      </c>
      <c r="E69" s="53">
        <f t="shared" si="0"/>
        <v>1.8794520547945206</v>
      </c>
      <c r="F69" s="1">
        <v>9.5508635546202675E-2</v>
      </c>
      <c r="G69" s="67">
        <f t="shared" si="2"/>
        <v>9.5968322044865953E-2</v>
      </c>
      <c r="H69" s="54"/>
    </row>
    <row r="70" spans="1:8" x14ac:dyDescent="0.15">
      <c r="A70" s="1" t="s">
        <v>101</v>
      </c>
      <c r="B70" s="46">
        <v>33284</v>
      </c>
      <c r="C70" s="52">
        <v>9.125</v>
      </c>
      <c r="D70" s="1">
        <v>99.984116022099442</v>
      </c>
      <c r="E70" s="53">
        <f t="shared" si="0"/>
        <v>1.8794520547945206</v>
      </c>
      <c r="F70" s="1">
        <v>9.5480814551761939E-2</v>
      </c>
      <c r="G70" s="67">
        <f t="shared" si="2"/>
        <v>9.5968322044865953E-2</v>
      </c>
      <c r="H70" s="54"/>
    </row>
    <row r="71" spans="1:8" x14ac:dyDescent="0.15">
      <c r="A71" s="1" t="s">
        <v>102</v>
      </c>
      <c r="B71" s="46">
        <v>33297</v>
      </c>
      <c r="C71" s="52">
        <v>9.375</v>
      </c>
      <c r="D71" s="1">
        <v>100.14658149171271</v>
      </c>
      <c r="E71" s="53">
        <f t="shared" si="0"/>
        <v>1.9150684931506849</v>
      </c>
      <c r="F71" s="1">
        <v>9.4628055286840859E-2</v>
      </c>
      <c r="G71" s="67">
        <f t="shared" si="2"/>
        <v>9.596374911702174E-2</v>
      </c>
      <c r="H71" s="54"/>
    </row>
    <row r="72" spans="1:8" x14ac:dyDescent="0.15">
      <c r="A72" s="1" t="s">
        <v>103</v>
      </c>
      <c r="B72" s="46">
        <v>33328</v>
      </c>
      <c r="C72" s="52">
        <v>6.75</v>
      </c>
      <c r="D72" s="1">
        <v>94.59375</v>
      </c>
      <c r="E72" s="53">
        <f t="shared" si="0"/>
        <v>2</v>
      </c>
      <c r="F72" s="1">
        <v>9.5575114587695673E-2</v>
      </c>
      <c r="G72" s="67">
        <f t="shared" si="2"/>
        <v>9.5948118027427656E-2</v>
      </c>
      <c r="H72" s="54"/>
    </row>
    <row r="73" spans="1:8" x14ac:dyDescent="0.15">
      <c r="A73" s="1" t="s">
        <v>104</v>
      </c>
      <c r="B73" s="46">
        <v>33328</v>
      </c>
      <c r="C73" s="52">
        <v>9.75</v>
      </c>
      <c r="D73" s="1">
        <v>100.0625</v>
      </c>
      <c r="E73" s="53">
        <f t="shared" si="0"/>
        <v>2</v>
      </c>
      <c r="F73" s="1">
        <v>9.4737014267429559E-2</v>
      </c>
      <c r="G73" s="67">
        <f t="shared" si="2"/>
        <v>9.5948118027427656E-2</v>
      </c>
      <c r="H73" s="54"/>
    </row>
    <row r="74" spans="1:8" x14ac:dyDescent="0.15">
      <c r="A74" s="1" t="s">
        <v>105</v>
      </c>
      <c r="B74" s="46">
        <v>33343</v>
      </c>
      <c r="C74" s="52">
        <v>12.375</v>
      </c>
      <c r="D74" s="1">
        <v>110.33379120879121</v>
      </c>
      <c r="E74" s="53">
        <f t="shared" si="0"/>
        <v>2.0410958904109591</v>
      </c>
      <c r="F74" s="1">
        <v>9.562241629393127E-2</v>
      </c>
      <c r="G74" s="67">
        <f t="shared" si="2"/>
        <v>9.5938218372100426E-2</v>
      </c>
      <c r="H74" s="54"/>
    </row>
    <row r="75" spans="1:8" x14ac:dyDescent="0.15">
      <c r="A75" s="1" t="s">
        <v>106</v>
      </c>
      <c r="B75" s="46">
        <v>33373</v>
      </c>
      <c r="C75" s="52">
        <v>8.125</v>
      </c>
      <c r="D75" s="1">
        <v>99.958736187845304</v>
      </c>
      <c r="E75" s="53">
        <f t="shared" si="0"/>
        <v>2.1232876712328768</v>
      </c>
      <c r="F75" s="1">
        <v>9.5281690489099499E-2</v>
      </c>
      <c r="G75" s="67">
        <f t="shared" si="2"/>
        <v>9.5913996826562264E-2</v>
      </c>
      <c r="H75" s="54"/>
    </row>
    <row r="76" spans="1:8" x14ac:dyDescent="0.15">
      <c r="A76" s="1" t="s">
        <v>107</v>
      </c>
      <c r="B76" s="46">
        <v>33419</v>
      </c>
      <c r="C76" s="52">
        <v>7.875</v>
      </c>
      <c r="D76" s="1">
        <v>98.207872928176798</v>
      </c>
      <c r="E76" s="53">
        <f t="shared" si="0"/>
        <v>2.2493150684931509</v>
      </c>
      <c r="F76" s="1">
        <v>9.5238230667913037E-2</v>
      </c>
      <c r="G76" s="67">
        <f t="shared" si="2"/>
        <v>9.5865904213249115E-2</v>
      </c>
      <c r="H76" s="54"/>
    </row>
    <row r="77" spans="1:8" x14ac:dyDescent="0.15">
      <c r="A77" s="1" t="s">
        <v>108</v>
      </c>
      <c r="B77" s="46">
        <v>33434</v>
      </c>
      <c r="C77" s="52">
        <v>13.75</v>
      </c>
      <c r="D77" s="1">
        <v>110.81750690607734</v>
      </c>
      <c r="E77" s="53">
        <f t="shared" si="0"/>
        <v>2.2904109589041095</v>
      </c>
      <c r="F77" s="1">
        <v>9.5304942038339002E-2</v>
      </c>
      <c r="G77" s="67">
        <f t="shared" si="2"/>
        <v>9.5847492587687183E-2</v>
      </c>
      <c r="H77" s="54"/>
    </row>
    <row r="78" spans="1:8" x14ac:dyDescent="0.15">
      <c r="A78" s="1" t="s">
        <v>109</v>
      </c>
      <c r="B78" s="46">
        <v>33465</v>
      </c>
      <c r="C78" s="52">
        <v>7.5</v>
      </c>
      <c r="D78" s="1">
        <v>96.192852209944746</v>
      </c>
      <c r="E78" s="53">
        <f t="shared" si="0"/>
        <v>2.3753424657534246</v>
      </c>
      <c r="F78" s="1">
        <v>9.5286993657344374E-2</v>
      </c>
      <c r="G78" s="67">
        <f t="shared" si="2"/>
        <v>9.5805414021270657E-2</v>
      </c>
      <c r="H78" s="54"/>
    </row>
    <row r="79" spans="1:8" x14ac:dyDescent="0.15">
      <c r="A79" s="1" t="s">
        <v>110</v>
      </c>
      <c r="B79" s="46">
        <v>33465</v>
      </c>
      <c r="C79" s="52">
        <v>8.75</v>
      </c>
      <c r="D79" s="1">
        <v>98.938535911602216</v>
      </c>
      <c r="E79" s="53">
        <f t="shared" ref="E79:E141" si="3">YEARFRAC($C$2,B79,1)</f>
        <v>2.3753424657534246</v>
      </c>
      <c r="F79" s="1">
        <v>9.5284910334033121E-2</v>
      </c>
      <c r="G79" s="67">
        <f t="shared" si="2"/>
        <v>9.5805414021270657E-2</v>
      </c>
      <c r="H79" s="54"/>
    </row>
    <row r="80" spans="1:8" x14ac:dyDescent="0.15">
      <c r="A80" s="1" t="s">
        <v>111</v>
      </c>
      <c r="B80" s="46">
        <v>33511</v>
      </c>
      <c r="C80" s="52">
        <v>9.125</v>
      </c>
      <c r="D80" s="1">
        <v>98.65625</v>
      </c>
      <c r="E80" s="53">
        <f t="shared" si="3"/>
        <v>2.5013698630136987</v>
      </c>
      <c r="F80" s="1">
        <v>9.5063547061452397E-2</v>
      </c>
      <c r="G80" s="67">
        <f t="shared" ref="G80:G141" si="4">$H$3+($H$4+$H$5)*$H$7*((1-EXP(-E80/$H$7))/E80)-$H$5*EXP(-E80/$H$7)+$H$6*($H$8*((1-EXP(-E80/$H$8))/E80)-EXP(-E80/$H$8))</f>
        <v>9.5733545393474284E-2</v>
      </c>
      <c r="H80" s="54"/>
    </row>
    <row r="81" spans="1:8" x14ac:dyDescent="0.15">
      <c r="A81" s="1" t="s">
        <v>112</v>
      </c>
      <c r="B81" s="46">
        <v>33526</v>
      </c>
      <c r="C81" s="52">
        <v>12.25</v>
      </c>
      <c r="D81" s="1">
        <v>111.05769230769231</v>
      </c>
      <c r="E81" s="53">
        <f t="shared" si="3"/>
        <v>2.5424657534246577</v>
      </c>
      <c r="F81" s="1">
        <v>9.5429343774937198E-2</v>
      </c>
      <c r="G81" s="67">
        <f t="shared" si="4"/>
        <v>9.5707823970945308E-2</v>
      </c>
      <c r="H81" s="54"/>
    </row>
    <row r="82" spans="1:8" x14ac:dyDescent="0.15">
      <c r="A82" s="1" t="s">
        <v>113</v>
      </c>
      <c r="B82" s="46">
        <v>33557</v>
      </c>
      <c r="C82" s="52">
        <v>6.5</v>
      </c>
      <c r="D82" s="1">
        <v>95.12948895027624</v>
      </c>
      <c r="E82" s="53">
        <f t="shared" si="3"/>
        <v>2.6273972602739728</v>
      </c>
      <c r="F82" s="1">
        <v>9.4818787309846914E-2</v>
      </c>
      <c r="G82" s="67">
        <f t="shared" si="4"/>
        <v>9.565133729083819E-2</v>
      </c>
      <c r="H82" s="54"/>
    </row>
    <row r="83" spans="1:8" x14ac:dyDescent="0.15">
      <c r="A83" s="1" t="s">
        <v>114</v>
      </c>
      <c r="B83" s="46">
        <v>33557</v>
      </c>
      <c r="C83" s="52">
        <v>8.5</v>
      </c>
      <c r="D83" s="1">
        <v>100.38087016574586</v>
      </c>
      <c r="E83" s="53">
        <f t="shared" si="3"/>
        <v>2.6273972602739728</v>
      </c>
      <c r="F83" s="1">
        <v>9.495647474347825E-2</v>
      </c>
      <c r="G83" s="67">
        <f t="shared" si="4"/>
        <v>9.565133729083819E-2</v>
      </c>
      <c r="H83" s="54"/>
    </row>
    <row r="84" spans="1:8" x14ac:dyDescent="0.15">
      <c r="A84" s="1" t="s">
        <v>115</v>
      </c>
      <c r="B84" s="46">
        <v>33603</v>
      </c>
      <c r="C84" s="52">
        <v>8.25</v>
      </c>
      <c r="D84" s="1">
        <v>98.457354972375697</v>
      </c>
      <c r="E84" s="53">
        <f t="shared" si="3"/>
        <v>2.7534246575342465</v>
      </c>
      <c r="F84" s="1">
        <v>9.5276106557205045E-2</v>
      </c>
      <c r="G84" s="67">
        <f t="shared" si="4"/>
        <v>9.5559822801769403E-2</v>
      </c>
      <c r="H84" s="54"/>
    </row>
    <row r="85" spans="1:8" x14ac:dyDescent="0.15">
      <c r="A85" s="1" t="s">
        <v>116</v>
      </c>
      <c r="B85" s="46">
        <v>33618</v>
      </c>
      <c r="C85" s="52">
        <v>11.625</v>
      </c>
      <c r="D85" s="1">
        <v>106.81474447513813</v>
      </c>
      <c r="E85" s="53">
        <f t="shared" si="3"/>
        <v>2.7926078028747434</v>
      </c>
      <c r="F85" s="1">
        <v>9.5381859579548464E-2</v>
      </c>
      <c r="G85" s="67">
        <f t="shared" si="4"/>
        <v>9.5529632689633562E-2</v>
      </c>
      <c r="H85" s="54"/>
    </row>
    <row r="86" spans="1:8" x14ac:dyDescent="0.15">
      <c r="A86" s="1" t="s">
        <v>117</v>
      </c>
      <c r="B86" s="46">
        <v>33649</v>
      </c>
      <c r="C86" s="52">
        <v>6.625</v>
      </c>
      <c r="D86" s="1">
        <v>93.180248618784532</v>
      </c>
      <c r="E86" s="53">
        <f t="shared" si="3"/>
        <v>2.8774811772758384</v>
      </c>
      <c r="F86" s="1">
        <v>9.4843676038588315E-2</v>
      </c>
      <c r="G86" s="67">
        <f t="shared" si="4"/>
        <v>9.5461629508184251E-2</v>
      </c>
      <c r="H86" s="54"/>
    </row>
    <row r="87" spans="1:8" x14ac:dyDescent="0.15">
      <c r="A87" s="1" t="s">
        <v>118</v>
      </c>
      <c r="B87" s="46">
        <v>33649</v>
      </c>
      <c r="C87" s="52">
        <v>9.125</v>
      </c>
      <c r="D87" s="1">
        <v>99.796616022099442</v>
      </c>
      <c r="E87" s="53">
        <f t="shared" si="3"/>
        <v>2.8774811772758384</v>
      </c>
      <c r="F87" s="1">
        <v>9.4048499391714446E-2</v>
      </c>
      <c r="G87" s="67">
        <f t="shared" si="4"/>
        <v>9.5461629508184251E-2</v>
      </c>
      <c r="H87" s="54"/>
    </row>
    <row r="88" spans="1:8" x14ac:dyDescent="0.15">
      <c r="A88" s="1" t="s">
        <v>119</v>
      </c>
      <c r="B88" s="46">
        <v>33694</v>
      </c>
      <c r="C88" s="52">
        <v>7.875</v>
      </c>
      <c r="D88" s="1">
        <v>95.34375</v>
      </c>
      <c r="E88" s="53">
        <f t="shared" si="3"/>
        <v>3.0006844626967832</v>
      </c>
      <c r="F88" s="1">
        <v>9.4630487862708737E-2</v>
      </c>
      <c r="G88" s="67">
        <f t="shared" si="4"/>
        <v>9.535706594666192E-2</v>
      </c>
      <c r="H88" s="54"/>
    </row>
    <row r="89" spans="1:8" x14ac:dyDescent="0.15">
      <c r="A89" s="1" t="s">
        <v>120</v>
      </c>
      <c r="B89" s="46">
        <v>33709</v>
      </c>
      <c r="C89" s="52">
        <v>11.75</v>
      </c>
      <c r="D89" s="1">
        <v>110.5470467032967</v>
      </c>
      <c r="E89" s="53">
        <f t="shared" si="3"/>
        <v>3.0417522245037647</v>
      </c>
      <c r="F89" s="1">
        <v>9.511788043451723E-2</v>
      </c>
      <c r="G89" s="67">
        <f t="shared" si="4"/>
        <v>9.532080174657924E-2</v>
      </c>
      <c r="H89" s="54"/>
    </row>
    <row r="90" spans="1:8" x14ac:dyDescent="0.15">
      <c r="A90" s="1" t="s">
        <v>121</v>
      </c>
      <c r="B90" s="46">
        <v>33739</v>
      </c>
      <c r="C90" s="52">
        <v>6.625</v>
      </c>
      <c r="D90" s="1">
        <v>94.270200276243088</v>
      </c>
      <c r="E90" s="53">
        <f t="shared" si="3"/>
        <v>3.1238877481177276</v>
      </c>
      <c r="F90" s="1">
        <v>9.5006294184894091E-2</v>
      </c>
      <c r="G90" s="67">
        <f t="shared" si="4"/>
        <v>9.5246343804045785E-2</v>
      </c>
      <c r="H90" s="54"/>
    </row>
    <row r="91" spans="1:8" x14ac:dyDescent="0.15">
      <c r="A91" s="1" t="s">
        <v>122</v>
      </c>
      <c r="B91" s="46">
        <v>33739</v>
      </c>
      <c r="C91" s="52">
        <v>13.75</v>
      </c>
      <c r="D91" s="1">
        <v>115.6969958563536</v>
      </c>
      <c r="E91" s="53">
        <f t="shared" si="3"/>
        <v>3.1238877481177276</v>
      </c>
      <c r="F91" s="1">
        <v>9.5144980829500264E-2</v>
      </c>
      <c r="G91" s="67">
        <f t="shared" si="4"/>
        <v>9.5246343804045785E-2</v>
      </c>
      <c r="H91" s="54"/>
    </row>
    <row r="92" spans="1:8" x14ac:dyDescent="0.15">
      <c r="A92" s="1" t="s">
        <v>123</v>
      </c>
      <c r="B92" s="46">
        <v>33785</v>
      </c>
      <c r="C92" s="52">
        <v>8.25</v>
      </c>
      <c r="D92" s="1">
        <v>98.051104972375697</v>
      </c>
      <c r="E92" s="53">
        <f t="shared" si="3"/>
        <v>3.2498288843258041</v>
      </c>
      <c r="F92" s="1">
        <v>9.4690904832797282E-2</v>
      </c>
      <c r="G92" s="67">
        <f t="shared" si="4"/>
        <v>9.5127639841930553E-2</v>
      </c>
      <c r="H92" s="54"/>
    </row>
    <row r="93" spans="1:8" x14ac:dyDescent="0.15">
      <c r="A93" s="1" t="s">
        <v>124</v>
      </c>
      <c r="B93" s="46">
        <v>33800</v>
      </c>
      <c r="C93" s="52">
        <v>10.375</v>
      </c>
      <c r="D93" s="1">
        <v>103.96201657458563</v>
      </c>
      <c r="E93" s="53">
        <f t="shared" si="3"/>
        <v>3.2908966461327855</v>
      </c>
      <c r="F93" s="1">
        <v>9.4707077921631549E-2</v>
      </c>
      <c r="G93" s="67">
        <f t="shared" si="4"/>
        <v>9.5087861137152563E-2</v>
      </c>
      <c r="H93" s="54"/>
    </row>
    <row r="94" spans="1:8" x14ac:dyDescent="0.15">
      <c r="A94" s="1" t="s">
        <v>125</v>
      </c>
      <c r="B94" s="46">
        <v>33831</v>
      </c>
      <c r="C94" s="52">
        <v>8.25</v>
      </c>
      <c r="D94" s="1">
        <v>96.877762430939228</v>
      </c>
      <c r="E94" s="53">
        <f t="shared" si="3"/>
        <v>3.375770020533881</v>
      </c>
      <c r="F94" s="1">
        <v>9.4692406794997408E-2</v>
      </c>
      <c r="G94" s="67">
        <f t="shared" si="4"/>
        <v>9.5004157004772952E-2</v>
      </c>
      <c r="H94" s="54"/>
    </row>
    <row r="95" spans="1:8" x14ac:dyDescent="0.15">
      <c r="A95" s="1" t="s">
        <v>126</v>
      </c>
      <c r="B95" s="46">
        <v>33877</v>
      </c>
      <c r="C95" s="52">
        <v>8.75</v>
      </c>
      <c r="D95" s="1">
        <v>97.25</v>
      </c>
      <c r="E95" s="53">
        <f t="shared" si="3"/>
        <v>3.5017111567419574</v>
      </c>
      <c r="F95" s="1">
        <v>9.4582228042833213E-2</v>
      </c>
      <c r="G95" s="67">
        <f t="shared" si="4"/>
        <v>9.4876645875634893E-2</v>
      </c>
      <c r="H95" s="54"/>
    </row>
    <row r="96" spans="1:8" x14ac:dyDescent="0.15">
      <c r="A96" s="1" t="s">
        <v>127</v>
      </c>
      <c r="B96" s="46">
        <v>33892</v>
      </c>
      <c r="C96" s="52">
        <v>9.75</v>
      </c>
      <c r="D96" s="1">
        <v>104.69196428571429</v>
      </c>
      <c r="E96" s="53">
        <f t="shared" si="3"/>
        <v>3.5427789185489389</v>
      </c>
      <c r="F96" s="1">
        <v>9.431614738394041E-2</v>
      </c>
      <c r="G96" s="67">
        <f t="shared" si="4"/>
        <v>9.4834312863250239E-2</v>
      </c>
      <c r="H96" s="54"/>
    </row>
    <row r="97" spans="1:8" x14ac:dyDescent="0.15">
      <c r="A97" s="1" t="s">
        <v>128</v>
      </c>
      <c r="B97" s="46">
        <v>33923</v>
      </c>
      <c r="C97" s="52">
        <v>8.375</v>
      </c>
      <c r="D97" s="1">
        <v>99.208908839778999</v>
      </c>
      <c r="E97" s="53">
        <f t="shared" si="3"/>
        <v>3.6276522929500343</v>
      </c>
      <c r="F97" s="1">
        <v>9.4460931138685839E-2</v>
      </c>
      <c r="G97" s="67">
        <f t="shared" si="4"/>
        <v>9.4745798587957702E-2</v>
      </c>
      <c r="H97" s="54"/>
    </row>
    <row r="98" spans="1:8" x14ac:dyDescent="0.15">
      <c r="A98" s="1" t="s">
        <v>129</v>
      </c>
      <c r="B98" s="46">
        <v>33923</v>
      </c>
      <c r="C98" s="52">
        <v>10.5</v>
      </c>
      <c r="D98" s="1">
        <v>106.31975138121547</v>
      </c>
      <c r="E98" s="53">
        <f t="shared" si="3"/>
        <v>3.6276522929500343</v>
      </c>
      <c r="F98" s="1">
        <v>9.4632788614115795E-2</v>
      </c>
      <c r="G98" s="67">
        <f t="shared" si="4"/>
        <v>9.4745798587957702E-2</v>
      </c>
      <c r="H98" s="54"/>
    </row>
    <row r="99" spans="1:8" x14ac:dyDescent="0.15">
      <c r="A99" s="1" t="s">
        <v>130</v>
      </c>
      <c r="B99" s="46">
        <v>33969</v>
      </c>
      <c r="C99" s="52">
        <v>9.125</v>
      </c>
      <c r="D99" s="1">
        <v>100.64364640883979</v>
      </c>
      <c r="E99" s="53">
        <f t="shared" si="3"/>
        <v>3.7535934291581108</v>
      </c>
      <c r="F99" s="1">
        <v>9.3996128991054348E-2</v>
      </c>
      <c r="G99" s="67">
        <f t="shared" si="4"/>
        <v>9.4612250168863612E-2</v>
      </c>
      <c r="H99" s="54"/>
    </row>
    <row r="100" spans="1:8" x14ac:dyDescent="0.15">
      <c r="A100" s="1" t="s">
        <v>131</v>
      </c>
      <c r="B100" s="46">
        <v>33984</v>
      </c>
      <c r="C100" s="52">
        <v>8.75</v>
      </c>
      <c r="D100" s="1">
        <v>99.000345303867405</v>
      </c>
      <c r="E100" s="53">
        <f t="shared" si="3"/>
        <v>3.7951807228915664</v>
      </c>
      <c r="F100" s="1">
        <v>9.4029296851899979E-2</v>
      </c>
      <c r="G100" s="67">
        <f t="shared" si="4"/>
        <v>9.4567658087512926E-2</v>
      </c>
      <c r="H100" s="54"/>
    </row>
    <row r="101" spans="1:8" x14ac:dyDescent="0.15">
      <c r="A101" s="1" t="s">
        <v>132</v>
      </c>
      <c r="B101" s="46">
        <v>34015</v>
      </c>
      <c r="C101" s="52">
        <v>8.25</v>
      </c>
      <c r="D101" s="1">
        <v>96.534012430939228</v>
      </c>
      <c r="E101" s="53">
        <f t="shared" si="3"/>
        <v>3.880065717415115</v>
      </c>
      <c r="F101" s="1">
        <v>9.4132260002904616E-2</v>
      </c>
      <c r="G101" s="67">
        <f t="shared" si="4"/>
        <v>9.44760047132574E-2</v>
      </c>
      <c r="H101" s="54"/>
    </row>
    <row r="102" spans="1:8" x14ac:dyDescent="0.15">
      <c r="A102" s="1" t="s">
        <v>133</v>
      </c>
      <c r="B102" s="46">
        <v>34015</v>
      </c>
      <c r="C102" s="52">
        <v>10.875</v>
      </c>
      <c r="D102" s="1">
        <v>105.13432320441989</v>
      </c>
      <c r="E102" s="53">
        <f t="shared" si="3"/>
        <v>3.880065717415115</v>
      </c>
      <c r="F102" s="1">
        <v>9.4239687370400282E-2</v>
      </c>
      <c r="G102" s="67">
        <f t="shared" si="4"/>
        <v>9.44760047132574E-2</v>
      </c>
      <c r="H102" s="54"/>
    </row>
    <row r="103" spans="1:8" x14ac:dyDescent="0.15">
      <c r="A103" s="1" t="s">
        <v>134</v>
      </c>
      <c r="B103" s="46">
        <v>34059</v>
      </c>
      <c r="C103" s="52">
        <v>9.625</v>
      </c>
      <c r="D103" s="1">
        <v>100.09375</v>
      </c>
      <c r="E103" s="53">
        <f t="shared" si="3"/>
        <v>4.0005476451259581</v>
      </c>
      <c r="F103" s="1">
        <v>9.3440485126884854E-2</v>
      </c>
      <c r="G103" s="67">
        <f t="shared" si="4"/>
        <v>9.4344712514846926E-2</v>
      </c>
      <c r="H103" s="54"/>
    </row>
    <row r="104" spans="1:8" x14ac:dyDescent="0.15">
      <c r="A104" s="1" t="s">
        <v>135</v>
      </c>
      <c r="B104" s="46">
        <v>34074</v>
      </c>
      <c r="C104" s="52">
        <v>7.375</v>
      </c>
      <c r="D104" s="1">
        <v>95.883585164835168</v>
      </c>
      <c r="E104" s="53">
        <f t="shared" si="3"/>
        <v>4.0416210295728368</v>
      </c>
      <c r="F104" s="1">
        <v>9.4217910911385261E-2</v>
      </c>
      <c r="G104" s="67">
        <f t="shared" si="4"/>
        <v>9.429969691784891E-2</v>
      </c>
      <c r="H104" s="54"/>
    </row>
    <row r="105" spans="1:8" x14ac:dyDescent="0.15">
      <c r="A105" s="1" t="s">
        <v>136</v>
      </c>
      <c r="B105" s="46">
        <v>34104</v>
      </c>
      <c r="C105" s="52">
        <v>7.625</v>
      </c>
      <c r="D105" s="1">
        <v>96.052140883977899</v>
      </c>
      <c r="E105" s="53">
        <f t="shared" si="3"/>
        <v>4.1237677984665941</v>
      </c>
      <c r="F105" s="1">
        <v>9.4259786789145622E-2</v>
      </c>
      <c r="G105" s="67">
        <f t="shared" si="4"/>
        <v>9.4209366850291701E-2</v>
      </c>
      <c r="H105" s="54"/>
    </row>
    <row r="106" spans="1:8" x14ac:dyDescent="0.15">
      <c r="A106" s="1" t="s">
        <v>137</v>
      </c>
      <c r="B106" s="46">
        <v>34104</v>
      </c>
      <c r="C106" s="52">
        <v>10.125</v>
      </c>
      <c r="D106" s="1">
        <v>105.36636740331491</v>
      </c>
      <c r="E106" s="53">
        <f t="shared" si="3"/>
        <v>4.1237677984665941</v>
      </c>
      <c r="F106" s="1">
        <v>9.4088423079513359E-2</v>
      </c>
      <c r="G106" s="67">
        <f t="shared" si="4"/>
        <v>9.4209366850291701E-2</v>
      </c>
      <c r="H106" s="54"/>
    </row>
    <row r="107" spans="1:8" x14ac:dyDescent="0.15">
      <c r="A107" s="1" t="s">
        <v>138</v>
      </c>
      <c r="B107" s="46">
        <v>34165</v>
      </c>
      <c r="C107" s="52">
        <v>7.25</v>
      </c>
      <c r="D107" s="1">
        <v>93.252071823204417</v>
      </c>
      <c r="E107" s="53">
        <f t="shared" si="3"/>
        <v>4.2907995618838992</v>
      </c>
      <c r="F107" s="1">
        <v>9.3979573866212376E-2</v>
      </c>
      <c r="G107" s="67">
        <f t="shared" si="4"/>
        <v>9.4024885206173955E-2</v>
      </c>
      <c r="H107" s="54"/>
    </row>
    <row r="108" spans="1:8" x14ac:dyDescent="0.15">
      <c r="A108" s="1" t="s">
        <v>139</v>
      </c>
      <c r="B108" s="46">
        <v>34196</v>
      </c>
      <c r="C108" s="52">
        <v>8.75</v>
      </c>
      <c r="D108" s="1">
        <v>98.063535911602216</v>
      </c>
      <c r="E108" s="53">
        <f t="shared" si="3"/>
        <v>4.3756845564074478</v>
      </c>
      <c r="F108" s="1">
        <v>9.3529654111239507E-2</v>
      </c>
      <c r="G108" s="67">
        <f t="shared" si="4"/>
        <v>9.3930944329703836E-2</v>
      </c>
      <c r="H108" s="54"/>
    </row>
    <row r="109" spans="1:8" x14ac:dyDescent="0.15">
      <c r="A109" s="1" t="s">
        <v>140</v>
      </c>
      <c r="B109" s="46">
        <v>34196</v>
      </c>
      <c r="C109" s="52">
        <v>11.875</v>
      </c>
      <c r="D109" s="1">
        <v>109.25587016574586</v>
      </c>
      <c r="E109" s="53">
        <f t="shared" si="3"/>
        <v>4.3756845564074478</v>
      </c>
      <c r="F109" s="1">
        <v>9.393270018145336E-2</v>
      </c>
      <c r="G109" s="67">
        <f t="shared" si="4"/>
        <v>9.3930944329703836E-2</v>
      </c>
      <c r="H109" s="54"/>
    </row>
    <row r="110" spans="1:8" x14ac:dyDescent="0.15">
      <c r="A110" s="1" t="s">
        <v>141</v>
      </c>
      <c r="B110" s="46">
        <v>34257</v>
      </c>
      <c r="C110" s="52">
        <v>7.125</v>
      </c>
      <c r="D110" s="1">
        <v>94.268887362637358</v>
      </c>
      <c r="E110" s="53">
        <f t="shared" si="3"/>
        <v>4.5427163198247538</v>
      </c>
      <c r="F110" s="1">
        <v>9.3762318357128172E-2</v>
      </c>
      <c r="G110" s="67">
        <f t="shared" si="4"/>
        <v>9.3746228598134959E-2</v>
      </c>
      <c r="H110" s="54"/>
    </row>
    <row r="111" spans="1:8" x14ac:dyDescent="0.15">
      <c r="A111" s="1" t="s">
        <v>142</v>
      </c>
      <c r="B111" s="46">
        <v>34288</v>
      </c>
      <c r="C111" s="52">
        <v>9</v>
      </c>
      <c r="D111" s="1">
        <v>101.28746546961327</v>
      </c>
      <c r="E111" s="53">
        <f t="shared" si="3"/>
        <v>4.6276013143483024</v>
      </c>
      <c r="F111" s="1">
        <v>9.3125160457628878E-2</v>
      </c>
      <c r="G111" s="67">
        <f t="shared" si="4"/>
        <v>9.365260975848895E-2</v>
      </c>
      <c r="H111" s="54"/>
    </row>
    <row r="112" spans="1:8" x14ac:dyDescent="0.15">
      <c r="A112" s="1" t="s">
        <v>143</v>
      </c>
      <c r="B112" s="46">
        <v>34288</v>
      </c>
      <c r="C112" s="52">
        <v>11.75</v>
      </c>
      <c r="D112" s="1">
        <v>112.13311464088397</v>
      </c>
      <c r="E112" s="53">
        <f t="shared" si="3"/>
        <v>4.6276013143483024</v>
      </c>
      <c r="F112" s="1">
        <v>9.3922775641046036E-2</v>
      </c>
      <c r="G112" s="67">
        <f t="shared" si="4"/>
        <v>9.365260975848895E-2</v>
      </c>
      <c r="H112" s="54"/>
    </row>
    <row r="113" spans="1:8" x14ac:dyDescent="0.15">
      <c r="A113" s="1" t="s">
        <v>144</v>
      </c>
      <c r="B113" s="46">
        <v>34349</v>
      </c>
      <c r="C113" s="52">
        <v>7</v>
      </c>
      <c r="D113" s="1">
        <v>91.669026243093924</v>
      </c>
      <c r="E113" s="53">
        <f t="shared" si="3"/>
        <v>4.7950707439525324</v>
      </c>
      <c r="F113" s="1">
        <v>9.3459775253269289E-2</v>
      </c>
      <c r="G113" s="67">
        <f t="shared" si="4"/>
        <v>9.3468812191094389E-2</v>
      </c>
      <c r="H113" s="54"/>
    </row>
    <row r="114" spans="1:8" x14ac:dyDescent="0.15">
      <c r="A114" s="1" t="s">
        <v>145</v>
      </c>
      <c r="B114" s="46">
        <v>34380</v>
      </c>
      <c r="C114" s="52">
        <v>8.875</v>
      </c>
      <c r="D114" s="1">
        <v>98.453729281767949</v>
      </c>
      <c r="E114" s="53">
        <f t="shared" si="3"/>
        <v>4.8799634869922404</v>
      </c>
      <c r="F114" s="1">
        <v>9.3020237978644449E-2</v>
      </c>
      <c r="G114" s="67">
        <f t="shared" si="4"/>
        <v>9.3376245263845414E-2</v>
      </c>
      <c r="H114" s="54"/>
    </row>
    <row r="115" spans="1:8" x14ac:dyDescent="0.15">
      <c r="A115" s="1" t="s">
        <v>146</v>
      </c>
      <c r="B115" s="46">
        <v>34439</v>
      </c>
      <c r="C115" s="52">
        <v>7</v>
      </c>
      <c r="D115" s="1">
        <v>93.117788461538467</v>
      </c>
      <c r="E115" s="53">
        <f t="shared" si="3"/>
        <v>5.0415335463258781</v>
      </c>
      <c r="F115" s="1">
        <v>9.3249164629426992E-2</v>
      </c>
      <c r="G115" s="67">
        <f t="shared" si="4"/>
        <v>9.3201481792892657E-2</v>
      </c>
      <c r="H115" s="54"/>
    </row>
    <row r="116" spans="1:8" x14ac:dyDescent="0.15">
      <c r="A116" s="1" t="s">
        <v>147</v>
      </c>
      <c r="B116" s="46">
        <v>34469</v>
      </c>
      <c r="C116" s="52">
        <v>9.5</v>
      </c>
      <c r="D116" s="1">
        <v>103.47531077348066</v>
      </c>
      <c r="E116" s="53">
        <f t="shared" si="3"/>
        <v>5.1236878137836603</v>
      </c>
      <c r="F116" s="1">
        <v>9.2547753589729734E-2</v>
      </c>
      <c r="G116" s="67">
        <f t="shared" si="4"/>
        <v>9.3113431325067844E-2</v>
      </c>
      <c r="H116" s="54"/>
    </row>
    <row r="117" spans="1:8" x14ac:dyDescent="0.15">
      <c r="A117" s="1" t="s">
        <v>148</v>
      </c>
      <c r="B117" s="46">
        <v>34469</v>
      </c>
      <c r="C117" s="52">
        <v>13.125</v>
      </c>
      <c r="D117" s="1">
        <v>118.83718922651934</v>
      </c>
      <c r="E117" s="53">
        <f t="shared" si="3"/>
        <v>5.1236878137836603</v>
      </c>
      <c r="F117" s="1">
        <v>9.3725075547219483E-2</v>
      </c>
      <c r="G117" s="67">
        <f t="shared" si="4"/>
        <v>9.3113431325067844E-2</v>
      </c>
      <c r="H117" s="54"/>
    </row>
    <row r="118" spans="1:8" x14ac:dyDescent="0.15">
      <c r="A118" s="1" t="s">
        <v>149</v>
      </c>
      <c r="B118" s="46">
        <v>34530</v>
      </c>
      <c r="C118" s="52">
        <v>8</v>
      </c>
      <c r="D118" s="1">
        <v>95.282458563535911</v>
      </c>
      <c r="E118" s="53">
        <f t="shared" si="3"/>
        <v>5.2907348242811496</v>
      </c>
      <c r="F118" s="1">
        <v>9.3091695372538502E-2</v>
      </c>
      <c r="G118" s="67">
        <f t="shared" si="4"/>
        <v>9.2936315932339059E-2</v>
      </c>
      <c r="H118" s="54"/>
    </row>
    <row r="119" spans="1:8" x14ac:dyDescent="0.15">
      <c r="A119" s="1" t="s">
        <v>150</v>
      </c>
      <c r="B119" s="46">
        <v>34561</v>
      </c>
      <c r="C119" s="52">
        <v>12.625</v>
      </c>
      <c r="D119" s="1">
        <v>114.06578038674033</v>
      </c>
      <c r="E119" s="53">
        <f t="shared" si="3"/>
        <v>5.3756275673208576</v>
      </c>
      <c r="F119" s="1">
        <v>9.3292488465041581E-2</v>
      </c>
      <c r="G119" s="67">
        <f t="shared" si="4"/>
        <v>9.2847377095311281E-2</v>
      </c>
      <c r="H119" s="54"/>
    </row>
    <row r="120" spans="1:8" x14ac:dyDescent="0.15">
      <c r="A120" s="1" t="s">
        <v>151</v>
      </c>
      <c r="B120" s="46">
        <v>34622</v>
      </c>
      <c r="C120" s="52">
        <v>9.5</v>
      </c>
      <c r="D120" s="1">
        <v>104.23351648351648</v>
      </c>
      <c r="E120" s="53">
        <f t="shared" si="3"/>
        <v>5.5426745778183477</v>
      </c>
      <c r="F120" s="1">
        <v>9.268340545596393E-2</v>
      </c>
      <c r="G120" s="67">
        <f t="shared" si="4"/>
        <v>9.2674652874748978E-2</v>
      </c>
      <c r="H120" s="54"/>
    </row>
    <row r="121" spans="1:8" x14ac:dyDescent="0.15">
      <c r="A121" s="1" t="s">
        <v>152</v>
      </c>
      <c r="B121" s="46">
        <v>34653</v>
      </c>
      <c r="C121" s="52">
        <v>11.625</v>
      </c>
      <c r="D121" s="1">
        <v>113.17990331491713</v>
      </c>
      <c r="E121" s="53">
        <f t="shared" si="3"/>
        <v>5.6275673208580557</v>
      </c>
      <c r="F121" s="1">
        <v>9.3008315065327543E-2</v>
      </c>
      <c r="G121" s="67">
        <f t="shared" si="4"/>
        <v>9.2588097593400545E-2</v>
      </c>
      <c r="H121" s="54"/>
    </row>
    <row r="122" spans="1:8" x14ac:dyDescent="0.15">
      <c r="A122" s="1" t="s">
        <v>153</v>
      </c>
      <c r="B122" s="46">
        <v>34714</v>
      </c>
      <c r="C122" s="52">
        <v>8.625</v>
      </c>
      <c r="D122" s="1">
        <v>97.880697513812152</v>
      </c>
      <c r="E122" s="53">
        <f t="shared" si="3"/>
        <v>5.7949921752738653</v>
      </c>
      <c r="F122" s="1">
        <v>9.2542336566342864E-2</v>
      </c>
      <c r="G122" s="67">
        <f t="shared" si="4"/>
        <v>9.241993602782031E-2</v>
      </c>
      <c r="H122" s="54"/>
    </row>
    <row r="123" spans="1:8" x14ac:dyDescent="0.15">
      <c r="A123" s="1" t="s">
        <v>154</v>
      </c>
      <c r="B123" s="46">
        <v>34745</v>
      </c>
      <c r="C123" s="52">
        <v>11.25</v>
      </c>
      <c r="D123" s="1">
        <v>108.96115331491713</v>
      </c>
      <c r="E123" s="53">
        <f t="shared" si="3"/>
        <v>5.8798904538341157</v>
      </c>
      <c r="F123" s="1">
        <v>9.2642362503698422E-2</v>
      </c>
      <c r="G123" s="67">
        <f t="shared" si="4"/>
        <v>9.2335996185576516E-2</v>
      </c>
      <c r="H123" s="54"/>
    </row>
    <row r="124" spans="1:8" x14ac:dyDescent="0.15">
      <c r="A124" s="1" t="s">
        <v>155</v>
      </c>
      <c r="B124" s="46">
        <v>34804</v>
      </c>
      <c r="C124" s="52">
        <v>8.375</v>
      </c>
      <c r="D124" s="1">
        <v>98.779876373626379</v>
      </c>
      <c r="E124" s="53">
        <f t="shared" si="3"/>
        <v>6.0414710485133014</v>
      </c>
      <c r="F124" s="1">
        <v>9.2337094424069593E-2</v>
      </c>
      <c r="G124" s="67">
        <f t="shared" si="4"/>
        <v>9.2178795807104003E-2</v>
      </c>
      <c r="H124" s="54"/>
    </row>
    <row r="125" spans="1:8" x14ac:dyDescent="0.15">
      <c r="A125" s="1" t="s">
        <v>156</v>
      </c>
      <c r="B125" s="46">
        <v>34834</v>
      </c>
      <c r="C125" s="52">
        <v>11.25</v>
      </c>
      <c r="D125" s="1">
        <v>112.10151933701657</v>
      </c>
      <c r="E125" s="53">
        <f t="shared" si="3"/>
        <v>6.1236306729264474</v>
      </c>
      <c r="F125" s="1">
        <v>9.2543112219815329E-2</v>
      </c>
      <c r="G125" s="67">
        <f t="shared" si="4"/>
        <v>9.2100173936904922E-2</v>
      </c>
      <c r="H125" s="54"/>
    </row>
    <row r="126" spans="1:8" x14ac:dyDescent="0.15">
      <c r="A126" s="1" t="s">
        <v>157</v>
      </c>
      <c r="B126" s="46">
        <v>34895</v>
      </c>
      <c r="C126" s="52">
        <v>8.875</v>
      </c>
      <c r="D126" s="1">
        <v>99.088743093922659</v>
      </c>
      <c r="E126" s="53">
        <f t="shared" si="3"/>
        <v>6.2906885758998428</v>
      </c>
      <c r="F126" s="1">
        <v>9.1887582289346278E-2</v>
      </c>
      <c r="G126" s="67">
        <f t="shared" si="4"/>
        <v>9.1943084513253531E-2</v>
      </c>
      <c r="H126" s="54"/>
    </row>
    <row r="127" spans="1:8" x14ac:dyDescent="0.15">
      <c r="A127" s="1" t="s">
        <v>158</v>
      </c>
      <c r="B127" s="46">
        <v>34926</v>
      </c>
      <c r="C127" s="52">
        <v>10.5</v>
      </c>
      <c r="D127" s="1">
        <v>105.99499309392266</v>
      </c>
      <c r="E127" s="53">
        <f t="shared" si="3"/>
        <v>6.3755868544600931</v>
      </c>
      <c r="F127" s="1">
        <v>9.2239070953403529E-2</v>
      </c>
      <c r="G127" s="67">
        <f t="shared" si="4"/>
        <v>9.1864693280607382E-2</v>
      </c>
      <c r="H127" s="54"/>
    </row>
    <row r="128" spans="1:8" x14ac:dyDescent="0.15">
      <c r="A128" s="1" t="s">
        <v>159</v>
      </c>
      <c r="B128" s="46">
        <v>34987</v>
      </c>
      <c r="C128" s="52">
        <v>8.625</v>
      </c>
      <c r="D128" s="1">
        <v>100.05082417582418</v>
      </c>
      <c r="E128" s="53">
        <f t="shared" si="3"/>
        <v>6.5426447574334894</v>
      </c>
      <c r="F128" s="1">
        <v>9.16274496654432E-2</v>
      </c>
      <c r="G128" s="67">
        <f t="shared" si="4"/>
        <v>9.1713300379062085E-2</v>
      </c>
      <c r="H128" s="54"/>
    </row>
    <row r="129" spans="1:20" x14ac:dyDescent="0.15">
      <c r="A129" s="1" t="s">
        <v>160</v>
      </c>
      <c r="B129" s="46">
        <v>35018</v>
      </c>
      <c r="C129" s="52">
        <v>9.5</v>
      </c>
      <c r="D129" s="1">
        <v>103.81906077348066</v>
      </c>
      <c r="E129" s="53">
        <f t="shared" si="3"/>
        <v>6.6275430359937397</v>
      </c>
      <c r="F129" s="1">
        <v>9.166724434335323E-2</v>
      </c>
      <c r="G129" s="67">
        <f t="shared" si="4"/>
        <v>9.1637822420626902E-2</v>
      </c>
      <c r="H129" s="54"/>
    </row>
    <row r="130" spans="1:20" x14ac:dyDescent="0.15">
      <c r="A130" s="1" t="s">
        <v>161</v>
      </c>
      <c r="B130" s="46">
        <v>35079</v>
      </c>
      <c r="C130" s="52">
        <v>9.25</v>
      </c>
      <c r="D130" s="1">
        <v>101.19768646408839</v>
      </c>
      <c r="E130" s="53">
        <f t="shared" si="3"/>
        <v>6.792607802874743</v>
      </c>
      <c r="F130" s="1">
        <v>9.0969817130842998E-2</v>
      </c>
      <c r="G130" s="67">
        <f t="shared" si="4"/>
        <v>9.1493891731407706E-2</v>
      </c>
      <c r="H130" s="54"/>
    </row>
    <row r="131" spans="1:20" x14ac:dyDescent="0.15">
      <c r="A131" s="1" t="s">
        <v>162</v>
      </c>
      <c r="B131" s="46">
        <v>35110</v>
      </c>
      <c r="C131" s="52">
        <v>8.875</v>
      </c>
      <c r="D131" s="1">
        <v>98.328729281767949</v>
      </c>
      <c r="E131" s="53">
        <f t="shared" si="3"/>
        <v>6.8774811772758389</v>
      </c>
      <c r="F131" s="1">
        <v>9.1447301686314583E-2</v>
      </c>
      <c r="G131" s="67">
        <f t="shared" si="4"/>
        <v>9.1421331974905942E-2</v>
      </c>
      <c r="H131" s="54"/>
    </row>
    <row r="132" spans="1:20" x14ac:dyDescent="0.15">
      <c r="A132" s="1" t="s">
        <v>163</v>
      </c>
      <c r="B132" s="46">
        <v>35200</v>
      </c>
      <c r="C132" s="52">
        <v>7.375</v>
      </c>
      <c r="D132" s="1">
        <v>92.270718232044203</v>
      </c>
      <c r="E132" s="53">
        <f t="shared" si="3"/>
        <v>7.1238877481177276</v>
      </c>
      <c r="F132" s="1">
        <v>9.164080290995473E-2</v>
      </c>
      <c r="G132" s="67">
        <f t="shared" si="4"/>
        <v>9.1216208871497881E-2</v>
      </c>
      <c r="H132" s="54"/>
    </row>
    <row r="133" spans="1:20" x14ac:dyDescent="0.15">
      <c r="A133" s="1" t="s">
        <v>164</v>
      </c>
      <c r="B133" s="46">
        <v>35384</v>
      </c>
      <c r="C133" s="52">
        <v>7.25</v>
      </c>
      <c r="D133" s="1">
        <v>91.067506906077341</v>
      </c>
      <c r="E133" s="53">
        <f t="shared" si="3"/>
        <v>7.6276522929500343</v>
      </c>
      <c r="F133" s="1">
        <v>9.1630326398501355E-2</v>
      </c>
      <c r="G133" s="67">
        <f t="shared" si="4"/>
        <v>9.0821985271526032E-2</v>
      </c>
      <c r="H133" s="54"/>
    </row>
    <row r="134" spans="1:20" x14ac:dyDescent="0.15">
      <c r="A134" s="1" t="s">
        <v>165</v>
      </c>
      <c r="B134" s="46">
        <v>35565</v>
      </c>
      <c r="C134" s="52">
        <v>8.5</v>
      </c>
      <c r="D134" s="1">
        <v>98.224620165745861</v>
      </c>
      <c r="E134" s="53">
        <f t="shared" si="3"/>
        <v>8.1238211134773355</v>
      </c>
      <c r="F134" s="1">
        <v>9.1041178621924443E-2</v>
      </c>
      <c r="G134" s="67">
        <f t="shared" si="4"/>
        <v>9.0465346432606744E-2</v>
      </c>
      <c r="H134" s="54"/>
    </row>
    <row r="135" spans="1:20" x14ac:dyDescent="0.15">
      <c r="A135" s="1" t="s">
        <v>166</v>
      </c>
      <c r="B135" s="46">
        <v>35657</v>
      </c>
      <c r="C135" s="52">
        <v>8.625</v>
      </c>
      <c r="D135" s="1">
        <v>96.704592541436469</v>
      </c>
      <c r="E135" s="53">
        <f t="shared" si="3"/>
        <v>8.3757225433526017</v>
      </c>
      <c r="F135" s="1">
        <v>9.1019209159264994E-2</v>
      </c>
      <c r="G135" s="67">
        <f t="shared" si="4"/>
        <v>9.0295659519590302E-2</v>
      </c>
      <c r="H135" s="54"/>
    </row>
    <row r="136" spans="1:20" x14ac:dyDescent="0.15">
      <c r="A136" s="1" t="s">
        <v>167</v>
      </c>
      <c r="B136" s="46">
        <v>35749</v>
      </c>
      <c r="C136" s="52">
        <v>8.875</v>
      </c>
      <c r="D136" s="1">
        <v>100.4280041436464</v>
      </c>
      <c r="E136" s="53">
        <f t="shared" si="3"/>
        <v>8.6276239732278679</v>
      </c>
      <c r="F136" s="1">
        <v>9.0864035344769514E-2</v>
      </c>
      <c r="G136" s="67">
        <f t="shared" si="4"/>
        <v>9.0133250398697615E-2</v>
      </c>
      <c r="H136" s="54"/>
    </row>
    <row r="137" spans="1:20" x14ac:dyDescent="0.15">
      <c r="A137" s="1" t="s">
        <v>168</v>
      </c>
      <c r="B137" s="46">
        <v>35841</v>
      </c>
      <c r="C137" s="52">
        <v>8.125</v>
      </c>
      <c r="D137" s="1">
        <v>93.675069060773481</v>
      </c>
      <c r="E137" s="53">
        <f t="shared" si="3"/>
        <v>8.8800657174151159</v>
      </c>
      <c r="F137" s="1">
        <v>9.0693778923961355E-2</v>
      </c>
      <c r="G137" s="67">
        <f t="shared" si="4"/>
        <v>8.9977491458693326E-2</v>
      </c>
      <c r="H137" s="54"/>
    </row>
    <row r="138" spans="1:20" x14ac:dyDescent="0.15">
      <c r="A138" s="1" t="s">
        <v>169</v>
      </c>
      <c r="B138" s="46">
        <v>35930</v>
      </c>
      <c r="C138" s="52">
        <v>9</v>
      </c>
      <c r="D138" s="1">
        <v>101.47496546961327</v>
      </c>
      <c r="E138" s="53">
        <f t="shared" si="3"/>
        <v>9.1237677984665932</v>
      </c>
      <c r="F138" s="1">
        <v>9.0035604460704757E-2</v>
      </c>
      <c r="G138" s="67">
        <f t="shared" si="4"/>
        <v>8.9833484354046533E-2</v>
      </c>
      <c r="H138" s="54"/>
    </row>
    <row r="139" spans="1:20" x14ac:dyDescent="0.15">
      <c r="A139" s="1" t="s">
        <v>170</v>
      </c>
      <c r="B139" s="46">
        <v>36022</v>
      </c>
      <c r="C139" s="52">
        <v>9.25</v>
      </c>
      <c r="D139" s="1">
        <v>100.65555939226519</v>
      </c>
      <c r="E139" s="53">
        <f t="shared" si="3"/>
        <v>9.3756845564074478</v>
      </c>
      <c r="F139" s="1">
        <v>9.0206440878464259E-2</v>
      </c>
      <c r="G139" s="67">
        <f t="shared" si="4"/>
        <v>8.9690894596348797E-2</v>
      </c>
      <c r="H139" s="54"/>
    </row>
    <row r="140" spans="1:20" x14ac:dyDescent="0.15">
      <c r="A140" s="1" t="s">
        <v>171</v>
      </c>
      <c r="B140" s="46">
        <v>36114</v>
      </c>
      <c r="C140" s="52">
        <v>8.875</v>
      </c>
      <c r="D140" s="1">
        <v>100.4905041436464</v>
      </c>
      <c r="E140" s="53">
        <f t="shared" si="3"/>
        <v>9.6276013143483024</v>
      </c>
      <c r="F140" s="1">
        <v>9.032238454247847E-2</v>
      </c>
      <c r="G140" s="67">
        <f t="shared" si="4"/>
        <v>8.9554384565874806E-2</v>
      </c>
      <c r="H140" s="54"/>
    </row>
    <row r="141" spans="1:20" x14ac:dyDescent="0.15">
      <c r="A141" s="1" t="s">
        <v>172</v>
      </c>
      <c r="B141" s="46">
        <v>36206</v>
      </c>
      <c r="C141" s="52">
        <v>8.875</v>
      </c>
      <c r="D141" s="1">
        <v>98.391229281767949</v>
      </c>
      <c r="E141" s="53">
        <f t="shared" si="3"/>
        <v>9.8800099576798601</v>
      </c>
      <c r="F141" s="1">
        <v>8.9855360111410001E-2</v>
      </c>
      <c r="G141" s="67">
        <f t="shared" si="4"/>
        <v>8.9423412112672573E-2</v>
      </c>
      <c r="H141" s="54"/>
    </row>
    <row r="142" spans="1:20" x14ac:dyDescent="0.15">
      <c r="R142" s="1">
        <v>97.03125</v>
      </c>
      <c r="S142" s="1">
        <v>97.15625</v>
      </c>
      <c r="T142" s="1">
        <v>3.3342499999999999</v>
      </c>
    </row>
    <row r="143" spans="1:20" x14ac:dyDescent="0.15">
      <c r="R143" s="1">
        <v>92.625</v>
      </c>
      <c r="S143" s="1">
        <v>92.75</v>
      </c>
      <c r="T143" s="1">
        <v>0.98756999999999995</v>
      </c>
    </row>
    <row r="144" spans="1:20" x14ac:dyDescent="0.15">
      <c r="R144" s="1">
        <v>98.03125</v>
      </c>
      <c r="S144" s="1">
        <v>98.15625</v>
      </c>
      <c r="T144" s="1">
        <v>3.3812199999999999</v>
      </c>
    </row>
    <row r="145" spans="18:20" x14ac:dyDescent="0.15">
      <c r="R145" s="1">
        <v>99.46875</v>
      </c>
      <c r="S145" s="1">
        <v>99.59375</v>
      </c>
      <c r="T145" s="1">
        <v>1.1243099999999999</v>
      </c>
    </row>
    <row r="146" spans="18:20" x14ac:dyDescent="0.15">
      <c r="R146" s="1">
        <v>97.09375</v>
      </c>
      <c r="S146" s="1">
        <v>97.21875</v>
      </c>
      <c r="T146" s="1">
        <v>3.3342499999999999</v>
      </c>
    </row>
    <row r="147" spans="18:20" x14ac:dyDescent="0.15">
      <c r="R147" s="1">
        <v>97.28125</v>
      </c>
      <c r="S147" s="1">
        <v>97.34375</v>
      </c>
      <c r="T147" s="1">
        <v>1.07873</v>
      </c>
    </row>
  </sheetData>
  <mergeCells count="2">
    <mergeCell ref="A1:J1"/>
    <mergeCell ref="A2:B2"/>
  </mergeCells>
  <printOptions headings="1" gridLines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8</vt:i4>
      </vt:variant>
    </vt:vector>
  </HeadingPairs>
  <TitlesOfParts>
    <vt:vector size="12" baseType="lpstr">
      <vt:lpstr>NS</vt:lpstr>
      <vt:lpstr>efecto de beta</vt:lpstr>
      <vt:lpstr>efecto de alpha_3</vt:lpstr>
      <vt:lpstr>NSS</vt:lpstr>
      <vt:lpstr>'efecto de alpha_3'!alpha1</vt:lpstr>
      <vt:lpstr>'efecto de beta'!alpha1</vt:lpstr>
      <vt:lpstr>'efecto de alpha_3'!alpha2</vt:lpstr>
      <vt:lpstr>'efecto de beta'!alpha2</vt:lpstr>
      <vt:lpstr>'efecto de alpha_3'!alpha3</vt:lpstr>
      <vt:lpstr>'efecto de beta'!alpha3</vt:lpstr>
      <vt:lpstr>'efecto de alpha_3'!beta</vt:lpstr>
      <vt:lpstr>'efecto de beta'!beta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Rantul Mansilla</dc:creator>
  <cp:lastModifiedBy>FRANCISCO OSIEL RANTUL MANSILLA</cp:lastModifiedBy>
  <dcterms:created xsi:type="dcterms:W3CDTF">2023-06-19T01:38:37Z</dcterms:created>
  <dcterms:modified xsi:type="dcterms:W3CDTF">2024-06-06T20:02:53Z</dcterms:modified>
</cp:coreProperties>
</file>