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is\OneDrive\Escritorio\Denis\Emprendimientos\Clases\UDP\12. Clase 8 - Renta Variable Teoria\"/>
    </mc:Choice>
  </mc:AlternateContent>
  <xr:revisionPtr revIDLastSave="0" documentId="13_ncr:1_{705A2E36-CFD6-476C-A860-D66ABD256A63}" xr6:coauthVersionLast="47" xr6:coauthVersionMax="47" xr10:uidLastSave="{00000000-0000-0000-0000-000000000000}"/>
  <bookViews>
    <workbookView xWindow="-98" yWindow="-98" windowWidth="21795" windowHeight="12975" activeTab="2" xr2:uid="{DD4093A8-7737-4701-8FAF-8AFA04711ED9}"/>
  </bookViews>
  <sheets>
    <sheet name="Instrucciones" sheetId="1" r:id="rId1"/>
    <sheet name="Data" sheetId="2" r:id="rId2"/>
    <sheet name="Desarroll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B2" i="3"/>
  <c r="B3" i="3"/>
  <c r="B4" i="3"/>
  <c r="F9" i="3"/>
  <c r="F8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3" i="2"/>
  <c r="F2" i="3"/>
  <c r="B6" i="3" l="1"/>
</calcChain>
</file>

<file path=xl/sharedStrings.xml><?xml version="1.0" encoding="utf-8"?>
<sst xmlns="http://schemas.openxmlformats.org/spreadsheetml/2006/main" count="26" uniqueCount="23">
  <si>
    <t>Ejercicio CAPM</t>
  </si>
  <si>
    <t>Calcular retorno esperado para la accion de Coca-Cola.</t>
  </si>
  <si>
    <t>Utilice datos mensuales desde 2020 a la fecha actual para sus calculos.</t>
  </si>
  <si>
    <t>KO</t>
  </si>
  <si>
    <t>SPY</t>
  </si>
  <si>
    <t>Returns</t>
  </si>
  <si>
    <t>Variables</t>
  </si>
  <si>
    <t>RF</t>
  </si>
  <si>
    <t>Rm</t>
  </si>
  <si>
    <t>Beta</t>
  </si>
  <si>
    <t>CAPM</t>
  </si>
  <si>
    <t>Google</t>
  </si>
  <si>
    <t>5 year traesure yield</t>
  </si>
  <si>
    <t>Rf anual</t>
  </si>
  <si>
    <t>Rf mensual</t>
  </si>
  <si>
    <t>Covarianza / Varianza</t>
  </si>
  <si>
    <t>Cov (ri,rm)</t>
  </si>
  <si>
    <t>Var (rm)</t>
  </si>
  <si>
    <t>Date</t>
  </si>
  <si>
    <t>Beta grafico</t>
  </si>
  <si>
    <t>Pregunta, el modelo de CAPM es un buen aproximador?</t>
  </si>
  <si>
    <t>E(ri)</t>
  </si>
  <si>
    <t>Esta sobreestimando el valor de 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</si>
</sst>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0" fontId="0" fillId="0" borderId="0" xfId="0" applyNumberFormat="1"/>
    <xf numFmtId="0" fontId="0" fillId="0" borderId="1" xfId="0" applyBorder="1"/>
    <xf numFmtId="10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0" xfId="0" applyNumberFormat="1"/>
    <xf numFmtId="9" fontId="0" fillId="0" borderId="0" xfId="1" applyFont="1"/>
    <xf numFmtId="2" fontId="0" fillId="0" borderId="0" xfId="0" applyNumberFormat="1"/>
    <xf numFmtId="10" fontId="0" fillId="0" borderId="4" xfId="0" applyNumberFormat="1" applyBorder="1"/>
    <xf numFmtId="0" fontId="2" fillId="0" borderId="7" xfId="0" applyFont="1" applyBorder="1"/>
    <xf numFmtId="10" fontId="2" fillId="0" borderId="8" xfId="1" applyNumberFormat="1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0" fillId="0" borderId="2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SPY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372028933701071"/>
                  <c:y val="-0.220130061223514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Data!$D$3:$D$55</c:f>
              <c:numCache>
                <c:formatCode>0%</c:formatCode>
                <c:ptCount val="53"/>
                <c:pt idx="0">
                  <c:v>-8.4075378411014631E-2</c:v>
                </c:pt>
                <c:pt idx="1">
                  <c:v>-0.17274262307171942</c:v>
                </c:pt>
                <c:pt idx="2">
                  <c:v>4.6157276934111854E-2</c:v>
                </c:pt>
                <c:pt idx="3">
                  <c:v>1.7215031850905158E-2</c:v>
                </c:pt>
                <c:pt idx="4">
                  <c:v>-4.2844801053204158E-2</c:v>
                </c:pt>
                <c:pt idx="5">
                  <c:v>6.6901762759514816E-2</c:v>
                </c:pt>
                <c:pt idx="6">
                  <c:v>4.8475770688649653E-2</c:v>
                </c:pt>
                <c:pt idx="7">
                  <c:v>-3.2304610442311504E-3</c:v>
                </c:pt>
                <c:pt idx="8">
                  <c:v>-1.8654197309729052E-2</c:v>
                </c:pt>
                <c:pt idx="9">
                  <c:v>7.3657858203294235E-2</c:v>
                </c:pt>
                <c:pt idx="10">
                  <c:v>7.1124007599274619E-2</c:v>
                </c:pt>
                <c:pt idx="11">
                  <c:v>-0.12199124305670696</c:v>
                </c:pt>
                <c:pt idx="12">
                  <c:v>1.7445430037255006E-2</c:v>
                </c:pt>
                <c:pt idx="13">
                  <c:v>7.5933924652608203E-2</c:v>
                </c:pt>
                <c:pt idx="14">
                  <c:v>3.2617987536191065E-2</c:v>
                </c:pt>
                <c:pt idx="15">
                  <c:v>2.4268215693739239E-2</c:v>
                </c:pt>
                <c:pt idx="16">
                  <c:v>-2.1342102895029247E-2</c:v>
                </c:pt>
                <c:pt idx="17">
                  <c:v>6.1905845816724966E-2</c:v>
                </c:pt>
                <c:pt idx="18">
                  <c:v>-1.2624860540716454E-2</c:v>
                </c:pt>
                <c:pt idx="19">
                  <c:v>-6.8194018740581147E-2</c:v>
                </c:pt>
                <c:pt idx="20">
                  <c:v>8.2436446721813175E-2</c:v>
                </c:pt>
                <c:pt idx="21">
                  <c:v>-6.9540504122654306E-2</c:v>
                </c:pt>
                <c:pt idx="22">
                  <c:v>0.13763877095194085</c:v>
                </c:pt>
                <c:pt idx="23">
                  <c:v>3.0400416147333749E-2</c:v>
                </c:pt>
                <c:pt idx="24">
                  <c:v>2.0160522697297466E-2</c:v>
                </c:pt>
                <c:pt idx="25">
                  <c:v>-3.8559884018649145E-3</c:v>
                </c:pt>
                <c:pt idx="26">
                  <c:v>5.0073830006140969E-2</c:v>
                </c:pt>
                <c:pt idx="27">
                  <c:v>-1.9037303180896307E-2</c:v>
                </c:pt>
                <c:pt idx="28">
                  <c:v>-7.4154728293219811E-3</c:v>
                </c:pt>
                <c:pt idx="29">
                  <c:v>2.739813752975569E-2</c:v>
                </c:pt>
                <c:pt idx="30">
                  <c:v>-3.8335643739296217E-2</c:v>
                </c:pt>
                <c:pt idx="31">
                  <c:v>-9.220549295412564E-2</c:v>
                </c:pt>
                <c:pt idx="32">
                  <c:v>7.6157584697888817E-2</c:v>
                </c:pt>
                <c:pt idx="33">
                  <c:v>6.282380842785229E-2</c:v>
                </c:pt>
                <c:pt idx="34">
                  <c:v>7.0922921021388963E-3</c:v>
                </c:pt>
                <c:pt idx="35">
                  <c:v>-3.6000642940139757E-2</c:v>
                </c:pt>
                <c:pt idx="36">
                  <c:v>-2.9517354642387611E-2</c:v>
                </c:pt>
                <c:pt idx="37">
                  <c:v>4.2345819551086836E-2</c:v>
                </c:pt>
                <c:pt idx="38">
                  <c:v>4.2109616208413372E-2</c:v>
                </c:pt>
                <c:pt idx="39">
                  <c:v>-6.9992191933944944E-2</c:v>
                </c:pt>
                <c:pt idx="40">
                  <c:v>9.3865583884740426E-3</c:v>
                </c:pt>
                <c:pt idx="41">
                  <c:v>3.6228099276818464E-2</c:v>
                </c:pt>
                <c:pt idx="42">
                  <c:v>-3.3909329393929412E-2</c:v>
                </c:pt>
                <c:pt idx="43">
                  <c:v>-6.4349020259750561E-2</c:v>
                </c:pt>
                <c:pt idx="44">
                  <c:v>1.7116504687416066E-2</c:v>
                </c:pt>
                <c:pt idx="45">
                  <c:v>3.4519363702522315E-2</c:v>
                </c:pt>
                <c:pt idx="46">
                  <c:v>1.6414037077506671E-2</c:v>
                </c:pt>
                <c:pt idx="47">
                  <c:v>9.5028809639896329E-3</c:v>
                </c:pt>
                <c:pt idx="48">
                  <c:v>8.9090033763802711E-3</c:v>
                </c:pt>
                <c:pt idx="49">
                  <c:v>1.9326888635525057E-2</c:v>
                </c:pt>
                <c:pt idx="50">
                  <c:v>1.7719506585462522E-2</c:v>
                </c:pt>
                <c:pt idx="51">
                  <c:v>2.0398235389347472E-2</c:v>
                </c:pt>
                <c:pt idx="52">
                  <c:v>-3.8870221146600362E-3</c:v>
                </c:pt>
              </c:numCache>
            </c:numRef>
          </c:xVal>
          <c:yVal>
            <c:numRef>
              <c:f>Data!$E$3:$E$55</c:f>
              <c:numCache>
                <c:formatCode>0%</c:formatCode>
                <c:ptCount val="53"/>
                <c:pt idx="0">
                  <c:v>-7.9165650560353087E-2</c:v>
                </c:pt>
                <c:pt idx="1">
                  <c:v>-0.12998751101312706</c:v>
                </c:pt>
                <c:pt idx="2">
                  <c:v>0.1336106777936345</c:v>
                </c:pt>
                <c:pt idx="3">
                  <c:v>4.764515629392669E-2</c:v>
                </c:pt>
                <c:pt idx="4">
                  <c:v>1.3275680617646184E-2</c:v>
                </c:pt>
                <c:pt idx="5">
                  <c:v>6.3551810385026913E-2</c:v>
                </c:pt>
                <c:pt idx="6">
                  <c:v>6.9796576577386943E-2</c:v>
                </c:pt>
                <c:pt idx="7">
                  <c:v>-4.1281131628695039E-2</c:v>
                </c:pt>
                <c:pt idx="8">
                  <c:v>-2.1030543179946803E-2</c:v>
                </c:pt>
                <c:pt idx="9">
                  <c:v>0.10877688354510781</c:v>
                </c:pt>
                <c:pt idx="10">
                  <c:v>3.2646554275881035E-2</c:v>
                </c:pt>
                <c:pt idx="11">
                  <c:v>-5.9712217080297534E-3</c:v>
                </c:pt>
                <c:pt idx="12">
                  <c:v>2.7805454165568278E-2</c:v>
                </c:pt>
                <c:pt idx="13">
                  <c:v>4.1986676486848049E-2</c:v>
                </c:pt>
                <c:pt idx="14">
                  <c:v>5.6359063679531383E-2</c:v>
                </c:pt>
                <c:pt idx="15">
                  <c:v>6.5659550862070719E-3</c:v>
                </c:pt>
                <c:pt idx="16">
                  <c:v>1.909344417981795E-2</c:v>
                </c:pt>
                <c:pt idx="17">
                  <c:v>2.7763845639217664E-2</c:v>
                </c:pt>
                <c:pt idx="18">
                  <c:v>2.9759759660658761E-2</c:v>
                </c:pt>
                <c:pt idx="19">
                  <c:v>-4.9650029937697356E-2</c:v>
                </c:pt>
                <c:pt idx="20">
                  <c:v>7.3592024571266568E-2</c:v>
                </c:pt>
                <c:pt idx="21">
                  <c:v>-8.0348927513411491E-3</c:v>
                </c:pt>
                <c:pt idx="22">
                  <c:v>4.2584855985402036E-2</c:v>
                </c:pt>
                <c:pt idx="23">
                  <c:v>-4.9413179924997726E-2</c:v>
                </c:pt>
                <c:pt idx="24">
                  <c:v>-2.9517102799338418E-2</c:v>
                </c:pt>
                <c:pt idx="25">
                  <c:v>3.4377149368498741E-2</c:v>
                </c:pt>
                <c:pt idx="26">
                  <c:v>-8.4935187107876967E-2</c:v>
                </c:pt>
                <c:pt idx="27">
                  <c:v>2.2572992175929917E-3</c:v>
                </c:pt>
                <c:pt idx="28">
                  <c:v>-8.6406920475200599E-2</c:v>
                </c:pt>
                <c:pt idx="29">
                  <c:v>9.6805010190387161E-2</c:v>
                </c:pt>
                <c:pt idx="30">
                  <c:v>-4.0801981372408112E-2</c:v>
                </c:pt>
                <c:pt idx="31">
                  <c:v>-9.6158750025422096E-2</c:v>
                </c:pt>
                <c:pt idx="32">
                  <c:v>8.571730307840518E-2</c:v>
                </c:pt>
                <c:pt idx="33">
                  <c:v>5.5591439086468769E-2</c:v>
                </c:pt>
                <c:pt idx="34">
                  <c:v>-6.1935776673395677E-2</c:v>
                </c:pt>
                <c:pt idx="35">
                  <c:v>6.7768200774959805E-2</c:v>
                </c:pt>
                <c:pt idx="36">
                  <c:v>-2.5142797628470423E-2</c:v>
                </c:pt>
                <c:pt idx="37">
                  <c:v>3.3134975607560908E-2</c:v>
                </c:pt>
                <c:pt idx="38">
                  <c:v>1.9852307230966645E-2</c:v>
                </c:pt>
                <c:pt idx="39">
                  <c:v>4.6162002619227526E-3</c:v>
                </c:pt>
                <c:pt idx="40">
                  <c:v>6.0859197116988534E-2</c:v>
                </c:pt>
                <c:pt idx="41">
                  <c:v>3.6569413568278142E-2</c:v>
                </c:pt>
                <c:pt idx="42">
                  <c:v>-1.6252020898636997E-2</c:v>
                </c:pt>
                <c:pt idx="43">
                  <c:v>-5.0782668967381497E-2</c:v>
                </c:pt>
                <c:pt idx="44">
                  <c:v>-1.8257877947815571E-2</c:v>
                </c:pt>
                <c:pt idx="45">
                  <c:v>9.1343813423048537E-2</c:v>
                </c:pt>
                <c:pt idx="46">
                  <c:v>4.1433009381517609E-2</c:v>
                </c:pt>
                <c:pt idx="47">
                  <c:v>2.0045434903633943E-2</c:v>
                </c:pt>
                <c:pt idx="48">
                  <c:v>5.2186820419570845E-2</c:v>
                </c:pt>
                <c:pt idx="49">
                  <c:v>2.9503234803086056E-2</c:v>
                </c:pt>
                <c:pt idx="50">
                  <c:v>-3.7337854798682908E-2</c:v>
                </c:pt>
                <c:pt idx="51">
                  <c:v>5.4723296541782068E-2</c:v>
                </c:pt>
                <c:pt idx="52">
                  <c:v>2.5497704587831224E-3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C-4FE2-9FDF-660DA25CE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55728"/>
        <c:axId val="158654288"/>
      </c:scatterChart>
      <c:valAx>
        <c:axId val="15865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8654288"/>
        <c:crosses val="autoZero"/>
        <c:crossBetween val="midCat"/>
      </c:valAx>
      <c:valAx>
        <c:axId val="1586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865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14287</xdr:rowOff>
    </xdr:from>
    <xdr:to>
      <xdr:col>12</xdr:col>
      <xdr:colOff>621982</xdr:colOff>
      <xdr:row>22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2B7F0F-F384-4999-B2D8-C89BEE0C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7EDE-D566-4EE6-A4CE-284E66E96C06}">
  <dimension ref="A1:A5"/>
  <sheetViews>
    <sheetView workbookViewId="0">
      <selection activeCell="A5" sqref="A5"/>
    </sheetView>
  </sheetViews>
  <sheetFormatPr baseColWidth="10" defaultRowHeight="14.4" x14ac:dyDescent="0.3"/>
  <sheetData>
    <row r="1" spans="1:1" x14ac:dyDescent="0.3">
      <c r="A1" t="s">
        <v>0</v>
      </c>
    </row>
    <row r="3" spans="1:1" x14ac:dyDescent="0.3">
      <c r="A3" t="s">
        <v>1</v>
      </c>
    </row>
    <row r="5" spans="1:1" x14ac:dyDescent="0.3">
      <c r="A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D6438-95A3-40BC-8494-8AB426EF6977}">
  <dimension ref="A1:F58"/>
  <sheetViews>
    <sheetView topLeftCell="A29" workbookViewId="0">
      <selection activeCell="D2" sqref="D2:E55"/>
    </sheetView>
  </sheetViews>
  <sheetFormatPr baseColWidth="10" defaultRowHeight="14.4" x14ac:dyDescent="0.3"/>
  <cols>
    <col min="4" max="4" width="12.6640625" bestFit="1" customWidth="1"/>
  </cols>
  <sheetData>
    <row r="1" spans="1:6" x14ac:dyDescent="0.3">
      <c r="A1" t="s">
        <v>18</v>
      </c>
      <c r="B1" t="s">
        <v>3</v>
      </c>
      <c r="C1" t="s">
        <v>4</v>
      </c>
      <c r="D1" t="s">
        <v>5</v>
      </c>
    </row>
    <row r="2" spans="1:6" x14ac:dyDescent="0.3">
      <c r="A2" s="8">
        <v>43831</v>
      </c>
      <c r="B2" s="10">
        <v>51.133685999999997</v>
      </c>
      <c r="C2" s="10">
        <v>301.174194</v>
      </c>
      <c r="D2" t="s">
        <v>3</v>
      </c>
      <c r="E2" t="s">
        <v>4</v>
      </c>
    </row>
    <row r="3" spans="1:6" x14ac:dyDescent="0.3">
      <c r="A3" s="8">
        <v>43862</v>
      </c>
      <c r="B3" s="10">
        <v>46.834601999999997</v>
      </c>
      <c r="C3" s="10">
        <v>277.33154300000001</v>
      </c>
      <c r="D3" s="9">
        <f>(B3-B2)/B2</f>
        <v>-8.4075378411014631E-2</v>
      </c>
      <c r="E3" s="9">
        <f>(C3-C2)/C2</f>
        <v>-7.9165650560353087E-2</v>
      </c>
    </row>
    <row r="4" spans="1:6" x14ac:dyDescent="0.3">
      <c r="A4" s="8">
        <v>43891</v>
      </c>
      <c r="B4" s="10">
        <v>38.74427</v>
      </c>
      <c r="C4" s="10">
        <v>241.28190599999999</v>
      </c>
      <c r="D4" s="9">
        <f t="shared" ref="D4:D55" si="0">(B4-B3)/B3</f>
        <v>-0.17274262307171942</v>
      </c>
      <c r="E4" s="9">
        <f t="shared" ref="E4:E55" si="1">(C4-C3)/C3</f>
        <v>-0.12998751101312706</v>
      </c>
    </row>
    <row r="5" spans="1:6" x14ac:dyDescent="0.3">
      <c r="A5" s="8">
        <v>43922</v>
      </c>
      <c r="B5" s="10">
        <v>40.532600000000002</v>
      </c>
      <c r="C5" s="10">
        <v>273.519745</v>
      </c>
      <c r="D5" s="9">
        <f t="shared" si="0"/>
        <v>4.6157276934111854E-2</v>
      </c>
      <c r="E5" s="9">
        <f t="shared" si="1"/>
        <v>0.1336106777936345</v>
      </c>
    </row>
    <row r="6" spans="1:6" x14ac:dyDescent="0.3">
      <c r="A6" s="8">
        <v>43952</v>
      </c>
      <c r="B6" s="10">
        <v>41.230370000000001</v>
      </c>
      <c r="C6" s="10">
        <v>286.55163599999997</v>
      </c>
      <c r="D6" s="9">
        <f t="shared" si="0"/>
        <v>1.7215031850905158E-2</v>
      </c>
      <c r="E6" s="9">
        <f t="shared" si="1"/>
        <v>4.764515629392669E-2</v>
      </c>
      <c r="F6" s="9"/>
    </row>
    <row r="7" spans="1:6" x14ac:dyDescent="0.3">
      <c r="A7" s="8">
        <v>43983</v>
      </c>
      <c r="B7" s="10">
        <v>39.463863000000003</v>
      </c>
      <c r="C7" s="10">
        <v>290.35580399999998</v>
      </c>
      <c r="D7" s="9">
        <f t="shared" si="0"/>
        <v>-4.2844801053204158E-2</v>
      </c>
      <c r="E7" s="9">
        <f t="shared" si="1"/>
        <v>1.3275680617646184E-2</v>
      </c>
      <c r="F7" s="9"/>
    </row>
    <row r="8" spans="1:6" x14ac:dyDescent="0.3">
      <c r="A8" s="8">
        <v>44013</v>
      </c>
      <c r="B8" s="10">
        <v>42.104064999999999</v>
      </c>
      <c r="C8" s="10">
        <v>308.80844100000002</v>
      </c>
      <c r="D8" s="9">
        <f t="shared" si="0"/>
        <v>6.6901762759514816E-2</v>
      </c>
      <c r="E8" s="9">
        <f t="shared" si="1"/>
        <v>6.3551810385026913E-2</v>
      </c>
      <c r="F8" s="9"/>
    </row>
    <row r="9" spans="1:6" x14ac:dyDescent="0.3">
      <c r="A9" s="8">
        <v>44044</v>
      </c>
      <c r="B9" s="10">
        <v>44.145091999999998</v>
      </c>
      <c r="C9" s="10">
        <v>330.362213</v>
      </c>
      <c r="D9" s="9">
        <f t="shared" si="0"/>
        <v>4.8475770688649653E-2</v>
      </c>
      <c r="E9" s="9">
        <f t="shared" si="1"/>
        <v>6.9796576577386943E-2</v>
      </c>
      <c r="F9" s="9"/>
    </row>
    <row r="10" spans="1:6" x14ac:dyDescent="0.3">
      <c r="A10" s="8">
        <v>44075</v>
      </c>
      <c r="B10" s="10">
        <v>44.002482999999998</v>
      </c>
      <c r="C10" s="10">
        <v>316.72448700000001</v>
      </c>
      <c r="D10" s="9">
        <f t="shared" si="0"/>
        <v>-3.2304610442311504E-3</v>
      </c>
      <c r="E10" s="9">
        <f t="shared" si="1"/>
        <v>-4.1281131628695039E-2</v>
      </c>
      <c r="F10" s="9"/>
    </row>
    <row r="11" spans="1:6" x14ac:dyDescent="0.3">
      <c r="A11" s="8">
        <v>44105</v>
      </c>
      <c r="B11" s="10">
        <v>43.181652</v>
      </c>
      <c r="C11" s="10">
        <v>310.06359900000001</v>
      </c>
      <c r="D11" s="9">
        <f t="shared" si="0"/>
        <v>-1.8654197309729052E-2</v>
      </c>
      <c r="E11" s="9">
        <f t="shared" si="1"/>
        <v>-2.1030543179946803E-2</v>
      </c>
      <c r="F11" s="9"/>
    </row>
    <row r="12" spans="1:6" x14ac:dyDescent="0.3">
      <c r="A12" s="8">
        <v>44136</v>
      </c>
      <c r="B12" s="10">
        <v>46.362319999999997</v>
      </c>
      <c r="C12" s="10">
        <v>343.79135100000002</v>
      </c>
      <c r="D12" s="9">
        <f t="shared" si="0"/>
        <v>7.3657858203294235E-2</v>
      </c>
      <c r="E12" s="9">
        <f t="shared" si="1"/>
        <v>0.10877688354510781</v>
      </c>
      <c r="F12" s="9"/>
    </row>
    <row r="13" spans="1:6" x14ac:dyDescent="0.3">
      <c r="A13" s="8">
        <v>44166</v>
      </c>
      <c r="B13" s="10">
        <v>49.659793999999998</v>
      </c>
      <c r="C13" s="10">
        <v>355.01495399999999</v>
      </c>
      <c r="D13" s="9">
        <f t="shared" si="0"/>
        <v>7.1124007599274619E-2</v>
      </c>
      <c r="E13" s="9">
        <f t="shared" si="1"/>
        <v>3.2646554275881035E-2</v>
      </c>
      <c r="F13" s="9"/>
    </row>
    <row r="14" spans="1:6" x14ac:dyDescent="0.3">
      <c r="A14" s="8">
        <v>44197</v>
      </c>
      <c r="B14" s="10">
        <v>43.601734</v>
      </c>
      <c r="C14" s="10">
        <v>352.895081</v>
      </c>
      <c r="D14" s="9">
        <f t="shared" si="0"/>
        <v>-0.12199124305670696</v>
      </c>
      <c r="E14" s="9">
        <f t="shared" si="1"/>
        <v>-5.9712217080297534E-3</v>
      </c>
      <c r="F14" s="9"/>
    </row>
    <row r="15" spans="1:6" x14ac:dyDescent="0.3">
      <c r="A15" s="8">
        <v>44228</v>
      </c>
      <c r="B15" s="10">
        <v>44.362385000000003</v>
      </c>
      <c r="C15" s="10">
        <v>362.70748900000001</v>
      </c>
      <c r="D15" s="9">
        <f t="shared" si="0"/>
        <v>1.7445430037255006E-2</v>
      </c>
      <c r="E15" s="9">
        <f t="shared" si="1"/>
        <v>2.7805454165568278E-2</v>
      </c>
      <c r="F15" s="9"/>
    </row>
    <row r="16" spans="1:6" x14ac:dyDescent="0.3">
      <c r="A16" s="8">
        <v>44256</v>
      </c>
      <c r="B16" s="10">
        <v>47.730995</v>
      </c>
      <c r="C16" s="10">
        <v>377.93637100000001</v>
      </c>
      <c r="D16" s="9">
        <f t="shared" si="0"/>
        <v>7.5933924652608203E-2</v>
      </c>
      <c r="E16" s="9">
        <f t="shared" si="1"/>
        <v>4.1986676486848049E-2</v>
      </c>
      <c r="F16" s="9"/>
    </row>
    <row r="17" spans="1:6" x14ac:dyDescent="0.3">
      <c r="A17" s="8">
        <v>44287</v>
      </c>
      <c r="B17" s="10">
        <v>49.287883999999998</v>
      </c>
      <c r="C17" s="10">
        <v>399.23651100000001</v>
      </c>
      <c r="D17" s="9">
        <f t="shared" si="0"/>
        <v>3.2617987536191065E-2</v>
      </c>
      <c r="E17" s="9">
        <f t="shared" si="1"/>
        <v>5.6359063679531383E-2</v>
      </c>
      <c r="F17" s="9"/>
    </row>
    <row r="18" spans="1:6" x14ac:dyDescent="0.3">
      <c r="A18" s="8">
        <v>44317</v>
      </c>
      <c r="B18" s="10">
        <v>50.484012999999997</v>
      </c>
      <c r="C18" s="10">
        <v>401.85788000000002</v>
      </c>
      <c r="D18" s="9">
        <f t="shared" si="0"/>
        <v>2.4268215693739239E-2</v>
      </c>
      <c r="E18" s="9">
        <f t="shared" si="1"/>
        <v>6.5659550862070719E-3</v>
      </c>
      <c r="F18" s="9"/>
    </row>
    <row r="19" spans="1:6" x14ac:dyDescent="0.3">
      <c r="A19" s="8">
        <v>44348</v>
      </c>
      <c r="B19" s="10">
        <v>49.406578000000003</v>
      </c>
      <c r="C19" s="10">
        <v>409.530731</v>
      </c>
      <c r="D19" s="9">
        <f t="shared" si="0"/>
        <v>-2.1342102895029247E-2</v>
      </c>
      <c r="E19" s="9">
        <f t="shared" si="1"/>
        <v>1.909344417981795E-2</v>
      </c>
      <c r="F19" s="9"/>
    </row>
    <row r="20" spans="1:6" x14ac:dyDescent="0.3">
      <c r="A20" s="8">
        <v>44378</v>
      </c>
      <c r="B20" s="10">
        <v>52.465133999999999</v>
      </c>
      <c r="C20" s="10">
        <v>420.90087899999997</v>
      </c>
      <c r="D20" s="9">
        <f t="shared" si="0"/>
        <v>6.1905845816724966E-2</v>
      </c>
      <c r="E20" s="9">
        <f t="shared" si="1"/>
        <v>2.7763845639217664E-2</v>
      </c>
      <c r="F20" s="9"/>
    </row>
    <row r="21" spans="1:6" x14ac:dyDescent="0.3">
      <c r="A21" s="8">
        <v>44409</v>
      </c>
      <c r="B21" s="10">
        <v>51.802768999999998</v>
      </c>
      <c r="C21" s="10">
        <v>433.42678799999999</v>
      </c>
      <c r="D21" s="9">
        <f t="shared" si="0"/>
        <v>-1.2624860540716454E-2</v>
      </c>
      <c r="E21" s="9">
        <f t="shared" si="1"/>
        <v>2.9759759660658761E-2</v>
      </c>
      <c r="F21" s="9"/>
    </row>
    <row r="22" spans="1:6" x14ac:dyDescent="0.3">
      <c r="A22" s="8">
        <v>44440</v>
      </c>
      <c r="B22" s="10">
        <v>48.270130000000002</v>
      </c>
      <c r="C22" s="10">
        <v>411.90713499999998</v>
      </c>
      <c r="D22" s="9">
        <f t="shared" si="0"/>
        <v>-6.8194018740581147E-2</v>
      </c>
      <c r="E22" s="9">
        <f t="shared" si="1"/>
        <v>-4.9650029937697356E-2</v>
      </c>
      <c r="F22" s="9"/>
    </row>
    <row r="23" spans="1:6" x14ac:dyDescent="0.3">
      <c r="A23" s="8">
        <v>44470</v>
      </c>
      <c r="B23" s="10">
        <v>52.249347999999998</v>
      </c>
      <c r="C23" s="10">
        <v>442.220215</v>
      </c>
      <c r="D23" s="9">
        <f t="shared" si="0"/>
        <v>8.2436446721813175E-2</v>
      </c>
      <c r="E23" s="9">
        <f t="shared" si="1"/>
        <v>7.3592024571266568E-2</v>
      </c>
      <c r="F23" s="9"/>
    </row>
    <row r="24" spans="1:6" x14ac:dyDescent="0.3">
      <c r="A24" s="8">
        <v>44501</v>
      </c>
      <c r="B24" s="10">
        <v>48.615901999999998</v>
      </c>
      <c r="C24" s="10">
        <v>438.66702299999997</v>
      </c>
      <c r="D24" s="9">
        <f t="shared" si="0"/>
        <v>-6.9540504122654306E-2</v>
      </c>
      <c r="E24" s="9">
        <f t="shared" si="1"/>
        <v>-8.0348927513411491E-3</v>
      </c>
      <c r="F24" s="9"/>
    </row>
    <row r="25" spans="1:6" x14ac:dyDescent="0.3">
      <c r="A25" s="8">
        <v>44531</v>
      </c>
      <c r="B25" s="10">
        <v>55.307335000000002</v>
      </c>
      <c r="C25" s="10">
        <v>457.34759500000001</v>
      </c>
      <c r="D25" s="9">
        <f t="shared" si="0"/>
        <v>0.13763877095194085</v>
      </c>
      <c r="E25" s="9">
        <f t="shared" si="1"/>
        <v>4.2584855985402036E-2</v>
      </c>
      <c r="F25" s="9"/>
    </row>
    <row r="26" spans="1:6" x14ac:dyDescent="0.3">
      <c r="A26" s="8">
        <v>44562</v>
      </c>
      <c r="B26" s="10">
        <v>56.988700999999999</v>
      </c>
      <c r="C26" s="10">
        <v>434.74859600000002</v>
      </c>
      <c r="D26" s="9">
        <f t="shared" si="0"/>
        <v>3.0400416147333749E-2</v>
      </c>
      <c r="E26" s="9">
        <f t="shared" si="1"/>
        <v>-4.9413179924997726E-2</v>
      </c>
      <c r="F26" s="9"/>
    </row>
    <row r="27" spans="1:6" x14ac:dyDescent="0.3">
      <c r="A27" s="8">
        <v>44593</v>
      </c>
      <c r="B27" s="10">
        <v>58.137622999999998</v>
      </c>
      <c r="C27" s="10">
        <v>421.91607699999997</v>
      </c>
      <c r="D27" s="9">
        <f t="shared" si="0"/>
        <v>2.0160522697297466E-2</v>
      </c>
      <c r="E27" s="9">
        <f t="shared" si="1"/>
        <v>-2.9517102799338418E-2</v>
      </c>
      <c r="F27" s="9"/>
    </row>
    <row r="28" spans="1:6" x14ac:dyDescent="0.3">
      <c r="A28" s="8">
        <v>44621</v>
      </c>
      <c r="B28" s="10">
        <v>57.913445000000003</v>
      </c>
      <c r="C28" s="10">
        <v>436.42034899999999</v>
      </c>
      <c r="D28" s="9">
        <f t="shared" si="0"/>
        <v>-3.8559884018649145E-3</v>
      </c>
      <c r="E28" s="9">
        <f t="shared" si="1"/>
        <v>3.4377149368498741E-2</v>
      </c>
      <c r="F28" s="9"/>
    </row>
    <row r="29" spans="1:6" x14ac:dyDescent="0.3">
      <c r="A29" s="8">
        <v>44652</v>
      </c>
      <c r="B29" s="10">
        <v>60.813392999999998</v>
      </c>
      <c r="C29" s="10">
        <v>399.35290500000002</v>
      </c>
      <c r="D29" s="9">
        <f t="shared" si="0"/>
        <v>5.0073830006140969E-2</v>
      </c>
      <c r="E29" s="9">
        <f t="shared" si="1"/>
        <v>-8.4935187107876967E-2</v>
      </c>
      <c r="F29" s="9"/>
    </row>
    <row r="30" spans="1:6" x14ac:dyDescent="0.3">
      <c r="A30" s="8">
        <v>44682</v>
      </c>
      <c r="B30" s="10">
        <v>59.655670000000001</v>
      </c>
      <c r="C30" s="10">
        <v>400.25436400000001</v>
      </c>
      <c r="D30" s="9">
        <f t="shared" si="0"/>
        <v>-1.9037303180896307E-2</v>
      </c>
      <c r="E30" s="9">
        <f t="shared" si="1"/>
        <v>2.2572992175929917E-3</v>
      </c>
      <c r="F30" s="9"/>
    </row>
    <row r="31" spans="1:6" x14ac:dyDescent="0.3">
      <c r="A31" s="8">
        <v>44713</v>
      </c>
      <c r="B31" s="10">
        <v>59.213295000000002</v>
      </c>
      <c r="C31" s="10">
        <v>365.66961700000002</v>
      </c>
      <c r="D31" s="9">
        <f t="shared" si="0"/>
        <v>-7.4154728293219811E-3</v>
      </c>
      <c r="E31" s="9">
        <f t="shared" si="1"/>
        <v>-8.6406920475200599E-2</v>
      </c>
      <c r="F31" s="9"/>
    </row>
    <row r="32" spans="1:6" x14ac:dyDescent="0.3">
      <c r="A32" s="8">
        <v>44743</v>
      </c>
      <c r="B32" s="10">
        <v>60.835628999999997</v>
      </c>
      <c r="C32" s="10">
        <v>401.06826799999999</v>
      </c>
      <c r="D32" s="9">
        <f t="shared" si="0"/>
        <v>2.739813752975569E-2</v>
      </c>
      <c r="E32" s="9">
        <f t="shared" si="1"/>
        <v>9.6805010190387161E-2</v>
      </c>
      <c r="F32" s="9"/>
    </row>
    <row r="33" spans="1:6" x14ac:dyDescent="0.3">
      <c r="A33" s="8">
        <v>44774</v>
      </c>
      <c r="B33" s="10">
        <v>58.503456</v>
      </c>
      <c r="C33" s="10">
        <v>384.70388800000001</v>
      </c>
      <c r="D33" s="9">
        <f t="shared" si="0"/>
        <v>-3.8335643739296217E-2</v>
      </c>
      <c r="E33" s="9">
        <f t="shared" si="1"/>
        <v>-4.0801981372408112E-2</v>
      </c>
      <c r="F33" s="9"/>
    </row>
    <row r="34" spans="1:6" x14ac:dyDescent="0.3">
      <c r="A34" s="8">
        <v>44805</v>
      </c>
      <c r="B34" s="10">
        <v>53.109116</v>
      </c>
      <c r="C34" s="10">
        <v>347.71124300000002</v>
      </c>
      <c r="D34" s="9">
        <f t="shared" si="0"/>
        <v>-9.220549295412564E-2</v>
      </c>
      <c r="E34" s="9">
        <f t="shared" si="1"/>
        <v>-9.6158750025422096E-2</v>
      </c>
      <c r="F34" s="9"/>
    </row>
    <row r="35" spans="1:6" x14ac:dyDescent="0.3">
      <c r="A35" s="8">
        <v>44835</v>
      </c>
      <c r="B35" s="10">
        <v>57.153778000000003</v>
      </c>
      <c r="C35" s="10">
        <v>377.51611300000002</v>
      </c>
      <c r="D35" s="9">
        <f t="shared" si="0"/>
        <v>7.6157584697888817E-2</v>
      </c>
      <c r="E35" s="9">
        <f t="shared" si="1"/>
        <v>8.571730307840518E-2</v>
      </c>
      <c r="F35" s="9"/>
    </row>
    <row r="36" spans="1:6" x14ac:dyDescent="0.3">
      <c r="A36" s="8">
        <v>44866</v>
      </c>
      <c r="B36" s="10">
        <v>60.744396000000002</v>
      </c>
      <c r="C36" s="10">
        <v>398.50277699999998</v>
      </c>
      <c r="D36" s="9">
        <f t="shared" si="0"/>
        <v>6.282380842785229E-2</v>
      </c>
      <c r="E36" s="9">
        <f t="shared" si="1"/>
        <v>5.5591439086468769E-2</v>
      </c>
      <c r="F36" s="9"/>
    </row>
    <row r="37" spans="1:6" x14ac:dyDescent="0.3">
      <c r="A37" s="8">
        <v>44896</v>
      </c>
      <c r="B37" s="10">
        <v>61.175212999999999</v>
      </c>
      <c r="C37" s="10">
        <v>373.82119799999998</v>
      </c>
      <c r="D37" s="9">
        <f t="shared" si="0"/>
        <v>7.0922921021388963E-3</v>
      </c>
      <c r="E37" s="9">
        <f t="shared" si="1"/>
        <v>-6.1935776673395677E-2</v>
      </c>
      <c r="F37" s="9"/>
    </row>
    <row r="38" spans="1:6" x14ac:dyDescent="0.3">
      <c r="A38" s="8">
        <v>44927</v>
      </c>
      <c r="B38" s="10">
        <v>58.972866000000003</v>
      </c>
      <c r="C38" s="10">
        <v>399.15438799999998</v>
      </c>
      <c r="D38" s="9">
        <f t="shared" si="0"/>
        <v>-3.6000642940139757E-2</v>
      </c>
      <c r="E38" s="9">
        <f t="shared" si="1"/>
        <v>6.7768200774959805E-2</v>
      </c>
      <c r="F38" s="9"/>
    </row>
    <row r="39" spans="1:6" x14ac:dyDescent="0.3">
      <c r="A39" s="8">
        <v>44958</v>
      </c>
      <c r="B39" s="10">
        <v>57.232143000000001</v>
      </c>
      <c r="C39" s="10">
        <v>389.11853000000002</v>
      </c>
      <c r="D39" s="9">
        <f t="shared" si="0"/>
        <v>-2.9517354642387611E-2</v>
      </c>
      <c r="E39" s="9">
        <f t="shared" si="1"/>
        <v>-2.5142797628470423E-2</v>
      </c>
      <c r="F39" s="9"/>
    </row>
    <row r="40" spans="1:6" x14ac:dyDescent="0.3">
      <c r="A40" s="8">
        <v>44986</v>
      </c>
      <c r="B40" s="10">
        <v>59.655684999999998</v>
      </c>
      <c r="C40" s="10">
        <v>402.01196299999998</v>
      </c>
      <c r="D40" s="9">
        <f t="shared" si="0"/>
        <v>4.2345819551086836E-2</v>
      </c>
      <c r="E40" s="9">
        <f t="shared" si="1"/>
        <v>3.3134975607560908E-2</v>
      </c>
      <c r="F40" s="9"/>
    </row>
    <row r="41" spans="1:6" x14ac:dyDescent="0.3">
      <c r="A41" s="8">
        <v>45017</v>
      </c>
      <c r="B41" s="10">
        <v>62.167763000000001</v>
      </c>
      <c r="C41" s="10">
        <v>409.99282799999997</v>
      </c>
      <c r="D41" s="9">
        <f t="shared" si="0"/>
        <v>4.2109616208413372E-2</v>
      </c>
      <c r="E41" s="9">
        <f t="shared" si="1"/>
        <v>1.9852307230966645E-2</v>
      </c>
      <c r="F41" s="9"/>
    </row>
    <row r="42" spans="1:6" x14ac:dyDescent="0.3">
      <c r="A42" s="8">
        <v>45047</v>
      </c>
      <c r="B42" s="10">
        <v>57.816504999999999</v>
      </c>
      <c r="C42" s="10">
        <v>411.88543700000002</v>
      </c>
      <c r="D42" s="9">
        <f t="shared" si="0"/>
        <v>-6.9992191933944944E-2</v>
      </c>
      <c r="E42" s="9">
        <f t="shared" si="1"/>
        <v>4.6162002619227526E-3</v>
      </c>
      <c r="F42" s="9"/>
    </row>
    <row r="43" spans="1:6" x14ac:dyDescent="0.3">
      <c r="A43" s="8">
        <v>45078</v>
      </c>
      <c r="B43" s="10">
        <v>58.359203000000001</v>
      </c>
      <c r="C43" s="10">
        <v>436.95245399999999</v>
      </c>
      <c r="D43" s="9">
        <f t="shared" si="0"/>
        <v>9.3865583884740426E-3</v>
      </c>
      <c r="E43" s="9">
        <f t="shared" si="1"/>
        <v>6.0859197116988534E-2</v>
      </c>
      <c r="F43" s="9"/>
    </row>
    <row r="44" spans="1:6" x14ac:dyDescent="0.3">
      <c r="A44" s="8">
        <v>45108</v>
      </c>
      <c r="B44" s="10">
        <v>60.473446000000003</v>
      </c>
      <c r="C44" s="10">
        <v>452.93154900000002</v>
      </c>
      <c r="D44" s="9">
        <f t="shared" si="0"/>
        <v>3.6228099276818464E-2</v>
      </c>
      <c r="E44" s="9">
        <f t="shared" si="1"/>
        <v>3.6569413568278142E-2</v>
      </c>
      <c r="F44" s="9"/>
    </row>
    <row r="45" spans="1:6" x14ac:dyDescent="0.3">
      <c r="A45" s="8">
        <v>45139</v>
      </c>
      <c r="B45" s="10">
        <v>58.422832</v>
      </c>
      <c r="C45" s="10">
        <v>445.57049599999999</v>
      </c>
      <c r="D45" s="9">
        <f t="shared" si="0"/>
        <v>-3.3909329393929412E-2</v>
      </c>
      <c r="E45" s="9">
        <f t="shared" si="1"/>
        <v>-1.6252020898636997E-2</v>
      </c>
      <c r="F45" s="9"/>
    </row>
    <row r="46" spans="1:6" x14ac:dyDescent="0.3">
      <c r="A46" s="8">
        <v>45170</v>
      </c>
      <c r="B46" s="10">
        <v>54.663379999999997</v>
      </c>
      <c r="C46" s="10">
        <v>422.94323700000001</v>
      </c>
      <c r="D46" s="9">
        <f t="shared" si="0"/>
        <v>-6.4349020259750561E-2</v>
      </c>
      <c r="E46" s="9">
        <f t="shared" si="1"/>
        <v>-5.0782668967381497E-2</v>
      </c>
      <c r="F46" s="9"/>
    </row>
    <row r="47" spans="1:6" x14ac:dyDescent="0.3">
      <c r="A47" s="8">
        <v>45200</v>
      </c>
      <c r="B47" s="10">
        <v>55.599026000000002</v>
      </c>
      <c r="C47" s="10">
        <v>415.22119099999998</v>
      </c>
      <c r="D47" s="9">
        <f t="shared" si="0"/>
        <v>1.7116504687416066E-2</v>
      </c>
      <c r="E47" s="9">
        <f t="shared" si="1"/>
        <v>-1.8257877947815571E-2</v>
      </c>
      <c r="F47" s="9"/>
    </row>
    <row r="48" spans="1:6" x14ac:dyDescent="0.3">
      <c r="A48" s="8">
        <v>45231</v>
      </c>
      <c r="B48" s="10">
        <v>57.518268999999997</v>
      </c>
      <c r="C48" s="10">
        <v>453.14907799999997</v>
      </c>
      <c r="D48" s="9">
        <f t="shared" si="0"/>
        <v>3.4519363702522315E-2</v>
      </c>
      <c r="E48" s="9">
        <f t="shared" si="1"/>
        <v>9.1343813423048537E-2</v>
      </c>
      <c r="F48" s="9"/>
    </row>
    <row r="49" spans="1:6" x14ac:dyDescent="0.3">
      <c r="A49" s="8">
        <v>45261</v>
      </c>
      <c r="B49" s="10">
        <v>58.462375999999999</v>
      </c>
      <c r="C49" s="10">
        <v>471.92440800000003</v>
      </c>
      <c r="D49" s="9">
        <f t="shared" si="0"/>
        <v>1.6414037077506671E-2</v>
      </c>
      <c r="E49" s="9">
        <f t="shared" si="1"/>
        <v>4.1433009381517609E-2</v>
      </c>
      <c r="F49" s="9"/>
    </row>
    <row r="50" spans="1:6" x14ac:dyDescent="0.3">
      <c r="A50" s="8">
        <v>45292</v>
      </c>
      <c r="B50" s="10">
        <v>59.017937000000003</v>
      </c>
      <c r="C50" s="10">
        <v>481.38433800000001</v>
      </c>
      <c r="D50" s="9">
        <f t="shared" si="0"/>
        <v>9.5028809639896329E-3</v>
      </c>
      <c r="E50" s="9">
        <f t="shared" si="1"/>
        <v>2.0045434903633943E-2</v>
      </c>
      <c r="F50" s="9"/>
    </row>
    <row r="51" spans="1:6" x14ac:dyDescent="0.3">
      <c r="A51" s="8">
        <v>45323</v>
      </c>
      <c r="B51" s="10">
        <v>59.543728000000002</v>
      </c>
      <c r="C51" s="10">
        <v>506.50625600000001</v>
      </c>
      <c r="D51" s="9">
        <f t="shared" si="0"/>
        <v>8.9090033763802711E-3</v>
      </c>
      <c r="E51" s="9">
        <f t="shared" si="1"/>
        <v>5.2186820419570845E-2</v>
      </c>
      <c r="F51" s="9"/>
    </row>
    <row r="52" spans="1:6" x14ac:dyDescent="0.3">
      <c r="A52" s="8">
        <v>45352</v>
      </c>
      <c r="B52" s="10">
        <v>60.694522999999997</v>
      </c>
      <c r="C52" s="10">
        <v>521.44982900000002</v>
      </c>
      <c r="D52" s="9">
        <f t="shared" si="0"/>
        <v>1.9326888635525057E-2</v>
      </c>
      <c r="E52" s="9">
        <f t="shared" si="1"/>
        <v>2.9503234803086056E-2</v>
      </c>
      <c r="F52" s="9"/>
    </row>
    <row r="53" spans="1:6" x14ac:dyDescent="0.3">
      <c r="A53" s="8">
        <v>45383</v>
      </c>
      <c r="B53" s="10">
        <v>61.77</v>
      </c>
      <c r="C53" s="10">
        <v>501.98001099999999</v>
      </c>
      <c r="D53" s="9">
        <f t="shared" si="0"/>
        <v>1.7719506585462522E-2</v>
      </c>
      <c r="E53" s="9">
        <f t="shared" si="1"/>
        <v>-3.7337854798682908E-2</v>
      </c>
      <c r="F53" s="9"/>
    </row>
    <row r="54" spans="1:6" x14ac:dyDescent="0.3">
      <c r="A54" s="8">
        <v>45413</v>
      </c>
      <c r="B54" s="10">
        <v>63.029998999999997</v>
      </c>
      <c r="C54" s="10">
        <v>529.45001200000002</v>
      </c>
      <c r="D54" s="9">
        <f t="shared" si="0"/>
        <v>2.0398235389347472E-2</v>
      </c>
      <c r="E54" s="9">
        <f t="shared" si="1"/>
        <v>5.4723296541782068E-2</v>
      </c>
      <c r="F54" s="9"/>
    </row>
    <row r="55" spans="1:6" x14ac:dyDescent="0.3">
      <c r="A55" s="8">
        <v>45432</v>
      </c>
      <c r="B55" s="10">
        <v>62.784999999999997</v>
      </c>
      <c r="C55" s="10">
        <v>530.79998799999998</v>
      </c>
      <c r="D55" s="9">
        <f t="shared" si="0"/>
        <v>-3.8870221146600362E-3</v>
      </c>
      <c r="E55" s="9">
        <f t="shared" si="1"/>
        <v>2.5497704587831224E-3</v>
      </c>
      <c r="F55" s="9"/>
    </row>
    <row r="56" spans="1:6" x14ac:dyDescent="0.3">
      <c r="F56" s="9"/>
    </row>
    <row r="57" spans="1:6" x14ac:dyDescent="0.3">
      <c r="F57" s="9"/>
    </row>
    <row r="58" spans="1:6" x14ac:dyDescent="0.3">
      <c r="F5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9DB3-D6A2-4CB7-A882-3A2CE36E8EBB}">
  <dimension ref="A1:H15"/>
  <sheetViews>
    <sheetView tabSelected="1" workbookViewId="0">
      <selection activeCell="A16" sqref="A16"/>
    </sheetView>
  </sheetViews>
  <sheetFormatPr baseColWidth="10" defaultRowHeight="14.4" x14ac:dyDescent="0.3"/>
  <cols>
    <col min="2" max="2" width="12" bestFit="1" customWidth="1"/>
    <col min="6" max="6" width="20" customWidth="1"/>
  </cols>
  <sheetData>
    <row r="1" spans="1:8" ht="15" thickBot="1" x14ac:dyDescent="0.35">
      <c r="A1" s="14" t="s">
        <v>6</v>
      </c>
      <c r="B1" s="15"/>
      <c r="E1" s="2" t="s">
        <v>13</v>
      </c>
      <c r="F1" s="3">
        <v>4.4600000000000001E-2</v>
      </c>
    </row>
    <row r="2" spans="1:8" x14ac:dyDescent="0.3">
      <c r="A2" s="16" t="s">
        <v>7</v>
      </c>
      <c r="B2" s="17">
        <f>F2</f>
        <v>3.7166666666666667E-3</v>
      </c>
      <c r="E2" s="4" t="s">
        <v>14</v>
      </c>
      <c r="F2" s="11">
        <f>F1/12</f>
        <v>3.7166666666666667E-3</v>
      </c>
    </row>
    <row r="3" spans="1:8" x14ac:dyDescent="0.3">
      <c r="A3" s="16" t="s">
        <v>8</v>
      </c>
      <c r="B3" s="20">
        <f>AVERAGE(Data!E3:E55)</f>
        <v>1.230349424486344E-2</v>
      </c>
      <c r="E3" s="4"/>
      <c r="F3" s="5"/>
    </row>
    <row r="4" spans="1:8" ht="15" thickBot="1" x14ac:dyDescent="0.35">
      <c r="A4" s="18" t="s">
        <v>9</v>
      </c>
      <c r="B4" s="19">
        <f>F8/F9</f>
        <v>0.60721437304292192</v>
      </c>
      <c r="E4" s="6" t="s">
        <v>11</v>
      </c>
      <c r="F4" s="7" t="s">
        <v>12</v>
      </c>
    </row>
    <row r="5" spans="1:8" ht="15" thickBot="1" x14ac:dyDescent="0.35"/>
    <row r="6" spans="1:8" ht="15" thickBot="1" x14ac:dyDescent="0.35">
      <c r="A6" s="12" t="s">
        <v>10</v>
      </c>
      <c r="B6" s="13">
        <f>B2+B4*(B3-B2)</f>
        <v>8.9307117909890911E-3</v>
      </c>
      <c r="E6" s="2" t="s">
        <v>9</v>
      </c>
      <c r="F6" s="21" t="s">
        <v>15</v>
      </c>
      <c r="H6" t="s">
        <v>19</v>
      </c>
    </row>
    <row r="7" spans="1:8" x14ac:dyDescent="0.3">
      <c r="E7" s="4"/>
      <c r="F7" s="5"/>
    </row>
    <row r="8" spans="1:8" x14ac:dyDescent="0.3">
      <c r="E8" s="4" t="s">
        <v>16</v>
      </c>
      <c r="F8" s="5">
        <f>COVAR(Data!D3:D55,Data!E3:E55)</f>
        <v>1.9163285119903342E-3</v>
      </c>
    </row>
    <row r="9" spans="1:8" ht="15" thickBot="1" x14ac:dyDescent="0.35">
      <c r="E9" s="6" t="s">
        <v>17</v>
      </c>
      <c r="F9" s="7">
        <f>_xlfn.VAR.S(Data!E3:E55)</f>
        <v>3.1559340441614935E-3</v>
      </c>
    </row>
    <row r="13" spans="1:8" x14ac:dyDescent="0.3">
      <c r="A13" t="s">
        <v>20</v>
      </c>
    </row>
    <row r="15" spans="1:8" x14ac:dyDescent="0.3">
      <c r="A15" t="s">
        <v>21</v>
      </c>
      <c r="B15" s="1">
        <f>AVERAGE(Data!D3:D55)</f>
        <v>5.4738826841786705E-3</v>
      </c>
      <c r="C15" t="s">
        <v>22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Instrucciones</vt:lpstr>
      <vt:lpstr>Data</vt:lpstr>
      <vt:lpstr>Desarrollo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Ponce Arellano</dc:creator>
  <cp:lastModifiedBy>Denis Ponce Arellano</cp:lastModifiedBy>
  <dcterms:created xsi:type="dcterms:W3CDTF">2024-05-20T16:09:42Z</dcterms:created>
  <dcterms:modified xsi:type="dcterms:W3CDTF">2024-05-20T16:46:12Z</dcterms:modified>
</cp:coreProperties>
</file>