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/Downloads/"/>
    </mc:Choice>
  </mc:AlternateContent>
  <xr:revisionPtr revIDLastSave="0" documentId="13_ncr:1_{BC19F7E5-E5A2-184A-AE5B-8B0AF9228E50}" xr6:coauthVersionLast="47" xr6:coauthVersionMax="47" xr10:uidLastSave="{00000000-0000-0000-0000-000000000000}"/>
  <bookViews>
    <workbookView xWindow="0" yWindow="0" windowWidth="28800" windowHeight="18000" xr2:uid="{2354429C-30ED-8346-B772-1038FBFB20BF}"/>
  </bookViews>
  <sheets>
    <sheet name="pregunta 6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7" l="1"/>
  <c r="B17" i="7"/>
  <c r="B14" i="7"/>
  <c r="B23" i="7" l="1"/>
  <c r="B24" i="7" s="1"/>
  <c r="B25" i="7" s="1"/>
  <c r="B32" i="7"/>
  <c r="B33" i="7"/>
  <c r="B31" i="7" l="1"/>
  <c r="B26" i="7" l="1"/>
  <c r="B30" i="7"/>
  <c r="B34" i="7" s="1"/>
</calcChain>
</file>

<file path=xl/sharedStrings.xml><?xml version="1.0" encoding="utf-8"?>
<sst xmlns="http://schemas.openxmlformats.org/spreadsheetml/2006/main" count="32" uniqueCount="20">
  <si>
    <t>r</t>
  </si>
  <si>
    <t>F0</t>
  </si>
  <si>
    <t>USD</t>
  </si>
  <si>
    <t>anual</t>
  </si>
  <si>
    <t>N*</t>
  </si>
  <si>
    <t>beta</t>
  </si>
  <si>
    <t>rend D</t>
  </si>
  <si>
    <t>V_F</t>
  </si>
  <si>
    <t>V_A</t>
  </si>
  <si>
    <t>indice_T</t>
  </si>
  <si>
    <t>indice_t</t>
  </si>
  <si>
    <t>Rm</t>
  </si>
  <si>
    <t>E(Rp)</t>
  </si>
  <si>
    <t>TOTAL</t>
  </si>
  <si>
    <t>(F0-S_T)xV_FxN*</t>
  </si>
  <si>
    <t>(S_T/S_t -1)+rf</t>
  </si>
  <si>
    <t>rf+beta(Rm-rf)</t>
  </si>
  <si>
    <t>V_Ax(1+E(Rp))</t>
  </si>
  <si>
    <t>Ganancia contrato  futuro</t>
  </si>
  <si>
    <t>Valor portafolio en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</si>
</sst>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3" fontId="0" fillId="0" borderId="0" xfId="0" applyNumberFormat="1"/>
    <xf numFmtId="15" fontId="0" fillId="0" borderId="0" xfId="0" applyNumberFormat="1"/>
    <xf numFmtId="10" fontId="0" fillId="0" borderId="0" xfId="0" applyNumberFormat="1"/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0" fontId="2" fillId="2" borderId="0" xfId="0" applyFont="1" applyFill="1"/>
    <xf numFmtId="3" fontId="2" fillId="2" borderId="0" xfId="0" applyNumberFormat="1" applyFont="1" applyFill="1"/>
    <xf numFmtId="3" fontId="2" fillId="2" borderId="0" xfId="0" applyNumberFormat="1" applyFont="1" applyFill="1" applyAlignment="1">
      <alignment horizontal="right"/>
    </xf>
  </cellXfs>
  <cellStyles count="2">
    <cellStyle name="Normal" xfId="0" builtinId="0"/>
    <cellStyle name="Normal 2" xfId="1" xr:uid="{5DED08A1-ECB0-004D-86CC-48E4E5AEF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12</xdr:row>
      <xdr:rowOff>177800</xdr:rowOff>
    </xdr:from>
    <xdr:to>
      <xdr:col>4</xdr:col>
      <xdr:colOff>63500</xdr:colOff>
      <xdr:row>14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35C227-EE9A-AF76-59CE-348354DE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0" y="2616200"/>
          <a:ext cx="1397000" cy="330200"/>
        </a:xfrm>
        <a:prstGeom prst="rect">
          <a:avLst/>
        </a:prstGeom>
      </xdr:spPr>
    </xdr:pic>
    <xdr:clientData/>
  </xdr:twoCellAnchor>
  <xdr:twoCellAnchor editAs="oneCell">
    <xdr:from>
      <xdr:col>2</xdr:col>
      <xdr:colOff>520700</xdr:colOff>
      <xdr:row>15</xdr:row>
      <xdr:rowOff>177800</xdr:rowOff>
    </xdr:from>
    <xdr:to>
      <xdr:col>3</xdr:col>
      <xdr:colOff>660400</xdr:colOff>
      <xdr:row>18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26A56-3F3F-F991-C3F1-2523B5FF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3225800"/>
          <a:ext cx="965200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031D-DA38-084F-A22D-0E999F87BE10}">
  <dimension ref="A3:F34"/>
  <sheetViews>
    <sheetView showGridLines="0" tabSelected="1" workbookViewId="0">
      <selection activeCell="B22" sqref="B22"/>
    </sheetView>
  </sheetViews>
  <sheetFormatPr baseColWidth="10" defaultColWidth="11.1640625" defaultRowHeight="16" x14ac:dyDescent="0.2"/>
  <cols>
    <col min="1" max="1" width="22.5" bestFit="1" customWidth="1"/>
    <col min="2" max="2" width="13.6640625" bestFit="1" customWidth="1"/>
  </cols>
  <sheetData>
    <row r="3" spans="1:3" x14ac:dyDescent="0.2">
      <c r="A3" s="4">
        <v>44807</v>
      </c>
    </row>
    <row r="4" spans="1:3" x14ac:dyDescent="0.2">
      <c r="A4" t="s">
        <v>8</v>
      </c>
      <c r="B4" s="3">
        <v>18000000</v>
      </c>
      <c r="C4" t="s">
        <v>2</v>
      </c>
    </row>
    <row r="5" spans="1:3" x14ac:dyDescent="0.2">
      <c r="A5" t="s">
        <v>5</v>
      </c>
      <c r="B5">
        <v>1.25</v>
      </c>
    </row>
    <row r="6" spans="1:3" x14ac:dyDescent="0.2">
      <c r="A6" t="s">
        <v>10</v>
      </c>
      <c r="B6" s="3">
        <v>4055</v>
      </c>
    </row>
    <row r="7" spans="1:3" x14ac:dyDescent="0.2">
      <c r="A7" t="s">
        <v>7</v>
      </c>
      <c r="B7">
        <v>250</v>
      </c>
    </row>
    <row r="8" spans="1:3" x14ac:dyDescent="0.2">
      <c r="A8" t="s">
        <v>0</v>
      </c>
      <c r="B8" s="2">
        <v>0.03</v>
      </c>
      <c r="C8" t="s">
        <v>3</v>
      </c>
    </row>
    <row r="9" spans="1:3" x14ac:dyDescent="0.2">
      <c r="A9" t="s">
        <v>6</v>
      </c>
      <c r="B9" s="5">
        <v>8.0000000000000002E-3</v>
      </c>
      <c r="C9" t="s">
        <v>3</v>
      </c>
    </row>
    <row r="10" spans="1:3" x14ac:dyDescent="0.2">
      <c r="A10" t="s">
        <v>2</v>
      </c>
      <c r="B10">
        <v>800</v>
      </c>
    </row>
    <row r="14" spans="1:3" x14ac:dyDescent="0.2">
      <c r="A14" s="1" t="s">
        <v>1</v>
      </c>
      <c r="B14" s="6">
        <f>B6*EXP(B8-B9)*1</f>
        <v>4145.1985460276264</v>
      </c>
    </row>
    <row r="17" spans="1:6" x14ac:dyDescent="0.2">
      <c r="A17" s="1" t="s">
        <v>4</v>
      </c>
      <c r="B17" s="7">
        <f>B5*(B4*B10)/(B7*B14)</f>
        <v>17369.493692647877</v>
      </c>
    </row>
    <row r="21" spans="1:6" x14ac:dyDescent="0.2">
      <c r="A21" t="s">
        <v>9</v>
      </c>
      <c r="B21" s="3">
        <v>4144</v>
      </c>
      <c r="F21">
        <v>5204534.41680138</v>
      </c>
    </row>
    <row r="22" spans="1:6" x14ac:dyDescent="0.2">
      <c r="A22" s="1" t="s">
        <v>18</v>
      </c>
      <c r="B22" s="10">
        <f>($B$14-B21)*$B$7*$B$17</f>
        <v>5204534.4168013819</v>
      </c>
      <c r="C22" t="s">
        <v>14</v>
      </c>
      <c r="F22">
        <v>5.1948212083847006E-2</v>
      </c>
    </row>
    <row r="23" spans="1:6" x14ac:dyDescent="0.2">
      <c r="A23" t="s">
        <v>11</v>
      </c>
      <c r="B23" s="2">
        <f>B21/$B$6-1+$B$8</f>
        <v>5.1948212083847006E-2</v>
      </c>
      <c r="C23" t="s">
        <v>15</v>
      </c>
      <c r="F23">
        <v>5.7435265104808758E-2</v>
      </c>
    </row>
    <row r="24" spans="1:6" x14ac:dyDescent="0.2">
      <c r="A24" t="s">
        <v>12</v>
      </c>
      <c r="B24" s="2">
        <f>$B$8+$B$5*(B23-$B$8)</f>
        <v>5.7435265104808758E-2</v>
      </c>
      <c r="C24" t="s">
        <v>16</v>
      </c>
      <c r="F24">
        <v>15227067817.509245</v>
      </c>
    </row>
    <row r="25" spans="1:6" x14ac:dyDescent="0.2">
      <c r="A25" s="1" t="s">
        <v>19</v>
      </c>
      <c r="B25" s="6">
        <f>($B$4*$B$10)*(1+B24)</f>
        <v>15227067817.509245</v>
      </c>
      <c r="C25" t="s">
        <v>17</v>
      </c>
      <c r="F25">
        <v>15232272351.926046</v>
      </c>
    </row>
    <row r="26" spans="1:6" x14ac:dyDescent="0.2">
      <c r="A26" s="8" t="s">
        <v>13</v>
      </c>
      <c r="B26" s="9">
        <f>B22+B25</f>
        <v>15232272351.926046</v>
      </c>
    </row>
    <row r="29" spans="1:6" x14ac:dyDescent="0.2">
      <c r="A29" t="s">
        <v>9</v>
      </c>
      <c r="B29" s="3">
        <v>3615</v>
      </c>
    </row>
    <row r="30" spans="1:6" x14ac:dyDescent="0.2">
      <c r="A30" s="1" t="s">
        <v>18</v>
      </c>
      <c r="B30" s="6">
        <f>($B$14-B29)*$B$7*$B$17</f>
        <v>2302320075.2694826</v>
      </c>
      <c r="C30" t="s">
        <v>14</v>
      </c>
    </row>
    <row r="31" spans="1:6" x14ac:dyDescent="0.2">
      <c r="A31" t="s">
        <v>11</v>
      </c>
      <c r="B31" s="2">
        <f>B29/$B$6-1+$B$8</f>
        <v>-7.8508014796547482E-2</v>
      </c>
      <c r="C31" t="s">
        <v>15</v>
      </c>
    </row>
    <row r="32" spans="1:6" x14ac:dyDescent="0.2">
      <c r="A32" t="s">
        <v>12</v>
      </c>
      <c r="B32" s="2">
        <f>$B$8+$B$5*(B31-$B$8)</f>
        <v>-0.10563501849568435</v>
      </c>
      <c r="C32" t="s">
        <v>16</v>
      </c>
    </row>
    <row r="33" spans="1:3" x14ac:dyDescent="0.2">
      <c r="A33" s="1" t="s">
        <v>19</v>
      </c>
      <c r="B33" s="6">
        <f>($B$4*$B$10)*(1+B32)</f>
        <v>12878855733.662146</v>
      </c>
      <c r="C33" t="s">
        <v>17</v>
      </c>
    </row>
    <row r="34" spans="1:3" x14ac:dyDescent="0.2">
      <c r="A34" s="8" t="s">
        <v>13</v>
      </c>
      <c r="B34" s="9">
        <f>B30+B33</f>
        <v>15181175808.931629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Rantul Mansilla</dc:creator>
  <cp:lastModifiedBy>197012838</cp:lastModifiedBy>
  <dcterms:created xsi:type="dcterms:W3CDTF">2023-04-10T17:04:50Z</dcterms:created>
  <dcterms:modified xsi:type="dcterms:W3CDTF">2025-04-23T05:27:08Z</dcterms:modified>
</cp:coreProperties>
</file>