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xr:revisionPtr revIDLastSave="0" documentId="13_ncr:1_{6944305D-71B9-4424-AA75-54111FFE59BE}" xr6:coauthVersionLast="47" xr6:coauthVersionMax="47" xr10:uidLastSave="{00000000-0000-0000-0000-000000000000}"/>
  <bookViews>
    <workbookView xWindow="-120" yWindow="-120" windowWidth="20640" windowHeight="11040" xr2:uid="{00000000-000D-0000-FFFF-FFFF00000000}"/>
  </bookViews>
  <sheets>
    <sheet name="ProjectSchedule" sheetId="11" r:id="rId1"/>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K5" i="11" l="1"/>
  <c r="DK4" i="11" s="1"/>
  <c r="DD5" i="11"/>
  <c r="DD4" i="11" s="1"/>
  <c r="F31" i="11"/>
  <c r="F29" i="11"/>
  <c r="F28" i="11"/>
  <c r="F27" i="11"/>
  <c r="CI6" i="11"/>
  <c r="CI5" i="11"/>
  <c r="CJ5" i="11" s="1"/>
  <c r="CI4" i="11"/>
  <c r="BN5" i="11"/>
  <c r="BN6" i="11" s="1"/>
  <c r="F21" i="11"/>
  <c r="F12" i="11"/>
  <c r="F9" i="11"/>
  <c r="G9" i="11"/>
  <c r="E9" i="11"/>
  <c r="E8" i="11"/>
  <c r="D26" i="11"/>
  <c r="D20" i="11"/>
  <c r="D14" i="11"/>
  <c r="I7" i="11"/>
  <c r="DK6" i="11" l="1"/>
  <c r="DL5" i="11"/>
  <c r="DD6" i="11"/>
  <c r="DE5" i="11"/>
  <c r="CJ6" i="11"/>
  <c r="CK5" i="11"/>
  <c r="BO5" i="11"/>
  <c r="BN4" i="11"/>
  <c r="J5" i="11"/>
  <c r="I33" i="11"/>
  <c r="I32" i="11"/>
  <c r="DM5" i="11" l="1"/>
  <c r="DL6" i="11"/>
  <c r="DF5" i="11"/>
  <c r="DE6" i="11"/>
  <c r="CK6" i="11"/>
  <c r="CL5" i="11"/>
  <c r="BO6" i="11"/>
  <c r="BP5" i="11"/>
  <c r="E10" i="11"/>
  <c r="F10" i="11" s="1"/>
  <c r="I9" i="11"/>
  <c r="J6" i="11"/>
  <c r="DN5" i="11" l="1"/>
  <c r="DM6" i="11"/>
  <c r="DG5" i="11"/>
  <c r="DF6" i="11"/>
  <c r="CL6" i="11"/>
  <c r="CM5" i="11"/>
  <c r="BQ5" i="11"/>
  <c r="BP6" i="11"/>
  <c r="E11" i="11"/>
  <c r="F11" i="11" s="1"/>
  <c r="G10" i="11"/>
  <c r="K5" i="11"/>
  <c r="L5" i="11" s="1"/>
  <c r="M5" i="11" s="1"/>
  <c r="N5" i="11" s="1"/>
  <c r="O5" i="11" s="1"/>
  <c r="P5" i="11" s="1"/>
  <c r="Q5" i="11" s="1"/>
  <c r="J4" i="11"/>
  <c r="DN6" i="11" l="1"/>
  <c r="DO5" i="11"/>
  <c r="DH5" i="11"/>
  <c r="DG6" i="11"/>
  <c r="CM6" i="11"/>
  <c r="CN5" i="11"/>
  <c r="BR5" i="11"/>
  <c r="BQ6" i="11"/>
  <c r="E12" i="11"/>
  <c r="I10" i="11"/>
  <c r="G11" i="11"/>
  <c r="I11" i="11"/>
  <c r="Q4" i="11"/>
  <c r="R5" i="11"/>
  <c r="S5" i="11" s="1"/>
  <c r="T5" i="11" s="1"/>
  <c r="U5" i="11" s="1"/>
  <c r="V5" i="11" s="1"/>
  <c r="W5" i="11" s="1"/>
  <c r="X5" i="11" s="1"/>
  <c r="K6" i="11"/>
  <c r="DP5" i="11" l="1"/>
  <c r="DO6" i="11"/>
  <c r="DI5" i="11"/>
  <c r="DH6" i="11"/>
  <c r="CO5" i="11"/>
  <c r="CN6" i="11"/>
  <c r="BS5" i="11"/>
  <c r="BR6" i="11"/>
  <c r="G12" i="11"/>
  <c r="I12" i="11"/>
  <c r="X4" i="11"/>
  <c r="Y5" i="11"/>
  <c r="Z5" i="11" s="1"/>
  <c r="AA5" i="11" s="1"/>
  <c r="AB5" i="11" s="1"/>
  <c r="AC5" i="11" s="1"/>
  <c r="AD5" i="11" s="1"/>
  <c r="AE5" i="11" s="1"/>
  <c r="L6" i="11"/>
  <c r="DQ5" i="11" l="1"/>
  <c r="DQ6" i="11" s="1"/>
  <c r="DP6" i="11"/>
  <c r="DJ5" i="11"/>
  <c r="DJ6" i="11" s="1"/>
  <c r="DI6" i="11"/>
  <c r="CP5" i="11"/>
  <c r="CO6" i="11"/>
  <c r="BS6" i="11"/>
  <c r="BT5" i="11"/>
  <c r="E13" i="11"/>
  <c r="AF5" i="11"/>
  <c r="AG5" i="11" s="1"/>
  <c r="AH5" i="11" s="1"/>
  <c r="AI5" i="11" s="1"/>
  <c r="AJ5" i="11" s="1"/>
  <c r="AK5" i="11" s="1"/>
  <c r="AE4" i="11"/>
  <c r="M6" i="11"/>
  <c r="CP6" i="11" l="1"/>
  <c r="CP4" i="11"/>
  <c r="CQ5" i="11"/>
  <c r="BT6" i="11"/>
  <c r="BU5" i="11"/>
  <c r="F13" i="11"/>
  <c r="E15" i="11" s="1"/>
  <c r="F15" i="11" s="1"/>
  <c r="AL5" i="11"/>
  <c r="AM5" i="11" s="1"/>
  <c r="AN5" i="11" s="1"/>
  <c r="AO5" i="11" s="1"/>
  <c r="AP5" i="11" s="1"/>
  <c r="AQ5" i="11" s="1"/>
  <c r="AR5" i="11" s="1"/>
  <c r="N6" i="11"/>
  <c r="CQ6" i="11" l="1"/>
  <c r="CR5" i="11"/>
  <c r="BU6" i="11"/>
  <c r="BU4" i="11"/>
  <c r="BV5" i="11"/>
  <c r="E14" i="11"/>
  <c r="I13" i="11"/>
  <c r="G13" i="11"/>
  <c r="F8" i="11"/>
  <c r="AS5" i="11"/>
  <c r="AT5" i="11" s="1"/>
  <c r="AL4" i="11"/>
  <c r="O6" i="11"/>
  <c r="CR6" i="11" l="1"/>
  <c r="CS5" i="11"/>
  <c r="BW5" i="11"/>
  <c r="BV6" i="11"/>
  <c r="I8" i="11"/>
  <c r="G8" i="11"/>
  <c r="AU5" i="11"/>
  <c r="AT6" i="11"/>
  <c r="AS4" i="11"/>
  <c r="P6" i="11"/>
  <c r="CS6" i="11" l="1"/>
  <c r="CT5" i="11"/>
  <c r="BX5" i="11"/>
  <c r="BW6" i="11"/>
  <c r="AV5" i="11"/>
  <c r="AU6" i="11"/>
  <c r="CU5" i="11" l="1"/>
  <c r="CT6" i="11"/>
  <c r="BY5" i="11"/>
  <c r="BX6" i="11"/>
  <c r="AW5" i="11"/>
  <c r="AV6" i="11"/>
  <c r="Q6" i="11"/>
  <c r="R6" i="11"/>
  <c r="CV5" i="11" l="1"/>
  <c r="CU6" i="11"/>
  <c r="BY6" i="11"/>
  <c r="BZ5" i="11"/>
  <c r="AX5" i="11"/>
  <c r="AW6" i="11"/>
  <c r="S6" i="11"/>
  <c r="CW5" i="11" l="1"/>
  <c r="CV6" i="11"/>
  <c r="BZ6" i="11"/>
  <c r="CA5" i="11"/>
  <c r="AY5" i="11"/>
  <c r="AZ5" i="11" s="1"/>
  <c r="AX6" i="11"/>
  <c r="CX5" i="11" l="1"/>
  <c r="CW6" i="11"/>
  <c r="CW4" i="11"/>
  <c r="CA6" i="11"/>
  <c r="CB5" i="11"/>
  <c r="BA5" i="11"/>
  <c r="AZ4" i="11"/>
  <c r="T6" i="11" s="1"/>
  <c r="AY6" i="11"/>
  <c r="U6" i="11"/>
  <c r="CX6" i="11" l="1"/>
  <c r="CY5" i="11"/>
  <c r="CC5" i="11"/>
  <c r="CB6" i="11"/>
  <c r="CB4" i="11"/>
  <c r="AZ6" i="11"/>
  <c r="BB5" i="11"/>
  <c r="BA6" i="11"/>
  <c r="V6" i="11"/>
  <c r="CY6" i="11" l="1"/>
  <c r="CZ5" i="11"/>
  <c r="CD5" i="11"/>
  <c r="CC6" i="11"/>
  <c r="BB6" i="11"/>
  <c r="BC5" i="11"/>
  <c r="W6" i="11"/>
  <c r="DA5" i="11" l="1"/>
  <c r="CZ6" i="11"/>
  <c r="CE5" i="11"/>
  <c r="CD6" i="11"/>
  <c r="BC6" i="11"/>
  <c r="BD5" i="11"/>
  <c r="X6" i="11"/>
  <c r="DB5" i="11" l="1"/>
  <c r="DA6" i="11"/>
  <c r="CE6" i="11"/>
  <c r="CF5" i="11"/>
  <c r="BD6" i="11"/>
  <c r="BE5" i="11"/>
  <c r="Y6" i="11"/>
  <c r="DB6" i="11" l="1"/>
  <c r="DC5" i="11"/>
  <c r="DC6" i="11" s="1"/>
  <c r="CF6" i="11"/>
  <c r="CG5" i="11"/>
  <c r="BF5" i="11"/>
  <c r="BE6" i="11"/>
  <c r="Z6" i="11"/>
  <c r="CG6" i="11" l="1"/>
  <c r="CH5" i="11"/>
  <c r="CH6" i="11" s="1"/>
  <c r="BF6" i="11"/>
  <c r="BG5" i="11"/>
  <c r="BG6" i="11" l="1"/>
  <c r="BH5" i="11"/>
  <c r="BG4" i="11"/>
  <c r="AA6" i="11" s="1"/>
  <c r="AB6" i="11"/>
  <c r="BH6" i="11" l="1"/>
  <c r="BI5" i="11"/>
  <c r="AC6" i="11"/>
  <c r="BJ5" i="11" l="1"/>
  <c r="BI6" i="11"/>
  <c r="AD6" i="11"/>
  <c r="BK5" i="11" l="1"/>
  <c r="BJ6" i="11"/>
  <c r="AE6" i="11"/>
  <c r="BL5" i="11" l="1"/>
  <c r="BK6" i="11"/>
  <c r="AF6" i="11"/>
  <c r="BM5" i="11" l="1"/>
  <c r="BL6" i="11"/>
  <c r="AG6" i="11"/>
  <c r="BM6" i="11" l="1"/>
  <c r="AH6" i="11"/>
  <c r="AI6" i="11" l="1"/>
  <c r="AJ6" i="11" l="1"/>
  <c r="AK6" i="11" l="1"/>
  <c r="AL6" i="11" l="1"/>
  <c r="AM6" i="11" l="1"/>
  <c r="AN6" i="11" l="1"/>
  <c r="AO6" i="11" l="1"/>
  <c r="AP6" i="11" l="1"/>
  <c r="AQ6" i="11" l="1"/>
  <c r="AR6" i="11" l="1"/>
  <c r="AS6" i="11" l="1"/>
  <c r="I15" i="11"/>
  <c r="G15" i="11" l="1"/>
  <c r="E16" i="11"/>
  <c r="F16" i="11" l="1"/>
  <c r="E17" i="11" s="1"/>
  <c r="G16" i="11" l="1"/>
  <c r="I16" i="11"/>
  <c r="F17" i="11"/>
  <c r="I17" i="11"/>
  <c r="E18" i="11" l="1"/>
  <c r="G17" i="11"/>
  <c r="F18" i="11" l="1"/>
  <c r="I18" i="11" s="1"/>
  <c r="G18" i="11" l="1"/>
  <c r="E19" i="11"/>
  <c r="F19" i="11" l="1"/>
  <c r="I19" i="11"/>
  <c r="E21" i="11" l="1"/>
  <c r="F14" i="11"/>
  <c r="G19" i="11"/>
  <c r="I14" i="11" l="1"/>
  <c r="G14" i="11"/>
  <c r="E20" i="11"/>
  <c r="I21" i="11"/>
  <c r="E22" i="11" l="1"/>
  <c r="F22" i="11" s="1"/>
  <c r="G21" i="11"/>
  <c r="I22" i="11" l="1"/>
  <c r="E23" i="11" l="1"/>
  <c r="F23" i="11" s="1"/>
  <c r="G22" i="11"/>
  <c r="I23" i="11" l="1"/>
  <c r="E24" i="11" l="1"/>
  <c r="F24" i="11" s="1"/>
  <c r="G23" i="11"/>
  <c r="I24" i="11" l="1"/>
  <c r="G24" i="11" l="1"/>
  <c r="E25" i="11"/>
  <c r="F25" i="11" s="1"/>
  <c r="I25" i="11" l="1"/>
  <c r="G25" i="11" l="1"/>
  <c r="F20" i="11"/>
  <c r="E27" i="11"/>
  <c r="G20" i="11" l="1"/>
  <c r="I20" i="11"/>
  <c r="I27" i="11"/>
  <c r="E26" i="11"/>
  <c r="E28" i="11" l="1"/>
  <c r="G27" i="11"/>
  <c r="I28" i="11" l="1"/>
  <c r="E29" i="11" l="1"/>
  <c r="G28" i="11"/>
  <c r="I29" i="11" l="1"/>
  <c r="E30" i="11" l="1"/>
  <c r="F30" i="11" s="1"/>
  <c r="G29" i="11"/>
  <c r="I30" i="11" l="1"/>
  <c r="E31" i="11" l="1"/>
  <c r="G30" i="11"/>
  <c r="I31" i="11" l="1"/>
  <c r="G31" i="11" l="1"/>
  <c r="F26" i="11"/>
  <c r="G26" i="11" l="1"/>
  <c r="I26" i="11"/>
</calcChain>
</file>

<file path=xl/sharedStrings.xml><?xml version="1.0" encoding="utf-8"?>
<sst xmlns="http://schemas.openxmlformats.org/spreadsheetml/2006/main" count="76" uniqueCount="59">
  <si>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</si>
  <si>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</si>
  <si>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</si>
  <si>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Inicio del proyecto: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</si>
  <si>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</si>
  <si>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</si>
  <si>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</si>
  <si>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</si>
  <si>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</si>
  <si>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</si>
  <si>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PROGRESO</t>
  </si>
  <si>
    <t>INICIO</t>
  </si>
  <si>
    <t>FIN</t>
  </si>
  <si>
    <t>Días</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</si>
  <si>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</si>
  <si>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</si>
  <si>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</si>
  <si>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Planeamiento inicial</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</si>
  <si>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</si>
  <si>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</si>
  <si>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</si>
  <si>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</si>
  <si>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Implementación</t>
  </si>
  <si>
    <t>Corrección de errores</t>
  </si>
  <si>
    <t>Revisión final</t>
  </si>
  <si>
    <t>Esta es una fila vacía.</t>
  </si>
  <si>
    <t>Esta fila indica el final de la programación del proyecto. NO escriba nada en esta fila. 
Inserte nuevas filas encima de ésta para continuar creando la programación del proyecto.</t>
  </si>
  <si>
    <t>Inserte nuevas filas ENCIMA de ésta</t>
  </si>
  <si>
    <t>Sistema de Campeonatos</t>
  </si>
  <si>
    <t>LPOO_2022-2_PUCP</t>
  </si>
  <si>
    <t>Grupo 3</t>
  </si>
  <si>
    <t>Creación Historia Usuarios</t>
  </si>
  <si>
    <t>Herramientas de gestión</t>
  </si>
  <si>
    <t>Creación del Model</t>
  </si>
  <si>
    <t>Implementación clases</t>
  </si>
  <si>
    <t>Relación de clases</t>
  </si>
  <si>
    <t>Prototipo 1</t>
  </si>
  <si>
    <t>Creación del Controller</t>
  </si>
  <si>
    <t>Implementar métodos</t>
  </si>
  <si>
    <t>Enlazar métodos</t>
  </si>
  <si>
    <t>Crear BD inicial</t>
  </si>
  <si>
    <t xml:space="preserve">Crear View </t>
  </si>
  <si>
    <t>Mejorar ventanas</t>
  </si>
  <si>
    <t>Añadir métodos a ventanas</t>
  </si>
  <si>
    <t>Mejora BD</t>
  </si>
  <si>
    <t>Enlazar métodos y BD</t>
  </si>
  <si>
    <t>Actualizar informe</t>
  </si>
  <si>
    <t>Finalización</t>
  </si>
  <si>
    <t>Mejoras deventanas y métodos</t>
  </si>
  <si>
    <t>Aumento de ventana y procesos</t>
  </si>
  <si>
    <t xml:space="preserve">Brayan Steven </t>
  </si>
  <si>
    <t xml:space="preserve">Joshua - Mateo </t>
  </si>
  <si>
    <t xml:space="preserve">Jhoan -Brayan Steven </t>
  </si>
  <si>
    <t xml:space="preserve">Mateo - Brayan Steven </t>
  </si>
  <si>
    <t>Joshua - Jhoan</t>
  </si>
  <si>
    <t>Mateo</t>
  </si>
  <si>
    <t>Steven</t>
  </si>
  <si>
    <t>Conexión SQL</t>
  </si>
  <si>
    <t>Joshua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</si>
</sst>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C0A]d\ &quot;de&quot;\ mmmm\ &quot;de&quot;\ yyyy;@"/>
    <numFmt numFmtId="170" formatCode="d\-m\-yy;@"/>
    <numFmt numFmtId="171"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rgb="FF44678E"/>
        <bgColor indexed="64"/>
      </patternFill>
    </fill>
    <fill>
      <patternFill patternType="solid">
        <fgColor rgb="FF44678E"/>
        <bgColor theme="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70"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0" fillId="0" borderId="0" applyNumberFormat="0" applyFill="0" applyBorder="0" applyAlignment="0" applyProtection="0"/>
    <xf numFmtId="0" fontId="21" fillId="11" borderId="0" applyNumberFormat="0" applyBorder="0" applyAlignment="0" applyProtection="0"/>
    <xf numFmtId="0" fontId="22" fillId="12" borderId="0" applyNumberFormat="0" applyBorder="0" applyAlignment="0" applyProtection="0"/>
    <xf numFmtId="0" fontId="23" fillId="13" borderId="0" applyNumberFormat="0" applyBorder="0" applyAlignment="0" applyProtection="0"/>
    <xf numFmtId="0" fontId="24" fillId="14" borderId="11" applyNumberFormat="0" applyAlignment="0" applyProtection="0"/>
    <xf numFmtId="0" fontId="25" fillId="15" borderId="12" applyNumberFormat="0" applyAlignment="0" applyProtection="0"/>
    <xf numFmtId="0" fontId="26" fillId="15" borderId="11" applyNumberFormat="0" applyAlignment="0" applyProtection="0"/>
    <xf numFmtId="0" fontId="27" fillId="0" borderId="13" applyNumberFormat="0" applyFill="0" applyAlignment="0" applyProtection="0"/>
    <xf numFmtId="0" fontId="28" fillId="16" borderId="14" applyNumberFormat="0" applyAlignment="0" applyProtection="0"/>
    <xf numFmtId="0" fontId="29" fillId="0" borderId="0" applyNumberFormat="0" applyFill="0" applyBorder="0" applyAlignment="0" applyProtection="0"/>
    <xf numFmtId="0" fontId="9" fillId="17" borderId="15" applyNumberFormat="0" applyFont="0" applyAlignment="0" applyProtection="0"/>
    <xf numFmtId="0" fontId="30" fillId="0" borderId="0" applyNumberFormat="0" applyFill="0" applyBorder="0" applyAlignment="0" applyProtection="0"/>
    <xf numFmtId="0" fontId="6" fillId="0" borderId="16" applyNumberFormat="0" applyFill="0" applyAlignment="0" applyProtection="0"/>
    <xf numFmtId="0" fontId="16"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16"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6"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16"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16"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16"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cellStyleXfs>
  <cellXfs count="9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0"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0"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0"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70" fontId="0" fillId="7" borderId="2" xfId="0" applyNumberFormat="1" applyFill="1" applyBorder="1" applyAlignment="1">
      <alignment horizontal="center" vertical="center"/>
    </xf>
    <xf numFmtId="170" fontId="5" fillId="7" borderId="2" xfId="0" applyNumberFormat="1" applyFont="1" applyFill="1" applyBorder="1" applyAlignment="1">
      <alignment horizontal="center" vertical="center"/>
    </xf>
    <xf numFmtId="170" fontId="0" fillId="8" borderId="2" xfId="0" applyNumberFormat="1" applyFill="1" applyBorder="1" applyAlignment="1">
      <alignment horizontal="center" vertical="center"/>
    </xf>
    <xf numFmtId="170" fontId="5" fillId="8" borderId="2" xfId="0" applyNumberFormat="1" applyFont="1" applyFill="1" applyBorder="1" applyAlignment="1">
      <alignment horizontal="center" vertical="center"/>
    </xf>
    <xf numFmtId="170" fontId="0" fillId="6" borderId="2" xfId="0" applyNumberFormat="1" applyFill="1" applyBorder="1" applyAlignment="1">
      <alignment horizontal="center" vertical="center"/>
    </xf>
    <xf numFmtId="170" fontId="5" fillId="6" borderId="2" xfId="0" applyNumberFormat="1" applyFont="1" applyFill="1" applyBorder="1" applyAlignment="1">
      <alignment horizontal="center" vertical="center"/>
    </xf>
    <xf numFmtId="170" fontId="9" fillId="10" borderId="2" xfId="10" applyFill="1">
      <alignment horizontal="center" vertical="center"/>
    </xf>
    <xf numFmtId="170" fontId="0" fillId="5" borderId="2" xfId="0" applyNumberFormat="1" applyFill="1" applyBorder="1" applyAlignment="1">
      <alignment horizontal="center" vertical="center"/>
    </xf>
    <xf numFmtId="170" fontId="5" fillId="5" borderId="2" xfId="0" applyNumberFormat="1" applyFont="1" applyFill="1" applyBorder="1" applyAlignment="1">
      <alignment horizontal="center" vertical="center"/>
    </xf>
    <xf numFmtId="170" fontId="4" fillId="2" borderId="2" xfId="0" applyNumberFormat="1" applyFont="1" applyFill="1" applyBorder="1" applyAlignment="1">
      <alignment horizontal="left" vertical="center"/>
    </xf>
    <xf numFmtId="170" fontId="5" fillId="2" borderId="2" xfId="0" applyNumberFormat="1" applyFont="1" applyFill="1" applyBorder="1" applyAlignment="1">
      <alignment horizontal="center" vertical="center"/>
    </xf>
    <xf numFmtId="170" fontId="9" fillId="3" borderId="2" xfId="10" applyFill="1">
      <alignment horizontal="center" vertical="center"/>
    </xf>
    <xf numFmtId="170" fontId="9" fillId="4" borderId="2" xfId="10" applyFill="1">
      <alignment horizontal="center" vertical="center"/>
    </xf>
    <xf numFmtId="170" fontId="9" fillId="9" borderId="2" xfId="10" applyFill="1">
      <alignment horizontal="center" vertical="center"/>
    </xf>
    <xf numFmtId="170" fontId="9" fillId="0" borderId="2" xfId="10">
      <alignment horizontal="center" vertical="center"/>
    </xf>
    <xf numFmtId="171" fontId="11" fillId="42" borderId="6" xfId="0" applyNumberFormat="1" applyFont="1" applyFill="1" applyBorder="1" applyAlignment="1">
      <alignment horizontal="center" vertical="center"/>
    </xf>
    <xf numFmtId="171" fontId="11" fillId="42" borderId="0" xfId="0" applyNumberFormat="1" applyFont="1" applyFill="1" applyAlignment="1">
      <alignment horizontal="center" vertical="center"/>
    </xf>
    <xf numFmtId="171" fontId="11" fillId="42" borderId="7" xfId="0" applyNumberFormat="1" applyFont="1" applyFill="1" applyBorder="1" applyAlignment="1">
      <alignment horizontal="center" vertical="center"/>
    </xf>
    <xf numFmtId="1" fontId="9" fillId="3" borderId="2" xfId="10" applyNumberFormat="1" applyFill="1">
      <alignment horizontal="center" vertical="center"/>
    </xf>
    <xf numFmtId="1" fontId="5" fillId="7" borderId="2" xfId="0" applyNumberFormat="1" applyFont="1" applyFill="1" applyBorder="1" applyAlignment="1">
      <alignment horizontal="center" vertical="center"/>
    </xf>
    <xf numFmtId="1" fontId="5" fillId="8" borderId="2" xfId="0" applyNumberFormat="1" applyFont="1" applyFill="1" applyBorder="1" applyAlignment="1">
      <alignment horizontal="center" vertical="center"/>
    </xf>
    <xf numFmtId="1" fontId="9" fillId="4" borderId="2" xfId="10" applyNumberFormat="1" applyFill="1">
      <alignment horizontal="center" vertical="center"/>
    </xf>
    <xf numFmtId="1" fontId="5" fillId="6" borderId="2" xfId="0" applyNumberFormat="1" applyFont="1" applyFill="1" applyBorder="1" applyAlignment="1">
      <alignment horizontal="center" vertical="center"/>
    </xf>
    <xf numFmtId="1" fontId="9" fillId="10" borderId="2" xfId="10" applyNumberFormat="1" applyFill="1">
      <alignment horizontal="center" vertical="center"/>
    </xf>
    <xf numFmtId="1" fontId="5" fillId="5" borderId="2" xfId="0" applyNumberFormat="1" applyFont="1" applyFill="1" applyBorder="1" applyAlignment="1">
      <alignment horizontal="center" vertical="center"/>
    </xf>
    <xf numFmtId="1" fontId="9" fillId="9" borderId="2" xfId="10" applyNumberFormat="1" applyFill="1">
      <alignment horizontal="center" vertical="center"/>
    </xf>
    <xf numFmtId="1" fontId="9" fillId="0" borderId="2" xfId="10" applyNumberFormat="1">
      <alignment horizontal="center" vertical="center"/>
    </xf>
    <xf numFmtId="1" fontId="5" fillId="2" borderId="2" xfId="0" applyNumberFormat="1" applyFont="1" applyFill="1" applyBorder="1" applyAlignment="1">
      <alignment horizontal="center" vertical="center"/>
    </xf>
    <xf numFmtId="1" fontId="0" fillId="0" borderId="0" xfId="0" applyNumberFormat="1"/>
    <xf numFmtId="1" fontId="16" fillId="0" borderId="0" xfId="0" applyNumberFormat="1" applyFont="1" applyAlignment="1">
      <alignment horizontal="center"/>
    </xf>
    <xf numFmtId="1" fontId="2" fillId="0" borderId="0" xfId="0" applyNumberFormat="1" applyFont="1" applyAlignment="1">
      <alignment horizontal="center" vertical="center"/>
    </xf>
    <xf numFmtId="1" fontId="9" fillId="0" borderId="3" xfId="9" applyNumberFormat="1">
      <alignment horizontal="center" vertical="center"/>
    </xf>
    <xf numFmtId="1" fontId="0" fillId="0" borderId="10" xfId="0" applyNumberFormat="1" applyBorder="1"/>
    <xf numFmtId="0" fontId="7" fillId="44" borderId="1" xfId="0" applyFont="1" applyFill="1" applyBorder="1" applyAlignment="1">
      <alignment horizontal="left" vertical="center" indent="1"/>
    </xf>
    <xf numFmtId="0" fontId="7" fillId="44" borderId="1" xfId="0" applyFont="1" applyFill="1" applyBorder="1" applyAlignment="1">
      <alignment horizontal="center" vertical="center" wrapText="1"/>
    </xf>
    <xf numFmtId="1" fontId="7" fillId="44" borderId="1" xfId="0" applyNumberFormat="1" applyFont="1" applyFill="1" applyBorder="1" applyAlignment="1">
      <alignment horizontal="center" vertical="center" wrapText="1"/>
    </xf>
    <xf numFmtId="0" fontId="12" fillId="43" borderId="8" xfId="0" applyFont="1" applyFill="1" applyBorder="1" applyAlignment="1">
      <alignment horizontal="center" vertical="center" shrinkToFit="1"/>
    </xf>
    <xf numFmtId="169" fontId="0" fillId="42" borderId="4" xfId="0" applyNumberFormat="1" applyFill="1" applyBorder="1" applyAlignment="1">
      <alignment horizontal="left" vertical="center" wrapText="1" indent="1"/>
    </xf>
    <xf numFmtId="169" fontId="0" fillId="42" borderId="1" xfId="0" applyNumberFormat="1" applyFill="1" applyBorder="1" applyAlignment="1">
      <alignment horizontal="left" vertical="center" wrapText="1" indent="1"/>
    </xf>
    <xf numFmtId="169" fontId="0" fillId="42"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168" fontId="9" fillId="0" borderId="3" xfId="9">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8">
    <dxf>
      <fill>
        <patternFill>
          <bgColor rgb="FF0070C0"/>
        </patternFill>
      </fill>
      <border>
        <left/>
        <right/>
      </border>
    </dxf>
    <dxf>
      <fill>
        <patternFill>
          <bgColor rgb="FFFFC000"/>
        </patternFill>
      </fill>
    </dxf>
    <dxf>
      <border>
        <left style="thin">
          <color rgb="FFC00000"/>
        </left>
        <right style="thin">
          <color rgb="FFC00000"/>
        </right>
        <vertical/>
        <horizontal/>
      </border>
    </dxf>
    <dxf>
      <fill>
        <patternFill>
          <bgColor rgb="FF0070C0"/>
        </patternFill>
      </fill>
      <border>
        <left/>
        <right/>
      </border>
    </dxf>
    <dxf>
      <fill>
        <patternFill>
          <bgColor rgb="FFFFC000"/>
        </patternFill>
      </fill>
    </dxf>
    <dxf>
      <border>
        <left style="thin">
          <color rgb="FFC00000"/>
        </left>
        <right style="thin">
          <color rgb="FFC00000"/>
        </right>
        <vertical/>
        <horizontal/>
      </border>
    </dxf>
    <dxf>
      <fill>
        <patternFill>
          <bgColor rgb="FF0070C0"/>
        </patternFill>
      </fill>
      <border>
        <left/>
        <right/>
      </border>
    </dxf>
    <dxf>
      <fill>
        <patternFill>
          <bgColor rgb="FFFFC000"/>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4678E"/>
      <color rgb="FF4A6F9C"/>
      <color rgb="FF215881"/>
      <color rgb="FF42648A"/>
      <color rgb="FF969696"/>
      <color rgb="FFC0C0C0"/>
      <color rgb="FF427FC2"/>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Q36"/>
  <sheetViews>
    <sheetView showGridLines="0" tabSelected="1" showRuler="0" zoomScale="80" zoomScaleNormal="80" zoomScalePageLayoutView="70" workbookViewId="0">
      <pane ySplit="6" topLeftCell="A26" activePane="bottomLeft" state="frozen"/>
      <selection pane="bottomLeft" activeCell="DS28" sqref="DS28"/>
    </sheetView>
  </sheetViews>
  <sheetFormatPr baseColWidth="10" defaultColWidth="9.140625" defaultRowHeight="30" customHeight="1" x14ac:dyDescent="0.25"/>
  <cols>
    <col min="1" max="1" width="2.5703125" style="32" customWidth="1"/>
    <col min="2" max="2" width="29.42578125" customWidth="1"/>
    <col min="3" max="3" width="30.5703125" customWidth="1"/>
    <col min="4" max="4" width="10.5703125" customWidth="1"/>
    <col min="5" max="5" width="10.42578125" style="5" customWidth="1"/>
    <col min="6" max="6" width="10.42578125" customWidth="1"/>
    <col min="7" max="7" width="10.42578125" style="84" customWidth="1"/>
    <col min="8" max="8" width="2.5703125" customWidth="1"/>
    <col min="9" max="9" width="9.42578125" hidden="1" customWidth="1"/>
    <col min="10" max="65" width="3.42578125" customWidth="1"/>
    <col min="66" max="66" width="3.85546875" customWidth="1"/>
    <col min="67" max="68" width="3.7109375" customWidth="1"/>
    <col min="69" max="69" width="3.85546875" customWidth="1"/>
    <col min="70" max="70" width="4" customWidth="1"/>
    <col min="71" max="71" width="4.7109375" customWidth="1"/>
    <col min="72" max="72" width="3.7109375" customWidth="1"/>
    <col min="73" max="73" width="4.28515625" customWidth="1"/>
    <col min="74" max="74" width="3.7109375" customWidth="1"/>
    <col min="75" max="75" width="4.28515625" customWidth="1"/>
    <col min="76" max="76" width="4" customWidth="1"/>
    <col min="77" max="77" width="3.140625" customWidth="1"/>
    <col min="78" max="78" width="3.7109375" customWidth="1"/>
    <col min="79" max="79" width="3.5703125" customWidth="1"/>
    <col min="80" max="81" width="3.7109375" customWidth="1"/>
    <col min="82" max="82" width="4.140625" customWidth="1"/>
    <col min="83" max="83" width="3.42578125" customWidth="1"/>
    <col min="84" max="84" width="4.28515625" customWidth="1"/>
    <col min="85" max="85" width="4.42578125" customWidth="1"/>
    <col min="86" max="86" width="4.85546875" customWidth="1"/>
    <col min="87" max="87" width="3.42578125" customWidth="1"/>
    <col min="88" max="88" width="3.28515625" customWidth="1"/>
    <col min="89" max="90" width="4" customWidth="1"/>
    <col min="91" max="91" width="4.7109375" customWidth="1"/>
    <col min="92" max="92" width="3.5703125" customWidth="1"/>
    <col min="93" max="93" width="3.42578125" customWidth="1"/>
    <col min="94" max="94" width="4" customWidth="1"/>
    <col min="95" max="95" width="4.28515625" customWidth="1"/>
    <col min="96" max="96" width="4.85546875" customWidth="1"/>
    <col min="97" max="97" width="4.42578125" customWidth="1"/>
    <col min="98" max="98" width="3.5703125" customWidth="1"/>
    <col min="99" max="99" width="4.85546875" customWidth="1"/>
    <col min="100" max="100" width="4.7109375" customWidth="1"/>
    <col min="101" max="101" width="5.42578125" customWidth="1"/>
    <col min="102" max="102" width="4.7109375" customWidth="1"/>
    <col min="103" max="103" width="4.28515625" customWidth="1"/>
    <col min="104" max="104" width="4.140625" customWidth="1"/>
    <col min="105" max="105" width="4.28515625" customWidth="1"/>
    <col min="106" max="106" width="3.5703125" customWidth="1"/>
    <col min="107" max="107" width="4.140625" customWidth="1"/>
    <col min="108" max="108" width="4" customWidth="1"/>
    <col min="109" max="109" width="4.42578125" customWidth="1"/>
    <col min="110" max="110" width="5.42578125" customWidth="1"/>
    <col min="111" max="112" width="5.7109375" customWidth="1"/>
    <col min="113" max="113" width="5" customWidth="1"/>
    <col min="114" max="114" width="4" customWidth="1"/>
    <col min="115" max="115" width="4.5703125" customWidth="1"/>
    <col min="116" max="116" width="4.7109375" customWidth="1"/>
    <col min="117" max="117" width="5.140625" customWidth="1"/>
    <col min="118" max="118" width="5.42578125" customWidth="1"/>
    <col min="119" max="119" width="5.140625" customWidth="1"/>
    <col min="120" max="120" width="6.42578125" customWidth="1"/>
    <col min="121" max="121" width="5.7109375" customWidth="1"/>
  </cols>
  <sheetData>
    <row r="1" spans="1:121" ht="23.25" customHeight="1" x14ac:dyDescent="0.45">
      <c r="A1" s="33" t="s">
        <v>0</v>
      </c>
      <c r="B1" s="36" t="s">
        <v>28</v>
      </c>
      <c r="C1" s="1"/>
      <c r="D1" s="2"/>
      <c r="E1" s="4"/>
      <c r="F1" s="31"/>
      <c r="G1" s="86"/>
      <c r="I1" s="2"/>
      <c r="J1" s="54"/>
    </row>
    <row r="2" spans="1:121" ht="16.5" customHeight="1" x14ac:dyDescent="0.3">
      <c r="A2" s="32" t="s">
        <v>1</v>
      </c>
      <c r="B2" s="37" t="s">
        <v>29</v>
      </c>
      <c r="J2" s="55"/>
    </row>
    <row r="3" spans="1:121" ht="18.75" customHeight="1" x14ac:dyDescent="0.25">
      <c r="A3" s="32" t="s">
        <v>2</v>
      </c>
      <c r="B3" s="38" t="s">
        <v>30</v>
      </c>
      <c r="C3" s="96" t="s">
        <v>3</v>
      </c>
      <c r="D3" s="97"/>
      <c r="E3" s="98">
        <v>44805</v>
      </c>
      <c r="F3" s="98"/>
      <c r="G3" s="87"/>
    </row>
    <row r="4" spans="1:121" ht="21" customHeight="1" x14ac:dyDescent="0.25">
      <c r="A4" s="33" t="s">
        <v>4</v>
      </c>
      <c r="C4" s="96" t="s">
        <v>5</v>
      </c>
      <c r="D4" s="97"/>
      <c r="E4" s="7">
        <v>1</v>
      </c>
      <c r="J4" s="93">
        <f>J5</f>
        <v>44802</v>
      </c>
      <c r="K4" s="94"/>
      <c r="L4" s="94"/>
      <c r="M4" s="94"/>
      <c r="N4" s="94"/>
      <c r="O4" s="94"/>
      <c r="P4" s="95"/>
      <c r="Q4" s="93">
        <f>Q5</f>
        <v>44809</v>
      </c>
      <c r="R4" s="94"/>
      <c r="S4" s="94"/>
      <c r="T4" s="94"/>
      <c r="U4" s="94"/>
      <c r="V4" s="94"/>
      <c r="W4" s="95"/>
      <c r="X4" s="93">
        <f>X5</f>
        <v>44816</v>
      </c>
      <c r="Y4" s="94"/>
      <c r="Z4" s="94"/>
      <c r="AA4" s="94"/>
      <c r="AB4" s="94"/>
      <c r="AC4" s="94"/>
      <c r="AD4" s="95"/>
      <c r="AE4" s="93">
        <f>AE5</f>
        <v>44823</v>
      </c>
      <c r="AF4" s="94"/>
      <c r="AG4" s="94"/>
      <c r="AH4" s="94"/>
      <c r="AI4" s="94"/>
      <c r="AJ4" s="94"/>
      <c r="AK4" s="95"/>
      <c r="AL4" s="93">
        <f>AL5</f>
        <v>44830</v>
      </c>
      <c r="AM4" s="94"/>
      <c r="AN4" s="94"/>
      <c r="AO4" s="94"/>
      <c r="AP4" s="94"/>
      <c r="AQ4" s="94"/>
      <c r="AR4" s="95"/>
      <c r="AS4" s="93">
        <f>AS5</f>
        <v>44837</v>
      </c>
      <c r="AT4" s="94"/>
      <c r="AU4" s="94"/>
      <c r="AV4" s="94"/>
      <c r="AW4" s="94"/>
      <c r="AX4" s="94"/>
      <c r="AY4" s="95"/>
      <c r="AZ4" s="93">
        <f>AZ5</f>
        <v>44844</v>
      </c>
      <c r="BA4" s="94"/>
      <c r="BB4" s="94"/>
      <c r="BC4" s="94"/>
      <c r="BD4" s="94"/>
      <c r="BE4" s="94"/>
      <c r="BF4" s="95"/>
      <c r="BG4" s="93">
        <f>BG5</f>
        <v>44851</v>
      </c>
      <c r="BH4" s="94"/>
      <c r="BI4" s="94"/>
      <c r="BJ4" s="94"/>
      <c r="BK4" s="94"/>
      <c r="BL4" s="94"/>
      <c r="BM4" s="95"/>
      <c r="BN4" s="93">
        <f>BN5</f>
        <v>44858</v>
      </c>
      <c r="BO4" s="94"/>
      <c r="BP4" s="94"/>
      <c r="BQ4" s="94"/>
      <c r="BR4" s="94"/>
      <c r="BS4" s="94"/>
      <c r="BT4" s="95"/>
      <c r="BU4" s="93">
        <f>BU5</f>
        <v>44865</v>
      </c>
      <c r="BV4" s="94"/>
      <c r="BW4" s="94"/>
      <c r="BX4" s="94"/>
      <c r="BY4" s="94"/>
      <c r="BZ4" s="94"/>
      <c r="CA4" s="95"/>
      <c r="CB4" s="93">
        <f>CB5</f>
        <v>44872</v>
      </c>
      <c r="CC4" s="94"/>
      <c r="CD4" s="94"/>
      <c r="CE4" s="94"/>
      <c r="CF4" s="94"/>
      <c r="CG4" s="94"/>
      <c r="CH4" s="95"/>
      <c r="CI4" s="93">
        <f>CI5</f>
        <v>44879</v>
      </c>
      <c r="CJ4" s="94"/>
      <c r="CK4" s="94"/>
      <c r="CL4" s="94"/>
      <c r="CM4" s="94"/>
      <c r="CN4" s="94"/>
      <c r="CO4" s="95"/>
      <c r="CP4" s="93">
        <f>CP5</f>
        <v>44886</v>
      </c>
      <c r="CQ4" s="94"/>
      <c r="CR4" s="94"/>
      <c r="CS4" s="94"/>
      <c r="CT4" s="94"/>
      <c r="CU4" s="94"/>
      <c r="CV4" s="95"/>
      <c r="CW4" s="93">
        <f>CW5</f>
        <v>44893</v>
      </c>
      <c r="CX4" s="94"/>
      <c r="CY4" s="94"/>
      <c r="CZ4" s="94"/>
      <c r="DA4" s="94"/>
      <c r="DB4" s="94"/>
      <c r="DC4" s="95"/>
      <c r="DD4" s="93">
        <f>DD5</f>
        <v>44900</v>
      </c>
      <c r="DE4" s="94"/>
      <c r="DF4" s="94"/>
      <c r="DG4" s="94"/>
      <c r="DH4" s="94"/>
      <c r="DI4" s="94"/>
      <c r="DJ4" s="95"/>
      <c r="DK4" s="93">
        <f>DK5</f>
        <v>44907</v>
      </c>
      <c r="DL4" s="94"/>
      <c r="DM4" s="94"/>
      <c r="DN4" s="94"/>
      <c r="DO4" s="94"/>
      <c r="DP4" s="94"/>
      <c r="DQ4" s="95"/>
    </row>
    <row r="5" spans="1:121" ht="15" customHeight="1" x14ac:dyDescent="0.25">
      <c r="A5" s="33" t="s">
        <v>6</v>
      </c>
      <c r="B5" s="53"/>
      <c r="C5" s="53"/>
      <c r="D5" s="53"/>
      <c r="E5" s="53"/>
      <c r="F5" s="53"/>
      <c r="G5" s="88"/>
      <c r="H5" s="53"/>
      <c r="J5" s="71">
        <f>Inicio_del_proyecto-WEEKDAY(Inicio_del_proyecto,1)+2+7*(Semana_para_mostrar-1)</f>
        <v>44802</v>
      </c>
      <c r="K5" s="72">
        <f>J5+1</f>
        <v>44803</v>
      </c>
      <c r="L5" s="72">
        <f t="shared" ref="L5:AY5" si="0">K5+1</f>
        <v>44804</v>
      </c>
      <c r="M5" s="72">
        <f t="shared" si="0"/>
        <v>44805</v>
      </c>
      <c r="N5" s="72">
        <f t="shared" si="0"/>
        <v>44806</v>
      </c>
      <c r="O5" s="72">
        <f t="shared" si="0"/>
        <v>44807</v>
      </c>
      <c r="P5" s="73">
        <f t="shared" si="0"/>
        <v>44808</v>
      </c>
      <c r="Q5" s="71">
        <f>P5+1</f>
        <v>44809</v>
      </c>
      <c r="R5" s="72">
        <f>Q5+1</f>
        <v>44810</v>
      </c>
      <c r="S5" s="72">
        <f t="shared" si="0"/>
        <v>44811</v>
      </c>
      <c r="T5" s="72">
        <f t="shared" si="0"/>
        <v>44812</v>
      </c>
      <c r="U5" s="72">
        <f t="shared" si="0"/>
        <v>44813</v>
      </c>
      <c r="V5" s="72">
        <f t="shared" si="0"/>
        <v>44814</v>
      </c>
      <c r="W5" s="73">
        <f t="shared" si="0"/>
        <v>44815</v>
      </c>
      <c r="X5" s="71">
        <f>W5+1</f>
        <v>44816</v>
      </c>
      <c r="Y5" s="72">
        <f>X5+1</f>
        <v>44817</v>
      </c>
      <c r="Z5" s="72">
        <f t="shared" si="0"/>
        <v>44818</v>
      </c>
      <c r="AA5" s="72">
        <f t="shared" si="0"/>
        <v>44819</v>
      </c>
      <c r="AB5" s="72">
        <f t="shared" si="0"/>
        <v>44820</v>
      </c>
      <c r="AC5" s="72">
        <f t="shared" si="0"/>
        <v>44821</v>
      </c>
      <c r="AD5" s="73">
        <f t="shared" si="0"/>
        <v>44822</v>
      </c>
      <c r="AE5" s="71">
        <f>AD5+1</f>
        <v>44823</v>
      </c>
      <c r="AF5" s="72">
        <f>AE5+1</f>
        <v>44824</v>
      </c>
      <c r="AG5" s="72">
        <f t="shared" si="0"/>
        <v>44825</v>
      </c>
      <c r="AH5" s="72">
        <f t="shared" si="0"/>
        <v>44826</v>
      </c>
      <c r="AI5" s="72">
        <f t="shared" si="0"/>
        <v>44827</v>
      </c>
      <c r="AJ5" s="72">
        <f t="shared" si="0"/>
        <v>44828</v>
      </c>
      <c r="AK5" s="73">
        <f t="shared" si="0"/>
        <v>44829</v>
      </c>
      <c r="AL5" s="71">
        <f>AK5+1</f>
        <v>44830</v>
      </c>
      <c r="AM5" s="72">
        <f>AL5+1</f>
        <v>44831</v>
      </c>
      <c r="AN5" s="72">
        <f t="shared" si="0"/>
        <v>44832</v>
      </c>
      <c r="AO5" s="72">
        <f t="shared" si="0"/>
        <v>44833</v>
      </c>
      <c r="AP5" s="72">
        <f t="shared" si="0"/>
        <v>44834</v>
      </c>
      <c r="AQ5" s="72">
        <f t="shared" si="0"/>
        <v>44835</v>
      </c>
      <c r="AR5" s="73">
        <f t="shared" si="0"/>
        <v>44836</v>
      </c>
      <c r="AS5" s="71">
        <f>AR5+1</f>
        <v>44837</v>
      </c>
      <c r="AT5" s="72">
        <f>AS5+1</f>
        <v>44838</v>
      </c>
      <c r="AU5" s="72">
        <f t="shared" si="0"/>
        <v>44839</v>
      </c>
      <c r="AV5" s="72">
        <f t="shared" si="0"/>
        <v>44840</v>
      </c>
      <c r="AW5" s="72">
        <f t="shared" si="0"/>
        <v>44841</v>
      </c>
      <c r="AX5" s="72">
        <f t="shared" si="0"/>
        <v>44842</v>
      </c>
      <c r="AY5" s="73">
        <f t="shared" si="0"/>
        <v>44843</v>
      </c>
      <c r="AZ5" s="71">
        <f>AY5+1</f>
        <v>44844</v>
      </c>
      <c r="BA5" s="72">
        <f>AZ5+1</f>
        <v>44845</v>
      </c>
      <c r="BB5" s="72">
        <f t="shared" ref="BB5:BF5" si="1">BA5+1</f>
        <v>44846</v>
      </c>
      <c r="BC5" s="72">
        <f t="shared" si="1"/>
        <v>44847</v>
      </c>
      <c r="BD5" s="72">
        <f t="shared" si="1"/>
        <v>44848</v>
      </c>
      <c r="BE5" s="72">
        <f t="shared" si="1"/>
        <v>44849</v>
      </c>
      <c r="BF5" s="73">
        <f t="shared" si="1"/>
        <v>44850</v>
      </c>
      <c r="BG5" s="71">
        <f>BF5+1</f>
        <v>44851</v>
      </c>
      <c r="BH5" s="72">
        <f>BG5+1</f>
        <v>44852</v>
      </c>
      <c r="BI5" s="72">
        <f t="shared" ref="BI5:BM5" si="2">BH5+1</f>
        <v>44853</v>
      </c>
      <c r="BJ5" s="72">
        <f t="shared" si="2"/>
        <v>44854</v>
      </c>
      <c r="BK5" s="72">
        <f t="shared" si="2"/>
        <v>44855</v>
      </c>
      <c r="BL5" s="72">
        <f t="shared" si="2"/>
        <v>44856</v>
      </c>
      <c r="BM5" s="73">
        <f t="shared" si="2"/>
        <v>44857</v>
      </c>
      <c r="BN5" s="71">
        <f>BM5+1</f>
        <v>44858</v>
      </c>
      <c r="BO5" s="72">
        <f>BN5+1</f>
        <v>44859</v>
      </c>
      <c r="BP5" s="72">
        <f t="shared" ref="BP5" si="3">BO5+1</f>
        <v>44860</v>
      </c>
      <c r="BQ5" s="72">
        <f t="shared" ref="BQ5" si="4">BP5+1</f>
        <v>44861</v>
      </c>
      <c r="BR5" s="72">
        <f t="shared" ref="BR5" si="5">BQ5+1</f>
        <v>44862</v>
      </c>
      <c r="BS5" s="72">
        <f t="shared" ref="BS5" si="6">BR5+1</f>
        <v>44863</v>
      </c>
      <c r="BT5" s="73">
        <f t="shared" ref="BT5" si="7">BS5+1</f>
        <v>44864</v>
      </c>
      <c r="BU5" s="71">
        <f>BT5+1</f>
        <v>44865</v>
      </c>
      <c r="BV5" s="72">
        <f>BU5+1</f>
        <v>44866</v>
      </c>
      <c r="BW5" s="72">
        <f t="shared" ref="BW5" si="8">BV5+1</f>
        <v>44867</v>
      </c>
      <c r="BX5" s="72">
        <f t="shared" ref="BX5" si="9">BW5+1</f>
        <v>44868</v>
      </c>
      <c r="BY5" s="72">
        <f t="shared" ref="BY5" si="10">BX5+1</f>
        <v>44869</v>
      </c>
      <c r="BZ5" s="72">
        <f t="shared" ref="BZ5" si="11">BY5+1</f>
        <v>44870</v>
      </c>
      <c r="CA5" s="73">
        <f t="shared" ref="CA5" si="12">BZ5+1</f>
        <v>44871</v>
      </c>
      <c r="CB5" s="71">
        <f>CA5+1</f>
        <v>44872</v>
      </c>
      <c r="CC5" s="72">
        <f>CB5+1</f>
        <v>44873</v>
      </c>
      <c r="CD5" s="72">
        <f t="shared" ref="CD5" si="13">CC5+1</f>
        <v>44874</v>
      </c>
      <c r="CE5" s="72">
        <f t="shared" ref="CE5" si="14">CD5+1</f>
        <v>44875</v>
      </c>
      <c r="CF5" s="72">
        <f t="shared" ref="CF5" si="15">CE5+1</f>
        <v>44876</v>
      </c>
      <c r="CG5" s="72">
        <f t="shared" ref="CG5" si="16">CF5+1</f>
        <v>44877</v>
      </c>
      <c r="CH5" s="73">
        <f t="shared" ref="CH5" si="17">CG5+1</f>
        <v>44878</v>
      </c>
      <c r="CI5" s="71">
        <f>CH5+1</f>
        <v>44879</v>
      </c>
      <c r="CJ5" s="72">
        <f>CI5+1</f>
        <v>44880</v>
      </c>
      <c r="CK5" s="72">
        <f t="shared" ref="CK5" si="18">CJ5+1</f>
        <v>44881</v>
      </c>
      <c r="CL5" s="72">
        <f t="shared" ref="CL5" si="19">CK5+1</f>
        <v>44882</v>
      </c>
      <c r="CM5" s="72">
        <f t="shared" ref="CM5" si="20">CL5+1</f>
        <v>44883</v>
      </c>
      <c r="CN5" s="72">
        <f t="shared" ref="CN5" si="21">CM5+1</f>
        <v>44884</v>
      </c>
      <c r="CO5" s="73">
        <f t="shared" ref="CO5" si="22">CN5+1</f>
        <v>44885</v>
      </c>
      <c r="CP5" s="71">
        <f>CO5+1</f>
        <v>44886</v>
      </c>
      <c r="CQ5" s="72">
        <f>CP5+1</f>
        <v>44887</v>
      </c>
      <c r="CR5" s="72">
        <f t="shared" ref="CR5" si="23">CQ5+1</f>
        <v>44888</v>
      </c>
      <c r="CS5" s="72">
        <f t="shared" ref="CS5" si="24">CR5+1</f>
        <v>44889</v>
      </c>
      <c r="CT5" s="72">
        <f t="shared" ref="CT5" si="25">CS5+1</f>
        <v>44890</v>
      </c>
      <c r="CU5" s="72">
        <f t="shared" ref="CU5" si="26">CT5+1</f>
        <v>44891</v>
      </c>
      <c r="CV5" s="73">
        <f t="shared" ref="CV5" si="27">CU5+1</f>
        <v>44892</v>
      </c>
      <c r="CW5" s="71">
        <f>CV5+1</f>
        <v>44893</v>
      </c>
      <c r="CX5" s="72">
        <f>CW5+1</f>
        <v>44894</v>
      </c>
      <c r="CY5" s="72">
        <f t="shared" ref="CY5" si="28">CX5+1</f>
        <v>44895</v>
      </c>
      <c r="CZ5" s="72">
        <f t="shared" ref="CZ5" si="29">CY5+1</f>
        <v>44896</v>
      </c>
      <c r="DA5" s="72">
        <f t="shared" ref="DA5" si="30">CZ5+1</f>
        <v>44897</v>
      </c>
      <c r="DB5" s="72">
        <f t="shared" ref="DB5" si="31">DA5+1</f>
        <v>44898</v>
      </c>
      <c r="DC5" s="73">
        <f t="shared" ref="DC5" si="32">DB5+1</f>
        <v>44899</v>
      </c>
      <c r="DD5" s="71">
        <f>DC5+1</f>
        <v>44900</v>
      </c>
      <c r="DE5" s="72">
        <f>DD5+1</f>
        <v>44901</v>
      </c>
      <c r="DF5" s="72">
        <f t="shared" ref="DF5" si="33">DE5+1</f>
        <v>44902</v>
      </c>
      <c r="DG5" s="72">
        <f t="shared" ref="DG5" si="34">DF5+1</f>
        <v>44903</v>
      </c>
      <c r="DH5" s="72">
        <f t="shared" ref="DH5" si="35">DG5+1</f>
        <v>44904</v>
      </c>
      <c r="DI5" s="72">
        <f t="shared" ref="DI5" si="36">DH5+1</f>
        <v>44905</v>
      </c>
      <c r="DJ5" s="73">
        <f t="shared" ref="DJ5" si="37">DI5+1</f>
        <v>44906</v>
      </c>
      <c r="DK5" s="71">
        <f>DJ5+1</f>
        <v>44907</v>
      </c>
      <c r="DL5" s="72">
        <f>DK5+1</f>
        <v>44908</v>
      </c>
      <c r="DM5" s="72">
        <f t="shared" ref="DM5" si="38">DL5+1</f>
        <v>44909</v>
      </c>
      <c r="DN5" s="72">
        <f t="shared" ref="DN5" si="39">DM5+1</f>
        <v>44910</v>
      </c>
      <c r="DO5" s="72">
        <f t="shared" ref="DO5" si="40">DN5+1</f>
        <v>44911</v>
      </c>
      <c r="DP5" s="72">
        <f t="shared" ref="DP5" si="41">DO5+1</f>
        <v>44912</v>
      </c>
      <c r="DQ5" s="73">
        <f t="shared" ref="DQ5" si="42">DP5+1</f>
        <v>44913</v>
      </c>
    </row>
    <row r="6" spans="1:121" ht="30" customHeight="1" thickBot="1" x14ac:dyDescent="0.3">
      <c r="A6" s="33" t="s">
        <v>7</v>
      </c>
      <c r="B6" s="89" t="s">
        <v>8</v>
      </c>
      <c r="C6" s="90" t="s">
        <v>9</v>
      </c>
      <c r="D6" s="90" t="s">
        <v>10</v>
      </c>
      <c r="E6" s="90" t="s">
        <v>11</v>
      </c>
      <c r="F6" s="90" t="s">
        <v>12</v>
      </c>
      <c r="G6" s="91" t="s">
        <v>13</v>
      </c>
      <c r="H6" s="90"/>
      <c r="I6" s="90" t="s">
        <v>14</v>
      </c>
      <c r="J6" s="92" t="str">
        <f t="shared" ref="J6" si="43">LEFT(TEXT(J5,"ddd"),1)</f>
        <v>l</v>
      </c>
      <c r="K6" s="92" t="str">
        <f t="shared" ref="K6:AS6" si="44">LEFT(TEXT(K5,"ddd"),1)</f>
        <v>m</v>
      </c>
      <c r="L6" s="92" t="str">
        <f t="shared" si="44"/>
        <v>m</v>
      </c>
      <c r="M6" s="92" t="str">
        <f t="shared" si="44"/>
        <v>j</v>
      </c>
      <c r="N6" s="92" t="str">
        <f t="shared" si="44"/>
        <v>v</v>
      </c>
      <c r="O6" s="92" t="str">
        <f t="shared" si="44"/>
        <v>s</v>
      </c>
      <c r="P6" s="92" t="str">
        <f t="shared" si="44"/>
        <v>d</v>
      </c>
      <c r="Q6" s="92" t="str">
        <f t="shared" si="44"/>
        <v>l</v>
      </c>
      <c r="R6" s="92" t="str">
        <f t="shared" si="44"/>
        <v>m</v>
      </c>
      <c r="S6" s="92" t="str">
        <f t="shared" si="44"/>
        <v>m</v>
      </c>
      <c r="T6" s="92" t="str">
        <f t="shared" si="44"/>
        <v>j</v>
      </c>
      <c r="U6" s="92" t="str">
        <f t="shared" si="44"/>
        <v>v</v>
      </c>
      <c r="V6" s="92" t="str">
        <f t="shared" si="44"/>
        <v>s</v>
      </c>
      <c r="W6" s="92" t="str">
        <f t="shared" si="44"/>
        <v>d</v>
      </c>
      <c r="X6" s="92" t="str">
        <f t="shared" si="44"/>
        <v>l</v>
      </c>
      <c r="Y6" s="92" t="str">
        <f t="shared" si="44"/>
        <v>m</v>
      </c>
      <c r="Z6" s="92" t="str">
        <f t="shared" si="44"/>
        <v>m</v>
      </c>
      <c r="AA6" s="92" t="str">
        <f t="shared" si="44"/>
        <v>j</v>
      </c>
      <c r="AB6" s="92" t="str">
        <f t="shared" si="44"/>
        <v>v</v>
      </c>
      <c r="AC6" s="92" t="str">
        <f t="shared" si="44"/>
        <v>s</v>
      </c>
      <c r="AD6" s="92" t="str">
        <f t="shared" si="44"/>
        <v>d</v>
      </c>
      <c r="AE6" s="92" t="str">
        <f t="shared" si="44"/>
        <v>l</v>
      </c>
      <c r="AF6" s="92" t="str">
        <f t="shared" si="44"/>
        <v>m</v>
      </c>
      <c r="AG6" s="92" t="str">
        <f t="shared" si="44"/>
        <v>m</v>
      </c>
      <c r="AH6" s="92" t="str">
        <f t="shared" si="44"/>
        <v>j</v>
      </c>
      <c r="AI6" s="92" t="str">
        <f t="shared" si="44"/>
        <v>v</v>
      </c>
      <c r="AJ6" s="92" t="str">
        <f t="shared" si="44"/>
        <v>s</v>
      </c>
      <c r="AK6" s="92" t="str">
        <f t="shared" si="44"/>
        <v>d</v>
      </c>
      <c r="AL6" s="92" t="str">
        <f t="shared" si="44"/>
        <v>l</v>
      </c>
      <c r="AM6" s="92" t="str">
        <f t="shared" si="44"/>
        <v>m</v>
      </c>
      <c r="AN6" s="92" t="str">
        <f t="shared" si="44"/>
        <v>m</v>
      </c>
      <c r="AO6" s="92" t="str">
        <f t="shared" si="44"/>
        <v>j</v>
      </c>
      <c r="AP6" s="92" t="str">
        <f t="shared" si="44"/>
        <v>v</v>
      </c>
      <c r="AQ6" s="92" t="str">
        <f t="shared" si="44"/>
        <v>s</v>
      </c>
      <c r="AR6" s="92" t="str">
        <f t="shared" si="44"/>
        <v>d</v>
      </c>
      <c r="AS6" s="92" t="str">
        <f t="shared" si="44"/>
        <v>l</v>
      </c>
      <c r="AT6" s="92" t="str">
        <f t="shared" ref="AT6:BN6" si="45">LEFT(TEXT(AT5,"ddd"),1)</f>
        <v>m</v>
      </c>
      <c r="AU6" s="92" t="str">
        <f t="shared" si="45"/>
        <v>m</v>
      </c>
      <c r="AV6" s="92" t="str">
        <f t="shared" si="45"/>
        <v>j</v>
      </c>
      <c r="AW6" s="92" t="str">
        <f t="shared" si="45"/>
        <v>v</v>
      </c>
      <c r="AX6" s="92" t="str">
        <f t="shared" si="45"/>
        <v>s</v>
      </c>
      <c r="AY6" s="92" t="str">
        <f t="shared" si="45"/>
        <v>d</v>
      </c>
      <c r="AZ6" s="92" t="str">
        <f t="shared" si="45"/>
        <v>l</v>
      </c>
      <c r="BA6" s="92" t="str">
        <f t="shared" si="45"/>
        <v>m</v>
      </c>
      <c r="BB6" s="92" t="str">
        <f t="shared" si="45"/>
        <v>m</v>
      </c>
      <c r="BC6" s="92" t="str">
        <f t="shared" si="45"/>
        <v>j</v>
      </c>
      <c r="BD6" s="92" t="str">
        <f t="shared" si="45"/>
        <v>v</v>
      </c>
      <c r="BE6" s="92" t="str">
        <f t="shared" si="45"/>
        <v>s</v>
      </c>
      <c r="BF6" s="92" t="str">
        <f t="shared" si="45"/>
        <v>d</v>
      </c>
      <c r="BG6" s="92" t="str">
        <f t="shared" si="45"/>
        <v>l</v>
      </c>
      <c r="BH6" s="92" t="str">
        <f t="shared" si="45"/>
        <v>m</v>
      </c>
      <c r="BI6" s="92" t="str">
        <f t="shared" si="45"/>
        <v>m</v>
      </c>
      <c r="BJ6" s="92" t="str">
        <f t="shared" si="45"/>
        <v>j</v>
      </c>
      <c r="BK6" s="92" t="str">
        <f t="shared" si="45"/>
        <v>v</v>
      </c>
      <c r="BL6" s="92" t="str">
        <f t="shared" si="45"/>
        <v>s</v>
      </c>
      <c r="BM6" s="92" t="str">
        <f t="shared" si="45"/>
        <v>d</v>
      </c>
      <c r="BN6" s="92" t="str">
        <f t="shared" si="45"/>
        <v>l</v>
      </c>
      <c r="BO6" s="92" t="str">
        <f t="shared" ref="BO6:DC6" si="46">LEFT(TEXT(BO5,"ddd"),1)</f>
        <v>m</v>
      </c>
      <c r="BP6" s="92" t="str">
        <f t="shared" si="46"/>
        <v>m</v>
      </c>
      <c r="BQ6" s="92" t="str">
        <f t="shared" si="46"/>
        <v>j</v>
      </c>
      <c r="BR6" s="92" t="str">
        <f t="shared" si="46"/>
        <v>v</v>
      </c>
      <c r="BS6" s="92" t="str">
        <f t="shared" si="46"/>
        <v>s</v>
      </c>
      <c r="BT6" s="92" t="str">
        <f t="shared" si="46"/>
        <v>d</v>
      </c>
      <c r="BU6" s="92" t="str">
        <f t="shared" si="46"/>
        <v>l</v>
      </c>
      <c r="BV6" s="92" t="str">
        <f t="shared" si="46"/>
        <v>m</v>
      </c>
      <c r="BW6" s="92" t="str">
        <f t="shared" si="46"/>
        <v>m</v>
      </c>
      <c r="BX6" s="92" t="str">
        <f t="shared" si="46"/>
        <v>j</v>
      </c>
      <c r="BY6" s="92" t="str">
        <f t="shared" si="46"/>
        <v>v</v>
      </c>
      <c r="BZ6" s="92" t="str">
        <f t="shared" si="46"/>
        <v>s</v>
      </c>
      <c r="CA6" s="92" t="str">
        <f t="shared" si="46"/>
        <v>d</v>
      </c>
      <c r="CB6" s="92" t="str">
        <f t="shared" si="46"/>
        <v>l</v>
      </c>
      <c r="CC6" s="92" t="str">
        <f t="shared" si="46"/>
        <v>m</v>
      </c>
      <c r="CD6" s="92" t="str">
        <f t="shared" si="46"/>
        <v>m</v>
      </c>
      <c r="CE6" s="92" t="str">
        <f t="shared" si="46"/>
        <v>j</v>
      </c>
      <c r="CF6" s="92" t="str">
        <f t="shared" si="46"/>
        <v>v</v>
      </c>
      <c r="CG6" s="92" t="str">
        <f t="shared" si="46"/>
        <v>s</v>
      </c>
      <c r="CH6" s="92" t="str">
        <f t="shared" si="46"/>
        <v>d</v>
      </c>
      <c r="CI6" s="92" t="str">
        <f t="shared" si="46"/>
        <v>l</v>
      </c>
      <c r="CJ6" s="92" t="str">
        <f t="shared" si="46"/>
        <v>m</v>
      </c>
      <c r="CK6" s="92" t="str">
        <f t="shared" si="46"/>
        <v>m</v>
      </c>
      <c r="CL6" s="92" t="str">
        <f t="shared" si="46"/>
        <v>j</v>
      </c>
      <c r="CM6" s="92" t="str">
        <f t="shared" si="46"/>
        <v>v</v>
      </c>
      <c r="CN6" s="92" t="str">
        <f t="shared" si="46"/>
        <v>s</v>
      </c>
      <c r="CO6" s="92" t="str">
        <f t="shared" si="46"/>
        <v>d</v>
      </c>
      <c r="CP6" s="92" t="str">
        <f t="shared" si="46"/>
        <v>l</v>
      </c>
      <c r="CQ6" s="92" t="str">
        <f t="shared" si="46"/>
        <v>m</v>
      </c>
      <c r="CR6" s="92" t="str">
        <f t="shared" si="46"/>
        <v>m</v>
      </c>
      <c r="CS6" s="92" t="str">
        <f t="shared" si="46"/>
        <v>j</v>
      </c>
      <c r="CT6" s="92" t="str">
        <f t="shared" si="46"/>
        <v>v</v>
      </c>
      <c r="CU6" s="92" t="str">
        <f t="shared" si="46"/>
        <v>s</v>
      </c>
      <c r="CV6" s="92" t="str">
        <f t="shared" si="46"/>
        <v>d</v>
      </c>
      <c r="CW6" s="92" t="str">
        <f t="shared" si="46"/>
        <v>l</v>
      </c>
      <c r="CX6" s="92" t="str">
        <f t="shared" si="46"/>
        <v>m</v>
      </c>
      <c r="CY6" s="92" t="str">
        <f t="shared" si="46"/>
        <v>m</v>
      </c>
      <c r="CZ6" s="92" t="str">
        <f t="shared" si="46"/>
        <v>j</v>
      </c>
      <c r="DA6" s="92" t="str">
        <f t="shared" si="46"/>
        <v>v</v>
      </c>
      <c r="DB6" s="92" t="str">
        <f t="shared" si="46"/>
        <v>s</v>
      </c>
      <c r="DC6" s="92" t="str">
        <f t="shared" si="46"/>
        <v>d</v>
      </c>
      <c r="DD6" s="92" t="str">
        <f t="shared" ref="DD6:DJ6" si="47">LEFT(TEXT(DD5,"ddd"),1)</f>
        <v>l</v>
      </c>
      <c r="DE6" s="92" t="str">
        <f t="shared" si="47"/>
        <v>m</v>
      </c>
      <c r="DF6" s="92" t="str">
        <f t="shared" si="47"/>
        <v>m</v>
      </c>
      <c r="DG6" s="92" t="str">
        <f t="shared" si="47"/>
        <v>j</v>
      </c>
      <c r="DH6" s="92" t="str">
        <f t="shared" si="47"/>
        <v>v</v>
      </c>
      <c r="DI6" s="92" t="str">
        <f t="shared" si="47"/>
        <v>s</v>
      </c>
      <c r="DJ6" s="92" t="str">
        <f t="shared" si="47"/>
        <v>d</v>
      </c>
      <c r="DK6" s="92" t="str">
        <f t="shared" ref="DK6:DQ6" si="48">LEFT(TEXT(DK5,"ddd"),1)</f>
        <v>l</v>
      </c>
      <c r="DL6" s="92" t="str">
        <f t="shared" si="48"/>
        <v>m</v>
      </c>
      <c r="DM6" s="92" t="str">
        <f t="shared" si="48"/>
        <v>m</v>
      </c>
      <c r="DN6" s="92" t="str">
        <f t="shared" si="48"/>
        <v>j</v>
      </c>
      <c r="DO6" s="92" t="str">
        <f t="shared" si="48"/>
        <v>v</v>
      </c>
      <c r="DP6" s="92" t="str">
        <f t="shared" si="48"/>
        <v>s</v>
      </c>
      <c r="DQ6" s="92" t="str">
        <f t="shared" si="48"/>
        <v>d</v>
      </c>
    </row>
    <row r="7" spans="1:121" ht="30" hidden="1" customHeight="1" thickBot="1" x14ac:dyDescent="0.3">
      <c r="A7" s="32" t="s">
        <v>15</v>
      </c>
      <c r="C7" s="35"/>
      <c r="E7"/>
      <c r="I7" t="str">
        <f>IF(OR(ISBLANK(task_start),ISBLANK(task_end)),"",task_end-task_start+1)</f>
        <v/>
      </c>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row>
    <row r="8" spans="1:121" s="3" customFormat="1" ht="30" customHeight="1" thickBot="1" x14ac:dyDescent="0.3">
      <c r="A8" s="33" t="s">
        <v>16</v>
      </c>
      <c r="B8" s="12" t="s">
        <v>17</v>
      </c>
      <c r="C8" s="39" t="s">
        <v>30</v>
      </c>
      <c r="D8" s="13">
        <v>1</v>
      </c>
      <c r="E8" s="56">
        <f>E9</f>
        <v>44805</v>
      </c>
      <c r="F8" s="57">
        <f>F13</f>
        <v>44821</v>
      </c>
      <c r="G8" s="75">
        <f>F8-E8</f>
        <v>16</v>
      </c>
      <c r="H8" s="11"/>
      <c r="I8" s="11">
        <f t="shared" ref="I8:I33" si="49">IF(OR(ISBLANK(task_start),ISBLANK(task_end)),"",task_end-task_start+1)</f>
        <v>17</v>
      </c>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row>
    <row r="9" spans="1:121" s="3" customFormat="1" ht="30" customHeight="1" thickBot="1" x14ac:dyDescent="0.3">
      <c r="A9" s="33" t="s">
        <v>18</v>
      </c>
      <c r="B9" s="48" t="s">
        <v>31</v>
      </c>
      <c r="C9" s="40" t="s">
        <v>51</v>
      </c>
      <c r="D9" s="14">
        <v>1</v>
      </c>
      <c r="E9" s="67">
        <f>Inicio_del_proyecto</f>
        <v>44805</v>
      </c>
      <c r="F9" s="67">
        <f>E9+3</f>
        <v>44808</v>
      </c>
      <c r="G9" s="74">
        <f>F9-E9</f>
        <v>3</v>
      </c>
      <c r="H9" s="11"/>
      <c r="I9" s="11">
        <f t="shared" si="49"/>
        <v>4</v>
      </c>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row>
    <row r="10" spans="1:121" s="3" customFormat="1" ht="30" customHeight="1" thickBot="1" x14ac:dyDescent="0.3">
      <c r="A10" s="33" t="s">
        <v>19</v>
      </c>
      <c r="B10" s="48" t="s">
        <v>32</v>
      </c>
      <c r="C10" s="40" t="s">
        <v>54</v>
      </c>
      <c r="D10" s="14">
        <v>1</v>
      </c>
      <c r="E10" s="67">
        <f>F9+1</f>
        <v>44809</v>
      </c>
      <c r="F10" s="67">
        <f>E10+2</f>
        <v>44811</v>
      </c>
      <c r="G10" s="74">
        <f t="shared" ref="G10:G13" si="50">F10-E10</f>
        <v>2</v>
      </c>
      <c r="H10" s="11"/>
      <c r="I10" s="11">
        <f t="shared" si="49"/>
        <v>3</v>
      </c>
      <c r="J10" s="28"/>
      <c r="K10" s="28"/>
      <c r="L10" s="28"/>
      <c r="M10" s="28"/>
      <c r="N10" s="28"/>
      <c r="O10" s="28"/>
      <c r="P10" s="28"/>
      <c r="Q10" s="28"/>
      <c r="R10" s="28"/>
      <c r="S10" s="28"/>
      <c r="T10" s="28"/>
      <c r="U10" s="28"/>
      <c r="V10" s="29"/>
      <c r="W10" s="29"/>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row>
    <row r="11" spans="1:121" s="3" customFormat="1" ht="30" customHeight="1" thickBot="1" x14ac:dyDescent="0.3">
      <c r="A11" s="32"/>
      <c r="B11" s="48" t="s">
        <v>33</v>
      </c>
      <c r="C11" s="40" t="s">
        <v>53</v>
      </c>
      <c r="D11" s="14">
        <v>1</v>
      </c>
      <c r="E11" s="67">
        <f t="shared" ref="E11" si="51">F10+1</f>
        <v>44812</v>
      </c>
      <c r="F11" s="67">
        <f>E11+2</f>
        <v>44814</v>
      </c>
      <c r="G11" s="74">
        <f t="shared" si="50"/>
        <v>2</v>
      </c>
      <c r="H11" s="11"/>
      <c r="I11" s="11">
        <f t="shared" si="49"/>
        <v>3</v>
      </c>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row>
    <row r="12" spans="1:121" s="3" customFormat="1" ht="30" customHeight="1" thickBot="1" x14ac:dyDescent="0.3">
      <c r="A12" s="32"/>
      <c r="B12" s="48" t="s">
        <v>34</v>
      </c>
      <c r="C12" s="40" t="s">
        <v>52</v>
      </c>
      <c r="D12" s="14">
        <v>1</v>
      </c>
      <c r="E12" s="67">
        <f>F11</f>
        <v>44814</v>
      </c>
      <c r="F12" s="67">
        <f>E12+5</f>
        <v>44819</v>
      </c>
      <c r="G12" s="74">
        <f t="shared" si="50"/>
        <v>5</v>
      </c>
      <c r="H12" s="11"/>
      <c r="I12" s="11">
        <f t="shared" si="49"/>
        <v>6</v>
      </c>
      <c r="J12" s="28"/>
      <c r="K12" s="28"/>
      <c r="L12" s="28"/>
      <c r="M12" s="28"/>
      <c r="N12" s="28"/>
      <c r="O12" s="28"/>
      <c r="P12" s="28"/>
      <c r="Q12" s="28"/>
      <c r="R12" s="28"/>
      <c r="S12" s="28"/>
      <c r="T12" s="28"/>
      <c r="U12" s="28"/>
      <c r="V12" s="28"/>
      <c r="W12" s="28"/>
      <c r="X12" s="28"/>
      <c r="Y12" s="28"/>
      <c r="Z12" s="29"/>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row>
    <row r="13" spans="1:121" s="3" customFormat="1" ht="30" customHeight="1" thickBot="1" x14ac:dyDescent="0.3">
      <c r="A13" s="32"/>
      <c r="B13" s="48" t="s">
        <v>35</v>
      </c>
      <c r="C13" s="40" t="s">
        <v>50</v>
      </c>
      <c r="D13" s="14">
        <v>1</v>
      </c>
      <c r="E13" s="67">
        <f>F12</f>
        <v>44819</v>
      </c>
      <c r="F13" s="67">
        <f>E13+2</f>
        <v>44821</v>
      </c>
      <c r="G13" s="74">
        <f t="shared" si="50"/>
        <v>2</v>
      </c>
      <c r="H13" s="11"/>
      <c r="I13" s="11">
        <f t="shared" si="49"/>
        <v>3</v>
      </c>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row>
    <row r="14" spans="1:121" s="3" customFormat="1" ht="30" customHeight="1" thickBot="1" x14ac:dyDescent="0.3">
      <c r="A14" s="33" t="s">
        <v>20</v>
      </c>
      <c r="B14" s="15" t="s">
        <v>36</v>
      </c>
      <c r="C14" s="41" t="s">
        <v>30</v>
      </c>
      <c r="D14" s="16">
        <f>AVERAGE(D15:D19)</f>
        <v>1</v>
      </c>
      <c r="E14" s="58">
        <f>E15</f>
        <v>44822</v>
      </c>
      <c r="F14" s="59">
        <f>F19</f>
        <v>44840</v>
      </c>
      <c r="G14" s="76">
        <f>F14-E14</f>
        <v>18</v>
      </c>
      <c r="H14" s="11"/>
      <c r="I14" s="11">
        <f t="shared" si="49"/>
        <v>19</v>
      </c>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row>
    <row r="15" spans="1:121" s="3" customFormat="1" ht="30" customHeight="1" thickBot="1" x14ac:dyDescent="0.3">
      <c r="A15" s="33"/>
      <c r="B15" s="49" t="s">
        <v>37</v>
      </c>
      <c r="C15" s="42" t="s">
        <v>53</v>
      </c>
      <c r="D15" s="17">
        <v>1</v>
      </c>
      <c r="E15" s="68">
        <f>F13+1</f>
        <v>44822</v>
      </c>
      <c r="F15" s="68">
        <f>E15+2</f>
        <v>44824</v>
      </c>
      <c r="G15" s="77">
        <f>F15-E15</f>
        <v>2</v>
      </c>
      <c r="H15" s="11"/>
      <c r="I15" s="11">
        <f t="shared" si="49"/>
        <v>3</v>
      </c>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row>
    <row r="16" spans="1:121" s="3" customFormat="1" ht="30" customHeight="1" thickBot="1" x14ac:dyDescent="0.3">
      <c r="A16" s="32"/>
      <c r="B16" s="49" t="s">
        <v>38</v>
      </c>
      <c r="C16" s="42" t="s">
        <v>50</v>
      </c>
      <c r="D16" s="17">
        <v>1</v>
      </c>
      <c r="E16" s="68">
        <f>F15+1</f>
        <v>44825</v>
      </c>
      <c r="F16" s="68">
        <f>E16+5</f>
        <v>44830</v>
      </c>
      <c r="G16" s="77">
        <f t="shared" ref="G16:G19" si="52">F16-E16</f>
        <v>5</v>
      </c>
      <c r="H16" s="11"/>
      <c r="I16" s="11">
        <f t="shared" si="49"/>
        <v>6</v>
      </c>
      <c r="J16" s="28"/>
      <c r="K16" s="28"/>
      <c r="L16" s="28"/>
      <c r="M16" s="28"/>
      <c r="N16" s="28"/>
      <c r="O16" s="28"/>
      <c r="P16" s="28"/>
      <c r="Q16" s="28"/>
      <c r="R16" s="28"/>
      <c r="S16" s="28"/>
      <c r="T16" s="28"/>
      <c r="U16" s="28"/>
      <c r="V16" s="29"/>
      <c r="W16" s="29"/>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row>
    <row r="17" spans="1:121" s="3" customFormat="1" ht="30" customHeight="1" thickBot="1" x14ac:dyDescent="0.3">
      <c r="A17" s="32"/>
      <c r="B17" s="49" t="s">
        <v>39</v>
      </c>
      <c r="C17" s="42" t="s">
        <v>54</v>
      </c>
      <c r="D17" s="17">
        <v>1</v>
      </c>
      <c r="E17" s="68">
        <f t="shared" ref="E17:E19" si="53">F16+1</f>
        <v>44831</v>
      </c>
      <c r="F17" s="68">
        <f>E17+2</f>
        <v>44833</v>
      </c>
      <c r="G17" s="77">
        <f t="shared" si="52"/>
        <v>2</v>
      </c>
      <c r="H17" s="11"/>
      <c r="I17" s="11">
        <f t="shared" si="49"/>
        <v>3</v>
      </c>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row>
    <row r="18" spans="1:121" s="3" customFormat="1" ht="30" customHeight="1" thickBot="1" x14ac:dyDescent="0.3">
      <c r="A18" s="32"/>
      <c r="B18" s="49" t="s">
        <v>40</v>
      </c>
      <c r="C18" s="42" t="s">
        <v>52</v>
      </c>
      <c r="D18" s="17">
        <v>1</v>
      </c>
      <c r="E18" s="68">
        <f t="shared" si="53"/>
        <v>44834</v>
      </c>
      <c r="F18" s="68">
        <f>E18+2</f>
        <v>44836</v>
      </c>
      <c r="G18" s="77">
        <f t="shared" si="52"/>
        <v>2</v>
      </c>
      <c r="H18" s="11"/>
      <c r="I18" s="11">
        <f t="shared" si="49"/>
        <v>3</v>
      </c>
      <c r="J18" s="28"/>
      <c r="K18" s="28"/>
      <c r="L18" s="28"/>
      <c r="M18" s="28"/>
      <c r="N18" s="28"/>
      <c r="O18" s="28"/>
      <c r="P18" s="28"/>
      <c r="Q18" s="28"/>
      <c r="R18" s="28"/>
      <c r="S18" s="28"/>
      <c r="T18" s="28"/>
      <c r="U18" s="28"/>
      <c r="V18" s="28"/>
      <c r="W18" s="28"/>
      <c r="X18" s="28"/>
      <c r="Y18" s="28"/>
      <c r="Z18" s="29"/>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row>
    <row r="19" spans="1:121" s="3" customFormat="1" ht="30" customHeight="1" thickBot="1" x14ac:dyDescent="0.3">
      <c r="A19" s="32"/>
      <c r="B19" s="49" t="s">
        <v>41</v>
      </c>
      <c r="C19" s="42" t="s">
        <v>54</v>
      </c>
      <c r="D19" s="17">
        <v>1</v>
      </c>
      <c r="E19" s="68">
        <f t="shared" si="53"/>
        <v>44837</v>
      </c>
      <c r="F19" s="68">
        <f>E19+3</f>
        <v>44840</v>
      </c>
      <c r="G19" s="77">
        <f t="shared" si="52"/>
        <v>3</v>
      </c>
      <c r="H19" s="11"/>
      <c r="I19" s="11">
        <f t="shared" si="49"/>
        <v>4</v>
      </c>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row>
    <row r="20" spans="1:121" s="3" customFormat="1" ht="30" customHeight="1" thickBot="1" x14ac:dyDescent="0.3">
      <c r="A20" s="32" t="s">
        <v>21</v>
      </c>
      <c r="B20" s="18" t="s">
        <v>22</v>
      </c>
      <c r="C20" s="43" t="s">
        <v>30</v>
      </c>
      <c r="D20" s="19">
        <f>AVERAGE(D21:D25)</f>
        <v>1</v>
      </c>
      <c r="E20" s="60">
        <f>E21</f>
        <v>44841</v>
      </c>
      <c r="F20" s="61">
        <f>F25</f>
        <v>44867</v>
      </c>
      <c r="G20" s="78">
        <f>F20-E20</f>
        <v>26</v>
      </c>
      <c r="H20" s="11"/>
      <c r="I20" s="11">
        <f t="shared" si="49"/>
        <v>27</v>
      </c>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row>
    <row r="21" spans="1:121" s="3" customFormat="1" ht="30" customHeight="1" thickBot="1" x14ac:dyDescent="0.3">
      <c r="A21" s="32"/>
      <c r="B21" s="50" t="s">
        <v>42</v>
      </c>
      <c r="C21" s="44" t="s">
        <v>53</v>
      </c>
      <c r="D21" s="20">
        <v>1</v>
      </c>
      <c r="E21" s="62">
        <f>F19+1</f>
        <v>44841</v>
      </c>
      <c r="F21" s="62">
        <f>E21+7</f>
        <v>44848</v>
      </c>
      <c r="G21" s="79">
        <f>F21-E21</f>
        <v>7</v>
      </c>
      <c r="H21" s="11"/>
      <c r="I21" s="11">
        <f t="shared" si="49"/>
        <v>8</v>
      </c>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row>
    <row r="22" spans="1:121" s="3" customFormat="1" ht="30" customHeight="1" thickBot="1" x14ac:dyDescent="0.3">
      <c r="A22" s="32"/>
      <c r="B22" s="50" t="s">
        <v>43</v>
      </c>
      <c r="C22" s="44" t="s">
        <v>52</v>
      </c>
      <c r="D22" s="20">
        <v>1</v>
      </c>
      <c r="E22" s="62">
        <f>F21+1</f>
        <v>44849</v>
      </c>
      <c r="F22" s="62">
        <f>E22+6</f>
        <v>44855</v>
      </c>
      <c r="G22" s="79">
        <f t="shared" ref="G22:G25" si="54">F22-E22</f>
        <v>6</v>
      </c>
      <c r="H22" s="11"/>
      <c r="I22" s="11">
        <f t="shared" si="49"/>
        <v>7</v>
      </c>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row>
    <row r="23" spans="1:121" s="3" customFormat="1" ht="30" customHeight="1" thickBot="1" x14ac:dyDescent="0.3">
      <c r="A23" s="32"/>
      <c r="B23" s="50" t="s">
        <v>44</v>
      </c>
      <c r="C23" s="44" t="s">
        <v>54</v>
      </c>
      <c r="D23" s="20">
        <v>1</v>
      </c>
      <c r="E23" s="62">
        <f t="shared" ref="E23:E25" si="55">F22+1</f>
        <v>44856</v>
      </c>
      <c r="F23" s="62">
        <f>E23+3</f>
        <v>44859</v>
      </c>
      <c r="G23" s="79">
        <f t="shared" si="54"/>
        <v>3</v>
      </c>
      <c r="H23" s="11"/>
      <c r="I23" s="11">
        <f t="shared" si="49"/>
        <v>4</v>
      </c>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row>
    <row r="24" spans="1:121" s="3" customFormat="1" ht="30" customHeight="1" thickBot="1" x14ac:dyDescent="0.3">
      <c r="A24" s="32"/>
      <c r="B24" s="50" t="s">
        <v>45</v>
      </c>
      <c r="C24" s="44" t="s">
        <v>53</v>
      </c>
      <c r="D24" s="20">
        <v>1</v>
      </c>
      <c r="E24" s="62">
        <f t="shared" si="55"/>
        <v>44860</v>
      </c>
      <c r="F24" s="62">
        <f>E24+4</f>
        <v>44864</v>
      </c>
      <c r="G24" s="79">
        <f t="shared" si="54"/>
        <v>4</v>
      </c>
      <c r="H24" s="11"/>
      <c r="I24" s="11">
        <f t="shared" si="49"/>
        <v>5</v>
      </c>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row>
    <row r="25" spans="1:121" s="3" customFormat="1" ht="30" customHeight="1" thickBot="1" x14ac:dyDescent="0.3">
      <c r="A25" s="32"/>
      <c r="B25" s="50" t="s">
        <v>46</v>
      </c>
      <c r="C25" s="44" t="s">
        <v>54</v>
      </c>
      <c r="D25" s="20">
        <v>1</v>
      </c>
      <c r="E25" s="62">
        <f t="shared" si="55"/>
        <v>44865</v>
      </c>
      <c r="F25" s="62">
        <f>E25+2</f>
        <v>44867</v>
      </c>
      <c r="G25" s="79">
        <f t="shared" si="54"/>
        <v>2</v>
      </c>
      <c r="H25" s="11"/>
      <c r="I25" s="11">
        <f t="shared" si="49"/>
        <v>3</v>
      </c>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row>
    <row r="26" spans="1:121" s="3" customFormat="1" ht="30" customHeight="1" thickBot="1" x14ac:dyDescent="0.3">
      <c r="A26" s="32" t="s">
        <v>21</v>
      </c>
      <c r="B26" s="21" t="s">
        <v>47</v>
      </c>
      <c r="C26" s="45" t="s">
        <v>30</v>
      </c>
      <c r="D26" s="22">
        <f>AVERAGE(D27:D31)</f>
        <v>0.9</v>
      </c>
      <c r="E26" s="63">
        <f>E27</f>
        <v>44868</v>
      </c>
      <c r="F26" s="64">
        <f>F31</f>
        <v>44908</v>
      </c>
      <c r="G26" s="80">
        <f>F26-E26</f>
        <v>40</v>
      </c>
      <c r="H26" s="11"/>
      <c r="I26" s="11">
        <f t="shared" si="49"/>
        <v>41</v>
      </c>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row>
    <row r="27" spans="1:121" s="3" customFormat="1" ht="30" customHeight="1" thickBot="1" x14ac:dyDescent="0.3">
      <c r="A27" s="32"/>
      <c r="B27" s="51" t="s">
        <v>49</v>
      </c>
      <c r="C27" s="46" t="s">
        <v>55</v>
      </c>
      <c r="D27" s="23">
        <v>1</v>
      </c>
      <c r="E27" s="69">
        <f>F25+1</f>
        <v>44868</v>
      </c>
      <c r="F27" s="69">
        <f>E27+9</f>
        <v>44877</v>
      </c>
      <c r="G27" s="81">
        <f>F27-E27</f>
        <v>9</v>
      </c>
      <c r="H27" s="11"/>
      <c r="I27" s="11">
        <f t="shared" si="49"/>
        <v>10</v>
      </c>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row>
    <row r="28" spans="1:121" s="3" customFormat="1" ht="30" customHeight="1" thickBot="1" x14ac:dyDescent="0.3">
      <c r="A28" s="32"/>
      <c r="B28" s="51" t="s">
        <v>23</v>
      </c>
      <c r="C28" s="46" t="s">
        <v>55</v>
      </c>
      <c r="D28" s="23">
        <v>1</v>
      </c>
      <c r="E28" s="69">
        <f>F27+1</f>
        <v>44878</v>
      </c>
      <c r="F28" s="69">
        <f>E28+10</f>
        <v>44888</v>
      </c>
      <c r="G28" s="81">
        <f t="shared" ref="G28:G31" si="56">F28-E28</f>
        <v>10</v>
      </c>
      <c r="H28" s="11"/>
      <c r="I28" s="11">
        <f t="shared" si="49"/>
        <v>11</v>
      </c>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row>
    <row r="29" spans="1:121" s="3" customFormat="1" ht="30" customHeight="1" thickBot="1" x14ac:dyDescent="0.3">
      <c r="A29" s="32"/>
      <c r="B29" s="51" t="s">
        <v>48</v>
      </c>
      <c r="C29" s="46" t="s">
        <v>56</v>
      </c>
      <c r="D29" s="23">
        <v>1</v>
      </c>
      <c r="E29" s="69">
        <f t="shared" ref="E29:E31" si="57">F28+1</f>
        <v>44889</v>
      </c>
      <c r="F29" s="69">
        <f>E29+5</f>
        <v>44894</v>
      </c>
      <c r="G29" s="81">
        <f t="shared" si="56"/>
        <v>5</v>
      </c>
      <c r="H29" s="11"/>
      <c r="I29" s="11">
        <f t="shared" si="49"/>
        <v>6</v>
      </c>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row>
    <row r="30" spans="1:121" s="3" customFormat="1" ht="30" customHeight="1" thickBot="1" x14ac:dyDescent="0.3">
      <c r="A30" s="32"/>
      <c r="B30" s="51" t="s">
        <v>57</v>
      </c>
      <c r="C30" s="46" t="s">
        <v>58</v>
      </c>
      <c r="D30" s="23">
        <v>0.5</v>
      </c>
      <c r="E30" s="69">
        <f t="shared" si="57"/>
        <v>44895</v>
      </c>
      <c r="F30" s="69">
        <f>E30+3</f>
        <v>44898</v>
      </c>
      <c r="G30" s="81">
        <f t="shared" si="56"/>
        <v>3</v>
      </c>
      <c r="H30" s="11"/>
      <c r="I30" s="11">
        <f t="shared" si="49"/>
        <v>4</v>
      </c>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row>
    <row r="31" spans="1:121" s="3" customFormat="1" ht="30" customHeight="1" thickBot="1" x14ac:dyDescent="0.3">
      <c r="A31" s="32"/>
      <c r="B31" s="51" t="s">
        <v>24</v>
      </c>
      <c r="C31" s="46" t="s">
        <v>55</v>
      </c>
      <c r="D31" s="23">
        <v>1</v>
      </c>
      <c r="E31" s="69">
        <f t="shared" si="57"/>
        <v>44899</v>
      </c>
      <c r="F31" s="69">
        <f>E31+9</f>
        <v>44908</v>
      </c>
      <c r="G31" s="81">
        <f t="shared" si="56"/>
        <v>9</v>
      </c>
      <c r="H31" s="11"/>
      <c r="I31" s="11">
        <f t="shared" si="49"/>
        <v>10</v>
      </c>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row>
    <row r="32" spans="1:121" s="3" customFormat="1" ht="30" customHeight="1" thickBot="1" x14ac:dyDescent="0.3">
      <c r="A32" s="32" t="s">
        <v>25</v>
      </c>
      <c r="B32" s="52"/>
      <c r="C32" s="47"/>
      <c r="D32" s="10"/>
      <c r="E32" s="70"/>
      <c r="F32" s="70"/>
      <c r="G32" s="82"/>
      <c r="H32" s="11"/>
      <c r="I32" s="11" t="str">
        <f t="shared" si="49"/>
        <v/>
      </c>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row>
    <row r="33" spans="1:121" s="3" customFormat="1" ht="30" customHeight="1" thickBot="1" x14ac:dyDescent="0.3">
      <c r="A33" s="33" t="s">
        <v>26</v>
      </c>
      <c r="B33" s="24" t="s">
        <v>27</v>
      </c>
      <c r="C33" s="25"/>
      <c r="D33" s="26"/>
      <c r="E33" s="65"/>
      <c r="F33" s="66"/>
      <c r="G33" s="83"/>
      <c r="H33" s="27"/>
      <c r="I33" s="27" t="str">
        <f t="shared" si="49"/>
        <v/>
      </c>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row>
    <row r="34" spans="1:121" ht="30" customHeight="1" x14ac:dyDescent="0.25">
      <c r="H34" s="6"/>
    </row>
    <row r="35" spans="1:121" ht="30" customHeight="1" x14ac:dyDescent="0.25">
      <c r="C35" s="8"/>
      <c r="F35" s="34"/>
      <c r="G35" s="85"/>
    </row>
    <row r="36" spans="1:121" ht="30" customHeight="1" x14ac:dyDescent="0.25">
      <c r="C36" s="9"/>
    </row>
  </sheetData>
  <mergeCells count="19">
    <mergeCell ref="DD4:DJ4"/>
    <mergeCell ref="DK4:DQ4"/>
    <mergeCell ref="BG4:BM4"/>
    <mergeCell ref="E3:F3"/>
    <mergeCell ref="J4:P4"/>
    <mergeCell ref="Q4:W4"/>
    <mergeCell ref="X4:AD4"/>
    <mergeCell ref="AE4:AK4"/>
    <mergeCell ref="C3:D3"/>
    <mergeCell ref="C4:D4"/>
    <mergeCell ref="AL4:AR4"/>
    <mergeCell ref="AS4:AY4"/>
    <mergeCell ref="AZ4:BF4"/>
    <mergeCell ref="CW4:DC4"/>
    <mergeCell ref="BN4:BT4"/>
    <mergeCell ref="BU4:CA4"/>
    <mergeCell ref="CB4:CH4"/>
    <mergeCell ref="CI4:CO4"/>
    <mergeCell ref="CP4:CV4"/>
  </mergeCells>
  <conditionalFormatting sqref="D7:D33">
    <cfRule type="dataBar" priority="20">
      <dataBar>
        <cfvo type="num" val="0"/>
        <cfvo type="num" val="1"/>
        <color rgb="FFFFC000"/>
      </dataBar>
      <extLst>
        <ext xmlns:x14="http://schemas.microsoft.com/office/spreadsheetml/2009/9/main" uri="{B025F937-C7B1-47D3-B67F-A62EFF666E3E}">
          <x14:id>{B0389232-4C98-4A03-AD0E-39F63BAD1F53}</x14:id>
        </ext>
      </extLst>
    </cfRule>
  </conditionalFormatting>
  <conditionalFormatting sqref="J5:BM33">
    <cfRule type="expression" dxfId="8" priority="39">
      <formula>AND(TODAY()&gt;=J$5,TODAY()&lt;K$5)</formula>
    </cfRule>
  </conditionalFormatting>
  <conditionalFormatting sqref="J7:BM33">
    <cfRule type="expression" dxfId="7" priority="33">
      <formula>AND(task_start&lt;=J$5,ROUNDDOWN((task_end-task_start+1)*task_progress,0)+task_start-1&gt;=J$5)</formula>
    </cfRule>
    <cfRule type="expression" dxfId="6" priority="34" stopIfTrue="1">
      <formula>AND(task_end&gt;=J$5,task_start&lt;K$5)</formula>
    </cfRule>
  </conditionalFormatting>
  <conditionalFormatting sqref="BN5:CH33">
    <cfRule type="expression" dxfId="5" priority="6">
      <formula>AND(TODAY()&gt;=BN$5,TODAY()&lt;BO$5)</formula>
    </cfRule>
  </conditionalFormatting>
  <conditionalFormatting sqref="BN7:CH33">
    <cfRule type="expression" dxfId="4" priority="4">
      <formula>AND(task_start&lt;=BN$5,ROUNDDOWN((task_end-task_start+1)*task_progress,0)+task_start-1&gt;=BN$5)</formula>
    </cfRule>
    <cfRule type="expression" dxfId="3" priority="5" stopIfTrue="1">
      <formula>AND(task_end&gt;=BN$5,task_start&lt;BO$5)</formula>
    </cfRule>
  </conditionalFormatting>
  <conditionalFormatting sqref="CI5:DQ33">
    <cfRule type="expression" dxfId="2" priority="3">
      <formula>AND(TODAY()&gt;=CI$5,TODAY()&lt;CJ$5)</formula>
    </cfRule>
  </conditionalFormatting>
  <conditionalFormatting sqref="CI7:DQ33">
    <cfRule type="expression" dxfId="1" priority="1">
      <formula>AND(task_start&lt;=CI$5,ROUNDDOWN((task_end-task_start+1)*task_progress,0)+task_start-1&gt;=CI$5)</formula>
    </cfRule>
    <cfRule type="expression" dxfId="0" priority="2" stopIfTrue="1">
      <formula>AND(task_end&gt;=CI$5,task_start&lt;CJ$5)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233f1c5-6dcb-454f-890b-499177d0a66f" xsi:nil="true"/>
    <MediaServiceKeyPoints xmlns="e4a8e0a7-5a7f-43b9-9d6b-f66514a63c84" xsi:nil="true"/>
    <lcf76f155ced4ddcb4097134ff3c332f xmlns="e4a8e0a7-5a7f-43b9-9d6b-f66514a63c8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41C940E4086734285597BCAC37BF04F" ma:contentTypeVersion="16" ma:contentTypeDescription="Crear nuevo documento." ma:contentTypeScope="" ma:versionID="34ced6c97532591adf8e23b696e65344">
  <xsd:schema xmlns:xsd="http://www.w3.org/2001/XMLSchema" xmlns:xs="http://www.w3.org/2001/XMLSchema" xmlns:p="http://schemas.microsoft.com/office/2006/metadata/properties" xmlns:ns2="e4a8e0a7-5a7f-43b9-9d6b-f66514a63c84" xmlns:ns3="3233f1c5-6dcb-454f-890b-499177d0a66f" targetNamespace="http://schemas.microsoft.com/office/2006/metadata/properties" ma:root="true" ma:fieldsID="101305050518d9b83d44d7739f90540c" ns2:_="" ns3:_="">
    <xsd:import namespace="e4a8e0a7-5a7f-43b9-9d6b-f66514a63c84"/>
    <xsd:import namespace="3233f1c5-6dcb-454f-890b-499177d0a6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8e0a7-5a7f-43b9-9d6b-f66514a63c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dad012cd-dc4c-46ce-b000-c982d614307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233f1c5-6dcb-454f-890b-499177d0a66f"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5192566c-493b-4dcb-a53e-53d994745b0a}" ma:internalName="TaxCatchAll" ma:showField="CatchAllData" ma:web="3233f1c5-6dcb-454f-890b-499177d0a6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3233f1c5-6dcb-454f-890b-499177d0a66f"/>
    <ds:schemaRef ds:uri="e4a8e0a7-5a7f-43b9-9d6b-f66514a63c84"/>
  </ds:schemaRefs>
</ds:datastoreItem>
</file>

<file path=customXml/itemProps2.xml><?xml version="1.0" encoding="utf-8"?>
<ds:datastoreItem xmlns:ds="http://schemas.openxmlformats.org/officeDocument/2006/customXml" ds:itemID="{A54AE23C-6E19-4398-8742-EFB278E531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a8e0a7-5a7f-43b9-9d6b-f66514a63c84"/>
    <ds:schemaRef ds:uri="3233f1c5-6dcb-454f-890b-499177d0a6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ProjectSchedule</vt:lpstr>
      <vt:lpstr>Inicio_del_proyecto</vt:lpstr>
      <vt:lpstr>Semana_para_mostrar</vt:lpstr>
      <vt:lpstr>ProjectSchedule!task_end</vt:lpstr>
      <vt:lpstr>ProjectSchedule!task_progress</vt:lpstr>
      <vt:lpstr>ProjectSchedule!task_start</vt:lpstr>
      <vt:lpstr>ProjectSchedule!Títulos_a_imprimir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2022-12-13T09:28:37Z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0x010100141C940E4086734285597BCAC37BF04F</vt:lpwstr>
  </property>
  <property fmtid="{D5CDD505-2E9C-101B-9397-08002B2CF9AE}" pid="3" name="MediaServiceImageTags">
    <vt:lpwstr/>
  </property>
</Properties>
</file>