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XC(CARTERA)" sheetId="1" state="visible" r:id="rId3"/>
    <sheet name="CXP (EGRESOS)" sheetId="2" state="visible" r:id="rId4"/>
    <sheet name="EST.RES" sheetId="3" state="visible" r:id="rId5"/>
    <sheet name="FLUJO DE CAJA" sheetId="4" state="visible" r:id="rId6"/>
    <sheet name="PLANTILLAS" sheetId="5" state="visible" r:id="rId7"/>
    <sheet name="Hoja4" sheetId="6" state="visible" r:id="rId8"/>
    <sheet name="ee" sheetId="7" state="hidden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J3" authorId="0">
      <text>
        <r>
          <rPr>
            <sz val="11"/>
            <color rgb="FF000000"/>
            <rFont val="Arial"/>
            <family val="0"/>
          </rPr>
          <t xml:space="preserve">======
ID#AAABdXizGeo
Jessica Gómez    (2025-02-05 19:26:13)
Pago ene 31</t>
        </r>
      </text>
    </comment>
    <comment ref="J12" authorId="0">
      <text>
        <r>
          <rPr>
            <sz val="11"/>
            <color rgb="FF000000"/>
            <rFont val="Arial"/>
            <family val="0"/>
          </rPr>
          <t xml:space="preserve">======
ID#AAABfZ2um68
Jessica Gómez    (2025-03-06 19:11:59)
Pago feb 28</t>
        </r>
      </text>
    </comment>
    <comment ref="J13" authorId="0">
      <text>
        <r>
          <rPr>
            <sz val="11"/>
            <color rgb="FF000000"/>
            <rFont val="Arial"/>
            <family val="0"/>
          </rPr>
          <t xml:space="preserve">======
ID#AAABdM_ySKM
Jessica Gómez    (2025-02-24 16:23:31)
Pago feb 20
Pago feb 26</t>
        </r>
      </text>
    </comment>
    <comment ref="J14" authorId="0">
      <text>
        <r>
          <rPr>
            <sz val="11"/>
            <color rgb="FF000000"/>
            <rFont val="Arial"/>
            <family val="0"/>
          </rPr>
          <t xml:space="preserve">======
ID#AAABdM_ySKM
Jessica Gómez    (2025-02-24 16:23:31)
Pago feb 20
Pago feb 26</t>
        </r>
      </text>
    </comment>
    <comment ref="J15" authorId="0">
      <text>
        <r>
          <rPr>
            <sz val="11"/>
            <color rgb="FF000000"/>
            <rFont val="Arial"/>
            <family val="0"/>
          </rPr>
          <t xml:space="preserve">======
ID#AAABdM_ySKM
Jessica Gómez    (2025-02-24 16:23:31)
Pago feb 20
Pago feb 26</t>
        </r>
      </text>
    </comment>
    <comment ref="J16" authorId="0">
      <text>
        <r>
          <rPr>
            <sz val="11"/>
            <color rgb="FF000000"/>
            <rFont val="Arial"/>
            <family val="0"/>
          </rPr>
          <t xml:space="preserve">======
ID#AAABdM_ySKM
Jessica Gómez    (2025-02-24 16:23:31)
Pago feb 20
Pago feb 26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I3" authorId="0">
      <text>
        <r>
          <rPr>
            <sz val="11"/>
            <color rgb="FF000000"/>
            <rFont val="Arial"/>
            <family val="0"/>
          </rPr>
          <t xml:space="preserve">======
ID#AAABbqdF7bg
Jessica Gómez    (2025-01-21 03:17:41)
Pago ene 02
Pago ene 18
Pago ene 23
Pago ene 31</t>
        </r>
      </text>
    </comment>
    <comment ref="I4" authorId="0">
      <text>
        <r>
          <rPr>
            <sz val="11"/>
            <color rgb="FF000000"/>
            <rFont val="Arial"/>
            <family val="0"/>
          </rPr>
          <t xml:space="preserve">======
ID#AAABdXizGe0
Jessica Gómez    (2025-02-05 19:38:51)
Pago Q2 ene en ene 31</t>
        </r>
      </text>
    </comment>
    <comment ref="I5" authorId="0">
      <text>
        <r>
          <rPr>
            <sz val="11"/>
            <color rgb="FF000000"/>
            <rFont val="Arial"/>
            <family val="0"/>
          </rPr>
          <t xml:space="preserve">======
ID#AAABbqdF7b0
Jessica Gómez    (2025-01-21 03:31:12)
Pago ene 11</t>
        </r>
      </text>
    </comment>
    <comment ref="I6" authorId="0">
      <text>
        <r>
          <rPr>
            <sz val="11"/>
            <color rgb="FF000000"/>
            <rFont val="Arial"/>
            <family val="0"/>
          </rPr>
          <t xml:space="preserve">======
ID#AAABdXizGes
Jessica Gómez    (2025-02-05 19:37:09)
Pago ene 31</t>
        </r>
      </text>
    </comment>
    <comment ref="I7" authorId="0">
      <text>
        <r>
          <rPr>
            <sz val="11"/>
            <color rgb="FF000000"/>
            <rFont val="Arial"/>
            <family val="0"/>
          </rPr>
          <t xml:space="preserve">======
ID#AAABbqdF7bs
Jessica Gómez    (2025-01-21 03:29:11)
Pago ene 07
Pago ene 23
Pago ene 31</t>
        </r>
      </text>
    </comment>
    <comment ref="I14" authorId="0">
      <text>
        <r>
          <rPr>
            <sz val="11"/>
            <color rgb="FF000000"/>
            <rFont val="Arial"/>
            <family val="0"/>
          </rPr>
          <t xml:space="preserve">======
ID#AAABdM_ySKc
Jessica Gómez    (2025-02-24 16:35:05)
Pago feb 15</t>
        </r>
      </text>
    </comment>
    <comment ref="I15" authorId="0">
      <text>
        <r>
          <rPr>
            <sz val="11"/>
            <color rgb="FF000000"/>
            <rFont val="Arial"/>
            <family val="0"/>
          </rPr>
          <t xml:space="preserve">======
ID#AAABdM_ySKY
Jessica Gómez    (2025-02-24 16:34:44)
Pago feb 15</t>
        </r>
      </text>
    </comment>
    <comment ref="I16" authorId="0">
      <text>
        <r>
          <rPr>
            <sz val="11"/>
            <color rgb="FF000000"/>
            <rFont val="Arial"/>
            <family val="0"/>
          </rPr>
          <t xml:space="preserve">======
ID#AAABfDHFjTk
Jessica Gómez    (2025-02-28 15:52:14)
Pago feb 28</t>
        </r>
      </text>
    </comment>
    <comment ref="I18" authorId="0">
      <text>
        <r>
          <rPr>
            <sz val="11"/>
            <color rgb="FF000000"/>
            <rFont val="Arial"/>
            <family val="0"/>
          </rPr>
          <t xml:space="preserve">======
ID#AAABdjfdJCM
Jessica Gómez    (2025-02-07 19:26:47)
Pago feb 06
Pago feb 15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17" authorId="0">
      <text>
        <r>
          <rPr>
            <sz val="11"/>
            <color rgb="FF000000"/>
            <rFont val="Arial"/>
            <family val="0"/>
          </rPr>
          <t xml:space="preserve">======
ID#AAABbqdF7bU
Jessica Gómez    (2024-01-22 18:28:18)
Pago int. bimensuales para cxp</t>
        </r>
      </text>
    </comment>
  </commentList>
</comments>
</file>

<file path=xl/sharedStrings.xml><?xml version="1.0" encoding="utf-8"?>
<sst xmlns="http://schemas.openxmlformats.org/spreadsheetml/2006/main" count="194" uniqueCount="126">
  <si>
    <t xml:space="preserve">FEHCA FE</t>
  </si>
  <si>
    <t xml:space="preserve"># FE</t>
  </si>
  <si>
    <t xml:space="preserve">CLIENTE</t>
  </si>
  <si>
    <t xml:space="preserve">CONCEPTO</t>
  </si>
  <si>
    <t xml:space="preserve">VALOR BRUTO FACTURADO </t>
  </si>
  <si>
    <t xml:space="preserve">IVA</t>
  </si>
  <si>
    <t xml:space="preserve">RETENCIONES PRACTICADAS</t>
  </si>
  <si>
    <t xml:space="preserve">NETO FACTURADO DEL PERIODO</t>
  </si>
  <si>
    <t xml:space="preserve">SALDO ANTERIOR</t>
  </si>
  <si>
    <t xml:space="preserve">PAGOS Y ABONOS RECIBIDOS </t>
  </si>
  <si>
    <t xml:space="preserve">TOTAL DE CUENTAS POR COBRAR AL PERIODO</t>
  </si>
  <si>
    <t xml:space="preserve">FE-239</t>
  </si>
  <si>
    <t xml:space="preserve">PERANITO </t>
  </si>
  <si>
    <t xml:space="preserve">SILLAS</t>
  </si>
  <si>
    <t xml:space="preserve">FE-240</t>
  </si>
  <si>
    <t xml:space="preserve">TAL FULANO</t>
  </si>
  <si>
    <t xml:space="preserve">ESCRITORIO</t>
  </si>
  <si>
    <t xml:space="preserve">FE-241</t>
  </si>
  <si>
    <t xml:space="preserve">PERANO </t>
  </si>
  <si>
    <t xml:space="preserve">FE-242</t>
  </si>
  <si>
    <t xml:space="preserve">SULTANEJO</t>
  </si>
  <si>
    <t xml:space="preserve">FE-243</t>
  </si>
  <si>
    <t xml:space="preserve">TOTALES DEL PERIODO</t>
  </si>
  <si>
    <t xml:space="preserve"> </t>
  </si>
  <si>
    <t xml:space="preserve">FE-247</t>
  </si>
  <si>
    <t xml:space="preserve">CLINICA MEDICO-ODONTOLOGICA PROMTA S.A.S</t>
  </si>
  <si>
    <t xml:space="preserve">DES PAG WEB</t>
  </si>
  <si>
    <t xml:space="preserve">FE-248</t>
  </si>
  <si>
    <t xml:space="preserve">CDI EXHIBICIONES S.A.S</t>
  </si>
  <si>
    <t xml:space="preserve">CONSULTORIA DE MERCADEO</t>
  </si>
  <si>
    <t xml:space="preserve">FE-249</t>
  </si>
  <si>
    <t xml:space="preserve">FE-250</t>
  </si>
  <si>
    <t xml:space="preserve">FE-251</t>
  </si>
  <si>
    <t xml:space="preserve">FECHA</t>
  </si>
  <si>
    <t xml:space="preserve"># FE / CUENTAS DE COBRO</t>
  </si>
  <si>
    <t xml:space="preserve">PROOVEEDOR</t>
  </si>
  <si>
    <t xml:space="preserve">VALOR BRUTO</t>
  </si>
  <si>
    <t xml:space="preserve">IMPUESTO</t>
  </si>
  <si>
    <t xml:space="preserve">VALOR NETO</t>
  </si>
  <si>
    <t xml:space="preserve">SALDO DEL PERIODO ANTERIOR</t>
  </si>
  <si>
    <t xml:space="preserve">ABONO DEL PERIODO</t>
  </si>
  <si>
    <t xml:space="preserve">SALDOS PENDIENTES POR PAGAR A LA FECHA</t>
  </si>
  <si>
    <t xml:space="preserve">ESTADO (GENERA EL PDF)</t>
  </si>
  <si>
    <t xml:space="preserve">ALEJANDRO ROMERO</t>
  </si>
  <si>
    <t xml:space="preserve">NOMINA Q1 Y Q2</t>
  </si>
  <si>
    <t xml:space="preserve">EN LA "J2 Y J3" QUE SON LOS SALDOS DE NÓMINA, DEBE LLEVAR UNA COFNIGURACION ESPECIAL, ES DECIR, QUE SOLO ME TOME EL 50% DE LA NOMINA, ES DECIR, LO SEPARE POR QUINCENAS, DEL 1 AL 15 SERÍA LA Q1 Y DEL 16 AL 30 O 31, SERÍA LA Q2, SI SE LLEGARA A HAVER IN ABONO O DESCUENRTRO, SÓLO SE LE RESTE A ESE QUINCENA EN ESPECIAL.</t>
  </si>
  <si>
    <t xml:space="preserve">SOFIA LOPERA (HIJA CRISTINA)</t>
  </si>
  <si>
    <t xml:space="preserve">SEGURIDAD SOCIAL</t>
  </si>
  <si>
    <t xml:space="preserve">PRESTACIONES SOC. EMPLEADOS </t>
  </si>
  <si>
    <t xml:space="preserve">INTERES CESANTÍAS ALEJANDRO </t>
  </si>
  <si>
    <t xml:space="preserve">Maria Camila  (+ cta de cobro Nury )</t>
  </si>
  <si>
    <t xml:space="preserve">COMIONES SERVICIOS CONSULT. Y MARKETING + REEMBOLSOM TRANSP</t>
  </si>
  <si>
    <t xml:space="preserve">Jhon Penagos - CLARA INES </t>
  </si>
  <si>
    <t xml:space="preserve">COMIONES SERVICIOS CONSULT. Y MARKETING</t>
  </si>
  <si>
    <t xml:space="preserve">Reinaldo Jaramillo</t>
  </si>
  <si>
    <t xml:space="preserve">HONORARIOS CONTABLES</t>
  </si>
  <si>
    <t xml:space="preserve">HONORARIOS ADMON</t>
  </si>
  <si>
    <t xml:space="preserve">ESTADO DE RESULTADO MENSUAL</t>
  </si>
  <si>
    <t xml:space="preserve">ENERO</t>
  </si>
  <si>
    <t xml:space="preserve">FEBRERO</t>
  </si>
  <si>
    <t xml:space="preserve">SIEMRPE MUESTRE LOS DOS ULTIMOS MESES </t>
  </si>
  <si>
    <t xml:space="preserve">INGRESOS DEL MES</t>
  </si>
  <si>
    <t xml:space="preserve">CONSULTORIAS DE MERCADEO</t>
  </si>
  <si>
    <t xml:space="preserve">DES PAG WEB, PIEZAS Y OTROS </t>
  </si>
  <si>
    <t xml:space="preserve">DEVOCLCIÓN EN VENTAS</t>
  </si>
  <si>
    <t xml:space="preserve">COSTOS MERCADEO </t>
  </si>
  <si>
    <t xml:space="preserve">NÓMINA</t>
  </si>
  <si>
    <t xml:space="preserve">SERVICIO DE MARKETING DE TERCEROS</t>
  </si>
  <si>
    <t xml:space="preserve">UTILIDAD BRUTA</t>
  </si>
  <si>
    <t xml:space="preserve">GASTOS ADMINISTRATIVOS</t>
  </si>
  <si>
    <t xml:space="preserve">CESANTIAS</t>
  </si>
  <si>
    <t xml:space="preserve">UTILIDAD OPERACIONAL</t>
  </si>
  <si>
    <t xml:space="preserve">OTROS COSTOS Y GASTOS </t>
  </si>
  <si>
    <t xml:space="preserve">INGRESOS FINANCIEROS</t>
  </si>
  <si>
    <t xml:space="preserve"> ESTOS SE INGRESAN LOS VALORES , PORQUE SE CALCULAN EXTERNAMENTE </t>
  </si>
  <si>
    <t xml:space="preserve">GASTOS BANCARIOS 4X1000</t>
  </si>
  <si>
    <t xml:space="preserve">UTILIDAD ANTES DE IMPUESTOS </t>
  </si>
  <si>
    <t xml:space="preserve">GASTOS POR IMPUESTOS </t>
  </si>
  <si>
    <t xml:space="preserve">UTILIDAD/GANACIA DEL MES</t>
  </si>
  <si>
    <t xml:space="preserve">FLUJO DE CAJA PROYECTADO</t>
  </si>
  <si>
    <t xml:space="preserve">ENERO(PROYECTADO)</t>
  </si>
  <si>
    <t xml:space="preserve">ENERO (REAL)</t>
  </si>
  <si>
    <t xml:space="preserve">% DE EJECUCION</t>
  </si>
  <si>
    <t xml:space="preserve">FEBRERO(PROYECTADO)</t>
  </si>
  <si>
    <t xml:space="preserve">FEBRERO (REAL)</t>
  </si>
  <si>
    <t xml:space="preserve">Saldo inicial</t>
  </si>
  <si>
    <t xml:space="preserve">PENDIENTE</t>
  </si>
  <si>
    <t xml:space="preserve">Ingresos por operaciones/facturado del periodo</t>
  </si>
  <si>
    <t xml:space="preserve">Ingresos por recuperación de cartera</t>
  </si>
  <si>
    <t xml:space="preserve">Total Ingresos</t>
  </si>
  <si>
    <t xml:space="preserve">Egresos</t>
  </si>
  <si>
    <t xml:space="preserve">Pago de nómina</t>
  </si>
  <si>
    <t xml:space="preserve">Pago prestaciones sociales </t>
  </si>
  <si>
    <t xml:space="preserve">Pago de Seguridad social</t>
  </si>
  <si>
    <t xml:space="preserve">Pago proveedores servicios</t>
  </si>
  <si>
    <t xml:space="preserve">Pago de impuestos</t>
  </si>
  <si>
    <t xml:space="preserve">Otros</t>
  </si>
  <si>
    <t xml:space="preserve">Total Egresos</t>
  </si>
  <si>
    <t xml:space="preserve">Flujo de disponible del periodo proyect./real</t>
  </si>
  <si>
    <t xml:space="preserve">PLANTILLA FACTURACCIÓN</t>
  </si>
  <si>
    <t xml:space="preserve">CREAR EL CLIENTE</t>
  </si>
  <si>
    <t xml:space="preserve">IDENTIFICACION</t>
  </si>
  <si>
    <t xml:space="preserve">NOMBRES Y APELLIDOS</t>
  </si>
  <si>
    <t xml:space="preserve">TELEFONO</t>
  </si>
  <si>
    <t xml:space="preserve">DIRECCION</t>
  </si>
  <si>
    <t xml:space="preserve">CIUDAD</t>
  </si>
  <si>
    <t xml:space="preserve">CORREO</t>
  </si>
  <si>
    <t xml:space="preserve">1.1</t>
  </si>
  <si>
    <t xml:space="preserve">CREAR CONSUMIDOR FINAL (SE CREA CON LOS DATOS DEL PROPIETARIO Y CON NIT 222222222)</t>
  </si>
  <si>
    <t xml:space="preserve">#FE O RECIBO</t>
  </si>
  <si>
    <t xml:space="preserve">CLEINTE</t>
  </si>
  <si>
    <t xml:space="preserve">PRODUCTO O SERVICIO</t>
  </si>
  <si>
    <t xml:space="preserve">VALOR UNITARIO</t>
  </si>
  <si>
    <t xml:space="preserve">CANTIDAD</t>
  </si>
  <si>
    <t xml:space="preserve">VALOR BEUTO</t>
  </si>
  <si>
    <t xml:space="preserve">IMPTOS</t>
  </si>
  <si>
    <t xml:space="preserve">VALOR TOTAL</t>
  </si>
  <si>
    <t xml:space="preserve">CONTADO O CRÉDITO</t>
  </si>
  <si>
    <t xml:space="preserve">PLANTILLA COMPRAS DE SERVICIOS O PRODUCTOS</t>
  </si>
  <si>
    <t xml:space="preserve">PROVEEDOR</t>
  </si>
  <si>
    <t xml:space="preserve">PLANTILLA PAGOS O ABONOS REALIZADOS</t>
  </si>
  <si>
    <t xml:space="preserve">CC</t>
  </si>
  <si>
    <t xml:space="preserve">NOMBRES</t>
  </si>
  <si>
    <t xml:space="preserve">CON ESTOS DATOS, EL SISTEMA DEBE CARGAR LA INFORMACIÓN DE LAS FACTURAS PENDIENTES POR PAGAR AL PROVEEDOR </t>
  </si>
  <si>
    <t xml:space="preserve">PLANTILLA DE PAGOS O ABONOS RECIBIDOS</t>
  </si>
  <si>
    <t xml:space="preserve">CON ESTOS DATOS, EL SISTEMA DEBE CARGAR LA INFORMACIÓN DE LAS FACTURAS PENDIENTES  POR COBRAR AL ´CLIENTE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</si>
</sst>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\-yyyy"/>
    <numFmt numFmtId="166" formatCode="_-* #,##0.00_-;\-* #,##0.00_-;_-* \-??_-;_-@"/>
    <numFmt numFmtId="167" formatCode="dd/mm/yyyy"/>
    <numFmt numFmtId="168" formatCode="dd\-mm\-yy"/>
    <numFmt numFmtId="169" formatCode="\$#,##0.00"/>
    <numFmt numFmtId="170" formatCode="#,##0.00"/>
    <numFmt numFmtId="171" formatCode="0.00%"/>
  </numFmts>
  <fonts count="9">
    <font>
      <sz val="11"/>
      <color theme="1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</font>
    <font>
      <sz val="11"/>
      <color rgb="FF000000"/>
      <name val="Arial"/>
      <family val="0"/>
    </font>
    <font>
      <sz val="11"/>
      <color theme="1"/>
      <name val="Calibri"/>
      <family val="0"/>
    </font>
    <font>
      <sz val="11"/>
      <color theme="1"/>
      <name val="Arial"/>
      <family val="0"/>
    </font>
    <font>
      <b val="true"/>
      <sz val="11"/>
      <color theme="1"/>
      <name val="Arial"/>
      <family val="0"/>
    </font>
  </fonts>
  <fills count="19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theme="6" tint="0.7999"/>
        <bgColor rgb="FFFFE2CC"/>
      </patternFill>
    </fill>
    <fill>
      <patternFill patternType="solid">
        <fgColor theme="0" tint="-0.15"/>
        <bgColor rgb="FFD8D8D8"/>
      </patternFill>
    </fill>
    <fill>
      <patternFill patternType="solid">
        <fgColor theme="9" tint="0.5999"/>
        <bgColor rgb="FFD8D8D8"/>
      </patternFill>
    </fill>
    <fill>
      <patternFill patternType="solid">
        <fgColor rgb="FF00A933"/>
        <bgColor rgb="FF008000"/>
      </patternFill>
    </fill>
    <fill>
      <patternFill patternType="solid">
        <fgColor theme="9" tint="0.3999"/>
        <bgColor rgb="FF8FD7D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FEF2CD"/>
      </patternFill>
    </fill>
    <fill>
      <patternFill patternType="solid">
        <fgColor theme="6" tint="0.3999"/>
        <bgColor rgb="FFFFE2CC"/>
      </patternFill>
    </fill>
    <fill>
      <patternFill patternType="solid">
        <fgColor theme="5" tint="0.5999"/>
        <bgColor rgb="FFF28E85"/>
      </patternFill>
    </fill>
    <fill>
      <patternFill patternType="solid">
        <fgColor rgb="FFA6A6A6"/>
        <bgColor rgb="FFB7B7B7"/>
      </patternFill>
    </fill>
    <fill>
      <patternFill patternType="solid">
        <fgColor rgb="FFB7B7B7"/>
        <bgColor rgb="FFA6A6A6"/>
      </patternFill>
    </fill>
    <fill>
      <patternFill patternType="solid">
        <fgColor theme="4" tint="0.3999"/>
        <bgColor rgb="FF90D7DD"/>
      </patternFill>
    </fill>
    <fill>
      <patternFill patternType="solid">
        <fgColor rgb="FF8FD7DC"/>
        <bgColor rgb="FF90D7DD"/>
      </patternFill>
    </fill>
    <fill>
      <patternFill patternType="solid">
        <fgColor rgb="FF7AD592"/>
        <bgColor rgb="FF93C47D"/>
      </patternFill>
    </fill>
    <fill>
      <patternFill patternType="solid">
        <fgColor rgb="FFF28E85"/>
        <bgColor rgb="FFF7B4AE"/>
      </patternFill>
    </fill>
    <fill>
      <patternFill patternType="solid">
        <fgColor rgb="FF93C47D"/>
        <bgColor rgb="FF7AD59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1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8EB6F8"/>
      <rgbColor rgb="FF993366"/>
      <rgbColor rgb="FFFEF2CD"/>
      <rgbColor rgb="FFB5E5E8"/>
      <rgbColor rgb="FF660066"/>
      <rgbColor rgb="FFF28E85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FD7DC"/>
      <rgbColor rgb="FFD9D9D9"/>
      <rgbColor rgb="FFFFFF99"/>
      <rgbColor rgb="FF90D7DD"/>
      <rgbColor rgb="FFF7B4AE"/>
      <rgbColor rgb="FFCC99FF"/>
      <rgbColor rgb="FFFDD768"/>
      <rgbColor rgb="FF3366FF"/>
      <rgbColor rgb="FF7AD592"/>
      <rgbColor rgb="FF93C47D"/>
      <rgbColor rgb="FFFFCC00"/>
      <rgbColor rgb="FFFF9900"/>
      <rgbColor rgb="FFFF6600"/>
      <rgbColor rgb="FF666699"/>
      <rgbColor rgb="FFA6A6A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2.6015625" defaultRowHeight="15" customHeight="true" zeroHeight="false" outlineLevelRow="0" outlineLevelCol="0"/>
  <cols>
    <col collapsed="false" customWidth="true" hidden="false" outlineLevel="0" max="1" min="1" style="0" width="10.1"/>
    <col collapsed="false" customWidth="true" hidden="false" outlineLevel="0" max="2" min="2" style="0" width="14.5"/>
    <col collapsed="false" customWidth="true" hidden="false" outlineLevel="0" max="3" min="3" style="0" width="31.4"/>
    <col collapsed="false" customWidth="true" hidden="false" outlineLevel="0" max="4" min="4" style="0" width="10.6"/>
    <col collapsed="false" customWidth="true" hidden="false" outlineLevel="0" max="5" min="5" style="0" width="13.4"/>
    <col collapsed="false" customWidth="true" hidden="false" outlineLevel="0" max="6" min="6" style="0" width="12.5"/>
    <col collapsed="false" customWidth="true" hidden="false" outlineLevel="0" max="7" min="7" style="0" width="11.7"/>
    <col collapsed="false" customWidth="true" hidden="false" outlineLevel="0" max="8" min="8" style="0" width="15.1"/>
    <col collapsed="false" customWidth="true" hidden="false" outlineLevel="0" max="10" min="9" style="0" width="13.4"/>
    <col collapsed="false" customWidth="true" hidden="false" outlineLevel="0" max="11" min="11" style="0" width="13.5"/>
    <col collapsed="false" customWidth="true" hidden="false" outlineLevel="0" max="21" min="12" style="0" width="9.4"/>
  </cols>
  <sheetData>
    <row r="1" customFormat="false" ht="46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3.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3.5" hidden="false" customHeight="true" outlineLevel="0" collapsed="false">
      <c r="A3" s="7" t="n">
        <v>45678</v>
      </c>
      <c r="B3" s="8" t="s">
        <v>11</v>
      </c>
      <c r="C3" s="9" t="s">
        <v>12</v>
      </c>
      <c r="D3" s="9" t="s">
        <v>13</v>
      </c>
      <c r="E3" s="10" t="n">
        <v>2000000</v>
      </c>
      <c r="F3" s="10" t="n">
        <v>0</v>
      </c>
      <c r="G3" s="11"/>
      <c r="H3" s="11" t="n">
        <f aca="false">E3+F3-G3</f>
        <v>2000000</v>
      </c>
      <c r="I3" s="12" t="n">
        <v>0</v>
      </c>
      <c r="J3" s="13" t="n">
        <v>2000000</v>
      </c>
      <c r="K3" s="14" t="n">
        <f aca="false">H3+I3-J3</f>
        <v>0</v>
      </c>
      <c r="L3" s="15"/>
      <c r="M3" s="5"/>
      <c r="N3" s="5"/>
      <c r="O3" s="5"/>
      <c r="P3" s="5"/>
      <c r="Q3" s="5"/>
      <c r="R3" s="5"/>
      <c r="S3" s="5"/>
      <c r="T3" s="5"/>
      <c r="U3" s="5"/>
    </row>
    <row r="4" customFormat="false" ht="13.5" hidden="false" customHeight="true" outlineLevel="0" collapsed="false">
      <c r="A4" s="7" t="n">
        <v>45678</v>
      </c>
      <c r="B4" s="8" t="s">
        <v>14</v>
      </c>
      <c r="C4" s="9" t="s">
        <v>15</v>
      </c>
      <c r="D4" s="9" t="s">
        <v>16</v>
      </c>
      <c r="E4" s="10" t="n">
        <v>2000000</v>
      </c>
      <c r="F4" s="11" t="n">
        <f aca="false">E4*19%</f>
        <v>380000</v>
      </c>
      <c r="G4" s="11" t="n">
        <f aca="false">F4*15%</f>
        <v>57000</v>
      </c>
      <c r="H4" s="11" t="n">
        <f aca="false">E4+F4-G4</f>
        <v>2323000</v>
      </c>
      <c r="I4" s="16" t="n">
        <v>5561000</v>
      </c>
      <c r="J4" s="17"/>
      <c r="K4" s="14" t="n">
        <f aca="false">H4+I4-J4</f>
        <v>7884000</v>
      </c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3.5" hidden="false" customHeight="true" outlineLevel="0" collapsed="false">
      <c r="A5" s="7" t="n">
        <v>45678</v>
      </c>
      <c r="B5" s="8" t="s">
        <v>17</v>
      </c>
      <c r="C5" s="9" t="s">
        <v>18</v>
      </c>
      <c r="D5" s="9" t="s">
        <v>16</v>
      </c>
      <c r="E5" s="10" t="n">
        <v>2000000</v>
      </c>
      <c r="F5" s="11" t="n">
        <f aca="false">E5*19%</f>
        <v>380000</v>
      </c>
      <c r="G5" s="11" t="n">
        <f aca="false">F5*15%</f>
        <v>57000</v>
      </c>
      <c r="H5" s="11" t="n">
        <f aca="false">E5+F5-G5</f>
        <v>2323000</v>
      </c>
      <c r="I5" s="16" t="n">
        <v>5561000</v>
      </c>
      <c r="J5" s="17"/>
      <c r="K5" s="14" t="n">
        <f aca="false">H5+I5-J5</f>
        <v>7884000</v>
      </c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3.5" hidden="false" customHeight="true" outlineLevel="0" collapsed="false">
      <c r="A6" s="7" t="n">
        <v>45678</v>
      </c>
      <c r="B6" s="8" t="s">
        <v>19</v>
      </c>
      <c r="C6" s="9" t="s">
        <v>20</v>
      </c>
      <c r="D6" s="9" t="s">
        <v>16</v>
      </c>
      <c r="E6" s="10" t="n">
        <v>2000000</v>
      </c>
      <c r="F6" s="11" t="n">
        <f aca="false">E6*19%</f>
        <v>380000</v>
      </c>
      <c r="G6" s="11" t="n">
        <f aca="false">F6*15%</f>
        <v>57000</v>
      </c>
      <c r="H6" s="11" t="n">
        <f aca="false">E6+F6-G6</f>
        <v>2323000</v>
      </c>
      <c r="I6" s="16" t="n">
        <v>5561000</v>
      </c>
      <c r="J6" s="17"/>
      <c r="K6" s="14" t="n">
        <f aca="false">H6+I6-J6</f>
        <v>7884000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3.5" hidden="false" customHeight="true" outlineLevel="0" collapsed="false">
      <c r="A7" s="7" t="n">
        <v>45678</v>
      </c>
      <c r="B7" s="8" t="s">
        <v>21</v>
      </c>
      <c r="C7" s="9" t="s">
        <v>15</v>
      </c>
      <c r="D7" s="9" t="s">
        <v>16</v>
      </c>
      <c r="E7" s="10" t="n">
        <v>2000000</v>
      </c>
      <c r="F7" s="11" t="n">
        <f aca="false">E7*19%</f>
        <v>380000</v>
      </c>
      <c r="G7" s="11" t="n">
        <f aca="false">F7*15%</f>
        <v>57000</v>
      </c>
      <c r="H7" s="11" t="n">
        <f aca="false">E7+F7-G7</f>
        <v>2323000</v>
      </c>
      <c r="I7" s="16" t="n">
        <v>5561000</v>
      </c>
      <c r="J7" s="17"/>
      <c r="K7" s="14" t="n">
        <f aca="false">H7+I7-J7</f>
        <v>7884000</v>
      </c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3.5" hidden="false" customHeight="true" outlineLevel="0" collapsed="false">
      <c r="A8" s="8"/>
      <c r="B8" s="8"/>
      <c r="C8" s="18"/>
      <c r="D8" s="9"/>
      <c r="E8" s="19"/>
      <c r="F8" s="11"/>
      <c r="G8" s="19"/>
      <c r="H8" s="11"/>
      <c r="I8" s="12"/>
      <c r="J8" s="20"/>
      <c r="K8" s="14" t="n">
        <f aca="false">H8+I8-J8</f>
        <v>0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3.5" hidden="false" customHeight="true" outlineLevel="0" collapsed="false">
      <c r="A9" s="7"/>
      <c r="B9" s="8"/>
      <c r="C9" s="18"/>
      <c r="D9" s="8"/>
      <c r="E9" s="21"/>
      <c r="F9" s="10"/>
      <c r="G9" s="19"/>
      <c r="H9" s="11"/>
      <c r="I9" s="16"/>
      <c r="J9" s="20"/>
      <c r="K9" s="14" t="n">
        <f aca="false">H9+I9-J9</f>
        <v>0</v>
      </c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3.5" hidden="false" customHeight="true" outlineLevel="0" collapsed="false">
      <c r="A10" s="22" t="s">
        <v>22</v>
      </c>
      <c r="B10" s="22"/>
      <c r="C10" s="22"/>
      <c r="D10" s="22"/>
      <c r="E10" s="23" t="n">
        <f aca="false">SUM(E3:E9)</f>
        <v>10000000</v>
      </c>
      <c r="F10" s="23" t="n">
        <f aca="false">SUM(F3:F9)</f>
        <v>1520000</v>
      </c>
      <c r="G10" s="23" t="n">
        <f aca="false">SUM(G3:G9)</f>
        <v>228000</v>
      </c>
      <c r="H10" s="23" t="n">
        <f aca="false">SUM(H3:H9)</f>
        <v>11292000</v>
      </c>
      <c r="I10" s="23" t="n">
        <f aca="false">SUM(I3:I9)</f>
        <v>22244000</v>
      </c>
      <c r="J10" s="24" t="n">
        <f aca="false">SUM(J3:J9)</f>
        <v>2000000</v>
      </c>
      <c r="K10" s="25" t="n">
        <f aca="false">SUM(K3:K9)</f>
        <v>31536000</v>
      </c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3.5" hidden="false" customHeight="true" outlineLevel="0" collapsed="false">
      <c r="A11" s="5"/>
      <c r="B11" s="5"/>
      <c r="C11" s="5"/>
      <c r="D11" s="5"/>
      <c r="E11" s="15" t="s">
        <v>23</v>
      </c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3.5" hidden="false" customHeight="true" outlineLevel="0" collapsed="false">
      <c r="A12" s="7" t="n">
        <v>45707</v>
      </c>
      <c r="B12" s="8" t="s">
        <v>24</v>
      </c>
      <c r="C12" s="9" t="s">
        <v>25</v>
      </c>
      <c r="D12" s="9" t="s">
        <v>26</v>
      </c>
      <c r="E12" s="10" t="n">
        <v>2000000</v>
      </c>
      <c r="F12" s="10" t="n">
        <v>0</v>
      </c>
      <c r="G12" s="11"/>
      <c r="H12" s="11" t="n">
        <f aca="false">E12+F12-G12</f>
        <v>2000000</v>
      </c>
      <c r="I12" s="16" t="n">
        <f aca="false">K3</f>
        <v>0</v>
      </c>
      <c r="J12" s="13" t="n">
        <v>2000000</v>
      </c>
      <c r="K12" s="14" t="n">
        <f aca="false">H12+I12-J12</f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3.5" hidden="false" customHeight="true" outlineLevel="0" collapsed="false">
      <c r="A13" s="7" t="n">
        <v>45707</v>
      </c>
      <c r="B13" s="8" t="s">
        <v>27</v>
      </c>
      <c r="C13" s="9" t="s">
        <v>28</v>
      </c>
      <c r="D13" s="9" t="s">
        <v>29</v>
      </c>
      <c r="E13" s="10" t="n">
        <v>2000000</v>
      </c>
      <c r="F13" s="11" t="n">
        <f aca="false">E13*19%</f>
        <v>380000</v>
      </c>
      <c r="G13" s="11" t="n">
        <v>0</v>
      </c>
      <c r="H13" s="11" t="n">
        <f aca="false">E13+F13-G13</f>
        <v>2380000</v>
      </c>
      <c r="I13" s="16" t="n">
        <f aca="false">K4</f>
        <v>7884000</v>
      </c>
      <c r="J13" s="13" t="n">
        <f aca="false">2323000+2323000</f>
        <v>4646000</v>
      </c>
      <c r="K13" s="14" t="n">
        <f aca="false">H13+I13-J13</f>
        <v>5618000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3.5" hidden="false" customHeight="true" outlineLevel="0" collapsed="false">
      <c r="A14" s="7" t="n">
        <v>45707</v>
      </c>
      <c r="B14" s="8" t="s">
        <v>30</v>
      </c>
      <c r="C14" s="9" t="s">
        <v>18</v>
      </c>
      <c r="D14" s="9" t="s">
        <v>29</v>
      </c>
      <c r="E14" s="10" t="n">
        <v>2000000</v>
      </c>
      <c r="F14" s="11" t="n">
        <f aca="false">E14*19%</f>
        <v>380000</v>
      </c>
      <c r="G14" s="11" t="n">
        <f aca="false">F14*15%</f>
        <v>57000</v>
      </c>
      <c r="H14" s="11" t="n">
        <f aca="false">E14+F14-G14</f>
        <v>2323000</v>
      </c>
      <c r="I14" s="16" t="n">
        <f aca="false">K5</f>
        <v>7884000</v>
      </c>
      <c r="J14" s="13" t="n">
        <v>0</v>
      </c>
      <c r="K14" s="14" t="n">
        <f aca="false">H14+I14-J14</f>
        <v>10207000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3.5" hidden="false" customHeight="true" outlineLevel="0" collapsed="false">
      <c r="A15" s="7" t="n">
        <v>45707</v>
      </c>
      <c r="B15" s="8" t="s">
        <v>31</v>
      </c>
      <c r="C15" s="9" t="s">
        <v>20</v>
      </c>
      <c r="D15" s="9" t="s">
        <v>29</v>
      </c>
      <c r="E15" s="10" t="n">
        <v>2000000</v>
      </c>
      <c r="F15" s="11" t="n">
        <f aca="false">E15*19%</f>
        <v>380000</v>
      </c>
      <c r="G15" s="11" t="n">
        <f aca="false">F15*15%</f>
        <v>57000</v>
      </c>
      <c r="H15" s="11" t="n">
        <f aca="false">E15+F15-G15</f>
        <v>2323000</v>
      </c>
      <c r="I15" s="16" t="n">
        <f aca="false">K6</f>
        <v>7884000</v>
      </c>
      <c r="J15" s="13" t="n">
        <f aca="false">2323000+2323000</f>
        <v>4646000</v>
      </c>
      <c r="K15" s="14" t="n">
        <f aca="false">H15+I15-J15</f>
        <v>5561000</v>
      </c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3.5" hidden="false" customHeight="true" outlineLevel="0" collapsed="false">
      <c r="A16" s="7" t="n">
        <v>45707</v>
      </c>
      <c r="B16" s="8" t="s">
        <v>32</v>
      </c>
      <c r="C16" s="9" t="s">
        <v>15</v>
      </c>
      <c r="D16" s="9" t="s">
        <v>29</v>
      </c>
      <c r="E16" s="10" t="n">
        <v>2000000</v>
      </c>
      <c r="F16" s="11" t="n">
        <f aca="false">E16*19%</f>
        <v>380000</v>
      </c>
      <c r="G16" s="11" t="n">
        <f aca="false">F16*15%</f>
        <v>57000</v>
      </c>
      <c r="H16" s="11" t="n">
        <f aca="false">E16+F16-G16</f>
        <v>2323000</v>
      </c>
      <c r="I16" s="16" t="n">
        <f aca="false">K7</f>
        <v>7884000</v>
      </c>
      <c r="J16" s="13" t="n">
        <f aca="false">2323000+2323000</f>
        <v>4646000</v>
      </c>
      <c r="K16" s="14" t="n">
        <f aca="false">H16+I16-J16</f>
        <v>5561000</v>
      </c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3.5" hidden="false" customHeight="true" outlineLevel="0" collapsed="false">
      <c r="A17" s="7"/>
      <c r="B17" s="8"/>
      <c r="C17" s="18"/>
      <c r="D17" s="9"/>
      <c r="E17" s="21"/>
      <c r="F17" s="11"/>
      <c r="G17" s="11"/>
      <c r="H17" s="11"/>
      <c r="I17" s="16"/>
      <c r="J17" s="26"/>
      <c r="K17" s="14" t="s">
        <v>23</v>
      </c>
      <c r="L17" s="5"/>
      <c r="M17" s="15" t="s">
        <v>23</v>
      </c>
      <c r="N17" s="5"/>
      <c r="O17" s="5"/>
      <c r="P17" s="5"/>
      <c r="Q17" s="5"/>
      <c r="R17" s="5"/>
      <c r="S17" s="5"/>
      <c r="T17" s="5"/>
      <c r="U17" s="5"/>
    </row>
    <row r="18" customFormat="false" ht="13.5" hidden="false" customHeight="true" outlineLevel="0" collapsed="false">
      <c r="A18" s="7"/>
      <c r="B18" s="8"/>
      <c r="C18" s="18"/>
      <c r="D18" s="8"/>
      <c r="E18" s="21"/>
      <c r="F18" s="10"/>
      <c r="G18" s="19"/>
      <c r="H18" s="11"/>
      <c r="I18" s="16"/>
      <c r="J18" s="20"/>
      <c r="K18" s="14" t="n">
        <f aca="false">H18+I18-J18</f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3.5" hidden="false" customHeight="true" outlineLevel="0" collapsed="false">
      <c r="A19" s="22" t="s">
        <v>22</v>
      </c>
      <c r="B19" s="22"/>
      <c r="C19" s="22"/>
      <c r="D19" s="22"/>
      <c r="E19" s="23" t="n">
        <f aca="false">SUM(E12:E18)</f>
        <v>10000000</v>
      </c>
      <c r="F19" s="23" t="n">
        <f aca="false">SUM(F12:F18)</f>
        <v>1520000</v>
      </c>
      <c r="G19" s="23" t="n">
        <f aca="false">SUM(G12:G18)</f>
        <v>171000</v>
      </c>
      <c r="H19" s="23" t="n">
        <f aca="false">SUM(H12:H18)</f>
        <v>11349000</v>
      </c>
      <c r="I19" s="23" t="n">
        <f aca="false">SUM(I12:I18)</f>
        <v>31536000</v>
      </c>
      <c r="J19" s="24" t="n">
        <f aca="false">SUM(J12:J18)</f>
        <v>15938000</v>
      </c>
      <c r="K19" s="25" t="n">
        <f aca="false">SUM(K12:K18)</f>
        <v>26947000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</sheetData>
  <mergeCells count="2">
    <mergeCell ref="A10:D10"/>
    <mergeCell ref="A19:D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ColWidth="12.6015625" defaultRowHeight="15" customHeight="true" zeroHeight="false" outlineLevelRow="0" outlineLevelCol="0"/>
  <cols>
    <col collapsed="false" customWidth="true" hidden="false" outlineLevel="0" max="2" min="1" style="0" width="11.6"/>
    <col collapsed="false" customWidth="true" hidden="false" outlineLevel="0" max="3" min="3" style="0" width="27.2"/>
    <col collapsed="false" customWidth="true" hidden="false" outlineLevel="0" max="4" min="4" style="0" width="25.7"/>
    <col collapsed="false" customWidth="true" hidden="false" outlineLevel="0" max="8" min="6" style="0" width="14.2"/>
    <col collapsed="false" customWidth="true" hidden="false" outlineLevel="0" max="10" min="10" style="0" width="19.5"/>
    <col collapsed="false" customWidth="true" hidden="false" outlineLevel="0" max="11" min="11" style="0" width="11.7"/>
    <col collapsed="false" customWidth="true" hidden="false" outlineLevel="0" max="12" min="12" style="0" width="15.5"/>
    <col collapsed="false" customWidth="true" hidden="false" outlineLevel="0" max="26" min="13" style="0" width="9.4"/>
  </cols>
  <sheetData>
    <row r="1" customFormat="false" ht="35.5" hidden="false" customHeight="false" outlineLevel="0" collapsed="false">
      <c r="A1" s="27" t="s">
        <v>33</v>
      </c>
      <c r="B1" s="28" t="s">
        <v>34</v>
      </c>
      <c r="C1" s="29" t="s">
        <v>35</v>
      </c>
      <c r="D1" s="30" t="s">
        <v>3</v>
      </c>
      <c r="E1" s="30" t="s">
        <v>36</v>
      </c>
      <c r="F1" s="30" t="s">
        <v>37</v>
      </c>
      <c r="G1" s="30" t="s">
        <v>38</v>
      </c>
      <c r="H1" s="30" t="s">
        <v>39</v>
      </c>
      <c r="I1" s="30" t="s">
        <v>40</v>
      </c>
      <c r="J1" s="30" t="s">
        <v>41</v>
      </c>
      <c r="K1" s="4"/>
      <c r="L1" s="31" t="s">
        <v>42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/>
      <c r="B2" s="5"/>
      <c r="C2" s="32"/>
      <c r="D2" s="32"/>
      <c r="E2" s="33"/>
      <c r="F2" s="33"/>
      <c r="G2" s="33"/>
      <c r="H2" s="33"/>
      <c r="I2" s="3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4.25" hidden="false" customHeight="true" outlineLevel="0" collapsed="false">
      <c r="A3" s="34" t="s">
        <v>23</v>
      </c>
      <c r="B3" s="34"/>
      <c r="C3" s="35" t="s">
        <v>43</v>
      </c>
      <c r="D3" s="35" t="s">
        <v>44</v>
      </c>
      <c r="E3" s="36" t="n">
        <v>1510000</v>
      </c>
      <c r="F3" s="37"/>
      <c r="G3" s="37" t="n">
        <f aca="false">E3+F3</f>
        <v>1510000</v>
      </c>
      <c r="H3" s="37" t="n">
        <v>679000</v>
      </c>
      <c r="I3" s="38" t="n">
        <f aca="false">679000+679000+76000+755000</f>
        <v>2189000</v>
      </c>
      <c r="J3" s="39" t="n">
        <f aca="false">+G3+H3-I3</f>
        <v>0</v>
      </c>
      <c r="K3" s="40" t="n">
        <f aca="false">+J3</f>
        <v>0</v>
      </c>
      <c r="L3" s="41" t="s">
        <v>45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5"/>
      <c r="Y3" s="5"/>
      <c r="Z3" s="5"/>
    </row>
    <row r="4" customFormat="false" ht="14.25" hidden="false" customHeight="true" outlineLevel="0" collapsed="false">
      <c r="A4" s="42"/>
      <c r="B4" s="42"/>
      <c r="C4" s="43" t="s">
        <v>46</v>
      </c>
      <c r="D4" s="35" t="s">
        <v>44</v>
      </c>
      <c r="E4" s="36" t="n">
        <v>1423500</v>
      </c>
      <c r="F4" s="37"/>
      <c r="G4" s="37" t="n">
        <f aca="false">E4+F4</f>
        <v>1423500</v>
      </c>
      <c r="H4" s="37"/>
      <c r="I4" s="39" t="n">
        <v>522000</v>
      </c>
      <c r="J4" s="39" t="n">
        <f aca="false">+G4+H4-I4</f>
        <v>901500</v>
      </c>
      <c r="K4" s="40" t="n">
        <v>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5"/>
      <c r="Y4" s="5"/>
      <c r="Z4" s="5"/>
    </row>
    <row r="5" customFormat="false" ht="14.25" hidden="false" customHeight="true" outlineLevel="0" collapsed="false">
      <c r="A5" s="44"/>
      <c r="B5" s="44"/>
      <c r="C5" s="45" t="s">
        <v>47</v>
      </c>
      <c r="D5" s="45" t="s">
        <v>47</v>
      </c>
      <c r="E5" s="46" t="n">
        <v>318800</v>
      </c>
      <c r="F5" s="47"/>
      <c r="G5" s="47" t="n">
        <f aca="false">E5+F5</f>
        <v>318800</v>
      </c>
      <c r="H5" s="47" t="n">
        <v>0</v>
      </c>
      <c r="I5" s="46" t="n">
        <v>318800</v>
      </c>
      <c r="J5" s="46" t="n">
        <f aca="false">+G5+H5-I5</f>
        <v>0</v>
      </c>
      <c r="K5" s="40" t="n">
        <f aca="false">+J5</f>
        <v>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5"/>
      <c r="Y5" s="5"/>
      <c r="Z5" s="5"/>
    </row>
    <row r="6" customFormat="false" ht="14.25" hidden="false" customHeight="true" outlineLevel="0" collapsed="false">
      <c r="A6" s="44"/>
      <c r="B6" s="44"/>
      <c r="C6" s="48" t="s">
        <v>48</v>
      </c>
      <c r="D6" s="49" t="s">
        <v>49</v>
      </c>
      <c r="E6" s="47" t="n">
        <v>175400</v>
      </c>
      <c r="F6" s="47"/>
      <c r="G6" s="47" t="n">
        <f aca="false">E6+F6</f>
        <v>175400</v>
      </c>
      <c r="H6" s="47" t="n">
        <v>0</v>
      </c>
      <c r="I6" s="46" t="n">
        <v>175400</v>
      </c>
      <c r="J6" s="46" t="n">
        <f aca="false">+G6+H6-I6</f>
        <v>0</v>
      </c>
      <c r="K6" s="40" t="n">
        <f aca="false">+J6</f>
        <v>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5"/>
      <c r="Y6" s="5"/>
      <c r="Z6" s="5"/>
    </row>
    <row r="7" customFormat="false" ht="14.25" hidden="false" customHeight="true" outlineLevel="0" collapsed="false">
      <c r="A7" s="50"/>
      <c r="B7" s="50"/>
      <c r="C7" s="51" t="s">
        <v>50</v>
      </c>
      <c r="D7" s="52" t="s">
        <v>51</v>
      </c>
      <c r="E7" s="53" t="n">
        <v>3065500</v>
      </c>
      <c r="F7" s="54"/>
      <c r="G7" s="54" t="n">
        <f aca="false">E7+F7</f>
        <v>3065500</v>
      </c>
      <c r="H7" s="54" t="n">
        <v>3235500</v>
      </c>
      <c r="I7" s="38" t="n">
        <f aca="false">235000+3000000+61000</f>
        <v>3296000</v>
      </c>
      <c r="J7" s="54" t="n">
        <f aca="false">+G7+H7-I7</f>
        <v>3005000</v>
      </c>
      <c r="K7" s="40" t="n">
        <f aca="false">+J7/2</f>
        <v>1502500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true" outlineLevel="0" collapsed="false">
      <c r="A8" s="50"/>
      <c r="B8" s="50"/>
      <c r="C8" s="51" t="s">
        <v>52</v>
      </c>
      <c r="D8" s="52" t="s">
        <v>53</v>
      </c>
      <c r="E8" s="54"/>
      <c r="F8" s="54"/>
      <c r="G8" s="54" t="n">
        <f aca="false">E8+F8</f>
        <v>0</v>
      </c>
      <c r="H8" s="54" t="n">
        <v>0</v>
      </c>
      <c r="I8" s="54"/>
      <c r="J8" s="54" t="n">
        <f aca="false">+G8+H8-I8</f>
        <v>0</v>
      </c>
      <c r="K8" s="40" t="n">
        <f aca="false">+J8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25" hidden="false" customHeight="true" outlineLevel="0" collapsed="false">
      <c r="A9" s="55"/>
      <c r="B9" s="55"/>
      <c r="C9" s="56" t="s">
        <v>54</v>
      </c>
      <c r="D9" s="57" t="s">
        <v>55</v>
      </c>
      <c r="E9" s="58" t="n">
        <v>950000</v>
      </c>
      <c r="F9" s="59"/>
      <c r="G9" s="59" t="n">
        <f aca="false">E9+F9</f>
        <v>950000</v>
      </c>
      <c r="H9" s="59" t="n">
        <v>0</v>
      </c>
      <c r="I9" s="59"/>
      <c r="J9" s="59" t="n">
        <f aca="false">+G9+H9-I9</f>
        <v>950000</v>
      </c>
      <c r="K9" s="40" t="n">
        <f aca="false">+J9</f>
        <v>950000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4.25" hidden="false" customHeight="true" outlineLevel="0" collapsed="false">
      <c r="A10" s="60"/>
      <c r="B10" s="60"/>
      <c r="C10" s="61" t="s">
        <v>18</v>
      </c>
      <c r="D10" s="62" t="s">
        <v>56</v>
      </c>
      <c r="E10" s="58" t="n">
        <v>5000000</v>
      </c>
      <c r="F10" s="59"/>
      <c r="G10" s="59" t="n">
        <f aca="false">E10+F10</f>
        <v>5000000</v>
      </c>
      <c r="H10" s="59" t="n">
        <v>0</v>
      </c>
      <c r="I10" s="59"/>
      <c r="J10" s="59" t="n">
        <f aca="false">+G10+H10-I10</f>
        <v>5000000</v>
      </c>
      <c r="K10" s="4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25" hidden="false" customHeight="true" outlineLevel="0" collapsed="false">
      <c r="A11" s="63"/>
      <c r="B11" s="63"/>
      <c r="C11" s="64"/>
      <c r="D11" s="64"/>
      <c r="E11" s="65" t="n">
        <f aca="false">SUM(E3:E9)</f>
        <v>7443200</v>
      </c>
      <c r="F11" s="65" t="n">
        <f aca="false">SUM(F3:F9)</f>
        <v>0</v>
      </c>
      <c r="G11" s="65" t="n">
        <f aca="false">SUM(G3:G9)</f>
        <v>7443200</v>
      </c>
      <c r="H11" s="65" t="n">
        <f aca="false">SUM(H3:H9)</f>
        <v>3914500</v>
      </c>
      <c r="I11" s="65" t="n">
        <f aca="false">SUM(I3:I9)</f>
        <v>6501200</v>
      </c>
      <c r="J11" s="66" t="n">
        <f aca="false">SUM(J3:J9)</f>
        <v>4856500</v>
      </c>
      <c r="K11" s="40" t="n">
        <f aca="false">+J11</f>
        <v>4856500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25" hidden="false" customHeight="true" outlineLevel="0" collapsed="false">
      <c r="A12" s="5"/>
      <c r="B12" s="5"/>
      <c r="C12" s="5"/>
      <c r="D12" s="32"/>
      <c r="E12" s="32"/>
      <c r="F12" s="5"/>
      <c r="G12" s="5"/>
      <c r="H12" s="67"/>
      <c r="I12" s="68"/>
      <c r="J12" s="69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25" hidden="false" customHeight="true" outlineLevel="0" collapsed="false">
      <c r="A13" s="5"/>
      <c r="B13" s="5"/>
      <c r="C13" s="5"/>
      <c r="D13" s="32"/>
      <c r="E13" s="32"/>
      <c r="F13" s="5"/>
      <c r="G13" s="5"/>
      <c r="H13" s="67"/>
      <c r="I13" s="68"/>
      <c r="J13" s="69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25" hidden="false" customHeight="true" outlineLevel="0" collapsed="false">
      <c r="A14" s="34"/>
      <c r="B14" s="34"/>
      <c r="C14" s="35" t="s">
        <v>43</v>
      </c>
      <c r="D14" s="35" t="s">
        <v>44</v>
      </c>
      <c r="E14" s="36" t="n">
        <v>1510000</v>
      </c>
      <c r="F14" s="37"/>
      <c r="G14" s="37" t="n">
        <f aca="false">E14+F14</f>
        <v>1510000</v>
      </c>
      <c r="H14" s="36" t="n">
        <v>0</v>
      </c>
      <c r="I14" s="36" t="n">
        <v>755000</v>
      </c>
      <c r="J14" s="36" t="n">
        <f aca="false">+G14+H14-I14</f>
        <v>755000</v>
      </c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25" hidden="false" customHeight="true" outlineLevel="0" collapsed="false">
      <c r="A15" s="42"/>
      <c r="B15" s="42"/>
      <c r="C15" s="43" t="s">
        <v>46</v>
      </c>
      <c r="D15" s="35" t="s">
        <v>44</v>
      </c>
      <c r="E15" s="36" t="n">
        <v>1424000</v>
      </c>
      <c r="F15" s="37"/>
      <c r="G15" s="37" t="n">
        <f aca="false">E15+F15</f>
        <v>1424000</v>
      </c>
      <c r="H15" s="37" t="n">
        <f aca="false">+J4</f>
        <v>901500</v>
      </c>
      <c r="I15" s="36" t="n">
        <v>712000</v>
      </c>
      <c r="J15" s="36" t="n">
        <f aca="false">+G15+H15-I15</f>
        <v>1613500</v>
      </c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25" hidden="false" customHeight="true" outlineLevel="0" collapsed="false">
      <c r="A16" s="44"/>
      <c r="B16" s="44"/>
      <c r="C16" s="45" t="s">
        <v>47</v>
      </c>
      <c r="D16" s="45" t="s">
        <v>47</v>
      </c>
      <c r="E16" s="46" t="n">
        <v>356800</v>
      </c>
      <c r="F16" s="47"/>
      <c r="G16" s="47" t="n">
        <f aca="false">E16+F16</f>
        <v>356800</v>
      </c>
      <c r="H16" s="47" t="n">
        <v>0</v>
      </c>
      <c r="I16" s="46" t="n">
        <v>356800</v>
      </c>
      <c r="J16" s="46" t="n">
        <f aca="false">+G16+H16-I16</f>
        <v>0</v>
      </c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25" hidden="false" customHeight="true" outlineLevel="0" collapsed="false">
      <c r="A17" s="44"/>
      <c r="B17" s="44"/>
      <c r="C17" s="48" t="s">
        <v>48</v>
      </c>
      <c r="D17" s="49" t="s">
        <v>49</v>
      </c>
      <c r="E17" s="47"/>
      <c r="F17" s="47"/>
      <c r="G17" s="47" t="n">
        <f aca="false">E17+F17</f>
        <v>0</v>
      </c>
      <c r="H17" s="47" t="n">
        <v>100000</v>
      </c>
      <c r="I17" s="46"/>
      <c r="J17" s="46" t="n">
        <f aca="false">+G17+H17-I17</f>
        <v>100000</v>
      </c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25" hidden="false" customHeight="true" outlineLevel="0" collapsed="false">
      <c r="A18" s="50"/>
      <c r="B18" s="50"/>
      <c r="C18" s="51" t="s">
        <v>50</v>
      </c>
      <c r="D18" s="52" t="s">
        <v>51</v>
      </c>
      <c r="E18" s="53" t="n">
        <v>3322000</v>
      </c>
      <c r="F18" s="54"/>
      <c r="G18" s="54" t="n">
        <f aca="false">E18+F18</f>
        <v>3322000</v>
      </c>
      <c r="H18" s="54" t="n">
        <f aca="false">J7</f>
        <v>3005000</v>
      </c>
      <c r="I18" s="53" t="n">
        <f aca="false">2000000+1005000</f>
        <v>3005000</v>
      </c>
      <c r="J18" s="53" t="n">
        <f aca="false">+G18+H18-I18</f>
        <v>3322000</v>
      </c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25" hidden="false" customHeight="true" outlineLevel="0" collapsed="false">
      <c r="A19" s="50"/>
      <c r="B19" s="50"/>
      <c r="C19" s="51" t="s">
        <v>52</v>
      </c>
      <c r="D19" s="52" t="s">
        <v>53</v>
      </c>
      <c r="E19" s="54"/>
      <c r="F19" s="54"/>
      <c r="G19" s="54" t="n">
        <f aca="false">E19+F19</f>
        <v>0</v>
      </c>
      <c r="H19" s="54" t="n">
        <f aca="false">J8</f>
        <v>0</v>
      </c>
      <c r="I19" s="54"/>
      <c r="J19" s="53" t="n">
        <f aca="false">+G19+H19-I19</f>
        <v>0</v>
      </c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4.25" hidden="false" customHeight="true" outlineLevel="0" collapsed="false">
      <c r="A20" s="55"/>
      <c r="B20" s="55"/>
      <c r="C20" s="56" t="s">
        <v>54</v>
      </c>
      <c r="D20" s="57" t="s">
        <v>55</v>
      </c>
      <c r="E20" s="58" t="n">
        <v>950000</v>
      </c>
      <c r="F20" s="59"/>
      <c r="G20" s="59" t="n">
        <f aca="false">E20+F20</f>
        <v>950000</v>
      </c>
      <c r="H20" s="59" t="n">
        <f aca="false">J9</f>
        <v>950000</v>
      </c>
      <c r="I20" s="59"/>
      <c r="J20" s="59" t="n">
        <f aca="false">+G20+H20-I20</f>
        <v>1900000</v>
      </c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4.25" hidden="false" customHeight="true" outlineLevel="0" collapsed="false">
      <c r="A21" s="60"/>
      <c r="B21" s="60"/>
      <c r="C21" s="61" t="s">
        <v>18</v>
      </c>
      <c r="D21" s="62" t="s">
        <v>56</v>
      </c>
      <c r="E21" s="58" t="n">
        <v>5000000</v>
      </c>
      <c r="F21" s="59"/>
      <c r="G21" s="59" t="n">
        <f aca="false">E21+F21</f>
        <v>5000000</v>
      </c>
      <c r="H21" s="59" t="n">
        <f aca="false">J10</f>
        <v>5000000</v>
      </c>
      <c r="I21" s="59" t="n">
        <v>5000000</v>
      </c>
      <c r="J21" s="59" t="n">
        <f aca="false">+G21+H21-I21</f>
        <v>5000000</v>
      </c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25" hidden="false" customHeight="true" outlineLevel="0" collapsed="false">
      <c r="A22" s="63"/>
      <c r="B22" s="63"/>
      <c r="C22" s="64"/>
      <c r="D22" s="64"/>
      <c r="E22" s="65" t="n">
        <f aca="false">SUM(E14:E20)</f>
        <v>7562800</v>
      </c>
      <c r="F22" s="65" t="n">
        <f aca="false">SUM(F14:F20)</f>
        <v>0</v>
      </c>
      <c r="G22" s="65" t="n">
        <f aca="false">SUM(G14:G20)</f>
        <v>7562800</v>
      </c>
      <c r="H22" s="65" t="n">
        <f aca="false">SUM(H14:H20)</f>
        <v>4956500</v>
      </c>
      <c r="I22" s="65" t="n">
        <f aca="false">SUM(I14:I20)</f>
        <v>4828800</v>
      </c>
      <c r="J22" s="65" t="n">
        <f aca="false">SUM(J14:J20)</f>
        <v>7690500</v>
      </c>
      <c r="K22" s="7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25" hidden="false" customHeight="true" outlineLevel="0" collapsed="false">
      <c r="A23" s="5"/>
      <c r="B23" s="5"/>
      <c r="C23" s="5"/>
      <c r="D23" s="32"/>
      <c r="E23" s="32"/>
      <c r="F23" s="5"/>
      <c r="G23" s="5"/>
      <c r="H23" s="67"/>
      <c r="I23" s="68"/>
      <c r="J23" s="5"/>
      <c r="K23" s="7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</sheetData>
  <mergeCells count="3">
    <mergeCell ref="L3:W6"/>
    <mergeCell ref="C11:D11"/>
    <mergeCell ref="C22:D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2.6015625" defaultRowHeight="15" customHeight="true" zeroHeight="false" outlineLevelRow="0" outlineLevelCol="0"/>
  <sheetData>
    <row r="1" customFormat="false" ht="13.8" hidden="false" customHeight="false" outlineLevel="0" collapsed="false">
      <c r="A1" s="71" t="s">
        <v>23</v>
      </c>
    </row>
    <row r="2" customFormat="false" ht="15" hidden="false" customHeight="true" outlineLevel="0" collapsed="false">
      <c r="B2" s="72" t="s">
        <v>57</v>
      </c>
      <c r="C2" s="72"/>
      <c r="D2" s="72"/>
      <c r="E2" s="72"/>
      <c r="F2" s="72"/>
    </row>
    <row r="3" customFormat="false" ht="15" hidden="false" customHeight="true" outlineLevel="0" collapsed="false">
      <c r="B3" s="73"/>
      <c r="C3" s="73"/>
      <c r="D3" s="73"/>
      <c r="E3" s="74" t="s">
        <v>58</v>
      </c>
      <c r="F3" s="75" t="s">
        <v>59</v>
      </c>
      <c r="H3" s="0" t="s">
        <v>60</v>
      </c>
    </row>
    <row r="4" customFormat="false" ht="15" hidden="false" customHeight="true" outlineLevel="0" collapsed="false">
      <c r="B4" s="76" t="s">
        <v>61</v>
      </c>
      <c r="C4" s="76"/>
      <c r="D4" s="76"/>
      <c r="E4" s="77" t="n">
        <f aca="false">SUM(E5:E6)-E7</f>
        <v>10000000</v>
      </c>
      <c r="F4" s="77" t="n">
        <f aca="false">SUM(F5:F6)-F7</f>
        <v>10000000</v>
      </c>
    </row>
    <row r="5" customFormat="false" ht="15" hidden="false" customHeight="true" outlineLevel="0" collapsed="false">
      <c r="B5" s="78" t="s">
        <v>62</v>
      </c>
      <c r="C5" s="78"/>
      <c r="D5" s="78"/>
      <c r="E5" s="79" t="n">
        <f aca="false">'CXC(CARTERA)'!E10</f>
        <v>10000000</v>
      </c>
      <c r="F5" s="79" t="n">
        <f aca="false">'CXC(CARTERA)'!E19-F6</f>
        <v>7595000</v>
      </c>
    </row>
    <row r="6" customFormat="false" ht="15" hidden="false" customHeight="true" outlineLevel="0" collapsed="false">
      <c r="B6" s="78" t="s">
        <v>63</v>
      </c>
      <c r="C6" s="78"/>
      <c r="D6" s="78"/>
      <c r="E6" s="80"/>
      <c r="F6" s="81" t="n">
        <f aca="false">'CXC(CARTERA)'!E14+405000</f>
        <v>2405000</v>
      </c>
    </row>
    <row r="7" customFormat="false" ht="15" hidden="false" customHeight="true" outlineLevel="0" collapsed="false">
      <c r="B7" s="78" t="s">
        <v>64</v>
      </c>
      <c r="C7" s="78"/>
      <c r="D7" s="78"/>
      <c r="E7" s="80"/>
      <c r="F7" s="80"/>
    </row>
    <row r="8" customFormat="false" ht="15" hidden="false" customHeight="true" outlineLevel="0" collapsed="false">
      <c r="B8" s="82"/>
      <c r="C8" s="82"/>
      <c r="D8" s="82"/>
      <c r="E8" s="83"/>
      <c r="F8" s="83"/>
    </row>
    <row r="9" customFormat="false" ht="15" hidden="false" customHeight="true" outlineLevel="0" collapsed="false">
      <c r="B9" s="84" t="s">
        <v>65</v>
      </c>
      <c r="C9" s="84"/>
      <c r="D9" s="84"/>
      <c r="E9" s="77" t="n">
        <f aca="false">SUM(E10:E11)</f>
        <v>5999000</v>
      </c>
      <c r="F9" s="77" t="n">
        <f aca="false">SUM(F10:F11)</f>
        <v>6256000</v>
      </c>
    </row>
    <row r="10" customFormat="false" ht="15" hidden="false" customHeight="true" outlineLevel="0" collapsed="false">
      <c r="B10" s="35" t="s">
        <v>66</v>
      </c>
      <c r="C10" s="35"/>
      <c r="D10" s="35"/>
      <c r="E10" s="85" t="n">
        <f aca="false">+'CXP (EGRESOS)'!E3+'CXP (EGRESOS)'!E4</f>
        <v>2933500</v>
      </c>
      <c r="F10" s="85" t="n">
        <f aca="false">+'CXP (EGRESOS)'!E14+'CXP (EGRESOS)'!E15</f>
        <v>2934000</v>
      </c>
    </row>
    <row r="11" customFormat="false" ht="15" hidden="false" customHeight="true" outlineLevel="0" collapsed="false">
      <c r="B11" s="52" t="s">
        <v>67</v>
      </c>
      <c r="C11" s="52"/>
      <c r="D11" s="52"/>
      <c r="E11" s="86" t="n">
        <f aca="false">+'CXP (EGRESOS)'!E7+'CXP (EGRESOS)'!E8</f>
        <v>3065500</v>
      </c>
      <c r="F11" s="86" t="n">
        <f aca="false">+'CXP (EGRESOS)'!E18+'CXP (EGRESOS)'!E19</f>
        <v>3322000</v>
      </c>
    </row>
    <row r="12" customFormat="false" ht="15" hidden="false" customHeight="true" outlineLevel="0" collapsed="false">
      <c r="B12" s="82"/>
      <c r="C12" s="82"/>
      <c r="D12" s="82"/>
    </row>
    <row r="13" customFormat="false" ht="15" hidden="false" customHeight="true" outlineLevel="0" collapsed="false">
      <c r="B13" s="84" t="s">
        <v>68</v>
      </c>
      <c r="C13" s="84"/>
      <c r="D13" s="84"/>
      <c r="E13" s="77" t="n">
        <f aca="false">E4-E9</f>
        <v>4001000</v>
      </c>
      <c r="F13" s="77" t="n">
        <f aca="false">F4-F9</f>
        <v>3744000</v>
      </c>
    </row>
    <row r="14" customFormat="false" ht="13.8" hidden="false" customHeight="false" outlineLevel="0" collapsed="false">
      <c r="B14" s="82"/>
      <c r="C14" s="82"/>
      <c r="D14" s="82"/>
    </row>
    <row r="15" customFormat="false" ht="13.8" hidden="false" customHeight="false" outlineLevel="0" collapsed="false">
      <c r="B15" s="84" t="s">
        <v>69</v>
      </c>
      <c r="C15" s="84"/>
      <c r="D15" s="84"/>
      <c r="E15" s="77" t="n">
        <f aca="false">SUM(E16:E18)</f>
        <v>6268800</v>
      </c>
      <c r="F15" s="77" t="n">
        <f aca="false">SUM(F16:F18)</f>
        <v>6306800</v>
      </c>
    </row>
    <row r="16" customFormat="false" ht="15" hidden="false" customHeight="true" outlineLevel="0" collapsed="false">
      <c r="A16" s="87"/>
      <c r="B16" s="57" t="s">
        <v>56</v>
      </c>
      <c r="C16" s="57"/>
      <c r="D16" s="57"/>
      <c r="E16" s="88" t="n">
        <f aca="false">+'CXP (EGRESOS)'!E10</f>
        <v>5000000</v>
      </c>
      <c r="F16" s="88" t="n">
        <f aca="false">+'CXP (EGRESOS)'!E21</f>
        <v>5000000</v>
      </c>
      <c r="G16" s="87"/>
      <c r="H16" s="87"/>
      <c r="I16" s="87"/>
      <c r="J16" s="87"/>
      <c r="K16" s="87"/>
      <c r="L16" s="87"/>
      <c r="M16" s="87"/>
      <c r="N16" s="87"/>
    </row>
    <row r="17" customFormat="false" ht="15" hidden="false" customHeight="true" outlineLevel="0" collapsed="false">
      <c r="B17" s="57" t="s">
        <v>55</v>
      </c>
      <c r="C17" s="57"/>
      <c r="D17" s="57"/>
      <c r="E17" s="89" t="n">
        <f aca="false">+'CXP (EGRESOS)'!E9</f>
        <v>950000</v>
      </c>
      <c r="F17" s="89" t="n">
        <f aca="false">+'CXP (EGRESOS)'!E20</f>
        <v>950000</v>
      </c>
    </row>
    <row r="18" customFormat="false" ht="15" hidden="false" customHeight="true" outlineLevel="0" collapsed="false">
      <c r="B18" s="45" t="s">
        <v>47</v>
      </c>
      <c r="C18" s="45"/>
      <c r="D18" s="45"/>
      <c r="E18" s="90" t="n">
        <f aca="false">+'CXP (EGRESOS)'!E5</f>
        <v>318800</v>
      </c>
      <c r="F18" s="90" t="n">
        <f aca="false">+'CXP (EGRESOS)'!E16</f>
        <v>356800</v>
      </c>
    </row>
    <row r="19" customFormat="false" ht="15" hidden="false" customHeight="true" outlineLevel="0" collapsed="false">
      <c r="B19" s="45" t="s">
        <v>70</v>
      </c>
      <c r="C19" s="45"/>
      <c r="D19" s="45" t="s">
        <v>23</v>
      </c>
      <c r="E19" s="90" t="n">
        <f aca="false">+'CXP (EGRESOS)'!E6</f>
        <v>175400</v>
      </c>
      <c r="F19" s="90" t="n">
        <f aca="false">+'CXP (EGRESOS)'!E17</f>
        <v>0</v>
      </c>
    </row>
    <row r="20" customFormat="false" ht="15" hidden="false" customHeight="true" outlineLevel="0" collapsed="false">
      <c r="B20" s="82"/>
      <c r="C20" s="82"/>
      <c r="D20" s="82"/>
      <c r="E20" s="83"/>
      <c r="F20" s="83"/>
    </row>
    <row r="21" customFormat="false" ht="13.8" hidden="false" customHeight="false" outlineLevel="0" collapsed="false">
      <c r="B21" s="84" t="s">
        <v>71</v>
      </c>
      <c r="C21" s="84"/>
      <c r="D21" s="84"/>
      <c r="E21" s="77" t="n">
        <f aca="false">E13-E15</f>
        <v>-2267800</v>
      </c>
      <c r="F21" s="77" t="n">
        <f aca="false">F13-F15</f>
        <v>-2562800</v>
      </c>
    </row>
    <row r="22" customFormat="false" ht="15" hidden="false" customHeight="true" outlineLevel="0" collapsed="false">
      <c r="B22" s="82"/>
      <c r="C22" s="82"/>
      <c r="D22" s="82"/>
      <c r="E22" s="83"/>
      <c r="F22" s="83"/>
    </row>
    <row r="23" customFormat="false" ht="15" hidden="false" customHeight="true" outlineLevel="0" collapsed="false">
      <c r="B23" s="84" t="s">
        <v>72</v>
      </c>
      <c r="C23" s="84"/>
      <c r="D23" s="84"/>
      <c r="E23" s="77" t="n">
        <f aca="false">SUM(E24:E25)</f>
        <v>0</v>
      </c>
      <c r="F23" s="77" t="n">
        <f aca="false">SUM(F24:F25)</f>
        <v>0</v>
      </c>
    </row>
    <row r="24" customFormat="false" ht="15" hidden="false" customHeight="true" outlineLevel="0" collapsed="false">
      <c r="B24" s="91" t="s">
        <v>73</v>
      </c>
      <c r="C24" s="91"/>
      <c r="D24" s="91"/>
      <c r="E24" s="92" t="n">
        <v>0</v>
      </c>
      <c r="F24" s="92" t="n">
        <v>0</v>
      </c>
      <c r="G24" s="0" t="s">
        <v>74</v>
      </c>
    </row>
    <row r="25" customFormat="false" ht="15" hidden="false" customHeight="true" outlineLevel="0" collapsed="false">
      <c r="B25" s="93" t="s">
        <v>75</v>
      </c>
      <c r="C25" s="93"/>
      <c r="D25" s="93"/>
      <c r="E25" s="94"/>
      <c r="F25" s="94"/>
      <c r="G25" s="0" t="s">
        <v>74</v>
      </c>
    </row>
    <row r="26" customFormat="false" ht="15" hidden="false" customHeight="true" outlineLevel="0" collapsed="false">
      <c r="B26" s="82"/>
      <c r="C26" s="82"/>
      <c r="D26" s="82"/>
      <c r="E26" s="83"/>
      <c r="F26" s="83"/>
    </row>
    <row r="27" customFormat="false" ht="15" hidden="false" customHeight="true" outlineLevel="0" collapsed="false">
      <c r="B27" s="84" t="s">
        <v>76</v>
      </c>
      <c r="C27" s="84"/>
      <c r="D27" s="84"/>
      <c r="E27" s="77" t="n">
        <f aca="false">E21-E23</f>
        <v>-2267800</v>
      </c>
      <c r="F27" s="77" t="n">
        <f aca="false">F21-F23</f>
        <v>-2562800</v>
      </c>
    </row>
    <row r="28" customFormat="false" ht="15" hidden="false" customHeight="true" outlineLevel="0" collapsed="false">
      <c r="B28" s="82"/>
      <c r="C28" s="82"/>
      <c r="D28" s="82"/>
      <c r="E28" s="83"/>
      <c r="F28" s="83"/>
    </row>
    <row r="29" customFormat="false" ht="15" hidden="false" customHeight="true" outlineLevel="0" collapsed="false">
      <c r="B29" s="82"/>
      <c r="C29" s="82"/>
      <c r="D29" s="82"/>
      <c r="E29" s="83"/>
      <c r="F29" s="83"/>
    </row>
    <row r="30" customFormat="false" ht="15" hidden="false" customHeight="true" outlineLevel="0" collapsed="false">
      <c r="B30" s="84" t="s">
        <v>77</v>
      </c>
      <c r="C30" s="84"/>
      <c r="D30" s="84"/>
      <c r="E30" s="95"/>
      <c r="F30" s="95"/>
      <c r="G30" s="0" t="s">
        <v>74</v>
      </c>
    </row>
    <row r="31" customFormat="false" ht="15" hidden="false" customHeight="true" outlineLevel="0" collapsed="false">
      <c r="B31" s="82"/>
      <c r="C31" s="82"/>
      <c r="D31" s="82"/>
      <c r="E31" s="83"/>
      <c r="F31" s="83"/>
    </row>
    <row r="32" customFormat="false" ht="15" hidden="false" customHeight="true" outlineLevel="0" collapsed="false">
      <c r="B32" s="84" t="s">
        <v>78</v>
      </c>
      <c r="C32" s="84"/>
      <c r="D32" s="84"/>
      <c r="E32" s="77" t="n">
        <f aca="false">E27-E30</f>
        <v>-2267800</v>
      </c>
      <c r="F32" s="77" t="n">
        <f aca="false">F27-F30</f>
        <v>-2562800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</sheetData>
  <mergeCells count="31">
    <mergeCell ref="B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2.6015625" defaultRowHeight="15" customHeight="true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37.6"/>
    <col collapsed="false" customWidth="true" hidden="true" outlineLevel="0" max="4" min="3" style="0" width="12.5"/>
    <col collapsed="false" customWidth="true" hidden="true" outlineLevel="0" max="5" min="5" style="0" width="9.6"/>
    <col collapsed="false" customWidth="true" hidden="false" outlineLevel="0" max="7" min="6" style="0" width="12.7"/>
    <col collapsed="false" customWidth="true" hidden="false" outlineLevel="0" max="8" min="8" style="0" width="9.4"/>
  </cols>
  <sheetData>
    <row r="1" customFormat="false" ht="14.25" hidden="false" customHeight="true" outlineLevel="0" collapsed="false">
      <c r="A1" s="5"/>
      <c r="B1" s="5"/>
      <c r="C1" s="5"/>
      <c r="D1" s="5"/>
      <c r="E1" s="5"/>
      <c r="F1" s="5"/>
      <c r="G1" s="5"/>
      <c r="H1" s="5"/>
    </row>
    <row r="2" customFormat="false" ht="14.25" hidden="false" customHeight="true" outlineLevel="0" collapsed="false">
      <c r="A2" s="5"/>
      <c r="B2" s="96" t="s">
        <v>79</v>
      </c>
      <c r="C2" s="96"/>
      <c r="D2" s="96"/>
      <c r="E2" s="96"/>
      <c r="F2" s="96"/>
      <c r="G2" s="96"/>
      <c r="H2" s="96"/>
    </row>
    <row r="3" customFormat="false" ht="24.05" hidden="false" customHeight="false" outlineLevel="0" collapsed="false">
      <c r="A3" s="4"/>
      <c r="B3" s="97"/>
      <c r="C3" s="97" t="s">
        <v>80</v>
      </c>
      <c r="D3" s="97" t="s">
        <v>81</v>
      </c>
      <c r="E3" s="97" t="s">
        <v>82</v>
      </c>
      <c r="F3" s="97" t="s">
        <v>83</v>
      </c>
      <c r="G3" s="97" t="s">
        <v>84</v>
      </c>
      <c r="H3" s="97" t="s">
        <v>82</v>
      </c>
    </row>
    <row r="4" customFormat="false" ht="14.25" hidden="false" customHeight="true" outlineLevel="0" collapsed="false">
      <c r="A4" s="5"/>
      <c r="B4" s="98"/>
      <c r="C4" s="98"/>
      <c r="D4" s="98"/>
      <c r="E4" s="98"/>
      <c r="F4" s="98"/>
      <c r="G4" s="98"/>
      <c r="H4" s="98"/>
    </row>
    <row r="5" customFormat="false" ht="14.25" hidden="false" customHeight="true" outlineLevel="0" collapsed="false">
      <c r="A5" s="5"/>
      <c r="B5" s="99" t="s">
        <v>85</v>
      </c>
      <c r="C5" s="100" t="n">
        <v>18531975</v>
      </c>
      <c r="D5" s="100" t="n">
        <v>18531975</v>
      </c>
      <c r="E5" s="101"/>
      <c r="F5" s="102"/>
      <c r="G5" s="102"/>
      <c r="H5" s="103"/>
    </row>
    <row r="6" customFormat="false" ht="14.25" hidden="false" customHeight="true" outlineLevel="0" collapsed="false">
      <c r="A6" s="5"/>
      <c r="B6" s="98"/>
      <c r="C6" s="65"/>
      <c r="D6" s="65"/>
      <c r="E6" s="101"/>
      <c r="F6" s="65"/>
      <c r="G6" s="65"/>
      <c r="H6" s="101"/>
      <c r="J6" s="104" t="s">
        <v>86</v>
      </c>
      <c r="K6" s="104"/>
      <c r="L6" s="104"/>
      <c r="M6" s="104"/>
    </row>
    <row r="7" customFormat="false" ht="14.25" hidden="false" customHeight="true" outlineLevel="0" collapsed="false">
      <c r="A7" s="5"/>
      <c r="B7" s="98" t="s">
        <v>87</v>
      </c>
      <c r="C7" s="65" t="e">
        <f aca="false">#REF!</f>
        <v>#REF!</v>
      </c>
      <c r="D7" s="65" t="e">
        <f aca="false">#REF!+#REF!+#REF!+#REF!</f>
        <v>#REF!</v>
      </c>
      <c r="E7" s="101"/>
      <c r="F7" s="65"/>
      <c r="G7" s="65"/>
      <c r="H7" s="101"/>
      <c r="J7" s="104"/>
      <c r="K7" s="104"/>
      <c r="L7" s="104"/>
      <c r="M7" s="104"/>
    </row>
    <row r="8" customFormat="false" ht="14.25" hidden="false" customHeight="true" outlineLevel="0" collapsed="false">
      <c r="A8" s="5"/>
      <c r="B8" s="98" t="s">
        <v>88</v>
      </c>
      <c r="C8" s="65" t="e">
        <f aca="false">#REF!</f>
        <v>#REF!</v>
      </c>
      <c r="D8" s="65" t="e">
        <f aca="false">#REF!-D7</f>
        <v>#REF!</v>
      </c>
      <c r="E8" s="101" t="e">
        <f aca="false">D8/C8</f>
        <v>#REF!</v>
      </c>
      <c r="F8" s="65"/>
      <c r="G8" s="65"/>
      <c r="H8" s="101"/>
      <c r="J8" s="104"/>
      <c r="K8" s="104"/>
      <c r="L8" s="104"/>
      <c r="M8" s="104"/>
    </row>
    <row r="9" customFormat="false" ht="14.25" hidden="false" customHeight="true" outlineLevel="0" collapsed="false">
      <c r="A9" s="5"/>
      <c r="B9" s="105" t="s">
        <v>89</v>
      </c>
      <c r="C9" s="106" t="e">
        <f aca="false">C7+C8</f>
        <v>#REF!</v>
      </c>
      <c r="D9" s="106" t="e">
        <f aca="false">D7+D8</f>
        <v>#REF!</v>
      </c>
      <c r="E9" s="101" t="e">
        <f aca="false">D9/C9</f>
        <v>#REF!</v>
      </c>
      <c r="F9" s="106"/>
      <c r="G9" s="106"/>
      <c r="H9" s="107"/>
      <c r="J9" s="104"/>
      <c r="K9" s="104"/>
      <c r="L9" s="104"/>
      <c r="M9" s="104"/>
    </row>
    <row r="10" customFormat="false" ht="14.25" hidden="false" customHeight="true" outlineLevel="0" collapsed="false">
      <c r="A10" s="5"/>
      <c r="B10" s="98"/>
      <c r="C10" s="65"/>
      <c r="D10" s="65"/>
      <c r="E10" s="98" t="s">
        <v>23</v>
      </c>
      <c r="F10" s="65"/>
      <c r="G10" s="65"/>
      <c r="H10" s="98"/>
      <c r="J10" s="104"/>
      <c r="K10" s="104"/>
      <c r="L10" s="104"/>
      <c r="M10" s="104"/>
    </row>
    <row r="11" customFormat="false" ht="14.25" hidden="false" customHeight="true" outlineLevel="0" collapsed="false">
      <c r="A11" s="5"/>
      <c r="B11" s="98" t="s">
        <v>90</v>
      </c>
      <c r="C11" s="65"/>
      <c r="D11" s="65"/>
      <c r="E11" s="98" t="s">
        <v>23</v>
      </c>
      <c r="F11" s="65"/>
      <c r="G11" s="65"/>
      <c r="H11" s="98"/>
      <c r="J11" s="104"/>
      <c r="K11" s="104"/>
      <c r="L11" s="104"/>
      <c r="M11" s="104"/>
    </row>
    <row r="12" customFormat="false" ht="14.25" hidden="false" customHeight="true" outlineLevel="0" collapsed="false">
      <c r="A12" s="5"/>
      <c r="B12" s="98" t="s">
        <v>91</v>
      </c>
      <c r="C12" s="65" t="e">
        <f aca="false">'cxp (egresos)' #REF!+'cxp (egresos)' #REF!+'cxp (egresos)' #REF!+'cxp (egresos)' #REF!</f>
        <v>#NAME?</v>
      </c>
      <c r="D12" s="65" t="e">
        <f aca="false">'cxp (egresos)' #REF!+'cxp (egresos)' #REF!</f>
        <v>#NAME?</v>
      </c>
      <c r="E12" s="101" t="e">
        <f aca="false">D12/C12</f>
        <v>#NAME?</v>
      </c>
      <c r="F12" s="65"/>
      <c r="G12" s="65"/>
      <c r="H12" s="101"/>
      <c r="J12" s="104"/>
      <c r="K12" s="104"/>
      <c r="L12" s="104"/>
      <c r="M12" s="104"/>
    </row>
    <row r="13" customFormat="false" ht="14.25" hidden="false" customHeight="true" outlineLevel="0" collapsed="false">
      <c r="A13" s="5"/>
      <c r="B13" s="98" t="s">
        <v>92</v>
      </c>
      <c r="C13" s="65"/>
      <c r="D13" s="65"/>
      <c r="E13" s="101"/>
      <c r="F13" s="65"/>
      <c r="G13" s="65"/>
      <c r="H13" s="101"/>
      <c r="J13" s="104"/>
      <c r="K13" s="104"/>
      <c r="L13" s="104"/>
      <c r="M13" s="104"/>
    </row>
    <row r="14" customFormat="false" ht="14.25" hidden="false" customHeight="true" outlineLevel="0" collapsed="false">
      <c r="A14" s="5"/>
      <c r="B14" s="98" t="s">
        <v>93</v>
      </c>
      <c r="C14" s="65" t="e">
        <f aca="false">'cxp (egresos)' #REF!</f>
        <v>#NAME?</v>
      </c>
      <c r="D14" s="65" t="e">
        <f aca="false">'cxp (egresos)' #REF!</f>
        <v>#NAME?</v>
      </c>
      <c r="E14" s="101" t="e">
        <f aca="false">D14/C14</f>
        <v>#NAME?</v>
      </c>
      <c r="F14" s="65"/>
      <c r="G14" s="65"/>
      <c r="H14" s="101"/>
      <c r="J14" s="104"/>
      <c r="K14" s="104"/>
      <c r="L14" s="104"/>
      <c r="M14" s="104"/>
    </row>
    <row r="15" customFormat="false" ht="14.25" hidden="false" customHeight="true" outlineLevel="0" collapsed="false">
      <c r="A15" s="5"/>
      <c r="B15" s="98" t="s">
        <v>94</v>
      </c>
      <c r="C15" s="65" t="e">
        <f aca="false">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</f>
        <v>#NAME?</v>
      </c>
      <c r="D15" s="65" t="e">
        <f aca="false">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#REF!+'cxp (egresos)' #REF!</f>
        <v>#NAME?</v>
      </c>
      <c r="E15" s="101" t="e">
        <f aca="false">D15/C15</f>
        <v>#NAME?</v>
      </c>
      <c r="F15" s="65"/>
      <c r="G15" s="65"/>
      <c r="H15" s="101"/>
      <c r="J15" s="104"/>
      <c r="K15" s="104"/>
      <c r="L15" s="104"/>
      <c r="M15" s="104"/>
    </row>
    <row r="16" customFormat="false" ht="14.25" hidden="false" customHeight="true" outlineLevel="0" collapsed="false">
      <c r="A16" s="5"/>
      <c r="B16" s="98" t="s">
        <v>95</v>
      </c>
      <c r="C16" s="65"/>
      <c r="D16" s="65"/>
      <c r="E16" s="101"/>
      <c r="F16" s="65"/>
      <c r="G16" s="65"/>
      <c r="H16" s="101"/>
      <c r="J16" s="104"/>
      <c r="K16" s="104"/>
      <c r="L16" s="104"/>
      <c r="M16" s="104"/>
    </row>
    <row r="17" customFormat="false" ht="14.25" hidden="false" customHeight="true" outlineLevel="0" collapsed="false">
      <c r="A17" s="5"/>
      <c r="B17" s="98" t="s">
        <v>96</v>
      </c>
      <c r="C17" s="65"/>
      <c r="D17" s="65" t="n">
        <f aca="false">2500000+5354000</f>
        <v>7854000</v>
      </c>
      <c r="E17" s="101"/>
      <c r="F17" s="65"/>
      <c r="G17" s="65"/>
      <c r="H17" s="101"/>
      <c r="J17" s="104"/>
      <c r="K17" s="104"/>
      <c r="L17" s="104"/>
      <c r="M17" s="104"/>
    </row>
    <row r="18" customFormat="false" ht="14.25" hidden="false" customHeight="true" outlineLevel="0" collapsed="false">
      <c r="A18" s="5"/>
      <c r="B18" s="108" t="s">
        <v>97</v>
      </c>
      <c r="C18" s="109" t="e">
        <f aca="false">SUM(C12:C17)</f>
        <v>#NAME?</v>
      </c>
      <c r="D18" s="109" t="e">
        <f aca="false">SUM(D12:D17)</f>
        <v>#NAME?</v>
      </c>
      <c r="E18" s="101" t="e">
        <f aca="false">D18/C18</f>
        <v>#NAME?</v>
      </c>
      <c r="F18" s="109"/>
      <c r="G18" s="109"/>
      <c r="H18" s="110"/>
      <c r="J18" s="111"/>
      <c r="K18" s="104"/>
      <c r="L18" s="104"/>
      <c r="M18" s="104"/>
    </row>
    <row r="19" customFormat="false" ht="14.25" hidden="false" customHeight="true" outlineLevel="0" collapsed="false">
      <c r="A19" s="5"/>
      <c r="B19" s="98"/>
      <c r="C19" s="65"/>
      <c r="D19" s="65"/>
      <c r="E19" s="98" t="s">
        <v>23</v>
      </c>
      <c r="F19" s="65"/>
      <c r="G19" s="65"/>
      <c r="H19" s="98"/>
      <c r="J19" s="112"/>
      <c r="K19" s="104"/>
      <c r="L19" s="104"/>
      <c r="M19" s="104"/>
    </row>
    <row r="20" customFormat="false" ht="14.25" hidden="false" customHeight="true" outlineLevel="0" collapsed="false">
      <c r="A20" s="5"/>
      <c r="B20" s="113" t="s">
        <v>98</v>
      </c>
      <c r="C20" s="114" t="e">
        <f aca="false">+C5+C9-C18</f>
        <v>#REF!</v>
      </c>
      <c r="D20" s="114" t="e">
        <f aca="false">+D5+D9-D18</f>
        <v>#REF!</v>
      </c>
      <c r="E20" s="101" t="e">
        <f aca="false">D20/C20</f>
        <v>#REF!</v>
      </c>
      <c r="F20" s="114"/>
      <c r="G20" s="114"/>
      <c r="H20" s="115"/>
      <c r="J20" s="104"/>
      <c r="K20" s="104"/>
      <c r="L20" s="104"/>
      <c r="M20" s="104"/>
    </row>
    <row r="21" customFormat="false" ht="14.25" hidden="false" customHeight="true" outlineLevel="0" collapsed="false">
      <c r="A21" s="5"/>
      <c r="B21" s="5"/>
      <c r="C21" s="5"/>
      <c r="D21" s="5"/>
      <c r="E21" s="5"/>
      <c r="F21" s="68"/>
      <c r="G21" s="5"/>
      <c r="H21" s="5"/>
      <c r="J21" s="104"/>
      <c r="K21" s="104"/>
      <c r="L21" s="104"/>
      <c r="M21" s="104"/>
    </row>
    <row r="22" customFormat="false" ht="14.2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J22" s="104"/>
      <c r="K22" s="104"/>
      <c r="L22" s="104"/>
      <c r="M22" s="104"/>
    </row>
    <row r="23" customFormat="false" ht="14.25" hidden="false" customHeight="true" outlineLevel="0" collapsed="false">
      <c r="A23" s="5"/>
      <c r="F23" s="5"/>
      <c r="G23" s="5"/>
      <c r="H23" s="5"/>
      <c r="J23" s="104"/>
      <c r="K23" s="104"/>
      <c r="L23" s="104"/>
      <c r="M23" s="104"/>
    </row>
    <row r="24" customFormat="false" ht="14.2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J24" s="104"/>
      <c r="K24" s="104"/>
      <c r="L24" s="104"/>
      <c r="M24" s="104"/>
    </row>
    <row r="25" customFormat="false" ht="14.2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J25" s="104"/>
      <c r="K25" s="104"/>
      <c r="L25" s="104"/>
      <c r="M25" s="104"/>
    </row>
    <row r="26" customFormat="false" ht="14.25" hidden="false" customHeight="true" outlineLevel="0" collapsed="false">
      <c r="A26" s="5"/>
      <c r="B26" s="5"/>
      <c r="C26" s="5"/>
      <c r="D26" s="5"/>
      <c r="E26" s="5"/>
      <c r="F26" s="5"/>
      <c r="G26" s="5"/>
      <c r="H26" s="5"/>
    </row>
    <row r="27" customFormat="false" ht="14.25" hidden="false" customHeight="true" outlineLevel="0" collapsed="false">
      <c r="A27" s="5"/>
      <c r="B27" s="5"/>
      <c r="C27" s="5"/>
      <c r="D27" s="5"/>
      <c r="E27" s="5"/>
      <c r="F27" s="5"/>
      <c r="G27" s="5"/>
      <c r="H27" s="5"/>
    </row>
    <row r="28" customFormat="false" ht="14.25" hidden="false" customHeight="true" outlineLevel="0" collapsed="false">
      <c r="A28" s="5"/>
      <c r="B28" s="5"/>
      <c r="C28" s="5"/>
      <c r="D28" s="5"/>
      <c r="E28" s="5"/>
      <c r="F28" s="5"/>
      <c r="G28" s="5"/>
      <c r="H28" s="5"/>
    </row>
    <row r="29" customFormat="false" ht="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</row>
    <row r="30" customFormat="false" ht="14.25" hidden="false" customHeight="true" outlineLevel="0" collapsed="false">
      <c r="A30" s="5"/>
      <c r="B30" s="5"/>
      <c r="C30" s="5"/>
      <c r="D30" s="5"/>
      <c r="E30" s="5"/>
      <c r="F30" s="5"/>
      <c r="G30" s="5"/>
      <c r="H30" s="5"/>
    </row>
    <row r="31" customFormat="false" ht="14.25" hidden="false" customHeight="true" outlineLevel="0" collapsed="false">
      <c r="A31" s="5"/>
      <c r="B31" s="5"/>
      <c r="C31" s="5"/>
      <c r="D31" s="5"/>
      <c r="E31" s="5"/>
      <c r="F31" s="5"/>
      <c r="G31" s="5"/>
      <c r="H31" s="5"/>
    </row>
    <row r="32" customFormat="false" ht="14.25" hidden="false" customHeight="true" outlineLevel="0" collapsed="false">
      <c r="A32" s="5"/>
      <c r="B32" s="5"/>
      <c r="C32" s="5"/>
      <c r="D32" s="5"/>
      <c r="E32" s="5"/>
      <c r="F32" s="5"/>
      <c r="G32" s="5"/>
      <c r="H32" s="5"/>
    </row>
    <row r="33" customFormat="false" ht="14.25" hidden="false" customHeight="true" outlineLevel="0" collapsed="false">
      <c r="A33" s="5"/>
      <c r="B33" s="5"/>
      <c r="C33" s="5"/>
      <c r="D33" s="5"/>
      <c r="E33" s="5"/>
      <c r="F33" s="5"/>
      <c r="G33" s="5"/>
      <c r="H33" s="5"/>
    </row>
    <row r="34" customFormat="false" ht="14.25" hidden="false" customHeight="true" outlineLevel="0" collapsed="false">
      <c r="A34" s="5"/>
      <c r="B34" s="5"/>
      <c r="C34" s="5"/>
      <c r="D34" s="5"/>
      <c r="E34" s="5"/>
      <c r="F34" s="5"/>
      <c r="G34" s="5"/>
      <c r="H34" s="5"/>
    </row>
    <row r="35" customFormat="false" ht="14.25" hidden="false" customHeight="true" outlineLevel="0" collapsed="false">
      <c r="A35" s="5"/>
      <c r="B35" s="5"/>
      <c r="C35" s="5"/>
      <c r="D35" s="5"/>
      <c r="E35" s="5"/>
      <c r="F35" s="5"/>
      <c r="G35" s="5"/>
      <c r="H35" s="5"/>
    </row>
    <row r="36" customFormat="false" ht="14.25" hidden="false" customHeight="true" outlineLevel="0" collapsed="false">
      <c r="A36" s="5"/>
      <c r="B36" s="5"/>
      <c r="C36" s="5"/>
      <c r="D36" s="5"/>
      <c r="E36" s="5"/>
      <c r="F36" s="5"/>
      <c r="G36" s="5"/>
      <c r="H36" s="5"/>
    </row>
    <row r="37" customFormat="false" ht="14.25" hidden="false" customHeight="true" outlineLevel="0" collapsed="false">
      <c r="A37" s="5"/>
      <c r="B37" s="5"/>
      <c r="C37" s="5"/>
      <c r="D37" s="5"/>
      <c r="E37" s="5"/>
      <c r="F37" s="5"/>
      <c r="G37" s="5"/>
      <c r="H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</row>
    <row r="39" customFormat="false" ht="14.25" hidden="false" customHeight="true" outlineLevel="0" collapsed="false">
      <c r="A39" s="5"/>
      <c r="B39" s="5"/>
      <c r="C39" s="5"/>
      <c r="D39" s="5"/>
      <c r="E39" s="5"/>
      <c r="F39" s="5"/>
      <c r="G39" s="5"/>
      <c r="H39" s="5"/>
    </row>
    <row r="40" customFormat="false" ht="14.25" hidden="false" customHeight="true" outlineLevel="0" collapsed="false">
      <c r="A40" s="5"/>
      <c r="B40" s="5"/>
      <c r="C40" s="5"/>
      <c r="D40" s="5"/>
      <c r="E40" s="5"/>
      <c r="F40" s="5"/>
      <c r="G40" s="5"/>
      <c r="H40" s="5"/>
    </row>
    <row r="41" customFormat="false" ht="14.25" hidden="false" customHeight="true" outlineLevel="0" collapsed="false">
      <c r="A41" s="5"/>
      <c r="B41" s="5"/>
      <c r="C41" s="5"/>
      <c r="D41" s="5"/>
      <c r="E41" s="5"/>
      <c r="F41" s="5"/>
      <c r="G41" s="5"/>
      <c r="H41" s="5"/>
    </row>
    <row r="42" customFormat="false" ht="14.25" hidden="false" customHeight="true" outlineLevel="0" collapsed="false">
      <c r="A42" s="5"/>
      <c r="B42" s="5"/>
      <c r="C42" s="5"/>
      <c r="D42" s="5"/>
      <c r="E42" s="5"/>
      <c r="F42" s="5"/>
      <c r="G42" s="5"/>
      <c r="H42" s="5"/>
    </row>
    <row r="43" customFormat="false" ht="14.25" hidden="false" customHeight="true" outlineLevel="0" collapsed="false">
      <c r="A43" s="5"/>
      <c r="B43" s="5"/>
      <c r="C43" s="5"/>
      <c r="D43" s="5"/>
      <c r="E43" s="5"/>
      <c r="F43" s="5"/>
      <c r="G43" s="5"/>
      <c r="H43" s="5"/>
    </row>
    <row r="44" customFormat="false" ht="14.25" hidden="false" customHeight="true" outlineLevel="0" collapsed="false">
      <c r="A44" s="5"/>
      <c r="B44" s="5"/>
      <c r="C44" s="5"/>
      <c r="D44" s="5"/>
      <c r="E44" s="5"/>
      <c r="F44" s="5"/>
      <c r="G44" s="5"/>
      <c r="H44" s="5"/>
    </row>
    <row r="45" customFormat="false" ht="14.25" hidden="false" customHeight="true" outlineLevel="0" collapsed="false">
      <c r="A45" s="5"/>
      <c r="B45" s="5"/>
      <c r="C45" s="5"/>
      <c r="D45" s="5"/>
      <c r="E45" s="5"/>
      <c r="F45" s="5"/>
      <c r="G45" s="5"/>
      <c r="H45" s="5"/>
    </row>
    <row r="46" customFormat="false" ht="14.25" hidden="false" customHeight="true" outlineLevel="0" collapsed="false">
      <c r="A46" s="5"/>
      <c r="B46" s="5"/>
      <c r="C46" s="5"/>
      <c r="D46" s="5"/>
      <c r="E46" s="5"/>
      <c r="F46" s="5"/>
      <c r="G46" s="5"/>
      <c r="H46" s="5"/>
    </row>
    <row r="47" customFormat="false" ht="14.25" hidden="false" customHeight="true" outlineLevel="0" collapsed="false">
      <c r="A47" s="5"/>
      <c r="B47" s="5"/>
      <c r="C47" s="5"/>
      <c r="D47" s="5"/>
      <c r="E47" s="5"/>
      <c r="F47" s="5"/>
      <c r="G47" s="5"/>
      <c r="H47" s="5"/>
    </row>
    <row r="48" customFormat="false" ht="14.25" hidden="false" customHeight="true" outlineLevel="0" collapsed="false">
      <c r="A48" s="5"/>
      <c r="B48" s="5"/>
      <c r="C48" s="5"/>
      <c r="D48" s="5"/>
      <c r="E48" s="5"/>
      <c r="F48" s="5"/>
      <c r="G48" s="5"/>
      <c r="H48" s="5"/>
    </row>
    <row r="49" customFormat="false" ht="14.25" hidden="false" customHeight="true" outlineLevel="0" collapsed="false">
      <c r="A49" s="5"/>
      <c r="B49" s="5"/>
      <c r="C49" s="5"/>
      <c r="D49" s="5"/>
      <c r="E49" s="5"/>
      <c r="F49" s="5"/>
      <c r="G49" s="5"/>
      <c r="H49" s="5"/>
    </row>
    <row r="50" customFormat="false" ht="14.25" hidden="false" customHeight="true" outlineLevel="0" collapsed="false">
      <c r="A50" s="5"/>
      <c r="B50" s="5"/>
      <c r="C50" s="5"/>
      <c r="D50" s="5"/>
      <c r="E50" s="5"/>
      <c r="F50" s="5"/>
      <c r="G50" s="5"/>
      <c r="H50" s="5"/>
    </row>
    <row r="51" customFormat="false" ht="14.25" hidden="false" customHeight="true" outlineLevel="0" collapsed="false">
      <c r="A51" s="5"/>
      <c r="B51" s="5"/>
      <c r="C51" s="5"/>
      <c r="D51" s="5"/>
      <c r="E51" s="5"/>
      <c r="F51" s="5"/>
      <c r="G51" s="5"/>
      <c r="H51" s="5"/>
    </row>
    <row r="52" customFormat="false" ht="14.25" hidden="false" customHeight="true" outlineLevel="0" collapsed="false">
      <c r="A52" s="5"/>
      <c r="B52" s="5"/>
      <c r="C52" s="5"/>
      <c r="D52" s="5"/>
      <c r="E52" s="5"/>
      <c r="F52" s="5"/>
      <c r="G52" s="5"/>
      <c r="H52" s="5"/>
    </row>
    <row r="53" customFormat="false" ht="14.25" hidden="false" customHeight="true" outlineLevel="0" collapsed="false">
      <c r="A53" s="5"/>
      <c r="B53" s="5"/>
      <c r="C53" s="5"/>
      <c r="D53" s="5"/>
      <c r="E53" s="5"/>
      <c r="F53" s="5"/>
      <c r="G53" s="5"/>
      <c r="H53" s="5"/>
    </row>
    <row r="54" customFormat="false" ht="14.25" hidden="false" customHeight="true" outlineLevel="0" collapsed="false">
      <c r="A54" s="5"/>
      <c r="B54" s="5"/>
      <c r="C54" s="5"/>
      <c r="D54" s="5"/>
      <c r="E54" s="5"/>
      <c r="F54" s="5"/>
      <c r="G54" s="5"/>
      <c r="H54" s="5"/>
    </row>
    <row r="55" customFormat="false" ht="14.25" hidden="false" customHeight="true" outlineLevel="0" collapsed="false">
      <c r="A55" s="5"/>
      <c r="B55" s="5"/>
      <c r="C55" s="5"/>
      <c r="D55" s="5"/>
      <c r="E55" s="5"/>
      <c r="F55" s="5"/>
      <c r="G55" s="5"/>
      <c r="H55" s="5"/>
    </row>
    <row r="56" customFormat="false" ht="14.25" hidden="false" customHeight="true" outlineLevel="0" collapsed="false">
      <c r="A56" s="5"/>
      <c r="B56" s="5"/>
      <c r="C56" s="5"/>
      <c r="D56" s="5"/>
      <c r="E56" s="5"/>
      <c r="F56" s="5"/>
      <c r="G56" s="5"/>
      <c r="H56" s="5"/>
    </row>
    <row r="57" customFormat="false" ht="14.25" hidden="false" customHeight="true" outlineLevel="0" collapsed="false">
      <c r="A57" s="5"/>
      <c r="B57" s="5"/>
      <c r="C57" s="5"/>
      <c r="D57" s="5"/>
      <c r="E57" s="5"/>
      <c r="F57" s="5"/>
      <c r="G57" s="5"/>
      <c r="H57" s="5"/>
    </row>
    <row r="58" customFormat="false" ht="14.25" hidden="false" customHeight="true" outlineLevel="0" collapsed="false">
      <c r="A58" s="5"/>
      <c r="B58" s="5"/>
      <c r="C58" s="5"/>
      <c r="D58" s="5"/>
      <c r="E58" s="5"/>
      <c r="F58" s="5"/>
      <c r="G58" s="5"/>
      <c r="H58" s="5"/>
    </row>
    <row r="59" customFormat="false" ht="14.25" hidden="false" customHeight="true" outlineLevel="0" collapsed="false">
      <c r="A59" s="5"/>
      <c r="B59" s="5"/>
      <c r="C59" s="5"/>
      <c r="D59" s="5"/>
      <c r="E59" s="5"/>
      <c r="F59" s="5"/>
      <c r="G59" s="5"/>
      <c r="H59" s="5"/>
    </row>
    <row r="60" customFormat="false" ht="14.25" hidden="false" customHeight="true" outlineLevel="0" collapsed="false">
      <c r="A60" s="5"/>
      <c r="B60" s="5"/>
      <c r="C60" s="5"/>
      <c r="D60" s="5"/>
      <c r="E60" s="5"/>
      <c r="F60" s="5"/>
      <c r="G60" s="5"/>
      <c r="H60" s="5"/>
    </row>
    <row r="61" customFormat="false" ht="14.25" hidden="false" customHeight="true" outlineLevel="0" collapsed="false">
      <c r="A61" s="5"/>
      <c r="B61" s="5"/>
      <c r="C61" s="5"/>
      <c r="D61" s="5"/>
      <c r="E61" s="5"/>
      <c r="F61" s="5"/>
      <c r="G61" s="5"/>
      <c r="H61" s="5"/>
    </row>
    <row r="62" customFormat="false" ht="14.25" hidden="false" customHeight="true" outlineLevel="0" collapsed="false">
      <c r="A62" s="5"/>
      <c r="B62" s="5"/>
      <c r="C62" s="5"/>
      <c r="D62" s="5"/>
      <c r="E62" s="5"/>
      <c r="F62" s="5"/>
      <c r="G62" s="5"/>
      <c r="H62" s="5"/>
    </row>
    <row r="63" customFormat="false" ht="14.25" hidden="false" customHeight="true" outlineLevel="0" collapsed="false">
      <c r="A63" s="5"/>
      <c r="B63" s="5"/>
      <c r="C63" s="5"/>
      <c r="D63" s="5"/>
      <c r="E63" s="5"/>
      <c r="F63" s="5"/>
      <c r="G63" s="5"/>
      <c r="H63" s="5"/>
    </row>
    <row r="64" customFormat="false" ht="14.25" hidden="false" customHeight="true" outlineLevel="0" collapsed="false">
      <c r="A64" s="5"/>
      <c r="B64" s="5"/>
      <c r="C64" s="5"/>
      <c r="D64" s="5"/>
      <c r="E64" s="5"/>
      <c r="F64" s="5"/>
      <c r="G64" s="5"/>
      <c r="H64" s="5"/>
    </row>
    <row r="65" customFormat="false" ht="14.25" hidden="false" customHeight="true" outlineLevel="0" collapsed="false">
      <c r="A65" s="5"/>
      <c r="B65" s="5"/>
      <c r="C65" s="5"/>
      <c r="D65" s="5"/>
      <c r="E65" s="5"/>
      <c r="F65" s="5"/>
      <c r="G65" s="5"/>
      <c r="H65" s="5"/>
    </row>
    <row r="66" customFormat="false" ht="14.25" hidden="false" customHeight="true" outlineLevel="0" collapsed="false">
      <c r="A66" s="5"/>
      <c r="B66" s="5"/>
      <c r="C66" s="5"/>
      <c r="D66" s="5"/>
      <c r="E66" s="5"/>
      <c r="F66" s="5"/>
      <c r="G66" s="5"/>
      <c r="H66" s="5"/>
    </row>
    <row r="67" customFormat="false" ht="14.25" hidden="false" customHeight="true" outlineLevel="0" collapsed="false">
      <c r="A67" s="5"/>
      <c r="B67" s="5"/>
      <c r="C67" s="5"/>
      <c r="D67" s="5"/>
      <c r="E67" s="5"/>
      <c r="F67" s="5"/>
      <c r="G67" s="5"/>
      <c r="H67" s="5"/>
    </row>
    <row r="68" customFormat="false" ht="14.25" hidden="false" customHeight="true" outlineLevel="0" collapsed="false">
      <c r="A68" s="5"/>
      <c r="B68" s="5"/>
      <c r="C68" s="5"/>
      <c r="D68" s="5"/>
      <c r="E68" s="5"/>
      <c r="F68" s="5"/>
      <c r="G68" s="5"/>
      <c r="H68" s="5"/>
    </row>
    <row r="69" customFormat="false" ht="14.25" hidden="false" customHeight="true" outlineLevel="0" collapsed="false">
      <c r="A69" s="5"/>
      <c r="B69" s="5"/>
      <c r="C69" s="5"/>
      <c r="D69" s="5"/>
      <c r="E69" s="5"/>
      <c r="F69" s="5"/>
      <c r="G69" s="5"/>
      <c r="H69" s="5"/>
    </row>
    <row r="70" customFormat="false" ht="14.25" hidden="false" customHeight="true" outlineLevel="0" collapsed="false">
      <c r="A70" s="5"/>
      <c r="B70" s="5"/>
      <c r="C70" s="5"/>
      <c r="D70" s="5"/>
      <c r="E70" s="5"/>
      <c r="F70" s="5"/>
      <c r="G70" s="5"/>
      <c r="H70" s="5"/>
    </row>
    <row r="71" customFormat="false" ht="14.25" hidden="false" customHeight="true" outlineLevel="0" collapsed="false">
      <c r="A71" s="5"/>
      <c r="B71" s="5"/>
      <c r="C71" s="5"/>
      <c r="D71" s="5"/>
      <c r="E71" s="5"/>
      <c r="F71" s="5"/>
      <c r="G71" s="5"/>
      <c r="H71" s="5"/>
    </row>
    <row r="72" customFormat="false" ht="14.25" hidden="false" customHeight="true" outlineLevel="0" collapsed="false">
      <c r="A72" s="5"/>
      <c r="B72" s="5"/>
      <c r="C72" s="5"/>
      <c r="D72" s="5"/>
      <c r="E72" s="5"/>
      <c r="F72" s="5"/>
      <c r="G72" s="5"/>
      <c r="H72" s="5"/>
    </row>
    <row r="73" customFormat="false" ht="14.25" hidden="false" customHeight="true" outlineLevel="0" collapsed="false">
      <c r="A73" s="5"/>
      <c r="B73" s="5"/>
      <c r="C73" s="5"/>
      <c r="D73" s="5"/>
      <c r="E73" s="5"/>
      <c r="F73" s="5"/>
      <c r="G73" s="5"/>
      <c r="H73" s="5"/>
    </row>
    <row r="74" customFormat="false" ht="14.25" hidden="false" customHeight="true" outlineLevel="0" collapsed="false">
      <c r="A74" s="5"/>
      <c r="B74" s="5"/>
      <c r="C74" s="5"/>
      <c r="D74" s="5"/>
      <c r="E74" s="5"/>
      <c r="F74" s="5"/>
      <c r="G74" s="5"/>
      <c r="H74" s="5"/>
    </row>
    <row r="75" customFormat="false" ht="14.25" hidden="false" customHeight="true" outlineLevel="0" collapsed="false">
      <c r="A75" s="5"/>
      <c r="B75" s="5"/>
      <c r="C75" s="5"/>
      <c r="D75" s="5"/>
      <c r="E75" s="5"/>
      <c r="F75" s="5"/>
      <c r="G75" s="5"/>
      <c r="H75" s="5"/>
    </row>
    <row r="76" customFormat="false" ht="14.25" hidden="false" customHeight="true" outlineLevel="0" collapsed="false">
      <c r="A76" s="5"/>
      <c r="B76" s="5"/>
      <c r="C76" s="5"/>
      <c r="D76" s="5"/>
      <c r="E76" s="5"/>
      <c r="F76" s="5"/>
      <c r="G76" s="5"/>
      <c r="H76" s="5"/>
    </row>
    <row r="77" customFormat="false" ht="14.25" hidden="false" customHeight="true" outlineLevel="0" collapsed="false">
      <c r="A77" s="5"/>
      <c r="B77" s="5"/>
      <c r="C77" s="5"/>
      <c r="D77" s="5"/>
      <c r="E77" s="5"/>
      <c r="F77" s="5"/>
      <c r="G77" s="5"/>
      <c r="H77" s="5"/>
    </row>
    <row r="78" customFormat="false" ht="14.25" hidden="false" customHeight="true" outlineLevel="0" collapsed="false">
      <c r="A78" s="5"/>
      <c r="B78" s="5"/>
      <c r="C78" s="5"/>
      <c r="D78" s="5"/>
      <c r="E78" s="5"/>
      <c r="F78" s="5"/>
      <c r="G78" s="5"/>
      <c r="H78" s="5"/>
    </row>
    <row r="79" customFormat="false" ht="14.25" hidden="false" customHeight="true" outlineLevel="0" collapsed="false">
      <c r="A79" s="5"/>
      <c r="B79" s="5"/>
      <c r="C79" s="5"/>
      <c r="D79" s="5"/>
      <c r="E79" s="5"/>
      <c r="F79" s="5"/>
      <c r="G79" s="5"/>
      <c r="H79" s="5"/>
    </row>
    <row r="80" customFormat="false" ht="14.25" hidden="false" customHeight="true" outlineLevel="0" collapsed="false">
      <c r="A80" s="5"/>
      <c r="B80" s="5"/>
      <c r="C80" s="5"/>
      <c r="D80" s="5"/>
      <c r="E80" s="5"/>
      <c r="F80" s="5"/>
      <c r="G80" s="5"/>
      <c r="H80" s="5"/>
    </row>
    <row r="81" customFormat="false" ht="14.25" hidden="false" customHeight="true" outlineLevel="0" collapsed="false">
      <c r="A81" s="5"/>
      <c r="B81" s="5"/>
      <c r="C81" s="5"/>
      <c r="D81" s="5"/>
      <c r="E81" s="5"/>
      <c r="F81" s="5"/>
      <c r="G81" s="5"/>
      <c r="H81" s="5"/>
    </row>
    <row r="82" customFormat="false" ht="14.25" hidden="false" customHeight="true" outlineLevel="0" collapsed="false">
      <c r="A82" s="5"/>
      <c r="B82" s="5"/>
      <c r="C82" s="5"/>
      <c r="D82" s="5"/>
      <c r="E82" s="5"/>
      <c r="F82" s="5"/>
      <c r="G82" s="5"/>
      <c r="H82" s="5"/>
    </row>
    <row r="83" customFormat="false" ht="14.25" hidden="false" customHeight="true" outlineLevel="0" collapsed="false">
      <c r="A83" s="5"/>
      <c r="B83" s="5"/>
      <c r="C83" s="5"/>
      <c r="D83" s="5"/>
      <c r="E83" s="5"/>
      <c r="F83" s="5"/>
      <c r="G83" s="5"/>
      <c r="H83" s="5"/>
    </row>
    <row r="84" customFormat="false" ht="14.25" hidden="false" customHeight="true" outlineLevel="0" collapsed="false">
      <c r="A84" s="5"/>
      <c r="B84" s="5"/>
      <c r="C84" s="5"/>
      <c r="D84" s="5"/>
      <c r="E84" s="5"/>
      <c r="F84" s="5"/>
      <c r="G84" s="5"/>
      <c r="H84" s="5"/>
    </row>
    <row r="85" customFormat="false" ht="14.25" hidden="false" customHeight="true" outlineLevel="0" collapsed="false">
      <c r="A85" s="5"/>
      <c r="B85" s="5"/>
      <c r="C85" s="5"/>
      <c r="D85" s="5"/>
      <c r="E85" s="5"/>
      <c r="F85" s="5"/>
      <c r="G85" s="5"/>
      <c r="H85" s="5"/>
    </row>
    <row r="86" customFormat="false" ht="14.25" hidden="false" customHeight="true" outlineLevel="0" collapsed="false">
      <c r="A86" s="5"/>
      <c r="B86" s="5"/>
      <c r="C86" s="5"/>
      <c r="D86" s="5"/>
      <c r="E86" s="5"/>
      <c r="F86" s="5"/>
      <c r="G86" s="5"/>
      <c r="H86" s="5"/>
    </row>
    <row r="87" customFormat="false" ht="14.25" hidden="false" customHeight="true" outlineLevel="0" collapsed="false">
      <c r="A87" s="5"/>
      <c r="B87" s="5"/>
      <c r="C87" s="5"/>
      <c r="D87" s="5"/>
      <c r="E87" s="5"/>
      <c r="F87" s="5"/>
      <c r="G87" s="5"/>
      <c r="H87" s="5"/>
    </row>
    <row r="88" customFormat="false" ht="14.25" hidden="false" customHeight="true" outlineLevel="0" collapsed="false">
      <c r="A88" s="5"/>
      <c r="B88" s="5"/>
      <c r="C88" s="5"/>
      <c r="D88" s="5"/>
      <c r="E88" s="5"/>
      <c r="F88" s="5"/>
      <c r="G88" s="5"/>
      <c r="H88" s="5"/>
    </row>
    <row r="89" customFormat="false" ht="14.25" hidden="false" customHeight="true" outlineLevel="0" collapsed="false">
      <c r="A89" s="5"/>
      <c r="B89" s="5"/>
      <c r="C89" s="5"/>
      <c r="D89" s="5"/>
      <c r="E89" s="5"/>
      <c r="F89" s="5"/>
      <c r="G89" s="5"/>
      <c r="H89" s="5"/>
    </row>
    <row r="90" customFormat="false" ht="14.25" hidden="false" customHeight="true" outlineLevel="0" collapsed="false">
      <c r="A90" s="5"/>
      <c r="B90" s="5"/>
      <c r="C90" s="5"/>
      <c r="D90" s="5"/>
      <c r="E90" s="5"/>
      <c r="F90" s="5"/>
      <c r="G90" s="5"/>
      <c r="H90" s="5"/>
    </row>
    <row r="91" customFormat="false" ht="14.25" hidden="false" customHeight="true" outlineLevel="0" collapsed="false">
      <c r="A91" s="5"/>
      <c r="B91" s="5"/>
      <c r="C91" s="5"/>
      <c r="D91" s="5"/>
      <c r="E91" s="5"/>
      <c r="F91" s="5"/>
      <c r="G91" s="5"/>
      <c r="H91" s="5"/>
    </row>
    <row r="92" customFormat="false" ht="14.25" hidden="false" customHeight="true" outlineLevel="0" collapsed="false">
      <c r="A92" s="5"/>
      <c r="B92" s="5"/>
      <c r="C92" s="5"/>
      <c r="D92" s="5"/>
      <c r="E92" s="5"/>
      <c r="F92" s="5"/>
      <c r="G92" s="5"/>
      <c r="H92" s="5"/>
    </row>
    <row r="93" customFormat="false" ht="14.25" hidden="false" customHeight="true" outlineLevel="0" collapsed="false">
      <c r="A93" s="5"/>
      <c r="B93" s="5"/>
      <c r="C93" s="5"/>
      <c r="D93" s="5"/>
      <c r="E93" s="5"/>
      <c r="F93" s="5"/>
      <c r="G93" s="5"/>
      <c r="H93" s="5"/>
    </row>
    <row r="94" customFormat="false" ht="14.25" hidden="false" customHeight="true" outlineLevel="0" collapsed="false">
      <c r="A94" s="5"/>
      <c r="B94" s="5"/>
      <c r="C94" s="5"/>
      <c r="D94" s="5"/>
      <c r="E94" s="5"/>
      <c r="F94" s="5"/>
      <c r="G94" s="5"/>
      <c r="H94" s="5"/>
    </row>
    <row r="95" customFormat="false" ht="14.25" hidden="false" customHeight="true" outlineLevel="0" collapsed="false">
      <c r="A95" s="5"/>
      <c r="B95" s="5"/>
      <c r="C95" s="5"/>
      <c r="D95" s="5"/>
      <c r="E95" s="5"/>
      <c r="F95" s="5"/>
      <c r="G95" s="5"/>
      <c r="H95" s="5"/>
    </row>
    <row r="96" customFormat="false" ht="14.25" hidden="false" customHeight="true" outlineLevel="0" collapsed="false">
      <c r="A96" s="5"/>
      <c r="B96" s="5"/>
      <c r="C96" s="5"/>
      <c r="D96" s="5"/>
      <c r="E96" s="5"/>
      <c r="F96" s="5"/>
      <c r="G96" s="5"/>
      <c r="H96" s="5"/>
    </row>
    <row r="97" customFormat="false" ht="14.25" hidden="false" customHeight="true" outlineLevel="0" collapsed="false">
      <c r="A97" s="5"/>
      <c r="B97" s="5"/>
      <c r="C97" s="5"/>
      <c r="D97" s="5"/>
      <c r="E97" s="5"/>
      <c r="F97" s="5"/>
      <c r="G97" s="5"/>
      <c r="H97" s="5"/>
    </row>
    <row r="98" customFormat="false" ht="14.25" hidden="false" customHeight="true" outlineLevel="0" collapsed="false">
      <c r="A98" s="5"/>
      <c r="B98" s="5"/>
      <c r="C98" s="5"/>
      <c r="D98" s="5"/>
      <c r="E98" s="5"/>
      <c r="F98" s="5"/>
      <c r="G98" s="5"/>
      <c r="H98" s="5"/>
    </row>
    <row r="99" customFormat="false" ht="14.25" hidden="false" customHeight="true" outlineLevel="0" collapsed="false">
      <c r="A99" s="5"/>
      <c r="B99" s="5"/>
      <c r="C99" s="5"/>
      <c r="D99" s="5"/>
      <c r="E99" s="5"/>
      <c r="F99" s="5"/>
      <c r="G99" s="5"/>
      <c r="H99" s="5"/>
    </row>
    <row r="100" customFormat="false" ht="14.2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</row>
    <row r="101" customFormat="false" ht="14.2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</row>
    <row r="102" customFormat="false" ht="14.2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</row>
    <row r="103" customFormat="false" ht="14.2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</row>
    <row r="104" customFormat="false" ht="14.2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</row>
    <row r="105" customFormat="false" ht="14.2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</row>
    <row r="106" customFormat="false" ht="14.2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</row>
    <row r="107" customFormat="false" ht="14.2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</row>
    <row r="108" customFormat="false" ht="14.2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</row>
    <row r="109" customFormat="false" ht="14.2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</row>
    <row r="110" customFormat="false" ht="14.2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</row>
    <row r="111" customFormat="false" ht="14.2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</row>
    <row r="112" customFormat="false" ht="14.2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</row>
    <row r="113" customFormat="false" ht="14.2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</row>
    <row r="114" customFormat="false" ht="14.2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</row>
    <row r="115" customFormat="false" ht="14.2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</row>
    <row r="116" customFormat="false" ht="14.2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</row>
    <row r="117" customFormat="false" ht="14.2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</row>
    <row r="118" customFormat="false" ht="14.2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</row>
    <row r="119" customFormat="false" ht="14.2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</row>
    <row r="120" customFormat="false" ht="14.2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</row>
    <row r="121" customFormat="false" ht="14.2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</row>
    <row r="122" customFormat="false" ht="14.2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</row>
    <row r="123" customFormat="false" ht="14.2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</row>
    <row r="124" customFormat="false" ht="14.2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</row>
    <row r="125" customFormat="false" ht="14.2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</row>
    <row r="126" customFormat="false" ht="14.2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</row>
    <row r="127" customFormat="false" ht="14.2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</row>
    <row r="128" customFormat="false" ht="14.2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</row>
    <row r="129" customFormat="false" ht="14.2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</row>
    <row r="130" customFormat="false" ht="14.2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</row>
    <row r="131" customFormat="false" ht="14.2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</row>
    <row r="132" customFormat="false" ht="14.2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</row>
    <row r="133" customFormat="false" ht="14.2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</row>
    <row r="134" customFormat="false" ht="14.2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</row>
    <row r="135" customFormat="false" ht="14.2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</row>
    <row r="136" customFormat="false" ht="14.2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</row>
    <row r="137" customFormat="false" ht="14.2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</row>
    <row r="138" customFormat="false" ht="14.2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</row>
    <row r="139" customFormat="false" ht="14.2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</row>
    <row r="140" customFormat="false" ht="14.2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</row>
    <row r="141" customFormat="false" ht="14.2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</row>
    <row r="142" customFormat="false" ht="14.2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</row>
    <row r="143" customFormat="false" ht="14.2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</row>
    <row r="144" customFormat="false" ht="14.2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</row>
    <row r="145" customFormat="false" ht="14.2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</row>
    <row r="146" customFormat="false" ht="14.2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</row>
    <row r="147" customFormat="false" ht="14.2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</row>
    <row r="148" customFormat="false" ht="14.2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</row>
    <row r="149" customFormat="false" ht="14.2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</row>
    <row r="150" customFormat="false" ht="14.2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</row>
    <row r="151" customFormat="false" ht="14.2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</row>
    <row r="152" customFormat="false" ht="14.2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</row>
    <row r="153" customFormat="false" ht="14.2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</row>
    <row r="154" customFormat="false" ht="14.2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</row>
    <row r="155" customFormat="false" ht="14.2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</row>
    <row r="156" customFormat="false" ht="14.2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</row>
    <row r="157" customFormat="false" ht="14.2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</row>
    <row r="158" customFormat="false" ht="14.2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</row>
    <row r="159" customFormat="false" ht="14.2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</row>
    <row r="160" customFormat="false" ht="14.2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</row>
    <row r="161" customFormat="false" ht="14.2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</row>
    <row r="162" customFormat="false" ht="14.2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</row>
    <row r="163" customFormat="false" ht="14.2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</row>
    <row r="164" customFormat="false" ht="14.2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</row>
    <row r="165" customFormat="false" ht="14.2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</row>
    <row r="166" customFormat="false" ht="14.2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</row>
    <row r="167" customFormat="false" ht="14.2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</row>
    <row r="168" customFormat="false" ht="14.2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</row>
    <row r="169" customFormat="false" ht="14.2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</row>
    <row r="170" customFormat="false" ht="14.2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</row>
    <row r="171" customFormat="false" ht="14.2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</row>
    <row r="172" customFormat="false" ht="14.2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</row>
    <row r="173" customFormat="false" ht="14.2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</row>
    <row r="174" customFormat="false" ht="14.2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</row>
    <row r="175" customFormat="false" ht="14.2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</row>
    <row r="176" customFormat="false" ht="14.2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</row>
    <row r="177" customFormat="false" ht="14.2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</row>
    <row r="178" customFormat="false" ht="14.2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</row>
    <row r="179" customFormat="false" ht="14.2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</row>
    <row r="180" customFormat="false" ht="14.2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</row>
    <row r="181" customFormat="false" ht="14.2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</row>
    <row r="182" customFormat="false" ht="14.2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</row>
    <row r="183" customFormat="false" ht="14.2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</row>
    <row r="184" customFormat="false" ht="14.2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</row>
    <row r="185" customFormat="false" ht="14.2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</row>
    <row r="186" customFormat="false" ht="14.2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</row>
    <row r="187" customFormat="false" ht="14.2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</row>
    <row r="188" customFormat="false" ht="14.2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</row>
    <row r="189" customFormat="false" ht="14.2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</row>
    <row r="190" customFormat="false" ht="14.2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</row>
    <row r="191" customFormat="false" ht="14.2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</row>
    <row r="192" customFormat="false" ht="14.2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</row>
    <row r="193" customFormat="false" ht="14.2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</row>
    <row r="194" customFormat="false" ht="14.2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</row>
    <row r="195" customFormat="false" ht="14.2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</row>
    <row r="196" customFormat="false" ht="14.2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</row>
    <row r="197" customFormat="false" ht="14.2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</row>
    <row r="198" customFormat="false" ht="14.2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</row>
    <row r="199" customFormat="false" ht="14.2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</row>
    <row r="200" customFormat="false" ht="14.2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</row>
    <row r="201" customFormat="false" ht="14.2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</row>
    <row r="202" customFormat="false" ht="14.2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</row>
    <row r="203" customFormat="false" ht="14.2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</row>
    <row r="204" customFormat="false" ht="14.2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</row>
    <row r="205" customFormat="false" ht="14.2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</row>
    <row r="206" customFormat="false" ht="14.2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</row>
    <row r="207" customFormat="false" ht="14.2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</row>
    <row r="208" customFormat="false" ht="14.2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</row>
    <row r="209" customFormat="false" ht="14.2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</row>
    <row r="210" customFormat="false" ht="14.2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</row>
    <row r="211" customFormat="false" ht="14.2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</row>
    <row r="212" customFormat="false" ht="14.2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</row>
    <row r="213" customFormat="false" ht="14.2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</row>
    <row r="214" customFormat="false" ht="14.2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</row>
    <row r="215" customFormat="false" ht="14.2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</row>
    <row r="216" customFormat="false" ht="14.2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</row>
    <row r="217" customFormat="false" ht="14.2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</row>
    <row r="218" customFormat="false" ht="14.2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</row>
    <row r="219" customFormat="false" ht="14.2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</row>
    <row r="220" customFormat="false" ht="14.2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</row>
    <row r="221" customFormat="false" ht="14.2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4921875" defaultRowHeight="12.8" customHeight="true" zeroHeight="false" outlineLevelRow="0" outlineLevelCol="0"/>
  <sheetData>
    <row r="1" customFormat="false" ht="13.5" hidden="false" customHeight="false" outlineLevel="0" collapsed="false"/>
    <row r="2" customFormat="false" ht="13.5" hidden="false" customHeight="false" outlineLevel="0" collapsed="false">
      <c r="B2" s="116" t="s">
        <v>99</v>
      </c>
      <c r="C2" s="116"/>
      <c r="D2" s="116"/>
      <c r="E2" s="116"/>
      <c r="F2" s="116"/>
      <c r="G2" s="116"/>
      <c r="H2" s="116"/>
      <c r="I2" s="116"/>
      <c r="J2" s="116"/>
      <c r="K2" s="116"/>
    </row>
    <row r="3" customFormat="false" ht="13.5" hidden="false" customHeight="false" outlineLevel="0" collapsed="false"/>
    <row r="4" customFormat="false" ht="13.5" hidden="false" customHeight="false" outlineLevel="0" collapsed="false">
      <c r="B4" s="117" t="n">
        <v>1</v>
      </c>
      <c r="C4" s="117" t="s">
        <v>100</v>
      </c>
      <c r="D4" s="117" t="s">
        <v>101</v>
      </c>
      <c r="E4" s="117" t="s">
        <v>102</v>
      </c>
      <c r="F4" s="117" t="s">
        <v>103</v>
      </c>
      <c r="G4" s="117" t="s">
        <v>104</v>
      </c>
      <c r="H4" s="117" t="s">
        <v>105</v>
      </c>
      <c r="I4" s="117" t="s">
        <v>106</v>
      </c>
      <c r="J4" s="117"/>
    </row>
    <row r="5" customFormat="false" ht="13.5" hidden="false" customHeight="false" outlineLevel="0" collapsed="false">
      <c r="B5" s="117" t="s">
        <v>107</v>
      </c>
      <c r="C5" s="117" t="s">
        <v>108</v>
      </c>
      <c r="D5" s="117"/>
      <c r="E5" s="117"/>
      <c r="F5" s="117"/>
      <c r="G5" s="117"/>
      <c r="H5" s="117"/>
      <c r="I5" s="117"/>
      <c r="J5" s="117"/>
    </row>
    <row r="6" customFormat="false" ht="13.5" hidden="false" customHeight="false" outlineLevel="0" collapsed="false"/>
    <row r="7" customFormat="false" ht="13.5" hidden="false" customHeight="false" outlineLevel="0" collapsed="false">
      <c r="B7" s="117" t="s">
        <v>33</v>
      </c>
      <c r="C7" s="117" t="s">
        <v>109</v>
      </c>
      <c r="D7" s="117" t="s">
        <v>110</v>
      </c>
      <c r="E7" s="117" t="s">
        <v>111</v>
      </c>
      <c r="F7" s="117" t="s">
        <v>112</v>
      </c>
      <c r="G7" s="117" t="s">
        <v>113</v>
      </c>
      <c r="H7" s="117" t="s">
        <v>114</v>
      </c>
      <c r="I7" s="117" t="s">
        <v>115</v>
      </c>
      <c r="J7" s="117" t="s">
        <v>116</v>
      </c>
      <c r="K7" s="118" t="s">
        <v>117</v>
      </c>
    </row>
    <row r="8" customFormat="false" ht="13.5" hidden="false" customHeight="false" outlineLevel="0" collapsed="false"/>
    <row r="9" customFormat="false" ht="13.5" hidden="false" customHeight="false" outlineLevel="0" collapsed="false"/>
    <row r="10" customFormat="false" ht="13.5" hidden="false" customHeight="false" outlineLevel="0" collapsed="false"/>
    <row r="11" customFormat="false" ht="13.5" hidden="false" customHeight="false" outlineLevel="0" collapsed="false">
      <c r="B11" s="116" t="s">
        <v>118</v>
      </c>
      <c r="C11" s="116"/>
      <c r="D11" s="116"/>
      <c r="E11" s="116"/>
      <c r="F11" s="116"/>
      <c r="G11" s="116"/>
      <c r="H11" s="116"/>
      <c r="I11" s="116"/>
      <c r="J11" s="116"/>
      <c r="K11" s="116"/>
    </row>
    <row r="12" customFormat="false" ht="13.5" hidden="false" customHeight="false" outlineLevel="0" collapsed="false"/>
    <row r="13" customFormat="false" ht="13.5" hidden="false" customHeight="false" outlineLevel="0" collapsed="false">
      <c r="B13" s="117" t="n">
        <v>1</v>
      </c>
      <c r="C13" s="117" t="s">
        <v>100</v>
      </c>
      <c r="D13" s="117" t="s">
        <v>101</v>
      </c>
      <c r="E13" s="117" t="s">
        <v>102</v>
      </c>
      <c r="F13" s="117" t="s">
        <v>103</v>
      </c>
      <c r="G13" s="117" t="s">
        <v>104</v>
      </c>
      <c r="H13" s="117" t="s">
        <v>105</v>
      </c>
      <c r="I13" s="117" t="s">
        <v>106</v>
      </c>
      <c r="J13" s="117"/>
    </row>
    <row r="14" customFormat="false" ht="13.5" hidden="false" customHeight="false" outlineLevel="0" collapsed="false">
      <c r="B14" s="117" t="s">
        <v>107</v>
      </c>
      <c r="C14" s="117" t="s">
        <v>108</v>
      </c>
      <c r="D14" s="117"/>
      <c r="E14" s="117"/>
      <c r="F14" s="117"/>
      <c r="G14" s="117"/>
      <c r="H14" s="117"/>
      <c r="I14" s="117"/>
      <c r="J14" s="117"/>
    </row>
    <row r="15" customFormat="false" ht="13.5" hidden="false" customHeight="false" outlineLevel="0" collapsed="false"/>
    <row r="16" customFormat="false" ht="13.5" hidden="false" customHeight="false" outlineLevel="0" collapsed="false">
      <c r="B16" s="117" t="s">
        <v>33</v>
      </c>
      <c r="C16" s="117" t="s">
        <v>109</v>
      </c>
      <c r="D16" s="117" t="s">
        <v>119</v>
      </c>
      <c r="E16" s="117" t="s">
        <v>111</v>
      </c>
      <c r="F16" s="117" t="s">
        <v>112</v>
      </c>
      <c r="G16" s="117" t="s">
        <v>113</v>
      </c>
      <c r="H16" s="117" t="s">
        <v>114</v>
      </c>
      <c r="I16" s="117" t="s">
        <v>115</v>
      </c>
      <c r="J16" s="117" t="s">
        <v>116</v>
      </c>
      <c r="K16" s="118" t="s">
        <v>117</v>
      </c>
      <c r="L16" s="104"/>
    </row>
    <row r="17" customFormat="false" ht="13.5" hidden="false" customHeight="false" outlineLevel="0" collapsed="false"/>
    <row r="18" customFormat="false" ht="13.5" hidden="false" customHeight="false" outlineLevel="0" collapsed="false"/>
    <row r="19" customFormat="false" ht="13.5" hidden="false" customHeight="false" outlineLevel="0" collapsed="false"/>
    <row r="20" customFormat="false" ht="13.5" hidden="false" customHeight="false" outlineLevel="0" collapsed="false">
      <c r="B20" s="116" t="s">
        <v>120</v>
      </c>
      <c r="C20" s="116"/>
      <c r="D20" s="116"/>
      <c r="E20" s="116"/>
      <c r="F20" s="116"/>
      <c r="G20" s="116"/>
      <c r="H20" s="116"/>
      <c r="I20" s="116"/>
      <c r="J20" s="116"/>
      <c r="K20" s="116"/>
    </row>
    <row r="21" customFormat="false" ht="13.5" hidden="false" customHeight="false" outlineLevel="0" collapsed="false"/>
    <row r="22" customFormat="false" ht="13.5" hidden="false" customHeight="false" outlineLevel="0" collapsed="false">
      <c r="C22" s="0" t="s">
        <v>121</v>
      </c>
    </row>
    <row r="23" customFormat="false" ht="13.5" hidden="false" customHeight="false" outlineLevel="0" collapsed="false">
      <c r="C23" s="117" t="s">
        <v>119</v>
      </c>
      <c r="D23" s="0" t="s">
        <v>122</v>
      </c>
    </row>
    <row r="24" customFormat="false" ht="13.5" hidden="false" customHeight="false" outlineLevel="0" collapsed="false"/>
    <row r="25" customFormat="false" ht="13.5" hidden="false" customHeight="true" outlineLevel="0" collapsed="false">
      <c r="C25" s="119" t="s">
        <v>123</v>
      </c>
      <c r="D25" s="119"/>
    </row>
    <row r="26" customFormat="false" ht="13.5" hidden="false" customHeight="false" outlineLevel="0" collapsed="false">
      <c r="C26" s="119"/>
      <c r="D26" s="119"/>
    </row>
    <row r="27" customFormat="false" ht="13.5" hidden="false" customHeight="false" outlineLevel="0" collapsed="false">
      <c r="C27" s="119"/>
      <c r="D27" s="119"/>
    </row>
    <row r="28" customFormat="false" ht="13.5" hidden="false" customHeight="false" outlineLevel="0" collapsed="false">
      <c r="C28" s="119"/>
      <c r="D28" s="119"/>
    </row>
    <row r="29" customFormat="false" ht="13.5" hidden="false" customHeight="false" outlineLevel="0" collapsed="false">
      <c r="C29" s="119"/>
      <c r="D29" s="119"/>
    </row>
    <row r="30" customFormat="false" ht="13.5" hidden="false" customHeight="false" outlineLevel="0" collapsed="false">
      <c r="C30" s="119"/>
      <c r="D30" s="119"/>
    </row>
    <row r="31" customFormat="false" ht="13.5" hidden="false" customHeight="false" outlineLevel="0" collapsed="false">
      <c r="C31" s="119"/>
      <c r="D31" s="119"/>
    </row>
    <row r="32" customFormat="false" ht="13.5" hidden="false" customHeight="false" outlineLevel="0" collapsed="false">
      <c r="C32" s="119"/>
      <c r="D32" s="119"/>
    </row>
    <row r="33" customFormat="false" ht="13.5" hidden="false" customHeight="false" outlineLevel="0" collapsed="false"/>
    <row r="34" customFormat="false" ht="13.5" hidden="false" customHeight="false" outlineLevel="0" collapsed="false">
      <c r="B34" s="116" t="s">
        <v>124</v>
      </c>
      <c r="C34" s="116"/>
      <c r="D34" s="116"/>
      <c r="E34" s="116"/>
      <c r="F34" s="116"/>
      <c r="G34" s="116"/>
      <c r="H34" s="116"/>
      <c r="I34" s="116"/>
      <c r="J34" s="116"/>
      <c r="K34" s="116"/>
    </row>
    <row r="35" customFormat="false" ht="13.5" hidden="false" customHeight="false" outlineLevel="0" collapsed="false"/>
    <row r="36" customFormat="false" ht="13.5" hidden="false" customHeight="false" outlineLevel="0" collapsed="false">
      <c r="C36" s="0" t="s">
        <v>121</v>
      </c>
    </row>
    <row r="37" customFormat="false" ht="13.5" hidden="false" customHeight="false" outlineLevel="0" collapsed="false">
      <c r="C37" s="117" t="s">
        <v>2</v>
      </c>
      <c r="D37" s="0" t="s">
        <v>122</v>
      </c>
    </row>
    <row r="38" customFormat="false" ht="13.5" hidden="false" customHeight="false" outlineLevel="0" collapsed="false"/>
    <row r="39" customFormat="false" ht="13.5" hidden="false" customHeight="true" outlineLevel="0" collapsed="false">
      <c r="C39" s="119" t="s">
        <v>125</v>
      </c>
      <c r="D39" s="119"/>
    </row>
    <row r="40" customFormat="false" ht="13.5" hidden="false" customHeight="false" outlineLevel="0" collapsed="false">
      <c r="C40" s="119"/>
      <c r="D40" s="119"/>
    </row>
    <row r="41" customFormat="false" ht="13.5" hidden="false" customHeight="false" outlineLevel="0" collapsed="false">
      <c r="C41" s="119"/>
      <c r="D41" s="119"/>
    </row>
    <row r="42" customFormat="false" ht="13.5" hidden="false" customHeight="false" outlineLevel="0" collapsed="false">
      <c r="C42" s="119"/>
      <c r="D42" s="119"/>
    </row>
    <row r="43" customFormat="false" ht="13.5" hidden="false" customHeight="false" outlineLevel="0" collapsed="false">
      <c r="C43" s="119"/>
      <c r="D43" s="119"/>
    </row>
    <row r="44" customFormat="false" ht="13.5" hidden="false" customHeight="false" outlineLevel="0" collapsed="false">
      <c r="C44" s="119"/>
      <c r="D44" s="119"/>
    </row>
    <row r="45" customFormat="false" ht="13.5" hidden="false" customHeight="false" outlineLevel="0" collapsed="false">
      <c r="C45" s="119"/>
      <c r="D45" s="119"/>
    </row>
    <row r="46" customFormat="false" ht="13.5" hidden="false" customHeight="false" outlineLevel="0" collapsed="false">
      <c r="C46" s="119"/>
      <c r="D46" s="119"/>
    </row>
  </sheetData>
  <mergeCells count="6">
    <mergeCell ref="B2:K2"/>
    <mergeCell ref="B11:K11"/>
    <mergeCell ref="B20:K20"/>
    <mergeCell ref="C25:D32"/>
    <mergeCell ref="B34:K34"/>
    <mergeCell ref="C39:D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customHeight="true" zeroHeight="false" outlineLevelRow="0" outlineLevelCol="0"/>
  <sheetData>
    <row r="1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customHeight="true" zeroHeight="false" outlineLevelRow="0" outlineLevelCol="0"/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2014-04-13T22:02:47Z</dcterms:created>
  <dc:creator>Moises</dc:creator>
  <dc:description/>
  <dc:language>es-CO</dc:language>
  <cp:lastModifiedBy/>
  <dcterms:modified xsi:type="dcterms:W3CDTF">2025-06-13T17:56:17Z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