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bookViews>
    <workbookView xWindow="0" yWindow="0" windowWidth="20490" windowHeight="7620" activeTab="1"/>
  </bookViews>
  <sheets>
    <sheet name="Resumen" sheetId="5" r:id="rId1"/>
    <sheet name="ctas ctes" sheetId="6" r:id="rId2"/>
    <sheet name="Especial" sheetId="1" r:id="rId3"/>
  </sheets>
  <definedNames>
    <definedName name="_xlnm._FilterDatabase" localSheetId="1" hidden="1">'ctas ctes'!$J$12:$K$19</definedName>
    <definedName name="_xlnm._FilterDatabase" localSheetId="2" hidden="1">Especial!$J$12:$K$18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6" l="1"/>
  <c r="G29" i="6" l="1"/>
  <c r="G30" i="6"/>
  <c r="G31" i="6"/>
  <c r="G4" i="6"/>
  <c r="G27" i="6"/>
  <c r="G26" i="6"/>
  <c r="G28" i="6"/>
  <c r="G25" i="6"/>
  <c r="G24" i="6"/>
  <c r="G21" i="6"/>
  <c r="G22" i="6"/>
  <c r="G23" i="6"/>
  <c r="G20" i="6"/>
  <c r="G19" i="6" l="1"/>
  <c r="G18" i="6" l="1"/>
  <c r="G17" i="6"/>
  <c r="G15" i="6"/>
  <c r="G7" i="6" l="1"/>
  <c r="G16" i="6"/>
  <c r="G10" i="6" s="1"/>
  <c r="G15" i="1"/>
  <c r="G14" i="1"/>
  <c r="G13" i="1"/>
  <c r="F4" i="6"/>
  <c r="F7" i="5" l="1"/>
  <c r="J10" i="1"/>
  <c r="G7" i="1" s="1"/>
  <c r="D7" i="6" l="1"/>
  <c r="E7" i="6" s="1"/>
  <c r="G9" i="5"/>
  <c r="G10" i="5"/>
  <c r="E4" i="6" l="1"/>
  <c r="H4" i="6"/>
  <c r="D4" i="6"/>
  <c r="H7" i="6"/>
  <c r="F8" i="5"/>
  <c r="E8" i="5"/>
  <c r="D8" i="5"/>
  <c r="F4" i="1"/>
  <c r="F4" i="5" l="1"/>
  <c r="G4" i="1"/>
  <c r="G10" i="1" l="1"/>
  <c r="D7" i="1" s="1"/>
  <c r="D7" i="5" s="1"/>
  <c r="E7" i="5" s="1"/>
  <c r="G7" i="5" s="1"/>
  <c r="D4" i="1" l="1"/>
  <c r="E7" i="1"/>
  <c r="D4" i="5"/>
  <c r="H7" i="1" l="1"/>
  <c r="H4" i="1" s="1"/>
  <c r="E4" i="1"/>
  <c r="G4" i="5" l="1"/>
  <c r="E4" i="5"/>
</calcChain>
</file>

<file path=xl/sharedStrings.xml><?xml version="1.0" encoding="utf-8"?>
<sst xmlns="http://schemas.openxmlformats.org/spreadsheetml/2006/main" count="139" uniqueCount="49">
  <si>
    <t>Fecha</t>
  </si>
  <si>
    <t>Cobrado</t>
  </si>
  <si>
    <t>Adelanto</t>
  </si>
  <si>
    <t>Facturado</t>
  </si>
  <si>
    <t>Saldo</t>
  </si>
  <si>
    <t>Producto</t>
  </si>
  <si>
    <t>Packs</t>
  </si>
  <si>
    <t>Px Vta</t>
  </si>
  <si>
    <t>Total</t>
  </si>
  <si>
    <t>Obs</t>
  </si>
  <si>
    <t>01. Consolidado Pagos</t>
  </si>
  <si>
    <t>02. Detalle Facturacion</t>
  </si>
  <si>
    <t>Venta Total</t>
  </si>
  <si>
    <t>Cliente</t>
  </si>
  <si>
    <t>Total Vta</t>
  </si>
  <si>
    <t>Totales Generales</t>
  </si>
  <si>
    <t>Resumen Vtas Distribuidora 042024</t>
  </si>
  <si>
    <t>Pagos</t>
  </si>
  <si>
    <t>Distribuidora Central: Manuel</t>
  </si>
  <si>
    <t>Gordons Pink</t>
  </si>
  <si>
    <t>Q</t>
  </si>
  <si>
    <t>Smirnof Green</t>
  </si>
  <si>
    <t>Smirnoff Raspberry</t>
  </si>
  <si>
    <t>Distribuidora Central: Vta productos Peñaflor</t>
  </si>
  <si>
    <t>01. Lista General</t>
  </si>
  <si>
    <t>Lista Gral</t>
  </si>
  <si>
    <t>Tipo</t>
  </si>
  <si>
    <t>00. Consolidado Pagos</t>
  </si>
  <si>
    <t>budweiser 355cc</t>
  </si>
  <si>
    <t>gatorade naranja</t>
  </si>
  <si>
    <t>gatorade ftro rojo 500cc</t>
  </si>
  <si>
    <t>corona 00 330cc</t>
  </si>
  <si>
    <t>manuel</t>
  </si>
  <si>
    <t>agua eco de 500cc sin gas</t>
  </si>
  <si>
    <t>ok</t>
  </si>
  <si>
    <t>saldo a favor al 3/2</t>
  </si>
  <si>
    <t>budweiser 330cc</t>
  </si>
  <si>
    <t>pepsi lata  354cc</t>
  </si>
  <si>
    <t>pepsi black lata 354 cc</t>
  </si>
  <si>
    <t>7up  354cc</t>
  </si>
  <si>
    <t>stella porron 330cc</t>
  </si>
  <si>
    <t>agua eco 55cc s/g</t>
  </si>
  <si>
    <t>agua eco 500cc c/g</t>
  </si>
  <si>
    <t>brahama cjopp 473cc</t>
  </si>
  <si>
    <t>gatorade coll blue 500cc</t>
  </si>
  <si>
    <t>gatorade frut trop 500cc</t>
  </si>
  <si>
    <t>gatorade mango 500cc</t>
  </si>
  <si>
    <t>ok retirado</t>
  </si>
  <si>
    <t>Pibe dorrego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</si>
</sst>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[Red]\-#,##0\ "/>
  </numFmts>
  <fonts count="6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1" fillId="3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64" fontId="0" fillId="2" borderId="1" xfId="0" applyNumberFormat="1" applyFill="1" applyBorder="1"/>
    <xf numFmtId="164" fontId="0" fillId="4" borderId="0" xfId="0" applyNumberFormat="1" applyFill="1"/>
    <xf numFmtId="43" fontId="0" fillId="0" borderId="0" xfId="2" applyFont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left" indent="1"/>
    </xf>
    <xf numFmtId="16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164" fontId="5" fillId="2" borderId="0" xfId="0" applyNumberFormat="1" applyFont="1" applyFill="1"/>
    <xf numFmtId="164" fontId="5" fillId="3" borderId="0" xfId="0" applyNumberFormat="1" applyFont="1" applyFill="1"/>
    <xf numFmtId="1" fontId="0" fillId="0" borderId="0" xfId="0" applyNumberFormat="1"/>
  </cellXfs>
  <cellStyles count="3">
    <cellStyle name="Millares" xfId="2" builtinId="3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76200</xdr:rowOff>
    </xdr:from>
    <xdr:to>
      <xdr:col>6</xdr:col>
      <xdr:colOff>438150</xdr:colOff>
      <xdr:row>2</xdr:row>
      <xdr:rowOff>95250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24175" y="247650"/>
          <a:ext cx="180975" cy="190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95250</xdr:rowOff>
    </xdr:from>
    <xdr:to>
      <xdr:col>7</xdr:col>
      <xdr:colOff>472440</xdr:colOff>
      <xdr:row>2</xdr:row>
      <xdr:rowOff>104775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4410075" y="266700"/>
          <a:ext cx="158115" cy="1809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123825</xdr:rowOff>
    </xdr:from>
    <xdr:to>
      <xdr:col>7</xdr:col>
      <xdr:colOff>262890</xdr:colOff>
      <xdr:row>2</xdr:row>
      <xdr:rowOff>133350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4029075" y="295275"/>
          <a:ext cx="158115" cy="1809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zoomScale="80" zoomScaleNormal="80" workbookViewId="0">
      <selection activeCell="B12" sqref="B12"/>
    </sheetView>
  </sheetViews>
  <sheetFormatPr baseColWidth="10" defaultRowHeight="12.75" x14ac:dyDescent="0.2"/>
  <cols>
    <col min="1" max="1" width="31.42578125" bestFit="1" customWidth="1"/>
    <col min="2" max="2" width="15.85546875" bestFit="1" customWidth="1"/>
    <col min="3" max="3" width="6.5703125" bestFit="1" customWidth="1"/>
    <col min="4" max="6" width="12.28515625" bestFit="1" customWidth="1"/>
    <col min="7" max="7" width="11.7109375" bestFit="1" customWidth="1"/>
    <col min="8" max="8" width="3.140625" customWidth="1"/>
  </cols>
  <sheetData>
    <row r="1" spans="1:7" x14ac:dyDescent="0.2">
      <c r="A1" s="1" t="s">
        <v>16</v>
      </c>
    </row>
    <row r="2" spans="1:7" x14ac:dyDescent="0.2">
      <c r="A2" s="1"/>
    </row>
    <row r="4" spans="1:7" ht="13.5" thickBot="1" x14ac:dyDescent="0.25">
      <c r="B4" s="9" t="s">
        <v>15</v>
      </c>
      <c r="C4" s="9"/>
      <c r="D4" s="12" t="e">
        <f>+SUM(D7:D29)</f>
        <v>#REF!</v>
      </c>
      <c r="E4" s="12" t="e">
        <f t="shared" ref="E4:F4" si="0">+SUM(E7:E29)</f>
        <v>#REF!</v>
      </c>
      <c r="F4" s="12" t="e">
        <f t="shared" si="0"/>
        <v>#REF!</v>
      </c>
      <c r="G4" s="10">
        <f>+SUM(G7:G90)</f>
        <v>7591392.5600000024</v>
      </c>
    </row>
    <row r="5" spans="1:7" ht="9" customHeight="1" x14ac:dyDescent="0.2"/>
    <row r="6" spans="1:7" ht="13.5" thickBot="1" x14ac:dyDescent="0.25">
      <c r="B6" s="11" t="s">
        <v>13</v>
      </c>
      <c r="C6" s="11" t="s">
        <v>0</v>
      </c>
      <c r="D6" s="11" t="s">
        <v>14</v>
      </c>
      <c r="E6" s="11" t="s">
        <v>3</v>
      </c>
      <c r="F6" s="11" t="s">
        <v>1</v>
      </c>
      <c r="G6" s="11" t="s">
        <v>4</v>
      </c>
    </row>
    <row r="7" spans="1:7" x14ac:dyDescent="0.2">
      <c r="B7" t="s">
        <v>32</v>
      </c>
      <c r="C7" s="2">
        <v>45706</v>
      </c>
      <c r="D7" s="3">
        <f>+Especial!D7+SUM('ctas ctes'!E4)</f>
        <v>142405813.44</v>
      </c>
      <c r="E7" s="3">
        <f>SUM(D7)</f>
        <v>142405813.44</v>
      </c>
      <c r="F7" s="3">
        <f>+Especial!G7+SUM('ctas ctes'!G4)</f>
        <v>133917200</v>
      </c>
      <c r="G7" s="5">
        <f>+F7-E7</f>
        <v>-8488613.4399999976</v>
      </c>
    </row>
    <row r="8" spans="1:7" x14ac:dyDescent="0.2">
      <c r="B8">
        <v>0</v>
      </c>
      <c r="C8" s="2">
        <v>0</v>
      </c>
      <c r="D8" s="3" t="e">
        <f>+Especial!#REF!</f>
        <v>#REF!</v>
      </c>
      <c r="E8" s="3" t="e">
        <f>+Especial!#REF!</f>
        <v>#REF!</v>
      </c>
      <c r="F8" s="3" t="e">
        <f>+Especial!#REF!</f>
        <v>#REF!</v>
      </c>
      <c r="G8" s="5">
        <v>0</v>
      </c>
    </row>
    <row r="9" spans="1:7" x14ac:dyDescent="0.2">
      <c r="B9">
        <v>0</v>
      </c>
      <c r="C9" s="2">
        <v>0</v>
      </c>
      <c r="D9" s="3">
        <v>12151999</v>
      </c>
      <c r="E9" s="3">
        <v>12151999</v>
      </c>
      <c r="F9" s="3">
        <v>12151999</v>
      </c>
      <c r="G9" s="5">
        <f t="shared" ref="G9" si="1">+E9-F9</f>
        <v>0</v>
      </c>
    </row>
    <row r="10" spans="1:7" x14ac:dyDescent="0.2">
      <c r="B10">
        <v>0</v>
      </c>
      <c r="C10" s="2">
        <v>0</v>
      </c>
      <c r="D10" s="3">
        <v>21440006</v>
      </c>
      <c r="E10" s="3">
        <v>21440006</v>
      </c>
      <c r="F10" s="3">
        <v>5360000</v>
      </c>
      <c r="G10" s="5">
        <f t="shared" ref="G10" si="2">+E10-F10</f>
        <v>16080006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showGridLines="0" tabSelected="1" topLeftCell="A13" zoomScale="80" zoomScaleNormal="80" workbookViewId="0">
      <selection activeCell="G29" sqref="G29:G32"/>
    </sheetView>
  </sheetViews>
  <sheetFormatPr baseColWidth="10" defaultRowHeight="12.75" x14ac:dyDescent="0.2"/>
  <cols>
    <col min="1" max="1" width="26.28515625" bestFit="1" customWidth="1"/>
    <col min="2" max="2" width="20.85546875" bestFit="1" customWidth="1"/>
    <col min="3" max="3" width="9.28515625" bestFit="1" customWidth="1"/>
    <col min="4" max="4" width="23" bestFit="1" customWidth="1"/>
    <col min="5" max="5" width="12.28515625" bestFit="1" customWidth="1"/>
    <col min="6" max="6" width="8.85546875" bestFit="1" customWidth="1"/>
    <col min="7" max="7" width="12.28515625" bestFit="1" customWidth="1"/>
    <col min="8" max="8" width="11.7109375" customWidth="1"/>
    <col min="9" max="9" width="23" bestFit="1" customWidth="1"/>
    <col min="10" max="10" width="12.28515625" bestFit="1" customWidth="1"/>
    <col min="11" max="11" width="17.85546875" bestFit="1" customWidth="1"/>
    <col min="12" max="12" width="3.7109375" bestFit="1" customWidth="1"/>
  </cols>
  <sheetData>
    <row r="1" spans="1:12" x14ac:dyDescent="0.2">
      <c r="A1" s="1" t="s">
        <v>18</v>
      </c>
    </row>
    <row r="3" spans="1:12" x14ac:dyDescent="0.2">
      <c r="B3" s="8" t="s">
        <v>27</v>
      </c>
    </row>
    <row r="4" spans="1:12" ht="13.5" thickBot="1" x14ac:dyDescent="0.25">
      <c r="D4" s="6">
        <f>+SUM(D7:D7)</f>
        <v>122385313.44</v>
      </c>
      <c r="E4" s="6">
        <f>+SUM(E7:E7)</f>
        <v>122385313.44</v>
      </c>
      <c r="F4" s="6">
        <f>+SUM(F7:F7)</f>
        <v>0</v>
      </c>
      <c r="G4" s="6">
        <f>SUM(J10)</f>
        <v>114028200</v>
      </c>
      <c r="H4" s="6">
        <f>G7-E7</f>
        <v>-8357113.4399999976</v>
      </c>
    </row>
    <row r="5" spans="1:12" ht="4.9000000000000004" customHeight="1" x14ac:dyDescent="0.2"/>
    <row r="6" spans="1:12" ht="13.5" thickBot="1" x14ac:dyDescent="0.25">
      <c r="C6" s="7" t="s">
        <v>26</v>
      </c>
      <c r="D6" s="7" t="s">
        <v>12</v>
      </c>
      <c r="E6" s="7" t="s">
        <v>3</v>
      </c>
      <c r="F6" s="7" t="s">
        <v>2</v>
      </c>
      <c r="G6" s="7" t="s">
        <v>1</v>
      </c>
      <c r="H6" s="7" t="s">
        <v>4</v>
      </c>
    </row>
    <row r="7" spans="1:12" x14ac:dyDescent="0.2">
      <c r="C7" s="2" t="s">
        <v>25</v>
      </c>
      <c r="D7" s="3">
        <f>+G10</f>
        <v>122385313.44</v>
      </c>
      <c r="E7" s="3">
        <f>+D7</f>
        <v>122385313.44</v>
      </c>
      <c r="F7">
        <v>0</v>
      </c>
      <c r="G7" s="3">
        <f>+J10</f>
        <v>114028200</v>
      </c>
      <c r="H7" s="4">
        <f>+G7-E7</f>
        <v>-8357113.4399999976</v>
      </c>
    </row>
    <row r="8" spans="1:12" x14ac:dyDescent="0.2">
      <c r="D8" s="3"/>
      <c r="E8" s="3"/>
      <c r="G8" s="3"/>
    </row>
    <row r="10" spans="1:12" ht="13.5" thickBot="1" x14ac:dyDescent="0.25">
      <c r="B10" s="8" t="s">
        <v>24</v>
      </c>
      <c r="G10" s="6">
        <f>SUM(G14:G31)</f>
        <v>122385313.44</v>
      </c>
      <c r="J10" s="6">
        <f>SUM(J13:J91)</f>
        <v>114028200</v>
      </c>
    </row>
    <row r="11" spans="1:12" ht="10.15" customHeight="1" x14ac:dyDescent="0.2"/>
    <row r="12" spans="1:12" ht="13.5" thickBot="1" x14ac:dyDescent="0.25">
      <c r="C12" s="7" t="s">
        <v>0</v>
      </c>
      <c r="D12" s="7" t="s">
        <v>5</v>
      </c>
      <c r="E12" s="7" t="s">
        <v>6</v>
      </c>
      <c r="F12" s="7" t="s">
        <v>7</v>
      </c>
      <c r="G12" s="7" t="s">
        <v>8</v>
      </c>
      <c r="H12" s="7" t="s">
        <v>9</v>
      </c>
      <c r="J12" s="7" t="s">
        <v>17</v>
      </c>
      <c r="K12" s="7" t="s">
        <v>0</v>
      </c>
    </row>
    <row r="13" spans="1:12" s="16" customFormat="1" x14ac:dyDescent="0.2">
      <c r="C13" s="15"/>
      <c r="D13" s="15"/>
      <c r="E13" s="15"/>
      <c r="F13" s="15"/>
      <c r="G13" s="15"/>
      <c r="H13" s="15"/>
      <c r="J13" s="4">
        <v>460660</v>
      </c>
      <c r="K13" s="17" t="s">
        <v>35</v>
      </c>
    </row>
    <row r="14" spans="1:12" x14ac:dyDescent="0.2">
      <c r="C14" s="2">
        <v>45705</v>
      </c>
      <c r="D14" t="s">
        <v>28</v>
      </c>
      <c r="E14" s="3">
        <v>6720</v>
      </c>
      <c r="F14" s="14">
        <v>858.33</v>
      </c>
      <c r="G14" s="5">
        <v>5768000</v>
      </c>
      <c r="H14" t="s">
        <v>47</v>
      </c>
      <c r="J14" s="4">
        <v>962000</v>
      </c>
      <c r="K14" s="2">
        <v>45700</v>
      </c>
      <c r="L14" t="s">
        <v>34</v>
      </c>
    </row>
    <row r="15" spans="1:12" x14ac:dyDescent="0.2">
      <c r="C15" s="2">
        <v>45705</v>
      </c>
      <c r="D15" t="s">
        <v>29</v>
      </c>
      <c r="E15" s="3">
        <v>3780</v>
      </c>
      <c r="F15" s="3">
        <v>600</v>
      </c>
      <c r="G15" s="5">
        <f t="shared" ref="G15:G31" si="0">+F15*E15</f>
        <v>2268000</v>
      </c>
      <c r="H15" t="s">
        <v>47</v>
      </c>
      <c r="J15" s="4">
        <v>4600000</v>
      </c>
      <c r="K15" s="2">
        <v>45700</v>
      </c>
      <c r="L15" t="s">
        <v>34</v>
      </c>
    </row>
    <row r="16" spans="1:12" x14ac:dyDescent="0.2">
      <c r="C16" s="2">
        <v>45705</v>
      </c>
      <c r="D16" t="s">
        <v>30</v>
      </c>
      <c r="E16" s="3">
        <v>3780</v>
      </c>
      <c r="F16" s="3">
        <v>600</v>
      </c>
      <c r="G16" s="5">
        <f t="shared" si="0"/>
        <v>2268000</v>
      </c>
      <c r="H16" t="s">
        <v>47</v>
      </c>
      <c r="J16" s="4">
        <v>1000000</v>
      </c>
      <c r="K16" s="2">
        <v>45700</v>
      </c>
      <c r="L16" t="s">
        <v>34</v>
      </c>
    </row>
    <row r="17" spans="3:12" x14ac:dyDescent="0.2">
      <c r="C17" s="2">
        <v>45706</v>
      </c>
      <c r="D17" t="s">
        <v>30</v>
      </c>
      <c r="E17" s="3">
        <v>1890</v>
      </c>
      <c r="F17" s="3">
        <v>600</v>
      </c>
      <c r="G17" s="5">
        <f t="shared" si="0"/>
        <v>1134000</v>
      </c>
      <c r="H17" t="s">
        <v>47</v>
      </c>
      <c r="J17" s="4">
        <v>377200</v>
      </c>
      <c r="K17" s="2">
        <v>45700</v>
      </c>
      <c r="L17" t="s">
        <v>34</v>
      </c>
    </row>
    <row r="18" spans="3:12" x14ac:dyDescent="0.2">
      <c r="C18" s="2">
        <v>45706</v>
      </c>
      <c r="D18" t="s">
        <v>31</v>
      </c>
      <c r="E18" s="3">
        <v>4032</v>
      </c>
      <c r="F18" s="3">
        <v>1291.67</v>
      </c>
      <c r="G18" s="5">
        <f t="shared" si="0"/>
        <v>5208013.4400000004</v>
      </c>
      <c r="H18" t="s">
        <v>47</v>
      </c>
      <c r="J18" s="4">
        <v>998000</v>
      </c>
      <c r="K18" s="2">
        <v>45701</v>
      </c>
      <c r="L18" t="s">
        <v>34</v>
      </c>
    </row>
    <row r="19" spans="3:12" x14ac:dyDescent="0.2">
      <c r="C19" s="2">
        <v>45713</v>
      </c>
      <c r="D19" t="s">
        <v>33</v>
      </c>
      <c r="E19" s="3">
        <v>2030</v>
      </c>
      <c r="F19" s="3">
        <v>5000</v>
      </c>
      <c r="G19" s="5">
        <f t="shared" si="0"/>
        <v>10150000</v>
      </c>
      <c r="H19" t="s">
        <v>47</v>
      </c>
      <c r="J19" s="4">
        <v>998000</v>
      </c>
      <c r="K19" s="2">
        <v>45701</v>
      </c>
      <c r="L19" t="s">
        <v>34</v>
      </c>
    </row>
    <row r="20" spans="3:12" x14ac:dyDescent="0.2">
      <c r="C20" s="2">
        <v>45722</v>
      </c>
      <c r="D20" t="s">
        <v>36</v>
      </c>
      <c r="E20" s="3">
        <v>420</v>
      </c>
      <c r="F20" s="3">
        <v>20600</v>
      </c>
      <c r="G20" s="5">
        <f t="shared" si="0"/>
        <v>8652000</v>
      </c>
      <c r="H20" t="s">
        <v>47</v>
      </c>
      <c r="J20" s="4">
        <v>1916000</v>
      </c>
      <c r="K20" s="2">
        <v>45701</v>
      </c>
      <c r="L20" t="s">
        <v>34</v>
      </c>
    </row>
    <row r="21" spans="3:12" x14ac:dyDescent="0.2">
      <c r="C21" s="2">
        <v>45726</v>
      </c>
      <c r="D21" t="s">
        <v>37</v>
      </c>
      <c r="E21" s="3">
        <v>130</v>
      </c>
      <c r="F21" s="3">
        <v>10800</v>
      </c>
      <c r="G21" s="5">
        <f t="shared" si="0"/>
        <v>1404000</v>
      </c>
      <c r="H21" t="s">
        <v>47</v>
      </c>
      <c r="J21" s="4">
        <v>1346850</v>
      </c>
      <c r="K21" s="2">
        <v>45706</v>
      </c>
      <c r="L21" t="s">
        <v>34</v>
      </c>
    </row>
    <row r="22" spans="3:12" x14ac:dyDescent="0.2">
      <c r="C22" s="2">
        <v>45726</v>
      </c>
      <c r="D22" t="s">
        <v>38</v>
      </c>
      <c r="E22" s="3">
        <v>70</v>
      </c>
      <c r="F22" s="3">
        <v>10800</v>
      </c>
      <c r="G22" s="5">
        <f t="shared" si="0"/>
        <v>756000</v>
      </c>
      <c r="H22" t="s">
        <v>47</v>
      </c>
      <c r="J22" s="4">
        <v>3452000</v>
      </c>
      <c r="K22" s="2">
        <v>45706</v>
      </c>
      <c r="L22" t="s">
        <v>34</v>
      </c>
    </row>
    <row r="23" spans="3:12" s="19" customFormat="1" x14ac:dyDescent="0.2">
      <c r="C23" s="18">
        <v>45726</v>
      </c>
      <c r="D23" s="19" t="s">
        <v>39</v>
      </c>
      <c r="E23" s="20">
        <v>70</v>
      </c>
      <c r="F23" s="20">
        <v>10800</v>
      </c>
      <c r="G23" s="21">
        <f t="shared" si="0"/>
        <v>756000</v>
      </c>
      <c r="H23" t="s">
        <v>47</v>
      </c>
      <c r="J23" s="22">
        <v>995000</v>
      </c>
      <c r="K23" s="18">
        <v>45706</v>
      </c>
      <c r="L23" s="19" t="s">
        <v>34</v>
      </c>
    </row>
    <row r="24" spans="3:12" x14ac:dyDescent="0.2">
      <c r="C24" s="2">
        <v>45736</v>
      </c>
      <c r="D24" t="s">
        <v>36</v>
      </c>
      <c r="E24" s="3">
        <v>504</v>
      </c>
      <c r="F24" s="3">
        <v>20600</v>
      </c>
      <c r="G24" s="5">
        <f t="shared" si="0"/>
        <v>10382400</v>
      </c>
      <c r="H24" t="s">
        <v>47</v>
      </c>
      <c r="J24" s="4">
        <v>494000</v>
      </c>
      <c r="K24" s="2">
        <v>45706</v>
      </c>
      <c r="L24" t="s">
        <v>34</v>
      </c>
    </row>
    <row r="25" spans="3:12" x14ac:dyDescent="0.2">
      <c r="C25" s="2">
        <v>45747</v>
      </c>
      <c r="D25" t="s">
        <v>40</v>
      </c>
      <c r="E25" s="3">
        <v>546</v>
      </c>
      <c r="F25" s="3">
        <v>30400</v>
      </c>
      <c r="G25" s="5">
        <f t="shared" si="0"/>
        <v>16598400</v>
      </c>
      <c r="H25" t="s">
        <v>47</v>
      </c>
      <c r="J25" s="4">
        <v>990000</v>
      </c>
      <c r="K25" s="2">
        <v>45707</v>
      </c>
      <c r="L25" t="s">
        <v>34</v>
      </c>
    </row>
    <row r="26" spans="3:12" x14ac:dyDescent="0.2">
      <c r="C26" s="2">
        <v>45750</v>
      </c>
      <c r="D26" t="s">
        <v>41</v>
      </c>
      <c r="E26" s="3">
        <v>2030</v>
      </c>
      <c r="F26" s="3">
        <v>5000</v>
      </c>
      <c r="G26" s="5">
        <f t="shared" si="0"/>
        <v>10150000</v>
      </c>
      <c r="H26" t="s">
        <v>47</v>
      </c>
      <c r="J26" s="4">
        <v>1606000</v>
      </c>
      <c r="K26" s="2">
        <v>45714</v>
      </c>
      <c r="L26" t="s">
        <v>34</v>
      </c>
    </row>
    <row r="27" spans="3:12" x14ac:dyDescent="0.2">
      <c r="C27" s="2">
        <v>45750</v>
      </c>
      <c r="D27" t="s">
        <v>42</v>
      </c>
      <c r="E27" s="3">
        <v>406</v>
      </c>
      <c r="F27" s="3">
        <v>5000</v>
      </c>
      <c r="G27" s="5">
        <f t="shared" si="0"/>
        <v>2030000</v>
      </c>
      <c r="H27" t="s">
        <v>47</v>
      </c>
      <c r="J27" s="4">
        <v>1901000</v>
      </c>
      <c r="K27" s="2">
        <v>45714</v>
      </c>
      <c r="L27" t="s">
        <v>34</v>
      </c>
    </row>
    <row r="28" spans="3:12" x14ac:dyDescent="0.2">
      <c r="C28" s="2">
        <v>45754</v>
      </c>
      <c r="D28" t="s">
        <v>43</v>
      </c>
      <c r="E28" s="3">
        <v>1200</v>
      </c>
      <c r="F28" s="3">
        <v>22500</v>
      </c>
      <c r="G28" s="5">
        <f t="shared" si="0"/>
        <v>27000000</v>
      </c>
      <c r="H28" t="s">
        <v>47</v>
      </c>
      <c r="J28" s="4">
        <v>1379500</v>
      </c>
      <c r="K28" s="2">
        <v>45715</v>
      </c>
      <c r="L28" t="s">
        <v>34</v>
      </c>
    </row>
    <row r="29" spans="3:12" x14ac:dyDescent="0.2">
      <c r="C29" s="2">
        <v>45761</v>
      </c>
      <c r="D29" t="s">
        <v>44</v>
      </c>
      <c r="E29" s="3">
        <v>1575</v>
      </c>
      <c r="F29" s="3">
        <v>4050</v>
      </c>
      <c r="G29" s="5">
        <f t="shared" si="0"/>
        <v>6378750</v>
      </c>
      <c r="J29" s="4">
        <v>3000000</v>
      </c>
      <c r="K29" s="2">
        <v>45716</v>
      </c>
      <c r="L29" t="s">
        <v>34</v>
      </c>
    </row>
    <row r="30" spans="3:12" x14ac:dyDescent="0.2">
      <c r="C30" s="2">
        <v>45761</v>
      </c>
      <c r="D30" t="s">
        <v>45</v>
      </c>
      <c r="E30" s="3">
        <v>1575</v>
      </c>
      <c r="F30" s="3">
        <v>4050</v>
      </c>
      <c r="G30" s="5">
        <f t="shared" si="0"/>
        <v>6378750</v>
      </c>
      <c r="J30" s="4">
        <v>2809960</v>
      </c>
      <c r="K30" s="2">
        <v>45716</v>
      </c>
      <c r="L30" t="s">
        <v>34</v>
      </c>
    </row>
    <row r="31" spans="3:12" x14ac:dyDescent="0.2">
      <c r="C31" s="2">
        <v>45761</v>
      </c>
      <c r="D31" t="s">
        <v>46</v>
      </c>
      <c r="E31" s="3">
        <v>1260</v>
      </c>
      <c r="F31" s="3">
        <v>4050</v>
      </c>
      <c r="G31" s="5">
        <f t="shared" si="0"/>
        <v>5103000</v>
      </c>
      <c r="J31" s="4">
        <v>1857500</v>
      </c>
      <c r="K31" s="2">
        <v>45716</v>
      </c>
      <c r="L31" t="s">
        <v>34</v>
      </c>
    </row>
    <row r="32" spans="3:12" x14ac:dyDescent="0.2">
      <c r="C32" s="2"/>
      <c r="J32" s="4">
        <v>1200000</v>
      </c>
      <c r="K32" s="2">
        <v>45716</v>
      </c>
      <c r="L32" t="s">
        <v>34</v>
      </c>
    </row>
    <row r="33" spans="3:12" x14ac:dyDescent="0.2">
      <c r="C33" s="2"/>
      <c r="J33" s="4">
        <v>2717500</v>
      </c>
      <c r="K33" s="2">
        <v>45722</v>
      </c>
      <c r="L33" t="s">
        <v>34</v>
      </c>
    </row>
    <row r="34" spans="3:12" x14ac:dyDescent="0.2">
      <c r="C34" s="2"/>
      <c r="J34" s="4">
        <v>3380450</v>
      </c>
      <c r="K34" s="2">
        <v>45727</v>
      </c>
      <c r="L34" t="s">
        <v>34</v>
      </c>
    </row>
    <row r="35" spans="3:12" x14ac:dyDescent="0.2">
      <c r="C35" s="2"/>
      <c r="J35" s="4">
        <v>1000000</v>
      </c>
      <c r="K35" s="2">
        <v>45728</v>
      </c>
      <c r="L35" t="s">
        <v>34</v>
      </c>
    </row>
    <row r="36" spans="3:12" x14ac:dyDescent="0.2">
      <c r="C36" s="2"/>
      <c r="J36" s="4">
        <v>4864200</v>
      </c>
      <c r="K36" s="2">
        <v>45741</v>
      </c>
      <c r="L36" t="s">
        <v>34</v>
      </c>
    </row>
    <row r="37" spans="3:12" x14ac:dyDescent="0.2">
      <c r="C37" s="2"/>
      <c r="J37" s="4">
        <v>2950000</v>
      </c>
      <c r="K37" s="2">
        <v>45741</v>
      </c>
      <c r="L37" t="s">
        <v>34</v>
      </c>
    </row>
    <row r="38" spans="3:12" x14ac:dyDescent="0.2">
      <c r="C38" s="2"/>
      <c r="J38" s="4">
        <v>2890000</v>
      </c>
      <c r="K38" s="2">
        <v>45741</v>
      </c>
      <c r="L38" t="s">
        <v>34</v>
      </c>
    </row>
    <row r="39" spans="3:12" x14ac:dyDescent="0.2">
      <c r="C39" s="2"/>
      <c r="J39" s="4">
        <v>942000</v>
      </c>
      <c r="K39" s="2">
        <v>45741</v>
      </c>
      <c r="L39" t="s">
        <v>34</v>
      </c>
    </row>
    <row r="40" spans="3:12" x14ac:dyDescent="0.2">
      <c r="C40" s="2"/>
      <c r="J40" s="4">
        <v>300000</v>
      </c>
      <c r="K40" s="2">
        <v>45743</v>
      </c>
      <c r="L40" t="s">
        <v>34</v>
      </c>
    </row>
    <row r="41" spans="3:12" x14ac:dyDescent="0.2">
      <c r="C41" s="2"/>
      <c r="J41" s="4">
        <v>2700000</v>
      </c>
      <c r="K41" s="2">
        <v>45743</v>
      </c>
      <c r="L41" t="s">
        <v>34</v>
      </c>
    </row>
    <row r="42" spans="3:12" x14ac:dyDescent="0.2">
      <c r="C42" s="2"/>
      <c r="J42" s="4">
        <v>4000000</v>
      </c>
      <c r="K42" s="2">
        <v>45747</v>
      </c>
      <c r="L42" t="s">
        <v>34</v>
      </c>
    </row>
    <row r="43" spans="3:12" x14ac:dyDescent="0.2">
      <c r="C43" s="2"/>
      <c r="J43" s="4">
        <v>376000</v>
      </c>
      <c r="K43" s="2">
        <v>45747</v>
      </c>
      <c r="L43" t="s">
        <v>34</v>
      </c>
    </row>
    <row r="44" spans="3:12" x14ac:dyDescent="0.2">
      <c r="C44" s="2"/>
      <c r="J44" s="4">
        <v>1024000</v>
      </c>
      <c r="K44" s="2">
        <v>45747</v>
      </c>
      <c r="L44" t="s">
        <v>34</v>
      </c>
    </row>
    <row r="45" spans="3:12" x14ac:dyDescent="0.2">
      <c r="C45" s="2"/>
      <c r="J45" s="4">
        <v>7400000</v>
      </c>
      <c r="K45" s="2">
        <v>45748</v>
      </c>
      <c r="L45" t="s">
        <v>34</v>
      </c>
    </row>
    <row r="46" spans="3:12" x14ac:dyDescent="0.2">
      <c r="C46" s="2"/>
      <c r="J46" s="4">
        <v>3000000</v>
      </c>
      <c r="K46" s="2">
        <v>45755</v>
      </c>
      <c r="L46" t="s">
        <v>34</v>
      </c>
    </row>
    <row r="47" spans="3:12" x14ac:dyDescent="0.2">
      <c r="C47" s="2"/>
      <c r="J47" s="4">
        <v>2117940</v>
      </c>
      <c r="K47" s="2">
        <v>45755</v>
      </c>
      <c r="L47" t="s">
        <v>34</v>
      </c>
    </row>
    <row r="48" spans="3:12" x14ac:dyDescent="0.2">
      <c r="C48" s="2"/>
      <c r="J48" s="4">
        <v>1851500</v>
      </c>
      <c r="K48" s="2">
        <v>45755</v>
      </c>
      <c r="L48" t="s">
        <v>34</v>
      </c>
    </row>
    <row r="49" spans="3:12" x14ac:dyDescent="0.2">
      <c r="C49" s="2"/>
      <c r="J49" s="4">
        <v>2594500</v>
      </c>
      <c r="K49" s="2">
        <v>45755</v>
      </c>
      <c r="L49" t="s">
        <v>34</v>
      </c>
    </row>
    <row r="50" spans="3:12" x14ac:dyDescent="0.2">
      <c r="C50" s="2"/>
      <c r="J50" s="4">
        <v>2390770</v>
      </c>
      <c r="K50" s="2">
        <v>45755</v>
      </c>
      <c r="L50" t="s">
        <v>34</v>
      </c>
    </row>
    <row r="51" spans="3:12" x14ac:dyDescent="0.2">
      <c r="C51" s="2"/>
      <c r="J51" s="4">
        <v>1665000</v>
      </c>
      <c r="K51" s="2">
        <v>45755</v>
      </c>
      <c r="L51" t="s">
        <v>34</v>
      </c>
    </row>
    <row r="52" spans="3:12" x14ac:dyDescent="0.2">
      <c r="C52" s="2"/>
      <c r="J52" s="4">
        <v>1417270</v>
      </c>
      <c r="K52" s="2">
        <v>45755</v>
      </c>
      <c r="L52" t="s">
        <v>34</v>
      </c>
    </row>
    <row r="53" spans="3:12" x14ac:dyDescent="0.2">
      <c r="C53" s="2"/>
      <c r="J53" s="4">
        <v>3500000</v>
      </c>
      <c r="K53" s="2">
        <v>45758</v>
      </c>
      <c r="L53" t="s">
        <v>34</v>
      </c>
    </row>
    <row r="54" spans="3:12" x14ac:dyDescent="0.2">
      <c r="C54" s="2"/>
      <c r="J54" s="4">
        <v>4920000</v>
      </c>
      <c r="K54" s="2">
        <v>45761</v>
      </c>
      <c r="L54" t="s">
        <v>34</v>
      </c>
    </row>
    <row r="55" spans="3:12" x14ac:dyDescent="0.2">
      <c r="C55" s="2"/>
      <c r="J55" s="4">
        <v>1509400</v>
      </c>
      <c r="K55" s="2">
        <v>45761</v>
      </c>
      <c r="L55" t="s">
        <v>34</v>
      </c>
    </row>
    <row r="56" spans="3:12" x14ac:dyDescent="0.2">
      <c r="C56" s="2"/>
      <c r="J56" s="4">
        <v>440000</v>
      </c>
      <c r="K56" s="2">
        <v>45762</v>
      </c>
      <c r="L56" t="s">
        <v>34</v>
      </c>
    </row>
    <row r="57" spans="3:12" x14ac:dyDescent="0.2">
      <c r="C57" s="2"/>
      <c r="J57" s="4">
        <v>185000</v>
      </c>
      <c r="K57" s="2">
        <v>45762</v>
      </c>
      <c r="L57" t="s">
        <v>34</v>
      </c>
    </row>
    <row r="58" spans="3:12" x14ac:dyDescent="0.2">
      <c r="C58" s="2"/>
      <c r="J58" s="4">
        <v>2268000</v>
      </c>
      <c r="K58" s="2">
        <v>45762</v>
      </c>
      <c r="L58" t="s">
        <v>34</v>
      </c>
    </row>
    <row r="59" spans="3:12" x14ac:dyDescent="0.2">
      <c r="C59" s="2"/>
      <c r="J59" s="4">
        <v>1620000</v>
      </c>
      <c r="K59" s="2">
        <v>45762</v>
      </c>
      <c r="L59" t="s">
        <v>34</v>
      </c>
    </row>
    <row r="60" spans="3:12" x14ac:dyDescent="0.2">
      <c r="C60" s="2"/>
      <c r="J60" s="4">
        <v>1972000</v>
      </c>
      <c r="K60" s="2">
        <v>45762</v>
      </c>
      <c r="L60" t="s">
        <v>34</v>
      </c>
    </row>
    <row r="61" spans="3:12" x14ac:dyDescent="0.2">
      <c r="C61" s="2"/>
      <c r="J61" s="4">
        <v>2512000</v>
      </c>
      <c r="K61" s="2">
        <v>45762</v>
      </c>
      <c r="L61" t="s">
        <v>34</v>
      </c>
    </row>
    <row r="62" spans="3:12" x14ac:dyDescent="0.2">
      <c r="C62" s="2"/>
      <c r="J62" s="4">
        <v>364000</v>
      </c>
      <c r="K62" s="2">
        <v>45762</v>
      </c>
      <c r="L62" t="s">
        <v>34</v>
      </c>
    </row>
    <row r="63" spans="3:12" x14ac:dyDescent="0.2">
      <c r="C63" s="2"/>
      <c r="J63" s="4">
        <v>568300</v>
      </c>
      <c r="K63" s="2">
        <v>45762</v>
      </c>
      <c r="L63" t="s">
        <v>34</v>
      </c>
    </row>
    <row r="64" spans="3:12" x14ac:dyDescent="0.2">
      <c r="J64" s="4">
        <v>2000100</v>
      </c>
      <c r="K64" s="2">
        <v>45762</v>
      </c>
      <c r="L64" t="s">
        <v>34</v>
      </c>
    </row>
    <row r="65" spans="9:13" x14ac:dyDescent="0.2">
      <c r="J65" s="4">
        <v>2518600</v>
      </c>
      <c r="K65" s="2">
        <v>45763</v>
      </c>
      <c r="L65" t="s">
        <v>34</v>
      </c>
    </row>
    <row r="66" spans="9:13" x14ac:dyDescent="0.2">
      <c r="J66" s="4">
        <v>3500000</v>
      </c>
      <c r="K66" s="2">
        <v>45763</v>
      </c>
      <c r="L66" t="s">
        <v>34</v>
      </c>
    </row>
    <row r="67" spans="9:13" x14ac:dyDescent="0.2">
      <c r="J67" s="4">
        <v>1116000</v>
      </c>
      <c r="K67" s="2">
        <v>45763</v>
      </c>
      <c r="L67" t="s">
        <v>34</v>
      </c>
    </row>
    <row r="68" spans="9:13" x14ac:dyDescent="0.2">
      <c r="I68" s="23">
        <v>6948</v>
      </c>
      <c r="J68" s="4">
        <v>1740000</v>
      </c>
      <c r="K68" s="2">
        <v>45756</v>
      </c>
      <c r="L68" t="s">
        <v>34</v>
      </c>
    </row>
    <row r="69" spans="9:13" x14ac:dyDescent="0.2">
      <c r="I69">
        <v>6793</v>
      </c>
      <c r="J69" s="4">
        <v>1200000</v>
      </c>
      <c r="K69" s="2">
        <v>45756</v>
      </c>
      <c r="L69" t="s">
        <v>34</v>
      </c>
    </row>
    <row r="70" spans="9:13" x14ac:dyDescent="0.2">
      <c r="I70">
        <v>5501</v>
      </c>
      <c r="J70" s="4">
        <v>170000</v>
      </c>
      <c r="K70" s="2">
        <v>45762</v>
      </c>
      <c r="L70" t="s">
        <v>34</v>
      </c>
      <c r="M70" t="s">
        <v>48</v>
      </c>
    </row>
    <row r="71" spans="9:13" x14ac:dyDescent="0.2">
      <c r="J71" s="4"/>
      <c r="K71" s="2"/>
    </row>
    <row r="72" spans="9:13" x14ac:dyDescent="0.2">
      <c r="J72" s="4"/>
      <c r="K72" s="2"/>
    </row>
    <row r="73" spans="9:13" x14ac:dyDescent="0.2">
      <c r="J73" s="4"/>
      <c r="K73" s="2"/>
    </row>
    <row r="74" spans="9:13" x14ac:dyDescent="0.2">
      <c r="J74" s="4"/>
      <c r="K74" s="2"/>
    </row>
    <row r="75" spans="9:13" x14ac:dyDescent="0.2">
      <c r="J75" s="4"/>
      <c r="K75" s="2"/>
    </row>
    <row r="76" spans="9:13" x14ac:dyDescent="0.2">
      <c r="J76" s="4"/>
      <c r="K76" s="2"/>
    </row>
    <row r="77" spans="9:13" x14ac:dyDescent="0.2">
      <c r="K77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zoomScale="80" zoomScaleNormal="80" workbookViewId="0">
      <selection activeCell="G13" sqref="G13:G17"/>
    </sheetView>
  </sheetViews>
  <sheetFormatPr baseColWidth="10" defaultRowHeight="12.75" x14ac:dyDescent="0.2"/>
  <cols>
    <col min="1" max="1" width="39.140625" bestFit="1" customWidth="1"/>
    <col min="2" max="2" width="21.42578125" bestFit="1" customWidth="1"/>
    <col min="3" max="3" width="7.140625" bestFit="1" customWidth="1"/>
    <col min="4" max="4" width="17.140625" bestFit="1" customWidth="1"/>
    <col min="5" max="5" width="11.28515625" bestFit="1" customWidth="1"/>
    <col min="6" max="6" width="8.85546875" bestFit="1" customWidth="1"/>
    <col min="7" max="7" width="11.28515625" bestFit="1" customWidth="1"/>
    <col min="8" max="8" width="9.140625" bestFit="1" customWidth="1"/>
    <col min="9" max="9" width="1.85546875" customWidth="1"/>
    <col min="10" max="10" width="11.28515625" bestFit="1" customWidth="1"/>
    <col min="11" max="11" width="7.140625" bestFit="1" customWidth="1"/>
  </cols>
  <sheetData>
    <row r="1" spans="1:11" x14ac:dyDescent="0.2">
      <c r="A1" s="1" t="s">
        <v>23</v>
      </c>
    </row>
    <row r="3" spans="1:11" x14ac:dyDescent="0.2">
      <c r="B3" s="8" t="s">
        <v>10</v>
      </c>
    </row>
    <row r="4" spans="1:11" ht="13.5" thickBot="1" x14ac:dyDescent="0.25">
      <c r="D4" s="6">
        <f>+SUM(D7:D8)</f>
        <v>20020500</v>
      </c>
      <c r="E4" s="6">
        <f>+SUM(E7:E8)</f>
        <v>20020500</v>
      </c>
      <c r="F4" s="6">
        <f>+SUM(F7:F8)</f>
        <v>0</v>
      </c>
      <c r="G4" s="6">
        <f>+SUM(G7:G8)</f>
        <v>19889000</v>
      </c>
      <c r="H4" s="6">
        <f>+SUM(H7:H8)</f>
        <v>-131500</v>
      </c>
    </row>
    <row r="5" spans="1:11" ht="4.9000000000000004" customHeight="1" x14ac:dyDescent="0.2"/>
    <row r="6" spans="1:11" ht="13.5" thickBot="1" x14ac:dyDescent="0.25">
      <c r="C6" s="7" t="s">
        <v>0</v>
      </c>
      <c r="D6" s="7" t="s">
        <v>12</v>
      </c>
      <c r="E6" s="7" t="s">
        <v>3</v>
      </c>
      <c r="F6" s="7" t="s">
        <v>2</v>
      </c>
      <c r="G6" s="7" t="s">
        <v>1</v>
      </c>
      <c r="H6" s="7" t="s">
        <v>4</v>
      </c>
    </row>
    <row r="7" spans="1:11" x14ac:dyDescent="0.2">
      <c r="C7" s="2">
        <v>45688</v>
      </c>
      <c r="D7" s="3">
        <f>+G10</f>
        <v>20020500</v>
      </c>
      <c r="E7" s="3">
        <f>+D7</f>
        <v>20020500</v>
      </c>
      <c r="F7">
        <v>0</v>
      </c>
      <c r="G7" s="3">
        <f>+J10</f>
        <v>19889000</v>
      </c>
      <c r="H7" s="4">
        <f>+G7-E7</f>
        <v>-131500</v>
      </c>
    </row>
    <row r="10" spans="1:11" ht="13.5" thickBot="1" x14ac:dyDescent="0.25">
      <c r="B10" s="8" t="s">
        <v>11</v>
      </c>
      <c r="G10" s="6">
        <f>+SUM(G13:G40)</f>
        <v>20020500</v>
      </c>
      <c r="J10" s="6">
        <f>+SUM(J13:J55)</f>
        <v>19889000</v>
      </c>
    </row>
    <row r="11" spans="1:11" ht="10.15" customHeight="1" x14ac:dyDescent="0.2"/>
    <row r="12" spans="1:11" ht="13.5" thickBot="1" x14ac:dyDescent="0.25">
      <c r="C12" s="7" t="s">
        <v>0</v>
      </c>
      <c r="D12" s="7" t="s">
        <v>5</v>
      </c>
      <c r="E12" s="7" t="s">
        <v>20</v>
      </c>
      <c r="F12" s="7" t="s">
        <v>7</v>
      </c>
      <c r="G12" s="7" t="s">
        <v>8</v>
      </c>
      <c r="H12" s="7" t="s">
        <v>9</v>
      </c>
      <c r="J12" s="7" t="s">
        <v>17</v>
      </c>
      <c r="K12" s="7" t="s">
        <v>0</v>
      </c>
    </row>
    <row r="13" spans="1:11" x14ac:dyDescent="0.2">
      <c r="C13" s="2">
        <v>45688</v>
      </c>
      <c r="D13" t="s">
        <v>19</v>
      </c>
      <c r="E13" s="3">
        <v>85</v>
      </c>
      <c r="F13" s="3">
        <v>52800</v>
      </c>
      <c r="G13" s="5">
        <f>+F13*E13</f>
        <v>4488000</v>
      </c>
      <c r="J13" s="13">
        <v>6600000</v>
      </c>
      <c r="K13" s="2"/>
    </row>
    <row r="14" spans="1:11" x14ac:dyDescent="0.2">
      <c r="C14" s="2">
        <v>45688</v>
      </c>
      <c r="D14" t="s">
        <v>21</v>
      </c>
      <c r="E14" s="3">
        <v>245</v>
      </c>
      <c r="F14" s="3">
        <v>28500</v>
      </c>
      <c r="G14" s="5">
        <f t="shared" ref="G14:G15" si="0">+F14*E14</f>
        <v>6982500</v>
      </c>
      <c r="J14" s="13">
        <v>3518500</v>
      </c>
      <c r="K14" s="2">
        <v>45688</v>
      </c>
    </row>
    <row r="15" spans="1:11" x14ac:dyDescent="0.2">
      <c r="C15" s="2">
        <v>45688</v>
      </c>
      <c r="D15" t="s">
        <v>22</v>
      </c>
      <c r="E15" s="3">
        <v>300</v>
      </c>
      <c r="F15" s="3">
        <v>28500</v>
      </c>
      <c r="G15" s="5">
        <f t="shared" si="0"/>
        <v>8550000</v>
      </c>
      <c r="J15" s="13">
        <v>3470500</v>
      </c>
      <c r="K15" s="2">
        <v>45688</v>
      </c>
    </row>
    <row r="16" spans="1:11" x14ac:dyDescent="0.2">
      <c r="C16" s="2"/>
      <c r="E16" s="3"/>
      <c r="F16" s="3"/>
      <c r="G16" s="5"/>
      <c r="J16" s="13">
        <v>1300000</v>
      </c>
      <c r="K16" s="2">
        <v>45688</v>
      </c>
    </row>
    <row r="17" spans="3:11" x14ac:dyDescent="0.2">
      <c r="C17" s="2"/>
      <c r="E17" s="3"/>
      <c r="F17" s="3"/>
      <c r="G17" s="5"/>
      <c r="J17" s="4">
        <v>5000000</v>
      </c>
      <c r="K17" s="2">
        <v>45691</v>
      </c>
    </row>
    <row r="18" spans="3:11" x14ac:dyDescent="0.2">
      <c r="C18" s="2"/>
      <c r="E18" s="3"/>
      <c r="F18" s="3"/>
      <c r="G18" s="5"/>
      <c r="J18" s="4"/>
      <c r="K18" s="2"/>
    </row>
    <row r="19" spans="3:11" x14ac:dyDescent="0.2">
      <c r="C19" s="2"/>
      <c r="E19" s="3"/>
      <c r="F19" s="3"/>
      <c r="G19" s="5"/>
      <c r="J19" s="4"/>
      <c r="K19" s="2"/>
    </row>
    <row r="20" spans="3:11" x14ac:dyDescent="0.2">
      <c r="C20" s="2"/>
      <c r="E20" s="3"/>
      <c r="F20" s="3"/>
      <c r="G20" s="5"/>
      <c r="J20" s="4"/>
      <c r="K20" s="2"/>
    </row>
    <row r="21" spans="3:11" x14ac:dyDescent="0.2">
      <c r="C21" s="2"/>
      <c r="J21" s="4"/>
      <c r="K21" s="2"/>
    </row>
    <row r="22" spans="3:11" x14ac:dyDescent="0.2">
      <c r="C22" s="2"/>
      <c r="J22" s="4"/>
      <c r="K22" s="2"/>
    </row>
    <row r="23" spans="3:11" x14ac:dyDescent="0.2">
      <c r="C23" s="2"/>
      <c r="J23" s="4"/>
      <c r="K23" s="2"/>
    </row>
    <row r="24" spans="3:11" x14ac:dyDescent="0.2">
      <c r="C24" s="2"/>
      <c r="J24" s="4"/>
      <c r="K24" s="2"/>
    </row>
    <row r="25" spans="3:11" x14ac:dyDescent="0.2">
      <c r="C25" s="2"/>
      <c r="J25" s="4"/>
      <c r="K25" s="2"/>
    </row>
    <row r="26" spans="3:11" x14ac:dyDescent="0.2">
      <c r="C26" s="2"/>
      <c r="J26" s="4"/>
      <c r="K26" s="2"/>
    </row>
    <row r="27" spans="3:11" x14ac:dyDescent="0.2">
      <c r="C27" s="2"/>
      <c r="J27" s="4"/>
      <c r="K27" s="2"/>
    </row>
    <row r="28" spans="3:11" x14ac:dyDescent="0.2">
      <c r="C28" s="2"/>
      <c r="J28" s="4"/>
      <c r="K28" s="2"/>
    </row>
    <row r="29" spans="3:11" x14ac:dyDescent="0.2">
      <c r="C29" s="2"/>
      <c r="J29" s="4"/>
      <c r="K29" s="2"/>
    </row>
    <row r="30" spans="3:11" x14ac:dyDescent="0.2">
      <c r="C30" s="2"/>
      <c r="J30" s="4"/>
      <c r="K30" s="2"/>
    </row>
    <row r="31" spans="3:11" x14ac:dyDescent="0.2">
      <c r="C31" s="2"/>
      <c r="J31" s="4"/>
      <c r="K31" s="2"/>
    </row>
    <row r="32" spans="3:11" x14ac:dyDescent="0.2">
      <c r="C32" s="2"/>
      <c r="J32" s="4"/>
      <c r="K32" s="2"/>
    </row>
    <row r="33" spans="3:11" x14ac:dyDescent="0.2">
      <c r="C33" s="2"/>
      <c r="J33" s="4"/>
      <c r="K33" s="2"/>
    </row>
    <row r="34" spans="3:11" x14ac:dyDescent="0.2">
      <c r="C34" s="2"/>
      <c r="J34" s="4"/>
      <c r="K34" s="2"/>
    </row>
    <row r="35" spans="3:11" x14ac:dyDescent="0.2">
      <c r="C35" s="2"/>
      <c r="J35" s="4"/>
      <c r="K35" s="2"/>
    </row>
    <row r="36" spans="3:11" x14ac:dyDescent="0.2">
      <c r="C36" s="2"/>
      <c r="J36" s="4"/>
      <c r="K36" s="2"/>
    </row>
    <row r="37" spans="3:11" x14ac:dyDescent="0.2">
      <c r="C37" s="2"/>
      <c r="J37" s="4"/>
      <c r="K37" s="2"/>
    </row>
    <row r="38" spans="3:11" x14ac:dyDescent="0.2">
      <c r="C38" s="2"/>
      <c r="J38" s="4"/>
      <c r="K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ctas ctes</vt:lpstr>
      <vt:lpstr>Especial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Cruz</dc:creator>
  <cp:lastModifiedBy>Omeñuk Pablo</cp:lastModifiedBy>
  <dcterms:created xsi:type="dcterms:W3CDTF">2024-04-01T12:27:28Z</dcterms:created>
  <dcterms:modified xsi:type="dcterms:W3CDTF">2025-04-21T21:10:41Z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2024-04-01T12:33:05Z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ca5920f3-72d2-48ff-8420-f2ae8710cf56</vt:lpwstr>
  </property>
  <property fmtid="{D5CDD505-2E9C-101B-9397-08002B2CF9AE}" pid="7" name="MSIP_Label_defa4170-0d19-0005-0004-bc88714345d2_ActionId">
    <vt:lpwstr>98efe41e-97a3-4ef7-b2be-259269fad713</vt:lpwstr>
  </property>
  <property fmtid="{D5CDD505-2E9C-101B-9397-08002B2CF9AE}" pid="8" name="MSIP_Label_defa4170-0d19-0005-0004-bc88714345d2_ContentBits">
    <vt:lpwstr>0</vt:lpwstr>
  </property>
</Properties>
</file>