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o\OneDrive\Escritorio\"/>
    </mc:Choice>
  </mc:AlternateContent>
  <xr:revisionPtr revIDLastSave="0" documentId="13_ncr:1_{81303573-C2E5-41E2-ABA7-B19353A93FB1}" xr6:coauthVersionLast="47" xr6:coauthVersionMax="47" xr10:uidLastSave="{00000000-0000-0000-0000-000000000000}"/>
  <bookViews>
    <workbookView xWindow="-120" yWindow="-120" windowWidth="29040" windowHeight="15720" xr2:uid="{872D58DE-03FC-4065-A53C-1D0F4189229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D59" i="1"/>
  <c r="D60" i="1"/>
  <c r="D61" i="1"/>
  <c r="D62" i="1"/>
  <c r="D63" i="1"/>
  <c r="D64" i="1"/>
  <c r="D65" i="1"/>
  <c r="D66" i="1"/>
  <c r="D67" i="1"/>
  <c r="D57" i="1"/>
  <c r="E57" i="1" s="1"/>
  <c r="E40" i="1"/>
  <c r="E41" i="1"/>
  <c r="E42" i="1"/>
  <c r="E43" i="1"/>
  <c r="E44" i="1"/>
  <c r="E45" i="1"/>
  <c r="E46" i="1"/>
  <c r="E47" i="1"/>
  <c r="E48" i="1"/>
  <c r="E49" i="1"/>
  <c r="E50" i="1"/>
  <c r="D51" i="1"/>
  <c r="D27" i="1"/>
  <c r="E21" i="1" s="1"/>
  <c r="F21" i="1" s="1"/>
  <c r="F8" i="1"/>
  <c r="F9" i="1"/>
  <c r="F10" i="1"/>
  <c r="F11" i="1"/>
  <c r="F12" i="1"/>
  <c r="F13" i="1"/>
  <c r="D68" i="1" l="1"/>
  <c r="E51" i="1"/>
  <c r="E24" i="1"/>
  <c r="E26" i="1"/>
  <c r="E22" i="1"/>
  <c r="F22" i="1" s="1"/>
  <c r="E25" i="1"/>
  <c r="E23" i="1"/>
  <c r="E27" i="1"/>
  <c r="E58" i="1"/>
  <c r="E59" i="1" s="1"/>
  <c r="E60" i="1" s="1"/>
  <c r="E61" i="1" s="1"/>
  <c r="E62" i="1" s="1"/>
  <c r="E63" i="1" s="1"/>
  <c r="E64" i="1" s="1"/>
  <c r="E65" i="1" s="1"/>
  <c r="E66" i="1" s="1"/>
  <c r="E67" i="1" s="1"/>
  <c r="F23" i="1" l="1"/>
  <c r="F24" i="1" s="1"/>
  <c r="F25" i="1" s="1"/>
  <c r="F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Mateo</author>
  </authors>
  <commentList>
    <comment ref="K7" authorId="0" shapeId="0" xr:uid="{2E5B5F8F-0B37-44C4-849C-B7C94A4A4129}">
      <text>
        <r>
          <rPr>
            <b/>
            <sz val="9"/>
            <color indexed="81"/>
            <rFont val="Tahoma"/>
            <family val="2"/>
          </rPr>
          <t>Mateo:</t>
        </r>
        <r>
          <rPr>
            <sz val="9"/>
            <color indexed="81"/>
            <rFont val="Tahoma"/>
            <family val="2"/>
          </rPr>
          <t xml:space="preserve">
Tenemos que ajustar los limites y porcentajes para que este bien proporcionado el grafico, ademas de en diseno rapido poner el diseno 5, el diagrama se hace seleccionando las tablas marcadas con amarillo</t>
        </r>
      </text>
    </comment>
    <comment ref="E20" authorId="0" shapeId="0" xr:uid="{5AC07386-FF22-4F60-9B0D-166EBC8A5F59}">
      <text>
        <r>
          <rPr>
            <b/>
            <sz val="9"/>
            <color indexed="81"/>
            <rFont val="Tahoma"/>
            <family val="2"/>
          </rPr>
          <t>Mateo:</t>
        </r>
        <r>
          <rPr>
            <sz val="9"/>
            <color indexed="81"/>
            <rFont val="Tahoma"/>
            <family val="2"/>
          </rPr>
          <t xml:space="preserve">
Esto dice la ocurrencia con la cual pasa cada defecto en la empresa</t>
        </r>
      </text>
    </comment>
    <comment ref="F20" authorId="0" shapeId="0" xr:uid="{C8FB4A2E-2664-4EFE-A4BA-B399BD77FAB9}">
      <text>
        <r>
          <rPr>
            <b/>
            <sz val="9"/>
            <color indexed="81"/>
            <rFont val="Tahoma"/>
            <family val="2"/>
          </rPr>
          <t>Mateo:</t>
        </r>
        <r>
          <rPr>
            <sz val="9"/>
            <color indexed="81"/>
            <rFont val="Tahoma"/>
            <family val="2"/>
          </rPr>
          <t xml:space="preserve">
Esto nos dice que impacto causaria si eliminamos el defecto o los defectos
</t>
        </r>
      </text>
    </comment>
  </commentList>
</comments>
</file>

<file path=xl/sharedStrings.xml><?xml version="1.0" encoding="utf-8"?>
<sst xmlns="http://schemas.openxmlformats.org/spreadsheetml/2006/main" count="75" uniqueCount="49">
  <si>
    <t>Tipo de  Defecto</t>
  </si>
  <si>
    <t>Frecuencia</t>
  </si>
  <si>
    <t>Costo por  defecto</t>
  </si>
  <si>
    <t>Botella quebrada</t>
  </si>
  <si>
    <t>Tapa</t>
  </si>
  <si>
    <t>Etiqueta</t>
  </si>
  <si>
    <t>Contraetiqueta</t>
  </si>
  <si>
    <t>Botella  mal cerrada</t>
  </si>
  <si>
    <t>Otros</t>
  </si>
  <si>
    <t>Total</t>
  </si>
  <si>
    <t>Costo Total de Tratamiento</t>
  </si>
  <si>
    <t>%</t>
  </si>
  <si>
    <t>Siguiendo la metodologoa de las 7Hs de Pareto</t>
  </si>
  <si>
    <t>% acum</t>
  </si>
  <si>
    <t>Tabla para Pareto</t>
  </si>
  <si>
    <t>Las tablas resaltadas</t>
  </si>
  <si>
    <t>Son las que se necesi</t>
  </si>
  <si>
    <t>tan para hacer el pareto</t>
  </si>
  <si>
    <t>Diagrama de Pareto</t>
  </si>
  <si>
    <t>Linea</t>
  </si>
  <si>
    <t>No. De Fallas</t>
  </si>
  <si>
    <t>Tiempo Promedio de Falla</t>
  </si>
  <si>
    <t>Tiempo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</si>
  <si>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</si>
  <si>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</si>
  <si>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</si>
  <si>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</si>
  <si>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</si>
  <si>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</si>
  <si>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</si>
  <si>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</si>
  <si>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</si>
  <si>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</si>
  <si>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</si>
  <si>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2. Con el propósito de enfocar mejor los esfuerzos del área de mantenimiento se analiza el tiempo muerto </t>
  </si>
  <si>
    <t xml:space="preserve">por fallas del equipo de impresión en 11 líneas de producción en una empresa de manufactura. </t>
  </si>
  <si>
    <t xml:space="preserve">Los datos se obtuvieron durante cuatro meses y hubo un total de cien fallas  </t>
  </si>
  <si>
    <t>la información se presenta en la siguiente tabla:</t>
  </si>
  <si>
    <t xml:space="preserve"> Esto daría una visión más real del impacto económico de las fallas y ayudaría a priorizar mejor los esfuerzos de mantenimiento.</t>
  </si>
  <si>
    <t>b) Suponiendo que se tuvieron los costos por hora de reparación de cada línea, afectaría el análisis de Pareto? Sería necesario realizarlo otra vez ¿?</t>
  </si>
  <si>
    <t>Sí, los costos por hora afectarían el análisis de Pareto. Sería necesario rehacerlo, pero esta vez tomando como base el costo total de cada línea en lugar del tiempo total.</t>
  </si>
  <si>
    <t>Maquinaria</t>
  </si>
  <si>
    <t>Mano de Obra</t>
  </si>
  <si>
    <t>Medicion</t>
  </si>
  <si>
    <t>Medio Ambiente</t>
  </si>
  <si>
    <t>Metodo</t>
  </si>
  <si>
    <t xml:space="preserve"> Material</t>
  </si>
  <si>
    <t>Mal funcionamiento</t>
  </si>
  <si>
    <t>Falta de Supervicion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</si>
</sst>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/>
    <xf numFmtId="43" fontId="3" fillId="0" borderId="4" xfId="1" applyFont="1" applyBorder="1" applyAlignment="1">
      <alignment horizontal="center" vertical="center" wrapText="1"/>
    </xf>
    <xf numFmtId="43" fontId="3" fillId="0" borderId="7" xfId="1" applyFont="1" applyBorder="1" applyAlignment="1">
      <alignment horizontal="center" vertical="center" wrapText="1"/>
    </xf>
    <xf numFmtId="43" fontId="0" fillId="0" borderId="5" xfId="1" applyFont="1" applyBorder="1"/>
    <xf numFmtId="0" fontId="4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right" vertical="center" wrapText="1"/>
    </xf>
    <xf numFmtId="43" fontId="0" fillId="2" borderId="1" xfId="1" applyFont="1" applyFill="1" applyBorder="1" applyAlignment="1">
      <alignment wrapText="1"/>
    </xf>
    <xf numFmtId="10" fontId="0" fillId="0" borderId="1" xfId="2" applyNumberFormat="1" applyFont="1" applyBorder="1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43" fontId="0" fillId="2" borderId="10" xfId="1" applyFont="1" applyFill="1" applyBorder="1" applyAlignment="1">
      <alignment wrapText="1"/>
    </xf>
    <xf numFmtId="43" fontId="0" fillId="2" borderId="11" xfId="1" applyFont="1" applyFill="1" applyBorder="1" applyAlignment="1">
      <alignment wrapText="1"/>
    </xf>
    <xf numFmtId="43" fontId="0" fillId="2" borderId="12" xfId="1" applyFont="1" applyFill="1" applyBorder="1" applyAlignment="1">
      <alignment wrapText="1"/>
    </xf>
    <xf numFmtId="0" fontId="2" fillId="2" borderId="2" xfId="0" applyFont="1" applyFill="1" applyBorder="1"/>
    <xf numFmtId="10" fontId="0" fillId="2" borderId="13" xfId="0" applyNumberFormat="1" applyFill="1" applyBorder="1"/>
    <xf numFmtId="10" fontId="0" fillId="2" borderId="14" xfId="0" applyNumberFormat="1" applyFill="1" applyBorder="1"/>
    <xf numFmtId="10" fontId="0" fillId="2" borderId="15" xfId="0" applyNumberFormat="1" applyFill="1" applyBorder="1"/>
    <xf numFmtId="10" fontId="0" fillId="0" borderId="10" xfId="2" applyNumberFormat="1" applyFont="1" applyBorder="1"/>
    <xf numFmtId="10" fontId="0" fillId="0" borderId="11" xfId="2" applyNumberFormat="1" applyFont="1" applyBorder="1"/>
    <xf numFmtId="10" fontId="0" fillId="0" borderId="12" xfId="2" applyNumberFormat="1" applyFont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1" xfId="0" applyBorder="1"/>
    <xf numFmtId="10" fontId="0" fillId="0" borderId="1" xfId="0" applyNumberFormat="1" applyBorder="1"/>
    <xf numFmtId="0" fontId="2" fillId="4" borderId="1" xfId="0" applyFont="1" applyFill="1" applyBorder="1"/>
    <xf numFmtId="0" fontId="9" fillId="5" borderId="16" xfId="0" applyFont="1" applyFill="1" applyBorder="1" applyAlignment="1">
      <alignment vertical="center"/>
    </xf>
    <xf numFmtId="0" fontId="8" fillId="5" borderId="17" xfId="0" applyFont="1" applyFill="1" applyBorder="1"/>
    <xf numFmtId="0" fontId="8" fillId="5" borderId="19" xfId="0" applyFont="1" applyFill="1" applyBorder="1"/>
    <xf numFmtId="0" fontId="8" fillId="5" borderId="0" xfId="0" applyFont="1" applyFill="1"/>
    <xf numFmtId="0" fontId="8" fillId="5" borderId="9" xfId="0" applyFont="1" applyFill="1" applyBorder="1"/>
    <xf numFmtId="0" fontId="8" fillId="5" borderId="7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0" xfId="0" applyFill="1"/>
    <xf numFmtId="0" fontId="0" fillId="5" borderId="20" xfId="0" applyFill="1" applyBorder="1"/>
    <xf numFmtId="0" fontId="0" fillId="5" borderId="7" xfId="0" applyFill="1" applyBorder="1"/>
    <xf numFmtId="0" fontId="0" fillId="5" borderId="4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US"/>
              <a:t>Diagrama de Pareto de Defecto</a:t>
            </a:r>
          </a:p>
        </c:rich>
      </c:tx>
      <c:layout>
        <c:manualLayout>
          <c:xMode val="edge"/>
          <c:yMode val="edge"/>
          <c:x val="0.29581635574423293"/>
          <c:y val="1.9047619047619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Hoja1!$D$20</c:f>
              <c:strCache>
                <c:ptCount val="1"/>
                <c:pt idx="0">
                  <c:v>Costo Total de Tratamiento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Hoja1!$C$21:$C$26</c:f>
              <c:strCache>
                <c:ptCount val="6"/>
                <c:pt idx="0">
                  <c:v>Botella  mal cerrada</c:v>
                </c:pt>
                <c:pt idx="1">
                  <c:v>Etiqueta</c:v>
                </c:pt>
                <c:pt idx="2">
                  <c:v>Tapa</c:v>
                </c:pt>
                <c:pt idx="3">
                  <c:v>Botella quebrada</c:v>
                </c:pt>
                <c:pt idx="4">
                  <c:v>Contraetiqueta</c:v>
                </c:pt>
                <c:pt idx="5">
                  <c:v>Otros</c:v>
                </c:pt>
              </c:strCache>
            </c:strRef>
          </c:cat>
          <c:val>
            <c:numRef>
              <c:f>Hoja1!$D$21:$D$26</c:f>
              <c:numCache>
                <c:formatCode>_(* #,##0.00_);_(* \(#,##0.00\);_(* "-"??_);_(@_)</c:formatCode>
                <c:ptCount val="6"/>
                <c:pt idx="0">
                  <c:v>16560</c:v>
                </c:pt>
                <c:pt idx="1">
                  <c:v>14656</c:v>
                </c:pt>
                <c:pt idx="2">
                  <c:v>8580</c:v>
                </c:pt>
                <c:pt idx="3">
                  <c:v>8040</c:v>
                </c:pt>
                <c:pt idx="4">
                  <c:v>2980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8-47EF-AF46-9521891036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1835917008"/>
        <c:axId val="1835909328"/>
      </c:barChart>
      <c:lineChart>
        <c:grouping val="standard"/>
        <c:varyColors val="0"/>
        <c:ser>
          <c:idx val="1"/>
          <c:order val="1"/>
          <c:tx>
            <c:strRef>
              <c:f>Hoja1!$F$20</c:f>
              <c:strCache>
                <c:ptCount val="1"/>
                <c:pt idx="0">
                  <c:v>% acum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Hoja1!$C$21:$C$26</c:f>
              <c:strCache>
                <c:ptCount val="6"/>
                <c:pt idx="0">
                  <c:v>Botella  mal cerrada</c:v>
                </c:pt>
                <c:pt idx="1">
                  <c:v>Etiqueta</c:v>
                </c:pt>
                <c:pt idx="2">
                  <c:v>Tapa</c:v>
                </c:pt>
                <c:pt idx="3">
                  <c:v>Botella quebrada</c:v>
                </c:pt>
                <c:pt idx="4">
                  <c:v>Contraetiqueta</c:v>
                </c:pt>
                <c:pt idx="5">
                  <c:v>Otros</c:v>
                </c:pt>
              </c:strCache>
            </c:strRef>
          </c:cat>
          <c:val>
            <c:numRef>
              <c:f>Hoja1!$F$21:$F$26</c:f>
              <c:numCache>
                <c:formatCode>0.00%</c:formatCode>
                <c:ptCount val="6"/>
                <c:pt idx="0">
                  <c:v>0.32245501986135994</c:v>
                </c:pt>
                <c:pt idx="1">
                  <c:v>0.60783550120725915</c:v>
                </c:pt>
                <c:pt idx="2">
                  <c:v>0.77490458758470293</c:v>
                </c:pt>
                <c:pt idx="3">
                  <c:v>0.93145883635797189</c:v>
                </c:pt>
                <c:pt idx="4">
                  <c:v>0.98948516239582529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8-47EF-AF46-9521891036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5914608"/>
        <c:axId val="1835928048"/>
      </c:lineChart>
      <c:catAx>
        <c:axId val="183591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835909328"/>
        <c:crosses val="autoZero"/>
        <c:auto val="1"/>
        <c:lblAlgn val="ctr"/>
        <c:lblOffset val="100"/>
        <c:noMultiLvlLbl val="0"/>
      </c:catAx>
      <c:valAx>
        <c:axId val="1835909328"/>
        <c:scaling>
          <c:orientation val="minMax"/>
          <c:max val="513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Costos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_-[$Bs-400A]* #,##0.00_-;\-[$Bs-400A]* #,##0.00_-;_-[$Bs-400A]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835917008"/>
        <c:crosses val="autoZero"/>
        <c:crossBetween val="between"/>
      </c:valAx>
      <c:valAx>
        <c:axId val="1835928048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835914608"/>
        <c:crosses val="max"/>
        <c:crossBetween val="between"/>
      </c:valAx>
      <c:catAx>
        <c:axId val="183591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592804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Diagrama de Pareto</a:t>
            </a:r>
            <a:r>
              <a:rPr lang="es-US" baseline="0"/>
              <a:t> Fallas Por Equipo de Impresion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Hoja1!$C$56</c:f>
              <c:strCache>
                <c:ptCount val="1"/>
                <c:pt idx="0">
                  <c:v>Tiempo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Hoja1!$B$57:$B$67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Hoja1!$C$57:$C$67</c:f>
              <c:numCache>
                <c:formatCode>General</c:formatCode>
                <c:ptCount val="11"/>
                <c:pt idx="0">
                  <c:v>812</c:v>
                </c:pt>
                <c:pt idx="1">
                  <c:v>561</c:v>
                </c:pt>
                <c:pt idx="2">
                  <c:v>429</c:v>
                </c:pt>
                <c:pt idx="3">
                  <c:v>416</c:v>
                </c:pt>
                <c:pt idx="4">
                  <c:v>407</c:v>
                </c:pt>
                <c:pt idx="5">
                  <c:v>265</c:v>
                </c:pt>
                <c:pt idx="6">
                  <c:v>165</c:v>
                </c:pt>
                <c:pt idx="7">
                  <c:v>156</c:v>
                </c:pt>
                <c:pt idx="8">
                  <c:v>66</c:v>
                </c:pt>
                <c:pt idx="9">
                  <c:v>36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0-40C5-B3DC-3953EDE0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36727888"/>
        <c:axId val="836721168"/>
      </c:barChart>
      <c:lineChart>
        <c:grouping val="standard"/>
        <c:varyColors val="0"/>
        <c:ser>
          <c:idx val="1"/>
          <c:order val="1"/>
          <c:tx>
            <c:strRef>
              <c:f>Hoja1!$E$56</c:f>
              <c:strCache>
                <c:ptCount val="1"/>
                <c:pt idx="0">
                  <c:v>% acum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Hoja1!$B$57:$B$67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Hoja1!$E$57:$E$67</c:f>
              <c:numCache>
                <c:formatCode>0.00%</c:formatCode>
                <c:ptCount val="11"/>
                <c:pt idx="0">
                  <c:v>0.24289560275201916</c:v>
                </c:pt>
                <c:pt idx="1">
                  <c:v>0.41070894406221958</c:v>
                </c:pt>
                <c:pt idx="2">
                  <c:v>0.53903679329943166</c:v>
                </c:pt>
                <c:pt idx="3">
                  <c:v>0.66347591983248577</c:v>
                </c:pt>
                <c:pt idx="4">
                  <c:v>0.78522285372419975</c:v>
                </c:pt>
                <c:pt idx="5">
                  <c:v>0.86449297038588091</c:v>
                </c:pt>
                <c:pt idx="6">
                  <c:v>0.91384983547711629</c:v>
                </c:pt>
                <c:pt idx="7">
                  <c:v>0.96051450792701165</c:v>
                </c:pt>
                <c:pt idx="8">
                  <c:v>0.98025725396350583</c:v>
                </c:pt>
                <c:pt idx="9">
                  <c:v>0.99102602452886623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0-40C5-B3DC-3953EDE0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724528"/>
        <c:axId val="836708208"/>
      </c:lineChart>
      <c:catAx>
        <c:axId val="836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36721168"/>
        <c:crosses val="autoZero"/>
        <c:auto val="1"/>
        <c:lblAlgn val="ctr"/>
        <c:lblOffset val="100"/>
        <c:noMultiLvlLbl val="0"/>
      </c:catAx>
      <c:valAx>
        <c:axId val="836721168"/>
        <c:scaling>
          <c:orientation val="minMax"/>
          <c:max val="33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36727888"/>
        <c:crosses val="autoZero"/>
        <c:crossBetween val="between"/>
      </c:valAx>
      <c:valAx>
        <c:axId val="836708208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36724528"/>
        <c:crosses val="max"/>
        <c:crossBetween val="between"/>
      </c:valAx>
      <c:catAx>
        <c:axId val="83672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67082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228598</xdr:colOff>
      <xdr:row>7</xdr:row>
      <xdr:rowOff>57151</xdr:rowOff>
    </xdr:from>
    <xdr:to>
      <xdr:col>17</xdr:col>
      <xdr:colOff>561975</xdr:colOff>
      <xdr:row>33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90F29A-4C22-DD57-78F6-E85CDF33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692368</xdr:colOff>
      <xdr:row>40</xdr:row>
      <xdr:rowOff>85725</xdr:rowOff>
    </xdr:from>
    <xdr:to>
      <xdr:col>17</xdr:col>
      <xdr:colOff>628651</xdr:colOff>
      <xdr:row>68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904092-47B0-A64D-E519-9A649884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15</xdr:row>
      <xdr:rowOff>76200</xdr:rowOff>
    </xdr:from>
    <xdr:to>
      <xdr:col>12</xdr:col>
      <xdr:colOff>0</xdr:colOff>
      <xdr:row>16</xdr:row>
      <xdr:rowOff>123825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BFA3B746-26A6-52E1-24E2-4602C92B3B22}"/>
            </a:ext>
          </a:extLst>
        </xdr:cNvPr>
        <xdr:cNvSpPr/>
      </xdr:nvSpPr>
      <xdr:spPr>
        <a:xfrm>
          <a:off x="2276475" y="2933700"/>
          <a:ext cx="6867525" cy="23812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twoCellAnchor>
    <xdr:from>
      <xdr:col>3</xdr:col>
      <xdr:colOff>561975</xdr:colOff>
      <xdr:row>7</xdr:row>
      <xdr:rowOff>57150</xdr:rowOff>
    </xdr:from>
    <xdr:to>
      <xdr:col>5</xdr:col>
      <xdr:colOff>295275</xdr:colOff>
      <xdr:row>15</xdr:row>
      <xdr:rowOff>114300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7A437D6-1967-5057-2ED1-CC915184DD48}"/>
            </a:ext>
          </a:extLst>
        </xdr:cNvPr>
        <xdr:cNvCxnSpPr/>
      </xdr:nvCxnSpPr>
      <xdr:spPr>
        <a:xfrm>
          <a:off x="2847975" y="1390650"/>
          <a:ext cx="1257300" cy="15811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7</xdr:row>
      <xdr:rowOff>38100</xdr:rowOff>
    </xdr:from>
    <xdr:to>
      <xdr:col>8</xdr:col>
      <xdr:colOff>114300</xdr:colOff>
      <xdr:row>15</xdr:row>
      <xdr:rowOff>95250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E4D7190-DAF3-4D90-86AD-052900F6AC49}"/>
            </a:ext>
          </a:extLst>
        </xdr:cNvPr>
        <xdr:cNvCxnSpPr/>
      </xdr:nvCxnSpPr>
      <xdr:spPr>
        <a:xfrm>
          <a:off x="4953000" y="1371600"/>
          <a:ext cx="1257300" cy="15811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7</xdr:row>
      <xdr:rowOff>38100</xdr:rowOff>
    </xdr:from>
    <xdr:to>
      <xdr:col>10</xdr:col>
      <xdr:colOff>685800</xdr:colOff>
      <xdr:row>15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2224D32-28A9-4A91-AC15-2E4394610E9B}"/>
            </a:ext>
          </a:extLst>
        </xdr:cNvPr>
        <xdr:cNvCxnSpPr/>
      </xdr:nvCxnSpPr>
      <xdr:spPr>
        <a:xfrm>
          <a:off x="7048500" y="1371600"/>
          <a:ext cx="1257300" cy="15811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16</xdr:row>
      <xdr:rowOff>133350</xdr:rowOff>
    </xdr:from>
    <xdr:to>
      <xdr:col>5</xdr:col>
      <xdr:colOff>304800</xdr:colOff>
      <xdr:row>24</xdr:row>
      <xdr:rowOff>66675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CF5F2CB-F79B-F67F-0EC6-21A06D616F01}"/>
            </a:ext>
          </a:extLst>
        </xdr:cNvPr>
        <xdr:cNvCxnSpPr/>
      </xdr:nvCxnSpPr>
      <xdr:spPr>
        <a:xfrm flipV="1">
          <a:off x="2895600" y="3181350"/>
          <a:ext cx="1219200" cy="14573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17</xdr:row>
      <xdr:rowOff>28575</xdr:rowOff>
    </xdr:from>
    <xdr:to>
      <xdr:col>8</xdr:col>
      <xdr:colOff>95250</xdr:colOff>
      <xdr:row>24</xdr:row>
      <xdr:rowOff>152400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2E335D6A-E097-44FF-8011-BCBBD6B3A3A6}"/>
            </a:ext>
          </a:extLst>
        </xdr:cNvPr>
        <xdr:cNvCxnSpPr/>
      </xdr:nvCxnSpPr>
      <xdr:spPr>
        <a:xfrm flipV="1">
          <a:off x="4972050" y="3267075"/>
          <a:ext cx="1219200" cy="14573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17</xdr:row>
      <xdr:rowOff>28575</xdr:rowOff>
    </xdr:from>
    <xdr:to>
      <xdr:col>10</xdr:col>
      <xdr:colOff>704850</xdr:colOff>
      <xdr:row>24</xdr:row>
      <xdr:rowOff>152400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733C78A-BC69-41EB-AD39-FA0E3C7AB6EA}"/>
            </a:ext>
          </a:extLst>
        </xdr:cNvPr>
        <xdr:cNvCxnSpPr/>
      </xdr:nvCxnSpPr>
      <xdr:spPr>
        <a:xfrm flipV="1">
          <a:off x="7105650" y="3267075"/>
          <a:ext cx="1219200" cy="14573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13</xdr:row>
      <xdr:rowOff>38099</xdr:rowOff>
    </xdr:from>
    <xdr:to>
      <xdr:col>15</xdr:col>
      <xdr:colOff>219075</xdr:colOff>
      <xdr:row>19</xdr:row>
      <xdr:rowOff>180974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3A90F5B4-1D51-E2CE-2CCB-D233A62A2CBD}"/>
            </a:ext>
          </a:extLst>
        </xdr:cNvPr>
        <xdr:cNvSpPr txBox="1"/>
      </xdr:nvSpPr>
      <xdr:spPr>
        <a:xfrm>
          <a:off x="9906000" y="2733674"/>
          <a:ext cx="2438400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US" sz="2400"/>
            <a:t>Botellas</a:t>
          </a:r>
          <a:r>
            <a:rPr lang="es-US" sz="2400" baseline="0"/>
            <a:t> Mal Cerradas</a:t>
          </a:r>
        </a:p>
        <a:p>
          <a:endParaRPr lang="es-US" sz="2800"/>
        </a:p>
      </xdr:txBody>
    </xdr:sp>
    <xdr:clientData/>
  </xdr:twoCellAnchor>
  <xdr:twoCellAnchor>
    <xdr:from>
      <xdr:col>9</xdr:col>
      <xdr:colOff>409575</xdr:colOff>
      <xdr:row>8</xdr:row>
      <xdr:rowOff>9525</xdr:rowOff>
    </xdr:from>
    <xdr:to>
      <xdr:col>10</xdr:col>
      <xdr:colOff>752475</xdr:colOff>
      <xdr:row>8</xdr:row>
      <xdr:rowOff>19050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1DF987DA-728C-0762-CBAE-4A34B6D895A6}"/>
            </a:ext>
          </a:extLst>
        </xdr:cNvPr>
        <xdr:cNvCxnSpPr/>
      </xdr:nvCxnSpPr>
      <xdr:spPr>
        <a:xfrm flipH="1" flipV="1">
          <a:off x="7267575" y="1724025"/>
          <a:ext cx="11049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8</xdr:row>
      <xdr:rowOff>47625</xdr:rowOff>
    </xdr:from>
    <xdr:to>
      <xdr:col>10</xdr:col>
      <xdr:colOff>723900</xdr:colOff>
      <xdr:row>9</xdr:row>
      <xdr:rowOff>95250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ABC1226E-7676-3135-CD4A-E24F23F82407}"/>
            </a:ext>
          </a:extLst>
        </xdr:cNvPr>
        <xdr:cNvCxnSpPr/>
      </xdr:nvCxnSpPr>
      <xdr:spPr>
        <a:xfrm>
          <a:off x="7934325" y="1790700"/>
          <a:ext cx="409575" cy="238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FC30-CB25-4AA6-90F3-883F64B96F42}">
  <dimension ref="A6:P76"/>
  <sheetViews>
    <sheetView tabSelected="1" topLeftCell="A55" zoomScaleNormal="100" workbookViewId="0">
      <selection activeCell="C78" sqref="C78"/>
    </sheetView>
  </sheetViews>
  <sheetFormatPr baseColWidth="10" defaultRowHeight="15" x14ac:dyDescent="0.25"/>
  <cols>
    <col min="3" max="3" width="23.42578125" customWidth="1"/>
    <col min="4" max="4" width="24" customWidth="1"/>
    <col min="5" max="5" width="15.85546875" customWidth="1"/>
    <col min="6" max="6" width="13" customWidth="1"/>
  </cols>
  <sheetData>
    <row r="6" spans="3:11" ht="15.75" thickBot="1" x14ac:dyDescent="0.3"/>
    <row r="7" spans="3:11" ht="45.75" thickBot="1" x14ac:dyDescent="0.3">
      <c r="C7" s="1" t="s">
        <v>0</v>
      </c>
      <c r="D7" s="2" t="s">
        <v>1</v>
      </c>
      <c r="E7" s="6" t="s">
        <v>2</v>
      </c>
      <c r="F7" s="8" t="s">
        <v>10</v>
      </c>
      <c r="K7" t="s">
        <v>18</v>
      </c>
    </row>
    <row r="8" spans="3:11" ht="15.75" thickBot="1" x14ac:dyDescent="0.3">
      <c r="C8" s="3" t="s">
        <v>3</v>
      </c>
      <c r="D8" s="10">
        <v>804</v>
      </c>
      <c r="E8" s="11">
        <v>10</v>
      </c>
      <c r="F8" s="12">
        <f>E8*D8</f>
        <v>8040</v>
      </c>
    </row>
    <row r="9" spans="3:11" ht="15.75" thickBot="1" x14ac:dyDescent="0.3">
      <c r="C9" s="3" t="s">
        <v>4</v>
      </c>
      <c r="D9" s="10">
        <v>715</v>
      </c>
      <c r="E9" s="11">
        <v>12</v>
      </c>
      <c r="F9" s="12">
        <f t="shared" ref="F9:F13" si="0">E9*D9</f>
        <v>8580</v>
      </c>
    </row>
    <row r="10" spans="3:11" ht="15.75" thickBot="1" x14ac:dyDescent="0.3">
      <c r="C10" s="3" t="s">
        <v>5</v>
      </c>
      <c r="D10" s="10">
        <v>1832</v>
      </c>
      <c r="E10" s="11">
        <v>8</v>
      </c>
      <c r="F10" s="12">
        <f t="shared" si="0"/>
        <v>14656</v>
      </c>
    </row>
    <row r="11" spans="3:11" ht="15.75" thickBot="1" x14ac:dyDescent="0.3">
      <c r="C11" s="3" t="s">
        <v>6</v>
      </c>
      <c r="D11" s="10">
        <v>745</v>
      </c>
      <c r="E11" s="11">
        <v>4</v>
      </c>
      <c r="F11" s="12">
        <f t="shared" si="0"/>
        <v>2980</v>
      </c>
    </row>
    <row r="12" spans="3:11" ht="15.75" thickBot="1" x14ac:dyDescent="0.3">
      <c r="C12" s="3" t="s">
        <v>7</v>
      </c>
      <c r="D12" s="10">
        <v>920</v>
      </c>
      <c r="E12" s="11">
        <v>18</v>
      </c>
      <c r="F12" s="12">
        <f t="shared" si="0"/>
        <v>16560</v>
      </c>
    </row>
    <row r="13" spans="3:11" ht="15.75" thickBot="1" x14ac:dyDescent="0.3">
      <c r="C13" s="3" t="s">
        <v>8</v>
      </c>
      <c r="D13" s="10">
        <v>108</v>
      </c>
      <c r="E13" s="11">
        <v>5</v>
      </c>
      <c r="F13" s="12">
        <f t="shared" si="0"/>
        <v>540</v>
      </c>
    </row>
    <row r="14" spans="3:11" ht="15.75" thickBot="1" x14ac:dyDescent="0.3">
      <c r="C14" s="4" t="s">
        <v>9</v>
      </c>
      <c r="D14" s="5"/>
      <c r="E14" s="7"/>
      <c r="F14" s="9"/>
    </row>
    <row r="18" spans="1:6" x14ac:dyDescent="0.25">
      <c r="C18" t="s">
        <v>12</v>
      </c>
    </row>
    <row r="19" spans="1:6" ht="15.75" thickBot="1" x14ac:dyDescent="0.3"/>
    <row r="20" spans="1:6" ht="30.75" thickBot="1" x14ac:dyDescent="0.3">
      <c r="C20" s="13" t="s">
        <v>0</v>
      </c>
      <c r="D20" s="19" t="s">
        <v>10</v>
      </c>
      <c r="E20" s="18" t="s">
        <v>11</v>
      </c>
      <c r="F20" s="23" t="s">
        <v>13</v>
      </c>
    </row>
    <row r="21" spans="1:6" ht="15.75" thickBot="1" x14ac:dyDescent="0.3">
      <c r="A21" t="s">
        <v>14</v>
      </c>
      <c r="C21" s="14" t="s">
        <v>7</v>
      </c>
      <c r="D21" s="20">
        <v>16560</v>
      </c>
      <c r="E21" s="27">
        <f>D21/$D$27</f>
        <v>0.32245501986135994</v>
      </c>
      <c r="F21" s="24">
        <f>E21</f>
        <v>0.32245501986135994</v>
      </c>
    </row>
    <row r="22" spans="1:6" ht="15.75" thickBot="1" x14ac:dyDescent="0.3">
      <c r="A22" t="s">
        <v>15</v>
      </c>
      <c r="C22" s="14" t="s">
        <v>5</v>
      </c>
      <c r="D22" s="21">
        <v>14656</v>
      </c>
      <c r="E22" s="28">
        <f t="shared" ref="E22:E27" si="1">D22/$D$27</f>
        <v>0.28538048134589922</v>
      </c>
      <c r="F22" s="25">
        <f>F21+E22</f>
        <v>0.60783550120725915</v>
      </c>
    </row>
    <row r="23" spans="1:6" ht="15.75" thickBot="1" x14ac:dyDescent="0.3">
      <c r="A23" t="s">
        <v>16</v>
      </c>
      <c r="C23" s="14" t="s">
        <v>4</v>
      </c>
      <c r="D23" s="21">
        <v>8580</v>
      </c>
      <c r="E23" s="28">
        <f t="shared" si="1"/>
        <v>0.16706908637744372</v>
      </c>
      <c r="F23" s="25">
        <f t="shared" ref="F23:F26" si="2">F22+E23</f>
        <v>0.77490458758470293</v>
      </c>
    </row>
    <row r="24" spans="1:6" ht="15.75" thickBot="1" x14ac:dyDescent="0.3">
      <c r="A24" t="s">
        <v>17</v>
      </c>
      <c r="C24" s="14" t="s">
        <v>3</v>
      </c>
      <c r="D24" s="21">
        <v>8040</v>
      </c>
      <c r="E24" s="28">
        <f t="shared" si="1"/>
        <v>0.15655424877326896</v>
      </c>
      <c r="F24" s="25">
        <f t="shared" si="2"/>
        <v>0.93145883635797189</v>
      </c>
    </row>
    <row r="25" spans="1:6" ht="15.75" thickBot="1" x14ac:dyDescent="0.3">
      <c r="C25" s="14" t="s">
        <v>6</v>
      </c>
      <c r="D25" s="21">
        <v>2980</v>
      </c>
      <c r="E25" s="28">
        <f t="shared" si="1"/>
        <v>5.8026326037853418E-2</v>
      </c>
      <c r="F25" s="25">
        <f t="shared" si="2"/>
        <v>0.98948516239582529</v>
      </c>
    </row>
    <row r="26" spans="1:6" ht="15.75" thickBot="1" x14ac:dyDescent="0.3">
      <c r="C26" s="14" t="s">
        <v>8</v>
      </c>
      <c r="D26" s="22">
        <v>540</v>
      </c>
      <c r="E26" s="29">
        <f t="shared" si="1"/>
        <v>1.051483760417478E-2</v>
      </c>
      <c r="F26" s="26">
        <f t="shared" si="2"/>
        <v>1</v>
      </c>
    </row>
    <row r="27" spans="1:6" ht="15.75" thickBot="1" x14ac:dyDescent="0.3">
      <c r="C27" s="15" t="s">
        <v>9</v>
      </c>
      <c r="D27" s="16">
        <f>SUM(D21:D26)</f>
        <v>51356</v>
      </c>
      <c r="E27" s="17">
        <f t="shared" si="1"/>
        <v>1</v>
      </c>
    </row>
    <row r="35" spans="2:5" x14ac:dyDescent="0.25">
      <c r="B35" s="34" t="s">
        <v>34</v>
      </c>
    </row>
    <row r="36" spans="2:5" x14ac:dyDescent="0.25">
      <c r="B36" t="s">
        <v>35</v>
      </c>
    </row>
    <row r="37" spans="2:5" x14ac:dyDescent="0.25">
      <c r="B37" t="s">
        <v>36</v>
      </c>
    </row>
    <row r="38" spans="2:5" ht="15.75" thickBot="1" x14ac:dyDescent="0.3">
      <c r="B38" t="s">
        <v>37</v>
      </c>
    </row>
    <row r="39" spans="2:5" ht="32.25" thickBot="1" x14ac:dyDescent="0.3">
      <c r="B39" s="30" t="s">
        <v>19</v>
      </c>
      <c r="C39" s="31" t="s">
        <v>20</v>
      </c>
      <c r="D39" s="31" t="s">
        <v>21</v>
      </c>
      <c r="E39" s="31" t="s">
        <v>22</v>
      </c>
    </row>
    <row r="40" spans="2:5" ht="15.75" thickBot="1" x14ac:dyDescent="0.3">
      <c r="B40" s="32" t="s">
        <v>23</v>
      </c>
      <c r="C40" s="33">
        <v>16</v>
      </c>
      <c r="D40" s="33">
        <v>26</v>
      </c>
      <c r="E40" s="33">
        <f>D40*C40</f>
        <v>416</v>
      </c>
    </row>
    <row r="41" spans="2:5" ht="15.75" thickBot="1" x14ac:dyDescent="0.3">
      <c r="B41" s="32" t="s">
        <v>24</v>
      </c>
      <c r="C41" s="33">
        <v>6</v>
      </c>
      <c r="D41" s="33">
        <v>26</v>
      </c>
      <c r="E41" s="33">
        <f t="shared" ref="E41:E50" si="3">D41*C41</f>
        <v>156</v>
      </c>
    </row>
    <row r="42" spans="2:5" ht="15.75" thickBot="1" x14ac:dyDescent="0.3">
      <c r="B42" s="32" t="s">
        <v>25</v>
      </c>
      <c r="C42" s="33">
        <v>28</v>
      </c>
      <c r="D42" s="33">
        <v>29</v>
      </c>
      <c r="E42" s="33">
        <f t="shared" si="3"/>
        <v>812</v>
      </c>
    </row>
    <row r="43" spans="2:5" ht="15.75" thickBot="1" x14ac:dyDescent="0.3">
      <c r="B43" s="32" t="s">
        <v>26</v>
      </c>
      <c r="C43" s="33">
        <v>13</v>
      </c>
      <c r="D43" s="33">
        <v>33</v>
      </c>
      <c r="E43" s="33">
        <f t="shared" si="3"/>
        <v>429</v>
      </c>
    </row>
    <row r="44" spans="2:5" ht="15.75" thickBot="1" x14ac:dyDescent="0.3">
      <c r="B44" s="32" t="s">
        <v>27</v>
      </c>
      <c r="C44" s="33">
        <v>11</v>
      </c>
      <c r="D44" s="33">
        <v>37</v>
      </c>
      <c r="E44" s="33">
        <f t="shared" si="3"/>
        <v>407</v>
      </c>
    </row>
    <row r="45" spans="2:5" ht="15.75" thickBot="1" x14ac:dyDescent="0.3">
      <c r="B45" s="32" t="s">
        <v>28</v>
      </c>
      <c r="C45" s="33">
        <v>3</v>
      </c>
      <c r="D45" s="33">
        <v>12</v>
      </c>
      <c r="E45" s="33">
        <f t="shared" si="3"/>
        <v>36</v>
      </c>
    </row>
    <row r="46" spans="2:5" ht="15.75" thickBot="1" x14ac:dyDescent="0.3">
      <c r="B46" s="32" t="s">
        <v>29</v>
      </c>
      <c r="C46" s="33">
        <v>11</v>
      </c>
      <c r="D46" s="33">
        <v>51</v>
      </c>
      <c r="E46" s="33">
        <f t="shared" si="3"/>
        <v>561</v>
      </c>
    </row>
    <row r="47" spans="2:5" ht="15.75" thickBot="1" x14ac:dyDescent="0.3">
      <c r="B47" s="32" t="s">
        <v>30</v>
      </c>
      <c r="C47" s="33">
        <v>3</v>
      </c>
      <c r="D47" s="33">
        <v>55</v>
      </c>
      <c r="E47" s="33">
        <f t="shared" si="3"/>
        <v>165</v>
      </c>
    </row>
    <row r="48" spans="2:5" ht="15.75" thickBot="1" x14ac:dyDescent="0.3">
      <c r="B48" s="32" t="s">
        <v>31</v>
      </c>
      <c r="C48" s="33">
        <v>1</v>
      </c>
      <c r="D48" s="33">
        <v>30</v>
      </c>
      <c r="E48" s="33">
        <f t="shared" si="3"/>
        <v>30</v>
      </c>
    </row>
    <row r="49" spans="2:5" ht="15.75" thickBot="1" x14ac:dyDescent="0.3">
      <c r="B49" s="32" t="s">
        <v>32</v>
      </c>
      <c r="C49" s="33">
        <v>5</v>
      </c>
      <c r="D49" s="33">
        <v>53</v>
      </c>
      <c r="E49" s="33">
        <f t="shared" si="3"/>
        <v>265</v>
      </c>
    </row>
    <row r="50" spans="2:5" ht="15.75" thickBot="1" x14ac:dyDescent="0.3">
      <c r="B50" s="32" t="s">
        <v>33</v>
      </c>
      <c r="C50" s="33">
        <v>3</v>
      </c>
      <c r="D50" s="33">
        <v>22</v>
      </c>
      <c r="E50" s="33">
        <f t="shared" si="3"/>
        <v>66</v>
      </c>
    </row>
    <row r="51" spans="2:5" ht="15.75" thickBot="1" x14ac:dyDescent="0.3">
      <c r="B51" s="32" t="s">
        <v>9</v>
      </c>
      <c r="C51" s="33">
        <v>100</v>
      </c>
      <c r="D51" s="33">
        <f>SUM(D40:D50)</f>
        <v>374</v>
      </c>
      <c r="E51" s="33">
        <f>SUM(E40:E50)</f>
        <v>3343</v>
      </c>
    </row>
    <row r="55" spans="2:5" ht="15.75" thickBot="1" x14ac:dyDescent="0.3"/>
    <row r="56" spans="2:5" ht="16.5" thickBot="1" x14ac:dyDescent="0.3">
      <c r="B56" s="30" t="s">
        <v>19</v>
      </c>
      <c r="C56" s="31" t="s">
        <v>22</v>
      </c>
      <c r="D56" s="37" t="s">
        <v>11</v>
      </c>
      <c r="E56" s="37" t="s">
        <v>13</v>
      </c>
    </row>
    <row r="57" spans="2:5" ht="15.75" thickBot="1" x14ac:dyDescent="0.3">
      <c r="B57" s="32" t="s">
        <v>23</v>
      </c>
      <c r="C57" s="33">
        <v>812</v>
      </c>
      <c r="D57" s="17">
        <f>C57/$C$68</f>
        <v>0.24289560275201916</v>
      </c>
      <c r="E57" s="36">
        <f>D57</f>
        <v>0.24289560275201916</v>
      </c>
    </row>
    <row r="58" spans="2:5" ht="15.75" thickBot="1" x14ac:dyDescent="0.3">
      <c r="B58" s="32" t="s">
        <v>24</v>
      </c>
      <c r="C58" s="33">
        <v>561</v>
      </c>
      <c r="D58" s="17">
        <f t="shared" ref="D58:D67" si="4">C58/$C$68</f>
        <v>0.16781334131020043</v>
      </c>
      <c r="E58" s="36">
        <f t="shared" ref="E58:E67" si="5">E57+D58</f>
        <v>0.41070894406221958</v>
      </c>
    </row>
    <row r="59" spans="2:5" ht="15.75" thickBot="1" x14ac:dyDescent="0.3">
      <c r="B59" s="32" t="s">
        <v>25</v>
      </c>
      <c r="C59" s="33">
        <v>429</v>
      </c>
      <c r="D59" s="17">
        <f t="shared" si="4"/>
        <v>0.12832784923721208</v>
      </c>
      <c r="E59" s="36">
        <f t="shared" si="5"/>
        <v>0.53903679329943166</v>
      </c>
    </row>
    <row r="60" spans="2:5" ht="15.75" thickBot="1" x14ac:dyDescent="0.3">
      <c r="B60" s="32" t="s">
        <v>26</v>
      </c>
      <c r="C60" s="33">
        <v>416</v>
      </c>
      <c r="D60" s="17">
        <f t="shared" si="4"/>
        <v>0.12443912653305414</v>
      </c>
      <c r="E60" s="36">
        <f t="shared" si="5"/>
        <v>0.66347591983248577</v>
      </c>
    </row>
    <row r="61" spans="2:5" ht="15.75" thickBot="1" x14ac:dyDescent="0.3">
      <c r="B61" s="32" t="s">
        <v>27</v>
      </c>
      <c r="C61" s="33">
        <v>407</v>
      </c>
      <c r="D61" s="17">
        <f t="shared" si="4"/>
        <v>0.12174693389171402</v>
      </c>
      <c r="E61" s="36">
        <f t="shared" si="5"/>
        <v>0.78522285372419975</v>
      </c>
    </row>
    <row r="62" spans="2:5" ht="15.75" thickBot="1" x14ac:dyDescent="0.3">
      <c r="B62" s="32" t="s">
        <v>28</v>
      </c>
      <c r="C62" s="33">
        <v>265</v>
      </c>
      <c r="D62" s="17">
        <f t="shared" si="4"/>
        <v>7.9270116661681128E-2</v>
      </c>
      <c r="E62" s="36">
        <f t="shared" si="5"/>
        <v>0.86449297038588091</v>
      </c>
    </row>
    <row r="63" spans="2:5" ht="15.75" thickBot="1" x14ac:dyDescent="0.3">
      <c r="B63" s="32" t="s">
        <v>29</v>
      </c>
      <c r="C63" s="33">
        <v>165</v>
      </c>
      <c r="D63" s="17">
        <f t="shared" si="4"/>
        <v>4.9356865091235415E-2</v>
      </c>
      <c r="E63" s="36">
        <f t="shared" si="5"/>
        <v>0.91384983547711629</v>
      </c>
    </row>
    <row r="64" spans="2:5" ht="15.75" thickBot="1" x14ac:dyDescent="0.3">
      <c r="B64" s="32" t="s">
        <v>30</v>
      </c>
      <c r="C64" s="33">
        <v>156</v>
      </c>
      <c r="D64" s="17">
        <f t="shared" si="4"/>
        <v>4.6664672449895306E-2</v>
      </c>
      <c r="E64" s="36">
        <f t="shared" si="5"/>
        <v>0.96051450792701165</v>
      </c>
    </row>
    <row r="65" spans="2:16" ht="15.75" thickBot="1" x14ac:dyDescent="0.3">
      <c r="B65" s="32" t="s">
        <v>31</v>
      </c>
      <c r="C65" s="33">
        <v>66</v>
      </c>
      <c r="D65" s="17">
        <f t="shared" si="4"/>
        <v>1.9742746036494167E-2</v>
      </c>
      <c r="E65" s="36">
        <f t="shared" si="5"/>
        <v>0.98025725396350583</v>
      </c>
    </row>
    <row r="66" spans="2:16" ht="15.75" thickBot="1" x14ac:dyDescent="0.3">
      <c r="B66" s="32" t="s">
        <v>32</v>
      </c>
      <c r="C66" s="33">
        <v>36</v>
      </c>
      <c r="D66" s="17">
        <f t="shared" si="4"/>
        <v>1.0768770565360455E-2</v>
      </c>
      <c r="E66" s="36">
        <f t="shared" si="5"/>
        <v>0.99102602452886623</v>
      </c>
    </row>
    <row r="67" spans="2:16" ht="15.75" thickBot="1" x14ac:dyDescent="0.3">
      <c r="B67" s="32" t="s">
        <v>33</v>
      </c>
      <c r="C67" s="33">
        <v>30</v>
      </c>
      <c r="D67" s="17">
        <f t="shared" si="4"/>
        <v>8.9739754711337123E-3</v>
      </c>
      <c r="E67" s="36">
        <f t="shared" si="5"/>
        <v>1</v>
      </c>
    </row>
    <row r="68" spans="2:16" ht="15.75" thickBot="1" x14ac:dyDescent="0.3">
      <c r="B68" s="32" t="s">
        <v>9</v>
      </c>
      <c r="C68" s="33">
        <v>3343</v>
      </c>
      <c r="D68" s="36">
        <f>SUM(D57:D67)</f>
        <v>1</v>
      </c>
    </row>
    <row r="72" spans="2:16" ht="15.75" thickBot="1" x14ac:dyDescent="0.3"/>
    <row r="73" spans="2:16" ht="18.75" x14ac:dyDescent="0.3">
      <c r="C73" s="38" t="s">
        <v>39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44"/>
      <c r="P73" s="45"/>
    </row>
    <row r="74" spans="2:16" ht="18.75" x14ac:dyDescent="0.3">
      <c r="C74" s="40" t="s">
        <v>40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6"/>
      <c r="P74" s="47"/>
    </row>
    <row r="75" spans="2:16" ht="18.75" x14ac:dyDescent="0.3">
      <c r="C75" s="40" t="s">
        <v>38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6"/>
      <c r="P75" s="47"/>
    </row>
    <row r="76" spans="2:16" ht="19.5" thickBot="1" x14ac:dyDescent="0.35">
      <c r="C76" s="42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8"/>
      <c r="P76" s="49"/>
    </row>
  </sheetData>
  <sortState xmlns:xlrd2="http://schemas.microsoft.com/office/spreadsheetml/2017/richdata2" ref="C57:C67">
    <sortCondition descending="1" ref="C57:C67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536C-2761-4092-8F57-C0E4934D324C}">
  <dimension ref="D6:L26"/>
  <sheetViews>
    <sheetView workbookViewId="0">
      <selection activeCell="O12" sqref="O12"/>
    </sheetView>
  </sheetViews>
  <sheetFormatPr baseColWidth="10" defaultRowHeight="15" x14ac:dyDescent="0.25"/>
  <cols>
    <col min="12" max="12" width="21.85546875" customWidth="1"/>
  </cols>
  <sheetData>
    <row r="6" spans="4:12" ht="15.75" thickBot="1" x14ac:dyDescent="0.3"/>
    <row r="7" spans="4:12" ht="30.75" thickBot="1" x14ac:dyDescent="0.3">
      <c r="D7" s="35" t="s">
        <v>43</v>
      </c>
      <c r="G7" s="51" t="s">
        <v>42</v>
      </c>
      <c r="I7" s="35" t="s">
        <v>41</v>
      </c>
    </row>
    <row r="8" spans="4:12" ht="15.75" thickBot="1" x14ac:dyDescent="0.3">
      <c r="L8" s="50" t="s">
        <v>47</v>
      </c>
    </row>
    <row r="10" spans="4:12" x14ac:dyDescent="0.25">
      <c r="L10" t="s">
        <v>48</v>
      </c>
    </row>
    <row r="25" spans="4:10" ht="15.75" thickBot="1" x14ac:dyDescent="0.3"/>
    <row r="26" spans="4:10" ht="30.75" thickBot="1" x14ac:dyDescent="0.3">
      <c r="D26" s="51" t="s">
        <v>44</v>
      </c>
      <c r="G26" s="35" t="s">
        <v>45</v>
      </c>
      <c r="J26" s="35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Lopez</dc:creator>
  <cp:lastModifiedBy>Mateo Lopez</cp:lastModifiedBy>
  <dcterms:created xsi:type="dcterms:W3CDTF">2025-08-28T15:04:19Z</dcterms:created>
  <dcterms:modified xsi:type="dcterms:W3CDTF">2025-09-02T15:48:19Z</dcterms:modified>
</cp:coreProperties>
</file>