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ateo\OneDrive\Escritorio\"/>
    </mc:Choice>
  </mc:AlternateContent>
  <xr:revisionPtr revIDLastSave="0" documentId="8_{0C082ADD-3B92-40FE-80EB-21967847B3F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RACTICO1" sheetId="2" r:id="rId1"/>
    <sheet name="BALANCE GENERAL (CORREGIDO)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9" i="4" l="1"/>
  <c r="E69" i="4"/>
  <c r="S15" i="4"/>
  <c r="E37" i="4"/>
  <c r="H24" i="4"/>
  <c r="E7" i="4"/>
  <c r="H7" i="4"/>
  <c r="H18" i="4"/>
  <c r="E24" i="4"/>
  <c r="H6" i="4" l="1"/>
  <c r="H31" i="4" s="1"/>
  <c r="E6" i="4"/>
  <c r="C28" i="2"/>
  <c r="C47" i="2" s="1"/>
  <c r="F21" i="4" l="1"/>
  <c r="F8" i="4"/>
  <c r="F22" i="4"/>
  <c r="F27" i="4"/>
  <c r="F25" i="4"/>
  <c r="F35" i="4"/>
  <c r="F18" i="4"/>
  <c r="H35" i="4"/>
  <c r="F20" i="4"/>
  <c r="F26" i="4"/>
  <c r="F9" i="4"/>
  <c r="F10" i="4"/>
  <c r="F14" i="4"/>
  <c r="F34" i="4"/>
  <c r="F11" i="4"/>
  <c r="F12" i="4"/>
  <c r="F13" i="4"/>
  <c r="F15" i="4"/>
  <c r="F36" i="4"/>
  <c r="F16" i="4"/>
  <c r="F17" i="4"/>
  <c r="F24" i="4"/>
  <c r="F19" i="4"/>
  <c r="T14" i="4"/>
  <c r="I20" i="4"/>
  <c r="T13" i="4"/>
  <c r="I19" i="4"/>
  <c r="T12" i="4"/>
  <c r="I9" i="4"/>
  <c r="T7" i="4"/>
  <c r="I24" i="4"/>
  <c r="I28" i="4"/>
  <c r="T11" i="4"/>
  <c r="I10" i="4"/>
  <c r="T10" i="4"/>
  <c r="I11" i="4"/>
  <c r="T9" i="4"/>
  <c r="I12" i="4"/>
  <c r="I15" i="4"/>
  <c r="I29" i="4"/>
  <c r="T8" i="4"/>
  <c r="I13" i="4"/>
  <c r="I14" i="4"/>
  <c r="I18" i="4"/>
  <c r="I7" i="4"/>
  <c r="I26" i="4"/>
  <c r="I27" i="4"/>
  <c r="I8" i="4"/>
  <c r="I25" i="4"/>
  <c r="F7" i="4"/>
  <c r="T15" i="4" l="1"/>
  <c r="F3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Mateo</author>
  </authors>
  <commentList>
    <comment ref="H35" authorId="0" shapeId="0" xr:uid="{2EAB58F8-E4E5-4B09-94B6-3DB76BE648F5}">
      <text>
        <r>
          <rPr>
            <b/>
            <sz val="9"/>
            <color indexed="81"/>
            <rFont val="Tahoma"/>
            <family val="2"/>
          </rPr>
          <t>Mateo:</t>
        </r>
        <r>
          <rPr>
            <sz val="9"/>
            <color indexed="81"/>
            <rFont val="Tahoma"/>
            <family val="2"/>
          </rPr>
          <t xml:space="preserve">
Esto significa que por cada boliviano de activo estamos generando 1.09 bolivianos, es algo preocupante cuando es menor a 1
</t>
        </r>
      </text>
    </comment>
  </commentList>
</comments>
</file>

<file path=xl/sharedStrings.xml><?xml version="1.0" encoding="utf-8"?>
<sst xmlns="http://schemas.openxmlformats.org/spreadsheetml/2006/main" count="174" uniqueCount="110">
  <si>
    <t>a.i.t.b.</t>
  </si>
  <si>
    <t>Expresado en Bs</t>
  </si>
  <si>
    <t>Ventas</t>
  </si>
  <si>
    <t>Caja y Banco</t>
  </si>
  <si>
    <t>Clientes</t>
  </si>
  <si>
    <t>Acreedores Varios</t>
  </si>
  <si>
    <t>(-)</t>
  </si>
  <si>
    <t>Documentos por Cobrar</t>
  </si>
  <si>
    <t>Otras Ctas. X pagar</t>
  </si>
  <si>
    <t>Gasto operac. Ventas</t>
  </si>
  <si>
    <t>Prevision para incobrables</t>
  </si>
  <si>
    <t>Gasto operac. Adm</t>
  </si>
  <si>
    <t>Gastos Pagados por Anticipado</t>
  </si>
  <si>
    <t>Credito Fiscal</t>
  </si>
  <si>
    <t>Obligaciones Laborales</t>
  </si>
  <si>
    <t>Otras cuentas por cobrar</t>
  </si>
  <si>
    <t>Materia Prima</t>
  </si>
  <si>
    <t>Material en Tránsito</t>
  </si>
  <si>
    <t>Ingresos no operativo</t>
  </si>
  <si>
    <t>Materiales</t>
  </si>
  <si>
    <t>Productos en proceso</t>
  </si>
  <si>
    <t>Productos Terminados</t>
  </si>
  <si>
    <t>Débito Fiscal</t>
  </si>
  <si>
    <t>Gastos no operativos</t>
  </si>
  <si>
    <t>Inversiones</t>
  </si>
  <si>
    <t>IUE por pagar</t>
  </si>
  <si>
    <t>Obligaciones Financieras a C/P</t>
  </si>
  <si>
    <t>Activos Fijos Brutos</t>
  </si>
  <si>
    <t>Servicios Básicos por Pagar</t>
  </si>
  <si>
    <t>Depreciaciones acumulada de activos fijos</t>
  </si>
  <si>
    <t>Inversiones a Largo Plazo</t>
  </si>
  <si>
    <t>Previsión P/IND.</t>
  </si>
  <si>
    <t>Obligaciones Financieras a L/P.</t>
  </si>
  <si>
    <t>Capital</t>
  </si>
  <si>
    <t>Ajuste de Capital</t>
  </si>
  <si>
    <t xml:space="preserve">Reservas </t>
  </si>
  <si>
    <t>Resultados acumulados</t>
  </si>
  <si>
    <t>Resultado del  Periodo</t>
  </si>
  <si>
    <t>Reclamaciones al seguro</t>
  </si>
  <si>
    <t>CUENTAS</t>
  </si>
  <si>
    <t>PRÁCTICO N° 1</t>
  </si>
  <si>
    <t>ORDENAR LAS CUENTAS DE BALANCE Y ESTADO DE RESULTADOS Y ELABORAR LOS MISMOS.</t>
  </si>
  <si>
    <t>Cuentas por cobrar empleados</t>
  </si>
  <si>
    <t>Costo de venta</t>
  </si>
  <si>
    <t>Ctas. X Pagar comerciales</t>
  </si>
  <si>
    <t>ACTIVO NO CORRIENTE</t>
  </si>
  <si>
    <t>grupo 5</t>
  </si>
  <si>
    <t>ACTIVO</t>
  </si>
  <si>
    <t xml:space="preserve">PASIVO </t>
  </si>
  <si>
    <t>PATRIMONIO</t>
  </si>
  <si>
    <t>INGRESO</t>
  </si>
  <si>
    <t>COSTO</t>
  </si>
  <si>
    <t>GASTO</t>
  </si>
  <si>
    <t>Andres Illescas, Sergio Alvarez, Carlos HugoMendez, Sebastian Tellez, Mateo Lopez</t>
  </si>
  <si>
    <t>BALANCE GENERAL</t>
  </si>
  <si>
    <t>PASIVO</t>
  </si>
  <si>
    <t>ACTIVO CORRIENTE</t>
  </si>
  <si>
    <t>PASIVO CORRIENTE</t>
  </si>
  <si>
    <t>PASIVO NO CORRIENTE</t>
  </si>
  <si>
    <t>Obligaciones Financieras a Largo Plazo</t>
  </si>
  <si>
    <t>Prevision para Indemnizaciones</t>
  </si>
  <si>
    <t>Reservas</t>
  </si>
  <si>
    <t>Resultados Acumulados</t>
  </si>
  <si>
    <t>Resultados del Periodo</t>
  </si>
  <si>
    <t>TOTAL PASIVO Y PATRIMONIO</t>
  </si>
  <si>
    <t>Analisis Vertical</t>
  </si>
  <si>
    <t>Eficiencia en el Uso de Activos</t>
  </si>
  <si>
    <t>Analisis Vertical Activo No Corriente</t>
  </si>
  <si>
    <t>El activo no corriente representa el 41.09% del Total del activo, su estructura es la siguiente</t>
  </si>
  <si>
    <t>Cuenta</t>
  </si>
  <si>
    <t>Importe</t>
  </si>
  <si>
    <t>%</t>
  </si>
  <si>
    <t>TOTAL ACTIVO NO CORRIENTE</t>
  </si>
  <si>
    <t>Los activos fojos presentan un 37.21% del total de los activos</t>
  </si>
  <si>
    <t>La depreciacion acumulada de activos fijos presentan un peso del -3.88%</t>
  </si>
  <si>
    <t>Las Inversiones a largo plazo estan representadas por el 7.75% del total de la empresa</t>
  </si>
  <si>
    <t>CONCLUSION</t>
  </si>
  <si>
    <t>Liquidez para cancelar sus pasivos cuando estos esten vencidos</t>
  </si>
  <si>
    <t>Tiene una alta participacion de activos liquidos o facilmente convertibles en efectivo, esto refleja que:</t>
  </si>
  <si>
    <t>Tiene estrategia alta de rotacion de activos</t>
  </si>
  <si>
    <t>Tiene enfoque de operaciones a corto plazo</t>
  </si>
  <si>
    <t>Tiene Necesidad de mantener liquidez para cubrir obligaciones inmediatas</t>
  </si>
  <si>
    <t>Analisis Del Pasivo</t>
  </si>
  <si>
    <t>Analisis Del Pasivo Corriente</t>
  </si>
  <si>
    <t>El pasivo corriente nos presenta una participacion del total Pasivo y Patrimonio</t>
  </si>
  <si>
    <t>del 33.93%, que comparado con el activo corriente que nos muestra un peso del 58.91%</t>
  </si>
  <si>
    <t>lo que ratifica la liquidez que presenta la empresa, mostrandose un margen de holgura</t>
  </si>
  <si>
    <t>del 24.98%</t>
  </si>
  <si>
    <t xml:space="preserve">                                                    Del 1° de enero al 31 de diciembre del 2022</t>
  </si>
  <si>
    <t>Estructura</t>
  </si>
  <si>
    <t>TOTAL PASIVO CORRIENTE</t>
  </si>
  <si>
    <t>Analisis Vertical Activo Corriente</t>
  </si>
  <si>
    <t>TOTAL ACTIVO CORRIENTE</t>
  </si>
  <si>
    <t>El activo corriente representa el 58.91% del Total Activo, su estructura es la siguiente:</t>
  </si>
  <si>
    <t>El activo corriente representa 58.91% del total de activos (Bs 7,600,000.00), lo que indica una liquidez significativa para operaciones a corto plazo. Las partidas clave son:</t>
  </si>
  <si>
    <t>Clientes (18.61%) y Productos Terminados (17.83%): Reflejan una estrategia comercial basada en crédito y rotación de inventarios.</t>
  </si>
  <si>
    <t>Caja y Banco (7.05%) e Inversiones (1.55%): Brindan disponibilidad inmediata para cubrir obligaciones.</t>
  </si>
  <si>
    <t>Inventarios (Materia Prima + Procesos + Terminados = 27.52%): Muestran un enfoque en producción y ventas ágiles.</t>
  </si>
  <si>
    <t xml:space="preserve">Las obligaciones con el presonal representa un 2.71%, estan relacionadas con sueldos </t>
  </si>
  <si>
    <t xml:space="preserve">y salarios por pagar, aportes patronales y laborales, primas, bonos,etc y corresponde al </t>
  </si>
  <si>
    <t>ultimo mes de la gestion actual</t>
  </si>
  <si>
    <t xml:space="preserve">Las obligaciones con el fisco representan un 3.33% que es una peque;a porcion del pasivo </t>
  </si>
  <si>
    <t>total, lo que indica que :</t>
  </si>
  <si>
    <t>a) Que la empresa no tiene una carga tributaria acumulativa significativa</t>
  </si>
  <si>
    <t>b) Que esta cumpliendo en tiempo y forma con sus obligaciones fiscales</t>
  </si>
  <si>
    <t>c)El IUE es el impuesto a las utilidades, 23% de la utilidad tributaria, estos se cancelan el 30 de abril de ese ano</t>
  </si>
  <si>
    <t xml:space="preserve">Las Obligaciones financieras representan el 17.05% del total de los activos que comparados con Cuentas por cobrar </t>
  </si>
  <si>
    <t>que concentra 2400000 que tienen 18.06% de total de activos nos muestra que las cuentas por cobrar</t>
  </si>
  <si>
    <t>estan siendo financiadas parcialmente por obligaciones financieras y esto representa un alto riesgo financiero</t>
  </si>
  <si>
    <t>Los otro spasivos por pagar represntan el 3.08% y estan referidos a servicios basicos y otros pasivos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</si>
</sst>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5" formatCode="_-* #,##0.00_-;\-* #,##0.00_-;_-* &quot;-&quot;??_-;_-@_-"/>
    <numFmt numFmtId="166" formatCode="_-* #,##0_-;\-* #,##0_-;_-* &quot;-&quot;??_-;_-@_-"/>
    <numFmt numFmtId="179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 val="double"/>
      <sz val="11"/>
      <color rgb="FFFF0000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9">
    <xf numFmtId="0" fontId="0" fillId="0" borderId="0" xfId="0"/>
    <xf numFmtId="165" fontId="0" fillId="2" borderId="0" xfId="1" applyFont="1" applyFill="1"/>
    <xf numFmtId="0" fontId="0" fillId="2" borderId="0" xfId="0" applyFill="1"/>
    <xf numFmtId="0" fontId="2" fillId="2" borderId="0" xfId="0" applyFont="1" applyFill="1"/>
    <xf numFmtId="166" fontId="0" fillId="2" borderId="0" xfId="1" applyNumberFormat="1" applyFont="1" applyFill="1"/>
    <xf numFmtId="0" fontId="0" fillId="2" borderId="0" xfId="0" applyFill="1" applyAlignment="1">
      <alignment horizontal="center"/>
    </xf>
    <xf numFmtId="165" fontId="0" fillId="2" borderId="0" xfId="0" applyNumberFormat="1" applyFill="1"/>
    <xf numFmtId="165" fontId="2" fillId="2" borderId="0" xfId="4" applyFont="1" applyFill="1"/>
    <xf numFmtId="0" fontId="6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165" fontId="0" fillId="2" borderId="1" xfId="4" applyFont="1" applyFill="1" applyBorder="1"/>
    <xf numFmtId="166" fontId="0" fillId="2" borderId="1" xfId="4" applyNumberFormat="1" applyFont="1" applyFill="1" applyBorder="1"/>
    <xf numFmtId="165" fontId="2" fillId="2" borderId="1" xfId="4" applyFont="1" applyFill="1" applyBorder="1"/>
    <xf numFmtId="4" fontId="0" fillId="2" borderId="1" xfId="0" applyNumberFormat="1" applyFill="1" applyBorder="1"/>
    <xf numFmtId="165" fontId="5" fillId="2" borderId="1" xfId="4" applyFont="1" applyFill="1" applyBorder="1"/>
    <xf numFmtId="165" fontId="3" fillId="2" borderId="1" xfId="4" applyFont="1" applyFill="1" applyBorder="1"/>
    <xf numFmtId="165" fontId="4" fillId="2" borderId="1" xfId="4" applyFont="1" applyFill="1" applyBorder="1"/>
    <xf numFmtId="165" fontId="0" fillId="3" borderId="1" xfId="4" applyFont="1" applyFill="1" applyBorder="1"/>
    <xf numFmtId="165" fontId="7" fillId="2" borderId="1" xfId="4" applyFont="1" applyFill="1" applyBorder="1"/>
    <xf numFmtId="165" fontId="0" fillId="2" borderId="1" xfId="0" applyNumberFormat="1" applyFill="1" applyBorder="1"/>
    <xf numFmtId="0" fontId="7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center"/>
    </xf>
    <xf numFmtId="165" fontId="3" fillId="3" borderId="1" xfId="4" applyFont="1" applyFill="1" applyBorder="1"/>
    <xf numFmtId="0" fontId="5" fillId="2" borderId="1" xfId="0" applyFont="1" applyFill="1" applyBorder="1"/>
    <xf numFmtId="0" fontId="8" fillId="2" borderId="1" xfId="0" applyFont="1" applyFill="1" applyBorder="1"/>
    <xf numFmtId="165" fontId="0" fillId="0" borderId="0" xfId="1" applyFont="1"/>
    <xf numFmtId="0" fontId="0" fillId="0" borderId="1" xfId="0" applyBorder="1"/>
    <xf numFmtId="165" fontId="0" fillId="0" borderId="2" xfId="1" applyFont="1" applyBorder="1"/>
    <xf numFmtId="0" fontId="2" fillId="3" borderId="4" xfId="0" applyFont="1" applyFill="1" applyBorder="1"/>
    <xf numFmtId="165" fontId="2" fillId="3" borderId="5" xfId="1" applyFont="1" applyFill="1" applyBorder="1"/>
    <xf numFmtId="43" fontId="2" fillId="3" borderId="5" xfId="0" applyNumberFormat="1" applyFont="1" applyFill="1" applyBorder="1"/>
    <xf numFmtId="165" fontId="2" fillId="3" borderId="6" xfId="1" applyFont="1" applyFill="1" applyBorder="1"/>
    <xf numFmtId="165" fontId="0" fillId="0" borderId="7" xfId="1" applyFont="1" applyBorder="1"/>
    <xf numFmtId="0" fontId="0" fillId="0" borderId="7" xfId="0" applyBorder="1"/>
    <xf numFmtId="165" fontId="0" fillId="2" borderId="7" xfId="4" applyFont="1" applyFill="1" applyBorder="1"/>
    <xf numFmtId="0" fontId="2" fillId="3" borderId="6" xfId="0" applyFont="1" applyFill="1" applyBorder="1"/>
    <xf numFmtId="0" fontId="0" fillId="0" borderId="8" xfId="0" applyBorder="1"/>
    <xf numFmtId="10" fontId="2" fillId="0" borderId="3" xfId="5" applyNumberFormat="1" applyFont="1" applyBorder="1"/>
    <xf numFmtId="10" fontId="0" fillId="0" borderId="3" xfId="5" applyNumberFormat="1" applyFont="1" applyBorder="1"/>
    <xf numFmtId="165" fontId="0" fillId="2" borderId="7" xfId="1" applyFont="1" applyFill="1" applyBorder="1"/>
    <xf numFmtId="0" fontId="2" fillId="3" borderId="3" xfId="0" applyFont="1" applyFill="1" applyBorder="1"/>
    <xf numFmtId="0" fontId="2" fillId="3" borderId="9" xfId="0" applyFont="1" applyFill="1" applyBorder="1"/>
    <xf numFmtId="10" fontId="2" fillId="3" borderId="3" xfId="5" applyNumberFormat="1" applyFont="1" applyFill="1" applyBorder="1"/>
    <xf numFmtId="179" fontId="2" fillId="3" borderId="3" xfId="5" applyNumberFormat="1" applyFont="1" applyFill="1" applyBorder="1"/>
    <xf numFmtId="179" fontId="2" fillId="3" borderId="10" xfId="5" applyNumberFormat="1" applyFont="1" applyFill="1" applyBorder="1"/>
    <xf numFmtId="179" fontId="2" fillId="0" borderId="0" xfId="5" applyNumberFormat="1" applyFont="1" applyBorder="1"/>
    <xf numFmtId="0" fontId="0" fillId="0" borderId="12" xfId="0" applyBorder="1"/>
    <xf numFmtId="165" fontId="0" fillId="0" borderId="13" xfId="1" applyFont="1" applyBorder="1"/>
    <xf numFmtId="0" fontId="0" fillId="0" borderId="14" xfId="0" applyBorder="1"/>
    <xf numFmtId="165" fontId="0" fillId="0" borderId="15" xfId="1" applyFont="1" applyBorder="1"/>
    <xf numFmtId="0" fontId="9" fillId="0" borderId="4" xfId="0" applyFont="1" applyBorder="1"/>
    <xf numFmtId="165" fontId="10" fillId="0" borderId="5" xfId="1" applyFont="1" applyBorder="1"/>
    <xf numFmtId="179" fontId="0" fillId="0" borderId="0" xfId="0" applyNumberFormat="1"/>
    <xf numFmtId="4" fontId="2" fillId="3" borderId="5" xfId="0" applyNumberFormat="1" applyFont="1" applyFill="1" applyBorder="1"/>
    <xf numFmtId="179" fontId="2" fillId="2" borderId="3" xfId="5" applyNumberFormat="1" applyFont="1" applyFill="1" applyBorder="1"/>
    <xf numFmtId="179" fontId="2" fillId="2" borderId="10" xfId="5" applyNumberFormat="1" applyFont="1" applyFill="1" applyBorder="1"/>
    <xf numFmtId="10" fontId="2" fillId="2" borderId="3" xfId="5" applyNumberFormat="1" applyFont="1" applyFill="1" applyBorder="1"/>
    <xf numFmtId="10" fontId="2" fillId="2" borderId="10" xfId="5" applyNumberFormat="1" applyFont="1" applyFill="1" applyBorder="1"/>
    <xf numFmtId="10" fontId="0" fillId="0" borderId="0" xfId="0" applyNumberFormat="1"/>
    <xf numFmtId="165" fontId="0" fillId="2" borderId="13" xfId="1" applyFont="1" applyFill="1" applyBorder="1"/>
    <xf numFmtId="10" fontId="0" fillId="0" borderId="11" xfId="5" applyNumberFormat="1" applyFont="1" applyBorder="1"/>
    <xf numFmtId="165" fontId="9" fillId="0" borderId="6" xfId="1" applyFont="1" applyBorder="1"/>
    <xf numFmtId="10" fontId="9" fillId="0" borderId="5" xfId="5" applyNumberFormat="1" applyFont="1" applyBorder="1"/>
    <xf numFmtId="165" fontId="9" fillId="0" borderId="5" xfId="1" applyFont="1" applyBorder="1"/>
    <xf numFmtId="10" fontId="9" fillId="0" borderId="3" xfId="5" applyNumberFormat="1" applyFont="1" applyBorder="1"/>
    <xf numFmtId="0" fontId="9" fillId="3" borderId="4" xfId="0" applyFont="1" applyFill="1" applyBorder="1"/>
    <xf numFmtId="165" fontId="9" fillId="3" borderId="5" xfId="1" applyFont="1" applyFill="1" applyBorder="1"/>
    <xf numFmtId="0" fontId="2" fillId="2" borderId="0" xfId="0" applyFont="1" applyFill="1" applyBorder="1"/>
    <xf numFmtId="0" fontId="2" fillId="2" borderId="20" xfId="0" applyFont="1" applyFill="1" applyBorder="1"/>
    <xf numFmtId="0" fontId="0" fillId="0" borderId="26" xfId="0" applyBorder="1"/>
    <xf numFmtId="0" fontId="0" fillId="0" borderId="27" xfId="0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0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2" fillId="0" borderId="16" xfId="0" applyFont="1" applyBorder="1"/>
    <xf numFmtId="0" fontId="2" fillId="0" borderId="17" xfId="0" applyFont="1" applyBorder="1"/>
    <xf numFmtId="0" fontId="2" fillId="2" borderId="3" xfId="0" applyFont="1" applyFill="1" applyBorder="1"/>
    <xf numFmtId="0" fontId="2" fillId="2" borderId="16" xfId="0" applyFont="1" applyFill="1" applyBorder="1"/>
    <xf numFmtId="165" fontId="2" fillId="2" borderId="13" xfId="1" applyFont="1" applyFill="1" applyBorder="1"/>
    <xf numFmtId="0" fontId="2" fillId="2" borderId="17" xfId="0" applyFont="1" applyFill="1" applyBorder="1"/>
    <xf numFmtId="165" fontId="2" fillId="2" borderId="7" xfId="1" applyFont="1" applyFill="1" applyBorder="1"/>
    <xf numFmtId="0" fontId="2" fillId="2" borderId="18" xfId="0" applyFont="1" applyFill="1" applyBorder="1"/>
    <xf numFmtId="165" fontId="2" fillId="2" borderId="19" xfId="1" applyFont="1" applyFill="1" applyBorder="1"/>
    <xf numFmtId="0" fontId="2" fillId="2" borderId="21" xfId="0" applyFont="1" applyFill="1" applyBorder="1"/>
    <xf numFmtId="0" fontId="2" fillId="2" borderId="22" xfId="0" applyFont="1" applyFill="1" applyBorder="1"/>
    <xf numFmtId="0" fontId="2" fillId="2" borderId="23" xfId="0" applyFont="1" applyFill="1" applyBorder="1"/>
    <xf numFmtId="0" fontId="2" fillId="2" borderId="24" xfId="0" applyFont="1" applyFill="1" applyBorder="1"/>
    <xf numFmtId="165" fontId="2" fillId="2" borderId="0" xfId="0" applyNumberFormat="1" applyFont="1" applyFill="1" applyBorder="1"/>
    <xf numFmtId="10" fontId="2" fillId="2" borderId="24" xfId="0" applyNumberFormat="1" applyFont="1" applyFill="1" applyBorder="1"/>
    <xf numFmtId="0" fontId="2" fillId="2" borderId="25" xfId="0" applyFont="1" applyFill="1" applyBorder="1"/>
    <xf numFmtId="0" fontId="2" fillId="2" borderId="26" xfId="0" applyFont="1" applyFill="1" applyBorder="1"/>
    <xf numFmtId="0" fontId="2" fillId="2" borderId="27" xfId="0" applyFont="1" applyFill="1" applyBorder="1"/>
    <xf numFmtId="0" fontId="13" fillId="0" borderId="0" xfId="0" applyFont="1" applyAlignment="1">
      <alignment horizontal="center"/>
    </xf>
    <xf numFmtId="0" fontId="14" fillId="2" borderId="0" xfId="0" applyFont="1" applyFill="1"/>
    <xf numFmtId="0" fontId="16" fillId="0" borderId="0" xfId="0" applyFont="1" applyAlignment="1">
      <alignment horizontal="center"/>
    </xf>
    <xf numFmtId="165" fontId="2" fillId="0" borderId="6" xfId="0" applyNumberFormat="1" applyFont="1" applyBorder="1"/>
    <xf numFmtId="165" fontId="2" fillId="0" borderId="5" xfId="0" applyNumberFormat="1" applyFont="1" applyBorder="1"/>
    <xf numFmtId="179" fontId="2" fillId="2" borderId="9" xfId="5" applyNumberFormat="1" applyFont="1" applyFill="1" applyBorder="1"/>
    <xf numFmtId="0" fontId="2" fillId="2" borderId="29" xfId="0" applyFont="1" applyFill="1" applyBorder="1"/>
    <xf numFmtId="165" fontId="2" fillId="2" borderId="6" xfId="0" applyNumberFormat="1" applyFont="1" applyFill="1" applyBorder="1"/>
    <xf numFmtId="10" fontId="2" fillId="2" borderId="5" xfId="5" applyNumberFormat="1" applyFont="1" applyFill="1" applyBorder="1"/>
    <xf numFmtId="0" fontId="3" fillId="2" borderId="17" xfId="0" applyFont="1" applyFill="1" applyBorder="1"/>
    <xf numFmtId="0" fontId="3" fillId="2" borderId="31" xfId="0" applyFont="1" applyFill="1" applyBorder="1"/>
    <xf numFmtId="0" fontId="2" fillId="2" borderId="7" xfId="0" applyFont="1" applyFill="1" applyBorder="1"/>
    <xf numFmtId="165" fontId="2" fillId="2" borderId="7" xfId="4" applyFont="1" applyFill="1" applyBorder="1"/>
    <xf numFmtId="165" fontId="2" fillId="2" borderId="30" xfId="4" applyFont="1" applyFill="1" applyBorder="1"/>
    <xf numFmtId="0" fontId="2" fillId="0" borderId="20" xfId="0" applyFont="1" applyBorder="1"/>
    <xf numFmtId="0" fontId="17" fillId="2" borderId="20" xfId="0" applyFont="1" applyFill="1" applyBorder="1"/>
    <xf numFmtId="0" fontId="15" fillId="2" borderId="21" xfId="0" applyFont="1" applyFill="1" applyBorder="1"/>
    <xf numFmtId="0" fontId="15" fillId="2" borderId="0" xfId="0" applyFont="1" applyFill="1" applyBorder="1"/>
    <xf numFmtId="0" fontId="17" fillId="2" borderId="23" xfId="0" applyFont="1" applyFill="1" applyBorder="1"/>
    <xf numFmtId="165" fontId="2" fillId="0" borderId="15" xfId="1" applyFont="1" applyBorder="1"/>
    <xf numFmtId="165" fontId="2" fillId="0" borderId="2" xfId="1" applyFont="1" applyBorder="1"/>
    <xf numFmtId="165" fontId="2" fillId="0" borderId="28" xfId="1" applyFont="1" applyBorder="1"/>
  </cellXfs>
  <cellStyles count="6">
    <cellStyle name="Millares" xfId="1" builtinId="3"/>
    <cellStyle name="Millares 2" xfId="2" xr:uid="{00000000-0005-0000-0000-00002F000000}"/>
    <cellStyle name="Millares 2 2" xfId="4" xr:uid="{3D642642-968D-4DC0-9758-FFF93BE661D0}"/>
    <cellStyle name="Millares 3" xfId="3" xr:uid="{87D0D49E-5FC4-4A3B-B572-7468EA00BFF7}"/>
    <cellStyle name="Normal" xfId="0" builtinId="0"/>
    <cellStyle name="Porcentaje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0D59-8381-4303-8D8D-3E01782E1523}">
  <dimension ref="A1:Q1048566"/>
  <sheetViews>
    <sheetView zoomScale="91" zoomScaleNormal="160" workbookViewId="0">
      <selection activeCell="L21" sqref="L21"/>
    </sheetView>
  </sheetViews>
  <sheetFormatPr baseColWidth="10" defaultColWidth="11.42578125" defaultRowHeight="15" x14ac:dyDescent="0.25"/>
  <cols>
    <col min="1" max="1" width="7.28515625" style="5" customWidth="1"/>
    <col min="2" max="2" width="43.140625" style="2" customWidth="1"/>
    <col min="3" max="3" width="17.28515625" style="1" bestFit="1" customWidth="1"/>
    <col min="4" max="4" width="20.140625" style="2" customWidth="1"/>
    <col min="5" max="5" width="26.28515625" style="2" customWidth="1"/>
    <col min="6" max="8" width="16.140625" style="1" customWidth="1"/>
    <col min="9" max="9" width="14.85546875" style="1" customWidth="1"/>
    <col min="10" max="10" width="3.28515625" style="2" bestFit="1" customWidth="1"/>
    <col min="11" max="11" width="27.7109375" style="2" customWidth="1"/>
    <col min="12" max="12" width="16.28515625" style="2" customWidth="1"/>
    <col min="13" max="13" width="13.5703125" style="4" customWidth="1"/>
    <col min="14" max="14" width="15.7109375" style="2" customWidth="1"/>
    <col min="15" max="15" width="15.42578125" style="2" customWidth="1"/>
    <col min="16" max="16384" width="11.42578125" style="2"/>
  </cols>
  <sheetData>
    <row r="1" spans="1:17" ht="19.5" customHeight="1" x14ac:dyDescent="0.35">
      <c r="A1" s="10"/>
      <c r="B1" s="8" t="s">
        <v>40</v>
      </c>
      <c r="C1" s="7"/>
      <c r="D1" s="3"/>
      <c r="E1" s="3"/>
      <c r="F1" s="7"/>
      <c r="G1" s="7"/>
      <c r="H1" s="7"/>
      <c r="I1" s="7"/>
      <c r="J1" s="3"/>
      <c r="M1" s="2"/>
      <c r="O1" s="3"/>
    </row>
    <row r="2" spans="1:17" x14ac:dyDescent="0.25">
      <c r="A2" s="10"/>
      <c r="B2" s="3" t="s">
        <v>41</v>
      </c>
      <c r="C2"/>
      <c r="D2"/>
      <c r="E2"/>
      <c r="F2"/>
      <c r="G2"/>
      <c r="H2"/>
      <c r="I2"/>
      <c r="J2" s="3"/>
      <c r="M2" s="2"/>
      <c r="O2" s="3"/>
    </row>
    <row r="3" spans="1:17" x14ac:dyDescent="0.25">
      <c r="A3" s="10"/>
      <c r="B3" s="2" t="s">
        <v>53</v>
      </c>
      <c r="C3" s="9"/>
      <c r="D3"/>
      <c r="E3"/>
      <c r="F3"/>
      <c r="G3"/>
      <c r="H3"/>
      <c r="I3"/>
      <c r="M3" s="2"/>
    </row>
    <row r="4" spans="1:17" x14ac:dyDescent="0.25">
      <c r="A4" s="10"/>
      <c r="B4" s="2" t="s">
        <v>46</v>
      </c>
      <c r="C4"/>
      <c r="D4"/>
      <c r="E4"/>
      <c r="F4"/>
      <c r="G4"/>
      <c r="H4"/>
      <c r="I4"/>
      <c r="M4" s="2"/>
    </row>
    <row r="5" spans="1:17" x14ac:dyDescent="0.25">
      <c r="A5" s="10"/>
      <c r="B5"/>
      <c r="C5" s="2"/>
      <c r="D5"/>
      <c r="E5"/>
      <c r="F5"/>
      <c r="G5"/>
      <c r="H5"/>
      <c r="I5"/>
      <c r="M5" s="2"/>
    </row>
    <row r="6" spans="1:17" x14ac:dyDescent="0.25">
      <c r="A6" s="11"/>
      <c r="B6" s="12" t="s">
        <v>39</v>
      </c>
      <c r="C6" s="13" t="s">
        <v>1</v>
      </c>
      <c r="D6" s="14" t="s">
        <v>47</v>
      </c>
      <c r="E6" s="12" t="s">
        <v>48</v>
      </c>
      <c r="F6" s="14" t="s">
        <v>49</v>
      </c>
      <c r="G6" s="15" t="s">
        <v>50</v>
      </c>
      <c r="H6" s="15" t="s">
        <v>51</v>
      </c>
      <c r="I6" s="15" t="s">
        <v>52</v>
      </c>
      <c r="J6" s="3"/>
      <c r="M6" s="2"/>
    </row>
    <row r="7" spans="1:17" x14ac:dyDescent="0.25">
      <c r="A7" s="11">
        <v>1</v>
      </c>
      <c r="B7" s="14" t="s">
        <v>0</v>
      </c>
      <c r="C7" s="16">
        <v>250000</v>
      </c>
      <c r="D7" s="12"/>
      <c r="E7" s="12"/>
      <c r="F7" s="14"/>
      <c r="G7" s="16">
        <v>250000</v>
      </c>
      <c r="H7" s="17"/>
      <c r="I7" s="15"/>
      <c r="J7" s="1"/>
      <c r="M7" s="2"/>
    </row>
    <row r="8" spans="1:17" x14ac:dyDescent="0.25">
      <c r="A8" s="11">
        <v>2</v>
      </c>
      <c r="B8" s="30" t="s">
        <v>5</v>
      </c>
      <c r="C8" s="15">
        <v>40000</v>
      </c>
      <c r="D8" s="12"/>
      <c r="E8" s="15">
        <v>40000</v>
      </c>
      <c r="F8" s="15"/>
      <c r="G8" s="15"/>
      <c r="H8" s="15"/>
      <c r="I8" s="15"/>
      <c r="M8" s="2"/>
    </row>
    <row r="9" spans="1:17" x14ac:dyDescent="0.25">
      <c r="A9" s="25">
        <v>3</v>
      </c>
      <c r="B9" s="34" t="s">
        <v>27</v>
      </c>
      <c r="C9" s="23">
        <v>4800000</v>
      </c>
      <c r="D9" s="23">
        <v>4800000</v>
      </c>
      <c r="E9" s="14"/>
      <c r="F9" s="15"/>
      <c r="G9" s="15"/>
      <c r="H9" s="15"/>
      <c r="I9" s="15"/>
      <c r="J9" s="1"/>
      <c r="M9" s="2"/>
      <c r="O9" s="1"/>
      <c r="P9" s="1"/>
      <c r="Q9" s="1"/>
    </row>
    <row r="10" spans="1:17" x14ac:dyDescent="0.25">
      <c r="A10" s="11">
        <v>4</v>
      </c>
      <c r="B10" s="30" t="s">
        <v>34</v>
      </c>
      <c r="C10" s="15">
        <v>913000</v>
      </c>
      <c r="D10" s="12"/>
      <c r="E10" s="14"/>
      <c r="F10" s="15">
        <v>913000</v>
      </c>
      <c r="G10" s="17"/>
      <c r="H10" s="17"/>
      <c r="I10" s="15"/>
      <c r="J10" s="3"/>
      <c r="M10" s="2"/>
    </row>
    <row r="11" spans="1:17" x14ac:dyDescent="0.25">
      <c r="A11" s="27">
        <v>5</v>
      </c>
      <c r="B11" s="26" t="s">
        <v>3</v>
      </c>
      <c r="C11" s="15">
        <v>910000</v>
      </c>
      <c r="D11" s="15">
        <v>910000</v>
      </c>
      <c r="E11" s="14"/>
      <c r="F11" s="15"/>
      <c r="G11" s="15"/>
      <c r="H11" s="15"/>
      <c r="I11" s="15"/>
      <c r="J11" s="3"/>
      <c r="M11" s="2"/>
    </row>
    <row r="12" spans="1:17" x14ac:dyDescent="0.25">
      <c r="A12" s="11">
        <v>6</v>
      </c>
      <c r="B12" s="30" t="s">
        <v>33</v>
      </c>
      <c r="C12" s="15">
        <v>4000000</v>
      </c>
      <c r="D12" s="14"/>
      <c r="E12" s="14"/>
      <c r="F12" s="15">
        <v>4000000</v>
      </c>
      <c r="G12" s="15"/>
      <c r="H12" s="15"/>
      <c r="I12" s="15"/>
      <c r="M12" s="2"/>
    </row>
    <row r="13" spans="1:17" x14ac:dyDescent="0.25">
      <c r="A13" s="28">
        <v>7</v>
      </c>
      <c r="B13" s="29" t="s">
        <v>4</v>
      </c>
      <c r="C13" s="15">
        <v>2400000</v>
      </c>
      <c r="D13" s="15">
        <v>2400000</v>
      </c>
      <c r="E13" s="14"/>
      <c r="F13" s="15"/>
      <c r="G13" s="17"/>
      <c r="H13" s="17"/>
      <c r="I13" s="15"/>
      <c r="M13" s="2"/>
    </row>
    <row r="14" spans="1:17" x14ac:dyDescent="0.25">
      <c r="A14" s="11">
        <v>8</v>
      </c>
      <c r="B14" s="14" t="s">
        <v>43</v>
      </c>
      <c r="C14" s="18">
        <v>-7200000</v>
      </c>
      <c r="D14" s="14"/>
      <c r="E14" s="14"/>
      <c r="F14" s="15"/>
      <c r="G14" s="15"/>
      <c r="H14" s="18">
        <v>-7200000</v>
      </c>
      <c r="I14" s="15"/>
      <c r="M14" s="2"/>
    </row>
    <row r="15" spans="1:17" x14ac:dyDescent="0.25">
      <c r="A15" s="28">
        <v>9</v>
      </c>
      <c r="B15" s="30" t="s">
        <v>13</v>
      </c>
      <c r="C15" s="15">
        <v>250000</v>
      </c>
      <c r="D15" s="15">
        <v>250000</v>
      </c>
      <c r="E15" s="14"/>
      <c r="F15" s="15"/>
      <c r="G15" s="15"/>
      <c r="H15" s="15"/>
      <c r="I15" s="15"/>
      <c r="M15" s="2"/>
    </row>
    <row r="16" spans="1:17" x14ac:dyDescent="0.25">
      <c r="A16" s="11">
        <v>10</v>
      </c>
      <c r="B16" s="30" t="s">
        <v>44</v>
      </c>
      <c r="C16" s="15">
        <v>1000000</v>
      </c>
      <c r="D16" s="14"/>
      <c r="E16" s="15">
        <v>1000000</v>
      </c>
      <c r="F16" s="15"/>
      <c r="G16" s="15"/>
      <c r="H16" s="15"/>
      <c r="I16" s="15"/>
      <c r="M16" s="2"/>
    </row>
    <row r="17" spans="1:16" x14ac:dyDescent="0.25">
      <c r="A17" s="31">
        <v>11</v>
      </c>
      <c r="B17" s="30" t="s">
        <v>42</v>
      </c>
      <c r="C17" s="16">
        <v>50000</v>
      </c>
      <c r="D17" s="16">
        <v>50000</v>
      </c>
      <c r="E17" s="14"/>
      <c r="F17" s="15"/>
      <c r="G17" s="17"/>
      <c r="H17" s="17"/>
      <c r="I17" s="15"/>
      <c r="M17" s="2"/>
    </row>
    <row r="18" spans="1:16" ht="17.25" x14ac:dyDescent="0.4">
      <c r="A18" s="11">
        <v>12</v>
      </c>
      <c r="B18" s="30" t="s">
        <v>22</v>
      </c>
      <c r="C18" s="19">
        <v>130000</v>
      </c>
      <c r="D18" s="14"/>
      <c r="E18" s="15">
        <v>130000</v>
      </c>
      <c r="F18" s="15"/>
      <c r="G18" s="15"/>
      <c r="H18" s="15"/>
      <c r="I18" s="15"/>
      <c r="M18" s="2"/>
    </row>
    <row r="19" spans="1:16" x14ac:dyDescent="0.25">
      <c r="A19" s="25">
        <v>13</v>
      </c>
      <c r="B19" s="34" t="s">
        <v>29</v>
      </c>
      <c r="C19" s="23">
        <v>-500000</v>
      </c>
      <c r="D19" s="14"/>
      <c r="E19" s="14"/>
      <c r="F19" s="15"/>
      <c r="G19" s="15"/>
      <c r="H19" s="15"/>
      <c r="I19" s="23">
        <v>-500000</v>
      </c>
      <c r="M19" s="2"/>
    </row>
    <row r="20" spans="1:16" x14ac:dyDescent="0.25">
      <c r="A20" s="28">
        <v>14</v>
      </c>
      <c r="B20" s="30" t="s">
        <v>7</v>
      </c>
      <c r="C20" s="15">
        <v>100000</v>
      </c>
      <c r="D20" s="15">
        <v>100000</v>
      </c>
      <c r="E20" s="14"/>
      <c r="F20" s="15"/>
      <c r="G20" s="15"/>
      <c r="H20" s="14"/>
      <c r="I20" s="15"/>
      <c r="M20" s="2"/>
    </row>
    <row r="21" spans="1:16" x14ac:dyDescent="0.25">
      <c r="A21" s="11">
        <v>15</v>
      </c>
      <c r="B21" s="14" t="s">
        <v>11</v>
      </c>
      <c r="C21" s="18">
        <v>-1800000</v>
      </c>
      <c r="D21" s="14"/>
      <c r="E21" s="14"/>
      <c r="F21" s="15"/>
      <c r="G21" s="15"/>
      <c r="H21" s="14"/>
      <c r="I21" s="18">
        <v>-1800000</v>
      </c>
      <c r="M21" s="2"/>
    </row>
    <row r="22" spans="1:16" x14ac:dyDescent="0.25">
      <c r="A22" s="11">
        <v>16</v>
      </c>
      <c r="B22" s="14" t="s">
        <v>9</v>
      </c>
      <c r="C22" s="18">
        <v>-3500000</v>
      </c>
      <c r="D22" s="14"/>
      <c r="E22" s="14"/>
      <c r="F22" s="15"/>
      <c r="G22" s="15"/>
      <c r="H22" s="14"/>
      <c r="I22" s="18">
        <v>-3500000</v>
      </c>
      <c r="M22" s="2"/>
    </row>
    <row r="23" spans="1:16" x14ac:dyDescent="0.25">
      <c r="A23" s="11">
        <v>17</v>
      </c>
      <c r="B23" s="14" t="s">
        <v>23</v>
      </c>
      <c r="C23" s="15">
        <v>-850000</v>
      </c>
      <c r="D23" s="14"/>
      <c r="E23" s="14"/>
      <c r="F23" s="15"/>
      <c r="G23" s="15"/>
      <c r="H23" s="14"/>
      <c r="I23" s="15">
        <v>-850000</v>
      </c>
      <c r="M23" s="2"/>
    </row>
    <row r="24" spans="1:16" x14ac:dyDescent="0.25">
      <c r="A24" s="11">
        <v>18</v>
      </c>
      <c r="B24" s="30" t="s">
        <v>12</v>
      </c>
      <c r="C24" s="15">
        <v>10000</v>
      </c>
      <c r="D24" s="15">
        <v>10000</v>
      </c>
      <c r="E24" s="14"/>
      <c r="F24" s="15"/>
      <c r="G24" s="15"/>
      <c r="H24" s="15"/>
      <c r="I24" s="15"/>
      <c r="M24" s="2"/>
      <c r="P24" s="6"/>
    </row>
    <row r="25" spans="1:16" ht="17.25" x14ac:dyDescent="0.4">
      <c r="A25" s="11">
        <v>19</v>
      </c>
      <c r="B25" s="14" t="s">
        <v>18</v>
      </c>
      <c r="C25" s="16">
        <v>300000</v>
      </c>
      <c r="D25" s="14"/>
      <c r="E25" s="14"/>
      <c r="F25" s="15"/>
      <c r="G25" s="16">
        <v>300000</v>
      </c>
      <c r="H25" s="19"/>
      <c r="I25" s="15"/>
      <c r="M25" s="2"/>
    </row>
    <row r="26" spans="1:16" x14ac:dyDescent="0.25">
      <c r="A26" s="11">
        <v>20</v>
      </c>
      <c r="B26" s="30" t="s">
        <v>24</v>
      </c>
      <c r="C26" s="15">
        <v>200000</v>
      </c>
      <c r="D26" s="15">
        <v>200000</v>
      </c>
      <c r="E26" s="14"/>
      <c r="F26" s="15"/>
      <c r="G26" s="15"/>
      <c r="H26" s="15"/>
      <c r="I26" s="15"/>
      <c r="M26" s="2"/>
    </row>
    <row r="27" spans="1:16" x14ac:dyDescent="0.25">
      <c r="A27" s="11">
        <v>21</v>
      </c>
      <c r="B27" s="30" t="s">
        <v>30</v>
      </c>
      <c r="C27" s="15">
        <v>1000000</v>
      </c>
      <c r="D27" s="15">
        <v>1000000</v>
      </c>
      <c r="E27" s="14"/>
      <c r="F27" s="15"/>
      <c r="G27" s="15"/>
      <c r="H27" s="15"/>
      <c r="I27" s="15"/>
      <c r="M27" s="2"/>
    </row>
    <row r="28" spans="1:16" x14ac:dyDescent="0.25">
      <c r="A28" s="11">
        <v>22</v>
      </c>
      <c r="B28" s="30" t="s">
        <v>25</v>
      </c>
      <c r="C28" s="15">
        <f>C43*25%</f>
        <v>213750</v>
      </c>
      <c r="D28" s="14"/>
      <c r="E28" s="24">
        <v>213750</v>
      </c>
      <c r="F28" s="15"/>
      <c r="G28" s="15"/>
      <c r="H28" s="15"/>
      <c r="I28" s="15"/>
      <c r="M28" s="2"/>
    </row>
    <row r="29" spans="1:16" ht="17.25" x14ac:dyDescent="0.4">
      <c r="A29" s="11">
        <v>23</v>
      </c>
      <c r="B29" s="33" t="s">
        <v>16</v>
      </c>
      <c r="C29" s="19">
        <v>750000</v>
      </c>
      <c r="D29" s="14"/>
      <c r="E29" s="14"/>
      <c r="F29" s="15"/>
      <c r="G29" s="15"/>
      <c r="H29" s="15"/>
      <c r="I29" s="15"/>
      <c r="M29" s="2"/>
    </row>
    <row r="30" spans="1:16" x14ac:dyDescent="0.25">
      <c r="A30" s="11">
        <v>24</v>
      </c>
      <c r="B30" s="30" t="s">
        <v>17</v>
      </c>
      <c r="C30" s="20">
        <v>10000</v>
      </c>
      <c r="D30" s="15">
        <v>10000</v>
      </c>
      <c r="E30" s="14"/>
      <c r="F30" s="15"/>
      <c r="G30" s="20"/>
      <c r="H30" s="20"/>
      <c r="I30" s="15"/>
      <c r="M30" s="2"/>
    </row>
    <row r="31" spans="1:16" x14ac:dyDescent="0.25">
      <c r="A31" s="11">
        <v>25</v>
      </c>
      <c r="B31" s="30" t="s">
        <v>19</v>
      </c>
      <c r="C31" s="20">
        <v>30000</v>
      </c>
      <c r="D31" s="15">
        <v>30000</v>
      </c>
      <c r="E31" s="14"/>
      <c r="F31" s="15"/>
      <c r="G31" s="20"/>
      <c r="H31" s="20"/>
      <c r="I31" s="15"/>
      <c r="M31" s="2"/>
    </row>
    <row r="32" spans="1:16" x14ac:dyDescent="0.25">
      <c r="A32" s="11">
        <v>26</v>
      </c>
      <c r="B32" s="30" t="s">
        <v>26</v>
      </c>
      <c r="C32" s="20">
        <v>2200000</v>
      </c>
      <c r="D32" s="14"/>
      <c r="E32" s="15">
        <v>2200000</v>
      </c>
      <c r="F32" s="15"/>
      <c r="G32" s="21"/>
      <c r="H32" s="21"/>
      <c r="I32" s="15"/>
      <c r="M32" s="2"/>
    </row>
    <row r="33" spans="1:13" x14ac:dyDescent="0.25">
      <c r="A33" s="11">
        <v>27</v>
      </c>
      <c r="B33" s="30" t="s">
        <v>32</v>
      </c>
      <c r="C33" s="20">
        <v>1200000</v>
      </c>
      <c r="D33" s="14"/>
      <c r="E33" s="15">
        <v>1200000</v>
      </c>
      <c r="F33" s="15"/>
      <c r="G33" s="15"/>
      <c r="H33" s="15"/>
      <c r="I33" s="15"/>
      <c r="M33" s="2"/>
    </row>
    <row r="34" spans="1:13" x14ac:dyDescent="0.25">
      <c r="A34" s="11">
        <v>28</v>
      </c>
      <c r="B34" s="30" t="s">
        <v>14</v>
      </c>
      <c r="C34" s="15">
        <v>350000</v>
      </c>
      <c r="D34" s="14"/>
      <c r="E34" s="15">
        <v>350000</v>
      </c>
      <c r="F34" s="15"/>
      <c r="G34" s="15"/>
      <c r="H34" s="15"/>
      <c r="I34" s="15"/>
      <c r="M34" s="2"/>
    </row>
    <row r="35" spans="1:13" x14ac:dyDescent="0.25">
      <c r="A35" s="11">
        <v>29</v>
      </c>
      <c r="B35" s="30" t="s">
        <v>8</v>
      </c>
      <c r="C35" s="15">
        <v>350000</v>
      </c>
      <c r="D35" s="14"/>
      <c r="E35" s="15">
        <v>350000</v>
      </c>
      <c r="F35" s="15"/>
      <c r="G35" s="15"/>
      <c r="H35" s="15"/>
      <c r="I35" s="15"/>
      <c r="M35" s="2"/>
    </row>
    <row r="36" spans="1:13" x14ac:dyDescent="0.25">
      <c r="A36" s="11">
        <v>30</v>
      </c>
      <c r="B36" s="30" t="s">
        <v>15</v>
      </c>
      <c r="C36" s="32">
        <v>50000</v>
      </c>
      <c r="D36" s="15">
        <v>50000</v>
      </c>
      <c r="E36" s="14"/>
      <c r="F36" s="15"/>
      <c r="G36" s="15"/>
      <c r="H36" s="15"/>
      <c r="I36" s="15"/>
      <c r="M36" s="2"/>
    </row>
    <row r="37" spans="1:13" x14ac:dyDescent="0.25">
      <c r="A37" s="11">
        <v>31</v>
      </c>
      <c r="B37" s="30" t="s">
        <v>31</v>
      </c>
      <c r="C37" s="32">
        <v>600000</v>
      </c>
      <c r="D37" s="14"/>
      <c r="E37" s="15">
        <v>600000</v>
      </c>
      <c r="F37" s="15"/>
      <c r="G37" s="15"/>
      <c r="H37" s="15"/>
      <c r="I37" s="15"/>
      <c r="M37" s="2"/>
    </row>
    <row r="38" spans="1:13" x14ac:dyDescent="0.25">
      <c r="A38" s="28">
        <v>32</v>
      </c>
      <c r="B38" s="30" t="s">
        <v>10</v>
      </c>
      <c r="C38" s="22">
        <v>-60000</v>
      </c>
      <c r="D38" s="14"/>
      <c r="E38" s="15">
        <v>-60000</v>
      </c>
      <c r="F38" s="15"/>
      <c r="G38" s="15"/>
      <c r="H38" s="15"/>
      <c r="I38" s="15"/>
      <c r="M38" s="2"/>
    </row>
    <row r="39" spans="1:13" x14ac:dyDescent="0.25">
      <c r="A39" s="28">
        <v>33</v>
      </c>
      <c r="B39" s="30" t="s">
        <v>20</v>
      </c>
      <c r="C39" s="22">
        <v>500000</v>
      </c>
      <c r="D39" s="22">
        <v>500000</v>
      </c>
      <c r="E39" s="14"/>
      <c r="F39" s="15"/>
      <c r="G39" s="15"/>
      <c r="H39" s="15"/>
      <c r="I39" s="15"/>
      <c r="M39" s="2"/>
    </row>
    <row r="40" spans="1:13" x14ac:dyDescent="0.25">
      <c r="A40" s="28">
        <v>34</v>
      </c>
      <c r="B40" s="30" t="s">
        <v>21</v>
      </c>
      <c r="C40" s="15">
        <v>2300000</v>
      </c>
      <c r="D40" s="15">
        <v>2300000</v>
      </c>
      <c r="E40" s="14"/>
      <c r="F40" s="15"/>
      <c r="G40" s="15"/>
      <c r="H40" s="20"/>
      <c r="I40" s="15"/>
      <c r="M40" s="2"/>
    </row>
    <row r="41" spans="1:13" x14ac:dyDescent="0.25">
      <c r="A41" s="11">
        <v>35</v>
      </c>
      <c r="B41" s="30" t="s">
        <v>38</v>
      </c>
      <c r="C41" s="20">
        <v>100000</v>
      </c>
      <c r="D41" s="14"/>
      <c r="E41" s="14"/>
      <c r="F41" s="15"/>
      <c r="G41" s="15">
        <v>100000</v>
      </c>
      <c r="H41" s="15"/>
      <c r="I41" s="15"/>
      <c r="M41" s="2"/>
    </row>
    <row r="42" spans="1:13" x14ac:dyDescent="0.25">
      <c r="A42" s="11">
        <v>36</v>
      </c>
      <c r="B42" s="14" t="s">
        <v>35</v>
      </c>
      <c r="C42" s="22">
        <v>605000</v>
      </c>
      <c r="D42" s="14"/>
      <c r="E42" s="14"/>
      <c r="F42" s="15">
        <v>605000</v>
      </c>
      <c r="G42" s="21"/>
      <c r="H42" s="21"/>
      <c r="I42" s="15"/>
      <c r="M42" s="2"/>
    </row>
    <row r="43" spans="1:13" x14ac:dyDescent="0.25">
      <c r="A43" s="11">
        <v>37</v>
      </c>
      <c r="B43" s="14" t="s">
        <v>37</v>
      </c>
      <c r="C43" s="22">
        <v>855000</v>
      </c>
      <c r="D43" s="14"/>
      <c r="E43" s="14"/>
      <c r="F43" s="15">
        <v>855000</v>
      </c>
      <c r="G43" s="15"/>
      <c r="H43" s="15"/>
      <c r="I43" s="15"/>
      <c r="M43" s="2"/>
    </row>
    <row r="44" spans="1:13" x14ac:dyDescent="0.25">
      <c r="A44" s="11">
        <v>38</v>
      </c>
      <c r="B44" s="14" t="s">
        <v>36</v>
      </c>
      <c r="C44" s="22">
        <v>350000</v>
      </c>
      <c r="D44" s="14"/>
      <c r="E44" s="14"/>
      <c r="F44" s="15">
        <v>350000</v>
      </c>
      <c r="G44" s="15"/>
      <c r="H44" s="15"/>
      <c r="I44" s="15"/>
      <c r="M44" s="2"/>
    </row>
    <row r="45" spans="1:13" x14ac:dyDescent="0.25">
      <c r="A45" s="11">
        <v>39</v>
      </c>
      <c r="B45" s="14" t="s">
        <v>28</v>
      </c>
      <c r="C45" s="15">
        <v>7000</v>
      </c>
      <c r="D45" s="14"/>
      <c r="E45" s="15">
        <v>7000</v>
      </c>
      <c r="F45" s="15"/>
      <c r="G45" s="15"/>
      <c r="H45" s="15"/>
      <c r="I45" s="15"/>
      <c r="M45" s="2"/>
    </row>
    <row r="46" spans="1:13" x14ac:dyDescent="0.25">
      <c r="A46" s="11">
        <v>40</v>
      </c>
      <c r="B46" s="14" t="s">
        <v>2</v>
      </c>
      <c r="C46" s="18">
        <v>14000000</v>
      </c>
      <c r="D46" s="14"/>
      <c r="E46" s="14"/>
      <c r="F46" s="15"/>
      <c r="G46" s="18">
        <v>14000000</v>
      </c>
      <c r="H46" s="15"/>
      <c r="I46" s="15"/>
      <c r="M46" s="2"/>
    </row>
    <row r="47" spans="1:13" x14ac:dyDescent="0.25">
      <c r="A47"/>
      <c r="B47"/>
      <c r="C47" s="6">
        <f>SUM(C26:C45,C24,C20,C15:C19,C8:C13)</f>
        <v>25713750</v>
      </c>
      <c r="D47" s="3">
        <v>12610000</v>
      </c>
      <c r="E47" s="6"/>
      <c r="F47"/>
      <c r="G47"/>
      <c r="H47"/>
      <c r="I47"/>
      <c r="M47" s="2"/>
    </row>
    <row r="48" spans="1:13" x14ac:dyDescent="0.25">
      <c r="M48" s="2"/>
    </row>
    <row r="49" spans="13:13" x14ac:dyDescent="0.25">
      <c r="M49" s="2"/>
    </row>
    <row r="50" spans="13:13" x14ac:dyDescent="0.25">
      <c r="M50" s="2"/>
    </row>
    <row r="51" spans="13:13" x14ac:dyDescent="0.25">
      <c r="M51" s="2"/>
    </row>
    <row r="52" spans="13:13" x14ac:dyDescent="0.25">
      <c r="M52" s="2"/>
    </row>
    <row r="53" spans="13:13" x14ac:dyDescent="0.25">
      <c r="M53" s="2"/>
    </row>
    <row r="54" spans="13:13" x14ac:dyDescent="0.25">
      <c r="M54" s="2"/>
    </row>
    <row r="55" spans="13:13" x14ac:dyDescent="0.25">
      <c r="M55" s="2"/>
    </row>
    <row r="56" spans="13:13" x14ac:dyDescent="0.25">
      <c r="M56" s="2"/>
    </row>
    <row r="57" spans="13:13" x14ac:dyDescent="0.25">
      <c r="M57" s="2"/>
    </row>
    <row r="58" spans="13:13" x14ac:dyDescent="0.25">
      <c r="M58" s="2"/>
    </row>
    <row r="59" spans="13:13" x14ac:dyDescent="0.25">
      <c r="M59" s="2"/>
    </row>
    <row r="60" spans="13:13" x14ac:dyDescent="0.25">
      <c r="M60" s="2"/>
    </row>
    <row r="61" spans="13:13" x14ac:dyDescent="0.25">
      <c r="M61" s="2"/>
    </row>
    <row r="62" spans="13:13" x14ac:dyDescent="0.25">
      <c r="M62" s="2"/>
    </row>
    <row r="63" spans="13:13" x14ac:dyDescent="0.25">
      <c r="M63" s="2"/>
    </row>
    <row r="64" spans="13:13" x14ac:dyDescent="0.25">
      <c r="M64" s="2"/>
    </row>
    <row r="65" spans="13:13" x14ac:dyDescent="0.25">
      <c r="M65" s="2"/>
    </row>
    <row r="66" spans="13:13" x14ac:dyDescent="0.25">
      <c r="M66" s="2"/>
    </row>
    <row r="67" spans="13:13" x14ac:dyDescent="0.25">
      <c r="M67" s="2"/>
    </row>
    <row r="68" spans="13:13" x14ac:dyDescent="0.25">
      <c r="M68" s="2"/>
    </row>
    <row r="69" spans="13:13" x14ac:dyDescent="0.25">
      <c r="M69" s="2"/>
    </row>
    <row r="70" spans="13:13" x14ac:dyDescent="0.25">
      <c r="M70" s="2"/>
    </row>
    <row r="71" spans="13:13" x14ac:dyDescent="0.25">
      <c r="M71" s="2"/>
    </row>
    <row r="72" spans="13:13" x14ac:dyDescent="0.25">
      <c r="M72" s="2"/>
    </row>
    <row r="73" spans="13:13" x14ac:dyDescent="0.25">
      <c r="M73" s="2"/>
    </row>
    <row r="74" spans="13:13" x14ac:dyDescent="0.25">
      <c r="M74" s="2"/>
    </row>
    <row r="75" spans="13:13" x14ac:dyDescent="0.25">
      <c r="M75" s="2"/>
    </row>
    <row r="76" spans="13:13" x14ac:dyDescent="0.25">
      <c r="M76" s="2"/>
    </row>
    <row r="77" spans="13:13" x14ac:dyDescent="0.25">
      <c r="M77" s="2"/>
    </row>
    <row r="78" spans="13:13" x14ac:dyDescent="0.25">
      <c r="M78" s="2"/>
    </row>
    <row r="79" spans="13:13" x14ac:dyDescent="0.25">
      <c r="M79" s="2"/>
    </row>
    <row r="80" spans="13:13" x14ac:dyDescent="0.25">
      <c r="M80" s="2"/>
    </row>
    <row r="81" spans="13:13" x14ac:dyDescent="0.25">
      <c r="M81" s="2"/>
    </row>
    <row r="82" spans="13:13" x14ac:dyDescent="0.25">
      <c r="M82" s="2"/>
    </row>
    <row r="83" spans="13:13" x14ac:dyDescent="0.25">
      <c r="M83" s="2"/>
    </row>
    <row r="84" spans="13:13" x14ac:dyDescent="0.25">
      <c r="M84" s="2"/>
    </row>
    <row r="85" spans="13:13" x14ac:dyDescent="0.25">
      <c r="M85" s="2"/>
    </row>
    <row r="86" spans="13:13" x14ac:dyDescent="0.25">
      <c r="M86" s="2"/>
    </row>
    <row r="87" spans="13:13" x14ac:dyDescent="0.25">
      <c r="M87" s="2"/>
    </row>
    <row r="88" spans="13:13" x14ac:dyDescent="0.25">
      <c r="M88" s="2"/>
    </row>
    <row r="89" spans="13:13" x14ac:dyDescent="0.25">
      <c r="M89" s="2"/>
    </row>
    <row r="90" spans="13:13" x14ac:dyDescent="0.25">
      <c r="M90" s="2"/>
    </row>
    <row r="91" spans="13:13" x14ac:dyDescent="0.25">
      <c r="M91" s="2"/>
    </row>
    <row r="92" spans="13:13" x14ac:dyDescent="0.25">
      <c r="M92" s="2"/>
    </row>
    <row r="93" spans="13:13" x14ac:dyDescent="0.25">
      <c r="M93" s="2"/>
    </row>
    <row r="94" spans="13:13" x14ac:dyDescent="0.25">
      <c r="M94" s="2"/>
    </row>
    <row r="95" spans="13:13" x14ac:dyDescent="0.25">
      <c r="M95" s="2"/>
    </row>
    <row r="96" spans="13:13" x14ac:dyDescent="0.25">
      <c r="M96" s="2"/>
    </row>
    <row r="97" spans="13:13" x14ac:dyDescent="0.25">
      <c r="M97" s="2"/>
    </row>
    <row r="98" spans="13:13" x14ac:dyDescent="0.25">
      <c r="M98" s="2"/>
    </row>
    <row r="99" spans="13:13" x14ac:dyDescent="0.25">
      <c r="M99" s="2"/>
    </row>
    <row r="100" spans="13:13" x14ac:dyDescent="0.25">
      <c r="M100" s="2"/>
    </row>
    <row r="101" spans="13:13" x14ac:dyDescent="0.25">
      <c r="M101" s="2"/>
    </row>
    <row r="102" spans="13:13" x14ac:dyDescent="0.25">
      <c r="M102" s="2"/>
    </row>
    <row r="103" spans="13:13" x14ac:dyDescent="0.25">
      <c r="M103" s="2"/>
    </row>
    <row r="104" spans="13:13" x14ac:dyDescent="0.25">
      <c r="M104" s="2"/>
    </row>
    <row r="105" spans="13:13" x14ac:dyDescent="0.25">
      <c r="M105" s="2"/>
    </row>
    <row r="106" spans="13:13" x14ac:dyDescent="0.25">
      <c r="M106" s="2"/>
    </row>
    <row r="107" spans="13:13" x14ac:dyDescent="0.25">
      <c r="M107" s="2"/>
    </row>
    <row r="108" spans="13:13" x14ac:dyDescent="0.25">
      <c r="M108" s="2"/>
    </row>
    <row r="109" spans="13:13" x14ac:dyDescent="0.25">
      <c r="M109" s="2"/>
    </row>
    <row r="110" spans="13:13" x14ac:dyDescent="0.25">
      <c r="M110" s="2"/>
    </row>
    <row r="111" spans="13:13" x14ac:dyDescent="0.25">
      <c r="M111" s="2"/>
    </row>
    <row r="112" spans="13:13" x14ac:dyDescent="0.25">
      <c r="M112" s="2"/>
    </row>
    <row r="113" spans="13:13" x14ac:dyDescent="0.25">
      <c r="M113" s="2"/>
    </row>
    <row r="114" spans="13:13" x14ac:dyDescent="0.25">
      <c r="M114" s="2"/>
    </row>
    <row r="115" spans="13:13" x14ac:dyDescent="0.25">
      <c r="M115" s="2"/>
    </row>
    <row r="116" spans="13:13" x14ac:dyDescent="0.25">
      <c r="M116" s="2"/>
    </row>
    <row r="117" spans="13:13" x14ac:dyDescent="0.25">
      <c r="M117" s="2"/>
    </row>
    <row r="118" spans="13:13" x14ac:dyDescent="0.25">
      <c r="M118" s="2"/>
    </row>
    <row r="119" spans="13:13" x14ac:dyDescent="0.25">
      <c r="M119" s="2"/>
    </row>
    <row r="120" spans="13:13" x14ac:dyDescent="0.25">
      <c r="M120" s="2"/>
    </row>
    <row r="1048566" spans="11:11" x14ac:dyDescent="0.25">
      <c r="K1048566" s="2" t="s">
        <v>6</v>
      </c>
    </row>
  </sheetData>
  <sortState xmlns:xlrd2="http://schemas.microsoft.com/office/spreadsheetml/2017/richdata2" ref="A7:C46">
    <sortCondition ref="B7:B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0088-6F78-4A4A-AC71-669F490C6450}">
  <dimension ref="D1:T75"/>
  <sheetViews>
    <sheetView tabSelected="1" topLeftCell="A43" workbookViewId="0">
      <selection activeCell="G35" sqref="G35"/>
    </sheetView>
  </sheetViews>
  <sheetFormatPr baseColWidth="10" defaultRowHeight="15" x14ac:dyDescent="0.25"/>
  <cols>
    <col min="4" max="4" width="36.85546875" customWidth="1"/>
    <col min="5" max="5" width="36.140625" customWidth="1"/>
    <col min="6" max="6" width="20.42578125" customWidth="1"/>
    <col min="7" max="7" width="35.85546875" customWidth="1"/>
    <col min="8" max="8" width="30" customWidth="1"/>
    <col min="9" max="9" width="23.7109375" customWidth="1"/>
    <col min="18" max="18" width="33.42578125" customWidth="1"/>
    <col min="19" max="19" width="29.85546875" customWidth="1"/>
    <col min="20" max="20" width="20.5703125" customWidth="1"/>
  </cols>
  <sheetData>
    <row r="1" spans="4:20" ht="18.75" x14ac:dyDescent="0.3">
      <c r="E1" s="107" t="s">
        <v>54</v>
      </c>
      <c r="F1" s="107"/>
      <c r="G1" s="107"/>
    </row>
    <row r="2" spans="4:20" ht="15.75" x14ac:dyDescent="0.25">
      <c r="E2" s="108" t="s">
        <v>88</v>
      </c>
    </row>
    <row r="4" spans="4:20" ht="15.75" x14ac:dyDescent="0.25">
      <c r="G4" s="62"/>
      <c r="R4" s="109" t="s">
        <v>89</v>
      </c>
    </row>
    <row r="5" spans="4:20" ht="15.75" thickBot="1" x14ac:dyDescent="0.3"/>
    <row r="6" spans="4:20" ht="21.75" thickBot="1" x14ac:dyDescent="0.4">
      <c r="D6" s="38" t="s">
        <v>47</v>
      </c>
      <c r="E6" s="41">
        <f>E7+E24</f>
        <v>12900000</v>
      </c>
      <c r="F6" s="51" t="s">
        <v>65</v>
      </c>
      <c r="G6" s="45" t="s">
        <v>55</v>
      </c>
      <c r="H6" s="39">
        <f>H7+H18</f>
        <v>6177000</v>
      </c>
      <c r="I6" s="50" t="s">
        <v>65</v>
      </c>
      <c r="K6" s="122" t="s">
        <v>82</v>
      </c>
      <c r="L6" s="123"/>
      <c r="M6" s="81"/>
      <c r="N6" s="81"/>
      <c r="O6" s="81"/>
      <c r="P6" s="81"/>
      <c r="Q6" s="81"/>
      <c r="R6" s="91" t="s">
        <v>69</v>
      </c>
      <c r="S6" s="91" t="s">
        <v>70</v>
      </c>
      <c r="T6" s="91" t="s">
        <v>71</v>
      </c>
    </row>
    <row r="7" spans="4:20" ht="21.75" thickBot="1" x14ac:dyDescent="0.4">
      <c r="D7" s="60" t="s">
        <v>56</v>
      </c>
      <c r="E7" s="61">
        <f>SUM(E8:E22)</f>
        <v>7600000</v>
      </c>
      <c r="F7" s="52">
        <f>E7/E6</f>
        <v>0.58914728682170547</v>
      </c>
      <c r="G7" s="60" t="s">
        <v>57</v>
      </c>
      <c r="H7" s="73">
        <f>SUM(H8:H15)</f>
        <v>4377000</v>
      </c>
      <c r="I7" s="74">
        <f>H7/H31</f>
        <v>0.33930232558139534</v>
      </c>
      <c r="K7" s="125" t="s">
        <v>83</v>
      </c>
      <c r="L7" s="124"/>
      <c r="M7" s="84"/>
      <c r="N7" s="84"/>
      <c r="O7" s="84"/>
      <c r="P7" s="84"/>
      <c r="Q7" s="84"/>
      <c r="R7" s="89" t="s">
        <v>44</v>
      </c>
      <c r="S7" s="126">
        <v>1000000</v>
      </c>
      <c r="T7" s="47">
        <f>S7/$H$31</f>
        <v>7.7519379844961239E-2</v>
      </c>
    </row>
    <row r="8" spans="4:20" ht="15.75" thickBot="1" x14ac:dyDescent="0.3">
      <c r="D8" s="56" t="s">
        <v>3</v>
      </c>
      <c r="E8" s="57">
        <v>910000</v>
      </c>
      <c r="F8" s="53">
        <f>E8/E6</f>
        <v>7.0542635658914735E-2</v>
      </c>
      <c r="G8" s="58" t="s">
        <v>44</v>
      </c>
      <c r="H8" s="59">
        <v>1000000</v>
      </c>
      <c r="I8" s="48">
        <f>H8/$H$31</f>
        <v>7.7519379844961239E-2</v>
      </c>
      <c r="J8" s="68"/>
      <c r="K8" s="83" t="s">
        <v>84</v>
      </c>
      <c r="L8" s="84"/>
      <c r="M8" s="84"/>
      <c r="N8" s="84"/>
      <c r="O8" s="84"/>
      <c r="P8" s="84"/>
      <c r="Q8" s="84"/>
      <c r="R8" s="90" t="s">
        <v>26</v>
      </c>
      <c r="S8" s="127">
        <v>2200000</v>
      </c>
      <c r="T8" s="47">
        <f t="shared" ref="T8:T14" si="0">S8/$H$31</f>
        <v>0.17054263565891473</v>
      </c>
    </row>
    <row r="9" spans="4:20" ht="15.75" thickBot="1" x14ac:dyDescent="0.3">
      <c r="D9" s="36" t="s">
        <v>4</v>
      </c>
      <c r="E9" s="42">
        <v>2400000</v>
      </c>
      <c r="F9" s="53">
        <f t="shared" ref="F9:F22" si="1">E9/$E$6</f>
        <v>0.18604651162790697</v>
      </c>
      <c r="G9" s="46" t="s">
        <v>26</v>
      </c>
      <c r="H9" s="37">
        <v>2200000</v>
      </c>
      <c r="I9" s="48">
        <f t="shared" ref="I9:I15" si="2">H9/$H$31</f>
        <v>0.17054263565891473</v>
      </c>
      <c r="K9" s="83" t="s">
        <v>85</v>
      </c>
      <c r="L9" s="84"/>
      <c r="M9" s="84"/>
      <c r="N9" s="84"/>
      <c r="O9" s="84"/>
      <c r="P9" s="84"/>
      <c r="Q9" s="84"/>
      <c r="R9" s="90" t="s">
        <v>14</v>
      </c>
      <c r="S9" s="127">
        <v>350000</v>
      </c>
      <c r="T9" s="47">
        <f t="shared" si="0"/>
        <v>2.7131782945736434E-2</v>
      </c>
    </row>
    <row r="10" spans="4:20" ht="15.75" thickBot="1" x14ac:dyDescent="0.3">
      <c r="D10" s="36" t="s">
        <v>16</v>
      </c>
      <c r="E10" s="42">
        <v>750000</v>
      </c>
      <c r="F10" s="53">
        <f t="shared" si="1"/>
        <v>5.8139534883720929E-2</v>
      </c>
      <c r="G10" s="46" t="s">
        <v>14</v>
      </c>
      <c r="H10" s="37">
        <v>350000</v>
      </c>
      <c r="I10" s="48">
        <f t="shared" si="2"/>
        <v>2.7131782945736434E-2</v>
      </c>
      <c r="K10" s="83" t="s">
        <v>86</v>
      </c>
      <c r="L10" s="84"/>
      <c r="M10" s="84"/>
      <c r="N10" s="84"/>
      <c r="O10" s="84"/>
      <c r="P10" s="84"/>
      <c r="Q10" s="84"/>
      <c r="R10" s="90" t="s">
        <v>8</v>
      </c>
      <c r="S10" s="127">
        <v>350000</v>
      </c>
      <c r="T10" s="47">
        <f t="shared" si="0"/>
        <v>2.7131782945736434E-2</v>
      </c>
    </row>
    <row r="11" spans="4:20" ht="15.75" thickBot="1" x14ac:dyDescent="0.3">
      <c r="D11" s="36" t="s">
        <v>17</v>
      </c>
      <c r="E11" s="42">
        <v>10000</v>
      </c>
      <c r="F11" s="54">
        <f t="shared" si="1"/>
        <v>7.7519379844961239E-4</v>
      </c>
      <c r="G11" s="46" t="s">
        <v>8</v>
      </c>
      <c r="H11" s="37">
        <v>350000</v>
      </c>
      <c r="I11" s="48">
        <f t="shared" si="2"/>
        <v>2.7131782945736434E-2</v>
      </c>
      <c r="K11" s="86" t="s">
        <v>87</v>
      </c>
      <c r="L11" s="87"/>
      <c r="M11" s="87"/>
      <c r="N11" s="87"/>
      <c r="O11" s="87"/>
      <c r="P11" s="87"/>
      <c r="Q11" s="87"/>
      <c r="R11" s="90" t="s">
        <v>25</v>
      </c>
      <c r="S11" s="127">
        <v>300000</v>
      </c>
      <c r="T11" s="47">
        <f t="shared" si="0"/>
        <v>2.3255813953488372E-2</v>
      </c>
    </row>
    <row r="12" spans="4:20" ht="15.75" thickBot="1" x14ac:dyDescent="0.3">
      <c r="D12" s="36" t="s">
        <v>42</v>
      </c>
      <c r="E12" s="42">
        <v>50000</v>
      </c>
      <c r="F12" s="53">
        <f t="shared" si="1"/>
        <v>3.875968992248062E-3</v>
      </c>
      <c r="G12" s="46" t="s">
        <v>25</v>
      </c>
      <c r="H12" s="37">
        <v>300000</v>
      </c>
      <c r="I12" s="48">
        <f t="shared" si="2"/>
        <v>2.3255813953488372E-2</v>
      </c>
      <c r="K12" s="78"/>
      <c r="L12" s="98"/>
      <c r="M12" s="98"/>
      <c r="N12" s="98"/>
      <c r="O12" s="98"/>
      <c r="P12" s="98"/>
      <c r="Q12" s="98"/>
      <c r="R12" s="94" t="s">
        <v>5</v>
      </c>
      <c r="S12" s="127">
        <v>40000</v>
      </c>
      <c r="T12" s="47">
        <f t="shared" si="0"/>
        <v>3.1007751937984496E-3</v>
      </c>
    </row>
    <row r="13" spans="4:20" ht="15.75" thickBot="1" x14ac:dyDescent="0.3">
      <c r="D13" s="36" t="s">
        <v>7</v>
      </c>
      <c r="E13" s="42">
        <v>100000</v>
      </c>
      <c r="F13" s="53">
        <f t="shared" si="1"/>
        <v>7.7519379844961239E-3</v>
      </c>
      <c r="G13" s="46" t="s">
        <v>5</v>
      </c>
      <c r="H13" s="37">
        <v>40000</v>
      </c>
      <c r="I13" s="48">
        <f t="shared" si="2"/>
        <v>3.1007751937984496E-3</v>
      </c>
      <c r="K13" s="100" t="s">
        <v>98</v>
      </c>
      <c r="L13" s="77"/>
      <c r="M13" s="77"/>
      <c r="N13" s="77"/>
      <c r="O13" s="77"/>
      <c r="P13" s="77"/>
      <c r="Q13" s="77"/>
      <c r="R13" s="94" t="s">
        <v>22</v>
      </c>
      <c r="S13" s="127">
        <v>130000</v>
      </c>
      <c r="T13" s="47">
        <f t="shared" si="0"/>
        <v>1.0077519379844961E-2</v>
      </c>
    </row>
    <row r="14" spans="4:20" ht="15.75" thickBot="1" x14ac:dyDescent="0.3">
      <c r="D14" s="36" t="s">
        <v>15</v>
      </c>
      <c r="E14" s="42">
        <v>50000</v>
      </c>
      <c r="F14" s="53">
        <f t="shared" si="1"/>
        <v>3.875968992248062E-3</v>
      </c>
      <c r="G14" s="46" t="s">
        <v>22</v>
      </c>
      <c r="H14" s="37">
        <v>130000</v>
      </c>
      <c r="I14" s="48">
        <f t="shared" si="2"/>
        <v>1.0077519379844961E-2</v>
      </c>
      <c r="K14" s="100" t="s">
        <v>99</v>
      </c>
      <c r="L14" s="77"/>
      <c r="M14" s="77"/>
      <c r="N14" s="77"/>
      <c r="O14" s="77"/>
      <c r="P14" s="77"/>
      <c r="Q14" s="77"/>
      <c r="R14" s="96" t="s">
        <v>28</v>
      </c>
      <c r="S14" s="128">
        <v>7000</v>
      </c>
      <c r="T14" s="47">
        <f t="shared" si="0"/>
        <v>5.4263565891472863E-4</v>
      </c>
    </row>
    <row r="15" spans="4:20" ht="15.75" thickBot="1" x14ac:dyDescent="0.3">
      <c r="D15" s="36" t="s">
        <v>19</v>
      </c>
      <c r="E15" s="42">
        <v>30000</v>
      </c>
      <c r="F15" s="53">
        <f t="shared" si="1"/>
        <v>2.3255813953488372E-3</v>
      </c>
      <c r="G15" s="46" t="s">
        <v>28</v>
      </c>
      <c r="H15" s="37">
        <v>7000</v>
      </c>
      <c r="I15" s="48">
        <f t="shared" si="2"/>
        <v>5.4263565891472863E-4</v>
      </c>
      <c r="K15" s="100" t="s">
        <v>100</v>
      </c>
      <c r="L15" s="77"/>
      <c r="M15" s="77"/>
      <c r="N15" s="77"/>
      <c r="O15" s="77"/>
      <c r="P15" s="77"/>
      <c r="Q15" s="77"/>
      <c r="R15" s="113" t="s">
        <v>90</v>
      </c>
      <c r="S15" s="110">
        <f>SUM(S7:S14)</f>
        <v>4377000</v>
      </c>
      <c r="T15" s="111">
        <f>SUM(T7:T14)</f>
        <v>0.33930232558139528</v>
      </c>
    </row>
    <row r="16" spans="4:20" ht="15.75" thickBot="1" x14ac:dyDescent="0.3">
      <c r="D16" s="36" t="s">
        <v>20</v>
      </c>
      <c r="E16" s="42">
        <v>500000</v>
      </c>
      <c r="F16" s="53">
        <f t="shared" si="1"/>
        <v>3.875968992248062E-2</v>
      </c>
      <c r="H16" s="35"/>
      <c r="K16" s="100"/>
      <c r="L16" s="77"/>
      <c r="M16" s="77"/>
      <c r="N16" s="77"/>
      <c r="O16" s="77"/>
      <c r="P16" s="77"/>
      <c r="Q16" s="77"/>
      <c r="R16" s="99"/>
    </row>
    <row r="17" spans="4:18" ht="15.75" thickBot="1" x14ac:dyDescent="0.3">
      <c r="D17" s="36" t="s">
        <v>21</v>
      </c>
      <c r="E17" s="42">
        <v>2300000</v>
      </c>
      <c r="F17" s="53">
        <f t="shared" si="1"/>
        <v>0.17829457364341086</v>
      </c>
      <c r="H17" s="35"/>
      <c r="K17" s="100" t="s">
        <v>101</v>
      </c>
      <c r="L17" s="77"/>
      <c r="M17" s="77"/>
      <c r="N17" s="77"/>
      <c r="O17" s="77"/>
      <c r="P17" s="77"/>
      <c r="Q17" s="77"/>
      <c r="R17" s="101"/>
    </row>
    <row r="18" spans="4:18" ht="15.75" thickBot="1" x14ac:dyDescent="0.3">
      <c r="D18" s="36" t="s">
        <v>12</v>
      </c>
      <c r="E18" s="42">
        <v>10000</v>
      </c>
      <c r="F18" s="53">
        <f t="shared" si="1"/>
        <v>7.7519379844961239E-4</v>
      </c>
      <c r="G18" s="60" t="s">
        <v>58</v>
      </c>
      <c r="H18" s="71">
        <f>H19+H20</f>
        <v>1800000</v>
      </c>
      <c r="I18" s="72">
        <f>H18/H31</f>
        <v>0.13953488372093023</v>
      </c>
      <c r="K18" s="100" t="s">
        <v>102</v>
      </c>
      <c r="L18" s="77"/>
      <c r="M18" s="77"/>
      <c r="N18" s="77"/>
      <c r="O18" s="77"/>
      <c r="P18" s="77"/>
      <c r="Q18" s="77"/>
      <c r="R18" s="101"/>
    </row>
    <row r="19" spans="4:18" ht="15.75" thickBot="1" x14ac:dyDescent="0.3">
      <c r="D19" s="36" t="s">
        <v>38</v>
      </c>
      <c r="E19" s="42">
        <v>100000</v>
      </c>
      <c r="F19" s="53">
        <f t="shared" si="1"/>
        <v>7.7519379844961239E-3</v>
      </c>
      <c r="G19" s="58" t="s">
        <v>59</v>
      </c>
      <c r="H19" s="69">
        <v>1200000</v>
      </c>
      <c r="I19" s="70">
        <f>H19/$H$31</f>
        <v>9.3023255813953487E-2</v>
      </c>
      <c r="K19" s="100" t="s">
        <v>103</v>
      </c>
      <c r="L19" s="77"/>
      <c r="M19" s="77"/>
      <c r="N19" s="77"/>
      <c r="O19" s="77"/>
      <c r="P19" s="77"/>
      <c r="Q19" s="77"/>
      <c r="R19" s="101"/>
    </row>
    <row r="20" spans="4:18" ht="15.75" thickBot="1" x14ac:dyDescent="0.3">
      <c r="D20" s="36" t="s">
        <v>24</v>
      </c>
      <c r="E20" s="43">
        <v>200000</v>
      </c>
      <c r="F20" s="53">
        <f t="shared" si="1"/>
        <v>1.5503875968992248E-2</v>
      </c>
      <c r="G20" s="46" t="s">
        <v>60</v>
      </c>
      <c r="H20" s="49">
        <v>600000</v>
      </c>
      <c r="I20" s="48">
        <f>H20/$H$31</f>
        <v>4.6511627906976744E-2</v>
      </c>
      <c r="K20" s="100" t="s">
        <v>104</v>
      </c>
      <c r="L20" s="77"/>
      <c r="M20" s="77"/>
      <c r="N20" s="77"/>
      <c r="O20" s="77"/>
      <c r="P20" s="77"/>
      <c r="Q20" s="77"/>
      <c r="R20" s="101"/>
    </row>
    <row r="21" spans="4:18" ht="15.75" thickBot="1" x14ac:dyDescent="0.3">
      <c r="D21" s="30" t="s">
        <v>13</v>
      </c>
      <c r="E21" s="44">
        <v>250000</v>
      </c>
      <c r="F21" s="53">
        <f t="shared" si="1"/>
        <v>1.937984496124031E-2</v>
      </c>
      <c r="K21" s="100" t="s">
        <v>105</v>
      </c>
      <c r="L21" s="77"/>
      <c r="M21" s="77"/>
      <c r="N21" s="77"/>
      <c r="O21" s="77"/>
      <c r="P21" s="77"/>
      <c r="Q21" s="77"/>
      <c r="R21" s="101"/>
    </row>
    <row r="22" spans="4:18" ht="15.75" thickBot="1" x14ac:dyDescent="0.3">
      <c r="D22" s="30" t="s">
        <v>10</v>
      </c>
      <c r="E22" s="44">
        <v>-60000</v>
      </c>
      <c r="F22" s="53">
        <f t="shared" si="1"/>
        <v>-4.6511627906976744E-3</v>
      </c>
      <c r="K22" s="100"/>
      <c r="L22" s="77"/>
      <c r="M22" s="77"/>
      <c r="N22" s="77"/>
      <c r="O22" s="77"/>
      <c r="P22" s="77"/>
      <c r="Q22" s="77"/>
      <c r="R22" s="101"/>
    </row>
    <row r="23" spans="4:18" ht="15.75" thickBot="1" x14ac:dyDescent="0.3">
      <c r="F23" s="55"/>
      <c r="K23" s="100" t="s">
        <v>106</v>
      </c>
      <c r="L23" s="77"/>
      <c r="M23" s="77"/>
      <c r="N23" s="77"/>
      <c r="O23" s="77"/>
      <c r="P23" s="77"/>
      <c r="Q23" s="77"/>
      <c r="R23" s="101"/>
    </row>
    <row r="24" spans="4:18" ht="15.75" thickBot="1" x14ac:dyDescent="0.3">
      <c r="D24" s="60" t="s">
        <v>45</v>
      </c>
      <c r="E24" s="61">
        <f>SUM(E25:E27)</f>
        <v>5300000</v>
      </c>
      <c r="F24" s="55">
        <f>E24/$E$6</f>
        <v>0.41085271317829458</v>
      </c>
      <c r="G24" s="75" t="s">
        <v>49</v>
      </c>
      <c r="H24" s="76">
        <f>SUM(H25:H29)</f>
        <v>6723000</v>
      </c>
      <c r="I24" s="74">
        <f>H24/H31</f>
        <v>0.52116279069767446</v>
      </c>
      <c r="K24" s="100" t="s">
        <v>107</v>
      </c>
      <c r="L24" s="77"/>
      <c r="M24" s="77"/>
      <c r="N24" s="77"/>
      <c r="O24" s="77"/>
      <c r="P24" s="77"/>
      <c r="Q24" s="77"/>
      <c r="R24" s="101"/>
    </row>
    <row r="25" spans="4:18" ht="15.75" thickBot="1" x14ac:dyDescent="0.3">
      <c r="D25" s="56" t="s">
        <v>30</v>
      </c>
      <c r="E25" s="57">
        <v>1000000</v>
      </c>
      <c r="F25" s="53">
        <f>E25/$E$6</f>
        <v>7.7519379844961239E-2</v>
      </c>
      <c r="G25" t="s">
        <v>33</v>
      </c>
      <c r="H25" s="35">
        <v>4000000</v>
      </c>
      <c r="I25" s="48">
        <f>H25/$H$31</f>
        <v>0.31007751937984496</v>
      </c>
      <c r="K25" s="100" t="s">
        <v>108</v>
      </c>
      <c r="L25" s="77"/>
      <c r="M25" s="77"/>
      <c r="N25" s="77"/>
      <c r="O25" s="77"/>
      <c r="P25" s="77"/>
      <c r="Q25" s="77"/>
      <c r="R25" s="101"/>
    </row>
    <row r="26" spans="4:18" ht="15.75" thickBot="1" x14ac:dyDescent="0.3">
      <c r="D26" s="36" t="s">
        <v>29</v>
      </c>
      <c r="E26" s="42">
        <v>-500000</v>
      </c>
      <c r="F26" s="54">
        <f t="shared" ref="F26:F27" si="3">E26/$E$6</f>
        <v>-3.875968992248062E-2</v>
      </c>
      <c r="G26" t="s">
        <v>34</v>
      </c>
      <c r="H26" s="35">
        <v>913000</v>
      </c>
      <c r="I26" s="48">
        <f t="shared" ref="I26:I29" si="4">H26/$H$31</f>
        <v>7.0775193798449612E-2</v>
      </c>
      <c r="K26" s="104" t="s">
        <v>109</v>
      </c>
      <c r="L26" s="79"/>
      <c r="M26" s="79"/>
      <c r="N26" s="79"/>
      <c r="O26" s="79"/>
      <c r="P26" s="79"/>
      <c r="Q26" s="79"/>
      <c r="R26" s="80"/>
    </row>
    <row r="27" spans="4:18" ht="15.75" thickBot="1" x14ac:dyDescent="0.3">
      <c r="D27" s="36" t="s">
        <v>27</v>
      </c>
      <c r="E27" s="42">
        <v>4800000</v>
      </c>
      <c r="F27" s="53">
        <f t="shared" si="3"/>
        <v>0.37209302325581395</v>
      </c>
      <c r="G27" t="s">
        <v>61</v>
      </c>
      <c r="H27" s="35">
        <v>605000</v>
      </c>
      <c r="I27" s="48">
        <f t="shared" si="4"/>
        <v>4.6899224806201553E-2</v>
      </c>
    </row>
    <row r="28" spans="4:18" ht="15.75" thickBot="1" x14ac:dyDescent="0.3">
      <c r="G28" t="s">
        <v>62</v>
      </c>
      <c r="H28" s="35">
        <v>350000</v>
      </c>
      <c r="I28" s="48">
        <f t="shared" si="4"/>
        <v>2.7131782945736434E-2</v>
      </c>
    </row>
    <row r="29" spans="4:18" ht="15.75" thickBot="1" x14ac:dyDescent="0.3">
      <c r="G29" t="s">
        <v>63</v>
      </c>
      <c r="H29" s="35">
        <v>855000</v>
      </c>
      <c r="I29" s="48">
        <f t="shared" si="4"/>
        <v>6.6279069767441856E-2</v>
      </c>
    </row>
    <row r="30" spans="4:18" ht="21.75" thickBot="1" x14ac:dyDescent="0.4">
      <c r="D30" s="122" t="s">
        <v>67</v>
      </c>
      <c r="E30" s="98"/>
      <c r="F30" s="99"/>
      <c r="H30" s="35"/>
    </row>
    <row r="31" spans="4:18" ht="15.75" thickBot="1" x14ac:dyDescent="0.3">
      <c r="D31" s="100" t="s">
        <v>68</v>
      </c>
      <c r="E31" s="77"/>
      <c r="F31" s="101"/>
      <c r="G31" s="38" t="s">
        <v>64</v>
      </c>
      <c r="H31" s="40">
        <f>H24+H6</f>
        <v>12900000</v>
      </c>
    </row>
    <row r="32" spans="4:18" ht="15.75" thickBot="1" x14ac:dyDescent="0.3">
      <c r="D32" s="100"/>
      <c r="E32" s="77"/>
      <c r="F32" s="101"/>
    </row>
    <row r="33" spans="4:8" ht="15.75" thickBot="1" x14ac:dyDescent="0.3">
      <c r="D33" s="91" t="s">
        <v>69</v>
      </c>
      <c r="E33" s="91" t="s">
        <v>70</v>
      </c>
      <c r="F33" s="91" t="s">
        <v>71</v>
      </c>
    </row>
    <row r="34" spans="4:8" ht="15.75" thickBot="1" x14ac:dyDescent="0.3">
      <c r="D34" s="92" t="s">
        <v>30</v>
      </c>
      <c r="E34" s="93">
        <v>1000000</v>
      </c>
      <c r="F34" s="66">
        <f>E34/$E$6</f>
        <v>7.7519379844961239E-2</v>
      </c>
      <c r="G34" s="38" t="s">
        <v>2</v>
      </c>
      <c r="H34" s="63">
        <v>14000000</v>
      </c>
    </row>
    <row r="35" spans="4:8" ht="15.75" thickBot="1" x14ac:dyDescent="0.3">
      <c r="D35" s="94" t="s">
        <v>29</v>
      </c>
      <c r="E35" s="95">
        <v>-500000</v>
      </c>
      <c r="F35" s="67">
        <f>E35/$E$6</f>
        <v>-3.875968992248062E-2</v>
      </c>
      <c r="G35" s="38" t="s">
        <v>66</v>
      </c>
      <c r="H35" s="40">
        <f>H34/E6</f>
        <v>1.0852713178294573</v>
      </c>
    </row>
    <row r="36" spans="4:8" ht="15.75" thickBot="1" x14ac:dyDescent="0.3">
      <c r="D36" s="96" t="s">
        <v>27</v>
      </c>
      <c r="E36" s="97">
        <v>4800000</v>
      </c>
      <c r="F36" s="66">
        <f>E36/$E$6</f>
        <v>0.37209302325581395</v>
      </c>
    </row>
    <row r="37" spans="4:8" x14ac:dyDescent="0.25">
      <c r="D37" s="100" t="s">
        <v>72</v>
      </c>
      <c r="E37" s="102">
        <f>SUM(E34:E36)</f>
        <v>5300000</v>
      </c>
      <c r="F37" s="103">
        <f>SUM(F34:F36)</f>
        <v>0.41085271317829458</v>
      </c>
    </row>
    <row r="38" spans="4:8" x14ac:dyDescent="0.25">
      <c r="D38" s="100"/>
      <c r="E38" s="77"/>
      <c r="F38" s="101"/>
    </row>
    <row r="39" spans="4:8" x14ac:dyDescent="0.25">
      <c r="D39" s="100"/>
      <c r="E39" s="77"/>
      <c r="F39" s="101"/>
    </row>
    <row r="40" spans="4:8" x14ac:dyDescent="0.25">
      <c r="D40" s="100" t="s">
        <v>73</v>
      </c>
      <c r="E40" s="77"/>
      <c r="F40" s="101"/>
    </row>
    <row r="41" spans="4:8" x14ac:dyDescent="0.25">
      <c r="D41" s="100" t="s">
        <v>74</v>
      </c>
      <c r="E41" s="77"/>
      <c r="F41" s="101"/>
    </row>
    <row r="42" spans="4:8" x14ac:dyDescent="0.25">
      <c r="D42" s="100" t="s">
        <v>75</v>
      </c>
      <c r="E42" s="77"/>
      <c r="F42" s="101"/>
    </row>
    <row r="43" spans="4:8" x14ac:dyDescent="0.25">
      <c r="D43" s="100"/>
      <c r="E43" s="77"/>
      <c r="F43" s="101"/>
    </row>
    <row r="44" spans="4:8" x14ac:dyDescent="0.25">
      <c r="D44" s="100" t="s">
        <v>76</v>
      </c>
      <c r="E44" s="77"/>
      <c r="F44" s="101"/>
    </row>
    <row r="45" spans="4:8" x14ac:dyDescent="0.25">
      <c r="D45" s="100" t="s">
        <v>77</v>
      </c>
      <c r="E45" s="77"/>
      <c r="F45" s="101"/>
    </row>
    <row r="46" spans="4:8" x14ac:dyDescent="0.25">
      <c r="D46" s="100" t="s">
        <v>78</v>
      </c>
      <c r="E46" s="77"/>
      <c r="F46" s="101"/>
    </row>
    <row r="47" spans="4:8" x14ac:dyDescent="0.25">
      <c r="D47" s="100" t="s">
        <v>79</v>
      </c>
      <c r="E47" s="77"/>
      <c r="F47" s="101"/>
    </row>
    <row r="48" spans="4:8" x14ac:dyDescent="0.25">
      <c r="D48" s="100" t="s">
        <v>80</v>
      </c>
      <c r="E48" s="77"/>
      <c r="F48" s="101"/>
    </row>
    <row r="49" spans="4:6" ht="15.75" thickBot="1" x14ac:dyDescent="0.3">
      <c r="D49" s="104" t="s">
        <v>81</v>
      </c>
      <c r="E49" s="105"/>
      <c r="F49" s="106"/>
    </row>
    <row r="50" spans="4:6" ht="21" x14ac:dyDescent="0.35">
      <c r="D50" s="122" t="s">
        <v>91</v>
      </c>
      <c r="E50" s="98"/>
      <c r="F50" s="99"/>
    </row>
    <row r="51" spans="4:6" x14ac:dyDescent="0.25">
      <c r="D51" s="100" t="s">
        <v>93</v>
      </c>
      <c r="E51" s="77"/>
      <c r="F51" s="101"/>
    </row>
    <row r="52" spans="4:6" ht="15.75" thickBot="1" x14ac:dyDescent="0.3">
      <c r="D52" s="100"/>
      <c r="E52" s="77"/>
      <c r="F52" s="101"/>
    </row>
    <row r="53" spans="4:6" ht="15.75" thickBot="1" x14ac:dyDescent="0.3">
      <c r="D53" s="91" t="s">
        <v>69</v>
      </c>
      <c r="E53" s="91" t="s">
        <v>70</v>
      </c>
      <c r="F53" s="91" t="s">
        <v>71</v>
      </c>
    </row>
    <row r="54" spans="4:6" ht="15.75" thickBot="1" x14ac:dyDescent="0.3">
      <c r="D54" s="92" t="s">
        <v>3</v>
      </c>
      <c r="E54" s="93">
        <v>910000</v>
      </c>
      <c r="F54" s="64">
        <v>7.0542635658914735E-2</v>
      </c>
    </row>
    <row r="55" spans="4:6" ht="15.75" thickBot="1" x14ac:dyDescent="0.3">
      <c r="D55" s="94" t="s">
        <v>4</v>
      </c>
      <c r="E55" s="95">
        <v>2400000</v>
      </c>
      <c r="F55" s="64">
        <v>0.18604651162790697</v>
      </c>
    </row>
    <row r="56" spans="4:6" ht="15.75" thickBot="1" x14ac:dyDescent="0.3">
      <c r="D56" s="94" t="s">
        <v>16</v>
      </c>
      <c r="E56" s="95">
        <v>750000</v>
      </c>
      <c r="F56" s="64">
        <v>5.8139534883720929E-2</v>
      </c>
    </row>
    <row r="57" spans="4:6" ht="15.75" thickBot="1" x14ac:dyDescent="0.3">
      <c r="D57" s="94" t="s">
        <v>17</v>
      </c>
      <c r="E57" s="95">
        <v>10000</v>
      </c>
      <c r="F57" s="65">
        <v>7.7519379844961239E-4</v>
      </c>
    </row>
    <row r="58" spans="4:6" ht="15.75" thickBot="1" x14ac:dyDescent="0.3">
      <c r="D58" s="94" t="s">
        <v>42</v>
      </c>
      <c r="E58" s="95">
        <v>50000</v>
      </c>
      <c r="F58" s="64">
        <v>3.875968992248062E-3</v>
      </c>
    </row>
    <row r="59" spans="4:6" ht="15.75" thickBot="1" x14ac:dyDescent="0.3">
      <c r="D59" s="94" t="s">
        <v>7</v>
      </c>
      <c r="E59" s="95">
        <v>100000</v>
      </c>
      <c r="F59" s="64">
        <v>7.7519379844961239E-3</v>
      </c>
    </row>
    <row r="60" spans="4:6" ht="15.75" thickBot="1" x14ac:dyDescent="0.3">
      <c r="D60" s="94" t="s">
        <v>15</v>
      </c>
      <c r="E60" s="95">
        <v>50000</v>
      </c>
      <c r="F60" s="64">
        <v>3.875968992248062E-3</v>
      </c>
    </row>
    <row r="61" spans="4:6" ht="15.75" thickBot="1" x14ac:dyDescent="0.3">
      <c r="D61" s="94" t="s">
        <v>19</v>
      </c>
      <c r="E61" s="95">
        <v>30000</v>
      </c>
      <c r="F61" s="64">
        <v>2.3255813953488372E-3</v>
      </c>
    </row>
    <row r="62" spans="4:6" ht="15.75" thickBot="1" x14ac:dyDescent="0.3">
      <c r="D62" s="94" t="s">
        <v>20</v>
      </c>
      <c r="E62" s="95">
        <v>500000</v>
      </c>
      <c r="F62" s="64">
        <v>3.875968992248062E-2</v>
      </c>
    </row>
    <row r="63" spans="4:6" ht="15.75" thickBot="1" x14ac:dyDescent="0.3">
      <c r="D63" s="94" t="s">
        <v>21</v>
      </c>
      <c r="E63" s="95">
        <v>2300000</v>
      </c>
      <c r="F63" s="64">
        <v>0.17829457364341086</v>
      </c>
    </row>
    <row r="64" spans="4:6" ht="15.75" thickBot="1" x14ac:dyDescent="0.3">
      <c r="D64" s="94" t="s">
        <v>12</v>
      </c>
      <c r="E64" s="95">
        <v>10000</v>
      </c>
      <c r="F64" s="64">
        <v>7.7519379844961239E-4</v>
      </c>
    </row>
    <row r="65" spans="4:8" ht="15.75" thickBot="1" x14ac:dyDescent="0.3">
      <c r="D65" s="94" t="s">
        <v>38</v>
      </c>
      <c r="E65" s="95">
        <v>100000</v>
      </c>
      <c r="F65" s="64">
        <v>7.7519379844961239E-3</v>
      </c>
    </row>
    <row r="66" spans="4:8" ht="15.75" thickBot="1" x14ac:dyDescent="0.3">
      <c r="D66" s="94" t="s">
        <v>24</v>
      </c>
      <c r="E66" s="118">
        <v>200000</v>
      </c>
      <c r="F66" s="64">
        <v>1.5503875968992248E-2</v>
      </c>
    </row>
    <row r="67" spans="4:8" ht="15.75" thickBot="1" x14ac:dyDescent="0.3">
      <c r="D67" s="116" t="s">
        <v>13</v>
      </c>
      <c r="E67" s="119">
        <v>250000</v>
      </c>
      <c r="F67" s="64">
        <v>1.937984496124031E-2</v>
      </c>
    </row>
    <row r="68" spans="4:8" ht="15.75" thickBot="1" x14ac:dyDescent="0.3">
      <c r="D68" s="117" t="s">
        <v>10</v>
      </c>
      <c r="E68" s="120">
        <v>-60000</v>
      </c>
      <c r="F68" s="112">
        <v>-4.6511627906976744E-3</v>
      </c>
    </row>
    <row r="69" spans="4:8" ht="15.75" thickBot="1" x14ac:dyDescent="0.3">
      <c r="D69" s="113" t="s">
        <v>92</v>
      </c>
      <c r="E69" s="114">
        <f>SUM(E54:E68)</f>
        <v>7600000</v>
      </c>
      <c r="F69" s="115">
        <f>SUM(F54:F68)</f>
        <v>0.58914728682170547</v>
      </c>
    </row>
    <row r="70" spans="4:8" x14ac:dyDescent="0.25">
      <c r="D70" s="121"/>
      <c r="E70" s="98"/>
      <c r="F70" s="98"/>
      <c r="G70" s="81"/>
      <c r="H70" s="82"/>
    </row>
    <row r="71" spans="4:8" x14ac:dyDescent="0.25">
      <c r="D71" s="100" t="s">
        <v>94</v>
      </c>
      <c r="E71" s="77"/>
      <c r="F71" s="77"/>
      <c r="G71" s="84"/>
      <c r="H71" s="85"/>
    </row>
    <row r="72" spans="4:8" x14ac:dyDescent="0.25">
      <c r="D72" s="100" t="s">
        <v>95</v>
      </c>
      <c r="E72" s="77"/>
      <c r="F72" s="77"/>
      <c r="G72" s="84"/>
      <c r="H72" s="85"/>
    </row>
    <row r="73" spans="4:8" x14ac:dyDescent="0.25">
      <c r="D73" s="100" t="s">
        <v>96</v>
      </c>
      <c r="E73" s="77"/>
      <c r="F73" s="77"/>
      <c r="G73" s="84"/>
      <c r="H73" s="85"/>
    </row>
    <row r="74" spans="4:8" ht="15.75" thickBot="1" x14ac:dyDescent="0.3">
      <c r="D74" s="104" t="s">
        <v>97</v>
      </c>
      <c r="E74" s="105"/>
      <c r="F74" s="105"/>
      <c r="G74" s="87"/>
      <c r="H74" s="88"/>
    </row>
    <row r="75" spans="4:8" x14ac:dyDescent="0.25">
      <c r="D75" s="2"/>
      <c r="E75" s="2"/>
      <c r="F75" s="2"/>
      <c r="G75" s="2"/>
      <c r="H75" s="2"/>
    </row>
  </sheetData>
  <mergeCells count="1">
    <mergeCell ref="E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PRACTICO1</vt:lpstr>
      <vt:lpstr>BALANCE GENERAL (CORREGIDO)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Mateo Lopez</cp:lastModifiedBy>
  <dcterms:created xsi:type="dcterms:W3CDTF">2020-02-14T16:55:10Z</dcterms:created>
  <dcterms:modified xsi:type="dcterms:W3CDTF">2025-08-26T17:50:10Z</dcterms:modified>
</cp:coreProperties>
</file>