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 Michael\Desktop\"/>
    </mc:Choice>
  </mc:AlternateContent>
  <xr:revisionPtr revIDLastSave="0" documentId="13_ncr:1_{16DDB5A5-DBAD-4D73-B984-FADEC207D246}" xr6:coauthVersionLast="47" xr6:coauthVersionMax="47" xr10:uidLastSave="{00000000-0000-0000-0000-000000000000}"/>
  <bookViews>
    <workbookView xWindow="-120" yWindow="-120" windowWidth="29040" windowHeight="15840" firstSheet="1" activeTab="4" xr2:uid="{A81B0615-60C3-4EFB-BBD4-E263D6CEC10E}"/>
  </bookViews>
  <sheets>
    <sheet name="Ejercicio 1" sheetId="1" r:id="rId1"/>
    <sheet name="Ejercicio 2" sheetId="2" r:id="rId2"/>
    <sheet name="Ejercicio 3" sheetId="4" r:id="rId3"/>
    <sheet name="Ejericio 4" sheetId="5" r:id="rId4"/>
    <sheet name="Ejercicio 5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4" i="6" l="1"/>
  <c r="N24" i="6" s="1"/>
  <c r="M24" i="6"/>
  <c r="O24" i="6" s="1"/>
  <c r="S23" i="6"/>
  <c r="S22" i="6"/>
  <c r="Q22" i="6"/>
  <c r="R22" i="6" s="1"/>
  <c r="O22" i="6"/>
  <c r="P22" i="6" s="1"/>
  <c r="N22" i="6"/>
  <c r="P24" i="6" l="1"/>
  <c r="S24" i="6"/>
  <c r="Q24" i="6"/>
  <c r="R24" i="6" s="1"/>
  <c r="M25" i="6" s="1"/>
  <c r="M23" i="6"/>
  <c r="L23" i="6"/>
  <c r="O25" i="6" l="1"/>
  <c r="L25" i="6"/>
  <c r="N23" i="6"/>
  <c r="Q23" i="6" s="1"/>
  <c r="O23" i="6"/>
  <c r="N25" i="6" l="1"/>
  <c r="Q25" i="6" s="1"/>
  <c r="R23" i="6"/>
  <c r="P23" i="6"/>
  <c r="R25" i="6" l="1"/>
  <c r="M26" i="6" s="1"/>
  <c r="S25" i="6"/>
  <c r="P25" i="6"/>
  <c r="O26" i="6" l="1"/>
  <c r="L26" i="6"/>
  <c r="N26" i="6" l="1"/>
  <c r="Q26" i="6" s="1"/>
  <c r="R26" i="6" l="1"/>
  <c r="M27" i="6" s="1"/>
  <c r="S26" i="6"/>
  <c r="L27" i="6"/>
  <c r="P26" i="6"/>
  <c r="N27" i="6" l="1"/>
  <c r="Q27" i="6" s="1"/>
  <c r="O27" i="6"/>
  <c r="R27" i="6" l="1"/>
  <c r="L28" i="6" s="1"/>
  <c r="S27" i="6"/>
  <c r="M28" i="6"/>
  <c r="P27" i="6"/>
  <c r="N28" i="6" l="1"/>
  <c r="Q28" i="6" s="1"/>
  <c r="O28" i="6"/>
  <c r="R28" i="6" l="1"/>
  <c r="L29" i="6" s="1"/>
  <c r="S28" i="6"/>
  <c r="P28" i="6"/>
  <c r="N29" i="6" l="1"/>
  <c r="M29" i="6"/>
  <c r="O29" i="6" l="1"/>
  <c r="P29" i="6" l="1"/>
  <c r="Q29" i="6"/>
  <c r="R29" i="6" l="1"/>
  <c r="S29" i="6"/>
  <c r="L30" i="6" l="1"/>
  <c r="M30" i="6"/>
  <c r="O30" i="6" l="1"/>
  <c r="N30" i="6"/>
  <c r="Q30" i="6" s="1"/>
  <c r="R30" i="6" l="1"/>
  <c r="L31" i="6" s="1"/>
  <c r="S30" i="6"/>
  <c r="P30" i="6"/>
  <c r="N31" i="6" l="1"/>
  <c r="M31" i="6"/>
  <c r="O31" i="6" l="1"/>
  <c r="Q31" i="6"/>
  <c r="R31" i="6" s="1"/>
  <c r="L32" i="6" s="1"/>
  <c r="N32" i="6" l="1"/>
  <c r="S31" i="6"/>
  <c r="M32" i="6"/>
  <c r="P31" i="6"/>
  <c r="O32" i="6" l="1"/>
  <c r="P32" i="6" l="1"/>
  <c r="Q32" i="6"/>
  <c r="R32" i="6" l="1"/>
  <c r="S32" i="6"/>
  <c r="L33" i="6" l="1"/>
  <c r="M33" i="6"/>
  <c r="O33" i="6" l="1"/>
  <c r="N33" i="6"/>
  <c r="P33" i="6" l="1"/>
  <c r="Q33" i="6"/>
  <c r="R33" i="6" l="1"/>
  <c r="S33" i="6"/>
  <c r="L34" i="6" l="1"/>
  <c r="M34" i="6"/>
  <c r="O34" i="6" l="1"/>
  <c r="N34" i="6"/>
  <c r="P34" i="6" l="1"/>
  <c r="Q34" i="6"/>
  <c r="R34" i="6" l="1"/>
  <c r="S34" i="6"/>
  <c r="L35" i="6" l="1"/>
  <c r="M35" i="6"/>
  <c r="O35" i="6" l="1"/>
  <c r="N35" i="6"/>
  <c r="Q35" i="6" l="1"/>
  <c r="P35" i="6"/>
  <c r="R35" i="6" l="1"/>
  <c r="S35" i="6"/>
  <c r="L36" i="6" l="1"/>
  <c r="M36" i="6"/>
  <c r="O36" i="6" l="1"/>
  <c r="N36" i="6"/>
  <c r="Q36" i="6"/>
  <c r="R36" i="6" s="1"/>
  <c r="L37" i="6" l="1"/>
  <c r="S36" i="6"/>
  <c r="M37" i="6"/>
  <c r="P36" i="6"/>
  <c r="O37" i="6" l="1"/>
  <c r="N37" i="6"/>
  <c r="Q37" i="6"/>
  <c r="R37" i="6" s="1"/>
  <c r="L38" i="6" l="1"/>
  <c r="S37" i="6"/>
  <c r="M38" i="6"/>
  <c r="P37" i="6"/>
  <c r="O38" i="6" l="1"/>
  <c r="N38" i="6"/>
  <c r="P38" i="6" l="1"/>
  <c r="Q38" i="6"/>
  <c r="R38" i="6" l="1"/>
  <c r="S38" i="6"/>
  <c r="M39" i="6" l="1"/>
  <c r="L39" i="6"/>
  <c r="O39" i="6" l="1"/>
  <c r="N39" i="6"/>
  <c r="P39" i="6" l="1"/>
  <c r="Q39" i="6"/>
  <c r="R39" i="6" l="1"/>
  <c r="S39" i="6"/>
  <c r="M40" i="6" l="1"/>
  <c r="L40" i="6"/>
  <c r="O40" i="6" l="1"/>
  <c r="N40" i="6"/>
  <c r="Q40" i="6" s="1"/>
  <c r="R40" i="6" l="1"/>
  <c r="L41" i="6" s="1"/>
  <c r="S40" i="6"/>
  <c r="M41" i="6"/>
  <c r="P40" i="6"/>
  <c r="N41" i="6" l="1"/>
  <c r="Q41" i="6" s="1"/>
  <c r="O41" i="6"/>
  <c r="R41" i="6" l="1"/>
  <c r="M42" i="6" s="1"/>
  <c r="S41" i="6"/>
  <c r="P41" i="6"/>
  <c r="L42" i="6"/>
  <c r="O42" i="6" l="1"/>
  <c r="N42" i="6"/>
  <c r="Q42" i="6" s="1"/>
  <c r="R42" i="6" l="1"/>
  <c r="L43" i="6" s="1"/>
  <c r="S42" i="6"/>
  <c r="P42" i="6"/>
  <c r="N43" i="6" l="1"/>
  <c r="M43" i="6"/>
  <c r="O43" i="6" l="1"/>
  <c r="P43" i="6" l="1"/>
  <c r="Q43" i="6"/>
  <c r="R43" i="6" l="1"/>
  <c r="S43" i="6"/>
  <c r="L44" i="6" l="1"/>
  <c r="M44" i="6"/>
  <c r="O44" i="6" l="1"/>
  <c r="N44" i="6"/>
  <c r="Q44" i="6" s="1"/>
  <c r="R44" i="6" l="1"/>
  <c r="S44" i="6"/>
  <c r="L45" i="6"/>
  <c r="M45" i="6"/>
  <c r="P44" i="6"/>
  <c r="N45" i="6" l="1"/>
  <c r="Q45" i="6" s="1"/>
  <c r="O45" i="6"/>
  <c r="R45" i="6" l="1"/>
  <c r="S45" i="6"/>
  <c r="M46" i="6"/>
  <c r="P45" i="6"/>
  <c r="L46" i="6"/>
  <c r="N46" i="6" l="1"/>
  <c r="O46" i="6"/>
  <c r="P46" i="6" l="1"/>
  <c r="Q46" i="6"/>
  <c r="R46" i="6" l="1"/>
  <c r="S46" i="6"/>
  <c r="M47" i="6" l="1"/>
  <c r="L47" i="6"/>
  <c r="N47" i="6" l="1"/>
  <c r="Q47" i="6" s="1"/>
  <c r="O47" i="6"/>
  <c r="R47" i="6" l="1"/>
  <c r="S47" i="6"/>
  <c r="P47" i="6"/>
  <c r="M48" i="6"/>
  <c r="L48" i="6"/>
  <c r="O48" i="6" l="1"/>
  <c r="N48" i="6"/>
  <c r="Q48" i="6" l="1"/>
  <c r="P48" i="6"/>
  <c r="R48" i="6" l="1"/>
  <c r="S48" i="6"/>
  <c r="L49" i="6" l="1"/>
  <c r="M49" i="6"/>
  <c r="N49" i="6" l="1"/>
  <c r="Q49" i="6" s="1"/>
  <c r="O49" i="6"/>
  <c r="R49" i="6" l="1"/>
  <c r="S49" i="6"/>
  <c r="P49" i="6"/>
  <c r="M50" i="6"/>
  <c r="L50" i="6"/>
  <c r="O50" i="6" l="1"/>
  <c r="N50" i="6"/>
  <c r="Q50" i="6" l="1"/>
  <c r="P50" i="6"/>
  <c r="R50" i="6" l="1"/>
  <c r="S50" i="6"/>
  <c r="L51" i="6" l="1"/>
  <c r="M51" i="6"/>
  <c r="O51" i="6" l="1"/>
  <c r="N51" i="6"/>
  <c r="Q51" i="6" s="1"/>
  <c r="R51" i="6" l="1"/>
  <c r="L52" i="6" s="1"/>
  <c r="S51" i="6"/>
  <c r="P51" i="6"/>
  <c r="M52" i="6"/>
  <c r="N52" i="6" l="1"/>
  <c r="Q52" i="6" s="1"/>
  <c r="O52" i="6"/>
  <c r="R52" i="6" l="1"/>
  <c r="M53" i="6" s="1"/>
  <c r="S52" i="6"/>
  <c r="P52" i="6"/>
  <c r="O53" i="6" l="1"/>
  <c r="L53" i="6"/>
  <c r="N53" i="6" l="1"/>
  <c r="Q53" i="6" s="1"/>
  <c r="R53" i="6" l="1"/>
  <c r="M54" i="6" s="1"/>
  <c r="S53" i="6"/>
  <c r="P53" i="6"/>
  <c r="L54" i="6"/>
  <c r="N54" i="6" l="1"/>
  <c r="Q54" i="6"/>
  <c r="R54" i="6" s="1"/>
  <c r="O54" i="6"/>
  <c r="S54" i="6" l="1"/>
  <c r="M55" i="6"/>
  <c r="P54" i="6"/>
  <c r="L55" i="6"/>
  <c r="N55" i="6" l="1"/>
  <c r="Q55" i="6" s="1"/>
  <c r="O55" i="6"/>
  <c r="R55" i="6" l="1"/>
  <c r="L56" i="6" s="1"/>
  <c r="S55" i="6"/>
  <c r="P55" i="6"/>
  <c r="N56" i="6" l="1"/>
  <c r="M56" i="6"/>
  <c r="O56" i="6" l="1"/>
  <c r="Q56" i="6"/>
  <c r="R56" i="6" s="1"/>
  <c r="L57" i="6" s="1"/>
  <c r="N57" i="6" l="1"/>
  <c r="S56" i="6"/>
  <c r="P56" i="6"/>
  <c r="M57" i="6"/>
  <c r="O57" i="6" l="1"/>
  <c r="P57" i="6" l="1"/>
  <c r="Q57" i="6"/>
  <c r="R57" i="6" l="1"/>
  <c r="S57" i="6"/>
  <c r="L58" i="6" l="1"/>
  <c r="M58" i="6"/>
  <c r="O58" i="6" l="1"/>
  <c r="N58" i="6"/>
  <c r="Q58" i="6" s="1"/>
  <c r="R58" i="6" l="1"/>
  <c r="S58" i="6"/>
  <c r="P58" i="6"/>
  <c r="C6" i="5" l="1"/>
  <c r="E6" i="5" s="1"/>
  <c r="F6" i="5" s="1"/>
  <c r="D6" i="5"/>
  <c r="D5" i="5"/>
  <c r="C5" i="5"/>
  <c r="M6" i="4"/>
  <c r="P6" i="4" s="1"/>
  <c r="Q6" i="4" s="1"/>
  <c r="N6" i="4"/>
  <c r="O6" i="4" s="1"/>
  <c r="R6" i="4"/>
  <c r="Q5" i="4"/>
  <c r="N5" i="4"/>
  <c r="M5" i="4"/>
  <c r="R5" i="4"/>
  <c r="D44" i="4"/>
  <c r="C44" i="4"/>
  <c r="E44" i="4" s="1"/>
  <c r="F44" i="4" s="1"/>
  <c r="D33" i="4"/>
  <c r="C33" i="4"/>
  <c r="E33" i="4" s="1"/>
  <c r="C23" i="4"/>
  <c r="E23" i="4" s="1"/>
  <c r="F23" i="4" s="1"/>
  <c r="D23" i="4"/>
  <c r="C22" i="4"/>
  <c r="D22" i="4"/>
  <c r="E30" i="2"/>
  <c r="F30" i="2" s="1"/>
  <c r="D30" i="2"/>
  <c r="G30" i="2" s="1"/>
  <c r="U14" i="2"/>
  <c r="R15" i="2" s="1"/>
  <c r="T14" i="2"/>
  <c r="S14" i="2"/>
  <c r="L18" i="2"/>
  <c r="M18" i="2" s="1"/>
  <c r="K18" i="2"/>
  <c r="L6" i="2"/>
  <c r="K6" i="2"/>
  <c r="M6" i="2" s="1"/>
  <c r="I26" i="1"/>
  <c r="E26" i="1"/>
  <c r="F26" i="1" s="1"/>
  <c r="D26" i="1"/>
  <c r="G26" i="1" s="1"/>
  <c r="H26" i="1" s="1"/>
  <c r="B27" i="1" s="1"/>
  <c r="K6" i="1"/>
  <c r="M6" i="1" s="1"/>
  <c r="L6" i="1"/>
  <c r="M5" i="1"/>
  <c r="L5" i="1"/>
  <c r="K5" i="1"/>
  <c r="E5" i="5" l="1"/>
  <c r="B6" i="5" s="1"/>
  <c r="P5" i="4"/>
  <c r="L6" i="4" s="1"/>
  <c r="O5" i="4"/>
  <c r="B45" i="4"/>
  <c r="F33" i="4"/>
  <c r="B34" i="4"/>
  <c r="E22" i="4"/>
  <c r="B23" i="4" s="1"/>
  <c r="H30" i="2"/>
  <c r="B31" i="2" s="1"/>
  <c r="I30" i="2"/>
  <c r="T15" i="2"/>
  <c r="S15" i="2"/>
  <c r="U15" i="2" s="1"/>
  <c r="V14" i="2"/>
  <c r="N18" i="2"/>
  <c r="J19" i="2"/>
  <c r="N6" i="2"/>
  <c r="J7" i="2"/>
  <c r="I27" i="1"/>
  <c r="D27" i="1"/>
  <c r="C27" i="1"/>
  <c r="E27" i="1" s="1"/>
  <c r="N6" i="1"/>
  <c r="J7" i="1"/>
  <c r="J6" i="1"/>
  <c r="F5" i="5" l="1"/>
  <c r="K6" i="4"/>
  <c r="C45" i="4"/>
  <c r="D45" i="4"/>
  <c r="D34" i="4"/>
  <c r="C34" i="4"/>
  <c r="F22" i="4"/>
  <c r="D31" i="2"/>
  <c r="C31" i="2"/>
  <c r="R16" i="2"/>
  <c r="V15" i="2"/>
  <c r="M19" i="2"/>
  <c r="J20" i="2" s="1"/>
  <c r="L19" i="2"/>
  <c r="K19" i="2"/>
  <c r="L7" i="2"/>
  <c r="M7" i="2" s="1"/>
  <c r="K7" i="2"/>
  <c r="F27" i="1"/>
  <c r="G27" i="1"/>
  <c r="H27" i="1" s="1"/>
  <c r="B28" i="1" s="1"/>
  <c r="K7" i="1"/>
  <c r="L7" i="1"/>
  <c r="M7" i="1"/>
  <c r="N7" i="1" s="1"/>
  <c r="N5" i="1"/>
  <c r="E45" i="4" l="1"/>
  <c r="B46" i="4" s="1"/>
  <c r="E34" i="4"/>
  <c r="B35" i="4" s="1"/>
  <c r="B24" i="4"/>
  <c r="E31" i="2"/>
  <c r="G31" i="2"/>
  <c r="H31" i="2" s="1"/>
  <c r="B32" i="2" s="1"/>
  <c r="S16" i="2"/>
  <c r="U16" i="2" s="1"/>
  <c r="T16" i="2"/>
  <c r="N19" i="2"/>
  <c r="L20" i="2"/>
  <c r="K20" i="2"/>
  <c r="M20" i="2"/>
  <c r="J21" i="2" s="1"/>
  <c r="J8" i="2"/>
  <c r="N7" i="2"/>
  <c r="I28" i="1"/>
  <c r="D28" i="1"/>
  <c r="C28" i="1"/>
  <c r="E28" i="1" s="1"/>
  <c r="G28" i="1" s="1"/>
  <c r="H28" i="1" s="1"/>
  <c r="J8" i="1"/>
  <c r="B7" i="5" l="1"/>
  <c r="L7" i="4"/>
  <c r="N7" i="4" s="1"/>
  <c r="F45" i="4"/>
  <c r="F34" i="4"/>
  <c r="D46" i="4"/>
  <c r="C46" i="4"/>
  <c r="D35" i="4"/>
  <c r="C35" i="4"/>
  <c r="E35" i="4" s="1"/>
  <c r="D24" i="4"/>
  <c r="C24" i="4"/>
  <c r="E24" i="4" s="1"/>
  <c r="F24" i="4" s="1"/>
  <c r="D32" i="2"/>
  <c r="I31" i="2"/>
  <c r="F31" i="2"/>
  <c r="C32" i="2"/>
  <c r="R17" i="2"/>
  <c r="V16" i="2"/>
  <c r="L21" i="2"/>
  <c r="M21" i="2" s="1"/>
  <c r="K21" i="2"/>
  <c r="N20" i="2"/>
  <c r="K8" i="2"/>
  <c r="M8" i="2" s="1"/>
  <c r="L8" i="2"/>
  <c r="F28" i="1"/>
  <c r="C29" i="1"/>
  <c r="E29" i="1" s="1"/>
  <c r="B29" i="1"/>
  <c r="L8" i="1"/>
  <c r="M8" i="1" s="1"/>
  <c r="K8" i="1"/>
  <c r="D7" i="5" l="1"/>
  <c r="C7" i="5"/>
  <c r="E7" i="5"/>
  <c r="F7" i="5" s="1"/>
  <c r="K7" i="4"/>
  <c r="E46" i="4"/>
  <c r="B47" i="4"/>
  <c r="F46" i="4"/>
  <c r="B36" i="4"/>
  <c r="F35" i="4"/>
  <c r="B25" i="4"/>
  <c r="E32" i="2"/>
  <c r="G32" i="2"/>
  <c r="H32" i="2" s="1"/>
  <c r="B33" i="2" s="1"/>
  <c r="T17" i="2"/>
  <c r="S17" i="2"/>
  <c r="U17" i="2" s="1"/>
  <c r="J22" i="2"/>
  <c r="N21" i="2"/>
  <c r="J9" i="2"/>
  <c r="N8" i="2"/>
  <c r="I29" i="1"/>
  <c r="D29" i="1"/>
  <c r="F29" i="1"/>
  <c r="J9" i="1"/>
  <c r="N8" i="1"/>
  <c r="P7" i="4" l="1"/>
  <c r="Q7" i="4" s="1"/>
  <c r="R7" i="4"/>
  <c r="M7" i="4"/>
  <c r="O7" i="4" s="1"/>
  <c r="D47" i="4"/>
  <c r="C47" i="4"/>
  <c r="D36" i="4"/>
  <c r="C36" i="4"/>
  <c r="C25" i="4"/>
  <c r="E25" i="4" s="1"/>
  <c r="F25" i="4" s="1"/>
  <c r="D25" i="4"/>
  <c r="D33" i="2"/>
  <c r="I32" i="2"/>
  <c r="F32" i="2"/>
  <c r="C33" i="2"/>
  <c r="R18" i="2"/>
  <c r="V17" i="2"/>
  <c r="L22" i="2"/>
  <c r="K22" i="2"/>
  <c r="M22" i="2" s="1"/>
  <c r="K9" i="2"/>
  <c r="M9" i="2" s="1"/>
  <c r="L9" i="2"/>
  <c r="G29" i="1"/>
  <c r="H29" i="1" s="1"/>
  <c r="C30" i="1" s="1"/>
  <c r="E30" i="1" s="1"/>
  <c r="K9" i="1"/>
  <c r="M9" i="1" s="1"/>
  <c r="L9" i="1"/>
  <c r="B8" i="5" l="1"/>
  <c r="L8" i="4"/>
  <c r="N8" i="4" s="1"/>
  <c r="E47" i="4"/>
  <c r="F47" i="4" s="1"/>
  <c r="E36" i="4"/>
  <c r="F36" i="4" s="1"/>
  <c r="B37" i="4"/>
  <c r="B26" i="4"/>
  <c r="E33" i="2"/>
  <c r="G33" i="2"/>
  <c r="H33" i="2" s="1"/>
  <c r="B34" i="2" s="1"/>
  <c r="U18" i="2"/>
  <c r="R19" i="2" s="1"/>
  <c r="T18" i="2"/>
  <c r="S18" i="2"/>
  <c r="J23" i="2"/>
  <c r="N22" i="2"/>
  <c r="J10" i="2"/>
  <c r="N9" i="2"/>
  <c r="B30" i="1"/>
  <c r="J10" i="1"/>
  <c r="N9" i="1"/>
  <c r="C8" i="5" l="1"/>
  <c r="E8" i="5" s="1"/>
  <c r="F8" i="5" s="1"/>
  <c r="D8" i="5"/>
  <c r="K8" i="4"/>
  <c r="B48" i="4"/>
  <c r="D48" i="4"/>
  <c r="C48" i="4"/>
  <c r="E48" i="4" s="1"/>
  <c r="D37" i="4"/>
  <c r="C37" i="4"/>
  <c r="E37" i="4" s="1"/>
  <c r="C26" i="4"/>
  <c r="D26" i="4"/>
  <c r="E26" i="4" s="1"/>
  <c r="F26" i="4" s="1"/>
  <c r="D34" i="2"/>
  <c r="I33" i="2"/>
  <c r="F33" i="2"/>
  <c r="C34" i="2"/>
  <c r="S19" i="2"/>
  <c r="U19" i="2" s="1"/>
  <c r="T19" i="2"/>
  <c r="V18" i="2"/>
  <c r="K23" i="2"/>
  <c r="M23" i="2" s="1"/>
  <c r="L23" i="2"/>
  <c r="L10" i="2"/>
  <c r="K10" i="2"/>
  <c r="M10" i="2" s="1"/>
  <c r="I30" i="1"/>
  <c r="D30" i="1"/>
  <c r="L10" i="1"/>
  <c r="K10" i="1"/>
  <c r="M10" i="1" s="1"/>
  <c r="R8" i="4" l="1"/>
  <c r="M8" i="4"/>
  <c r="P8" i="4"/>
  <c r="Q8" i="4" s="1"/>
  <c r="O8" i="4"/>
  <c r="B49" i="4"/>
  <c r="F48" i="4"/>
  <c r="B38" i="4"/>
  <c r="F37" i="4"/>
  <c r="B27" i="4"/>
  <c r="E34" i="2"/>
  <c r="R20" i="2"/>
  <c r="V19" i="2"/>
  <c r="J24" i="2"/>
  <c r="N23" i="2"/>
  <c r="J11" i="2"/>
  <c r="N10" i="2"/>
  <c r="F30" i="1"/>
  <c r="G30" i="1"/>
  <c r="H30" i="1" s="1"/>
  <c r="C31" i="1" s="1"/>
  <c r="E31" i="1" s="1"/>
  <c r="J11" i="1"/>
  <c r="N10" i="1"/>
  <c r="B9" i="5" l="1"/>
  <c r="L9" i="4"/>
  <c r="N9" i="4" s="1"/>
  <c r="D49" i="4"/>
  <c r="C49" i="4"/>
  <c r="E49" i="4" s="1"/>
  <c r="D38" i="4"/>
  <c r="C38" i="4"/>
  <c r="E38" i="4" s="1"/>
  <c r="C27" i="4"/>
  <c r="E27" i="4" s="1"/>
  <c r="F27" i="4" s="1"/>
  <c r="D27" i="4"/>
  <c r="F34" i="2"/>
  <c r="G34" i="2"/>
  <c r="T20" i="2"/>
  <c r="S20" i="2"/>
  <c r="U20" i="2" s="1"/>
  <c r="L24" i="2"/>
  <c r="K24" i="2"/>
  <c r="M24" i="2" s="1"/>
  <c r="L11" i="2"/>
  <c r="K11" i="2"/>
  <c r="M11" i="2"/>
  <c r="J12" i="2" s="1"/>
  <c r="B31" i="1"/>
  <c r="K11" i="1"/>
  <c r="L11" i="1"/>
  <c r="M11" i="1" s="1"/>
  <c r="D9" i="5" l="1"/>
  <c r="E9" i="5"/>
  <c r="F9" i="5" s="1"/>
  <c r="C9" i="5"/>
  <c r="K9" i="4"/>
  <c r="B50" i="4"/>
  <c r="F49" i="4"/>
  <c r="B39" i="4"/>
  <c r="F38" i="4"/>
  <c r="B28" i="4"/>
  <c r="H34" i="2"/>
  <c r="I34" i="2"/>
  <c r="R21" i="2"/>
  <c r="V20" i="2"/>
  <c r="J25" i="2"/>
  <c r="N24" i="2"/>
  <c r="N11" i="2"/>
  <c r="L12" i="2"/>
  <c r="K12" i="2"/>
  <c r="M12" i="2" s="1"/>
  <c r="I31" i="1"/>
  <c r="G31" i="1"/>
  <c r="H31" i="1" s="1"/>
  <c r="C32" i="1" s="1"/>
  <c r="E32" i="1" s="1"/>
  <c r="D31" i="1"/>
  <c r="F31" i="1"/>
  <c r="J12" i="1"/>
  <c r="N11" i="1"/>
  <c r="M9" i="4" l="1"/>
  <c r="P9" i="4" s="1"/>
  <c r="Q9" i="4" s="1"/>
  <c r="L10" i="4" s="1"/>
  <c r="N10" i="4" s="1"/>
  <c r="R9" i="4"/>
  <c r="O9" i="4"/>
  <c r="C50" i="4"/>
  <c r="D50" i="4"/>
  <c r="D39" i="4"/>
  <c r="C39" i="4"/>
  <c r="E39" i="4" s="1"/>
  <c r="D28" i="4"/>
  <c r="C28" i="4"/>
  <c r="E28" i="4"/>
  <c r="F28" i="4" s="1"/>
  <c r="B35" i="2"/>
  <c r="C35" i="2"/>
  <c r="T21" i="2"/>
  <c r="S21" i="2"/>
  <c r="U21" i="2" s="1"/>
  <c r="K25" i="2"/>
  <c r="M25" i="2" s="1"/>
  <c r="L25" i="2"/>
  <c r="J13" i="2"/>
  <c r="N12" i="2"/>
  <c r="B32" i="1"/>
  <c r="L12" i="1"/>
  <c r="M12" i="1" s="1"/>
  <c r="K12" i="1"/>
  <c r="B10" i="5" l="1"/>
  <c r="K10" i="4"/>
  <c r="E50" i="4"/>
  <c r="B51" i="4"/>
  <c r="F50" i="4"/>
  <c r="B40" i="4"/>
  <c r="F39" i="4"/>
  <c r="B29" i="4"/>
  <c r="G35" i="2"/>
  <c r="H35" i="2" s="1"/>
  <c r="D35" i="2"/>
  <c r="E35" i="2"/>
  <c r="R22" i="2"/>
  <c r="V21" i="2"/>
  <c r="J26" i="2"/>
  <c r="N25" i="2"/>
  <c r="K13" i="2"/>
  <c r="M13" i="2" s="1"/>
  <c r="L13" i="2"/>
  <c r="D32" i="1"/>
  <c r="F32" i="1" s="1"/>
  <c r="I32" i="1"/>
  <c r="J13" i="1"/>
  <c r="N12" i="1"/>
  <c r="C10" i="5" l="1"/>
  <c r="E10" i="5" s="1"/>
  <c r="F10" i="5" s="1"/>
  <c r="D10" i="5"/>
  <c r="M10" i="4"/>
  <c r="P10" i="4" s="1"/>
  <c r="Q10" i="4" s="1"/>
  <c r="R10" i="4"/>
  <c r="C51" i="4"/>
  <c r="E51" i="4" s="1"/>
  <c r="D51" i="4"/>
  <c r="C40" i="4"/>
  <c r="D40" i="4"/>
  <c r="E40" i="4" s="1"/>
  <c r="C29" i="4"/>
  <c r="E29" i="4" s="1"/>
  <c r="F29" i="4" s="1"/>
  <c r="D29" i="4"/>
  <c r="I35" i="2"/>
  <c r="F35" i="2"/>
  <c r="C36" i="2"/>
  <c r="B36" i="2"/>
  <c r="T22" i="2"/>
  <c r="U22" i="2" s="1"/>
  <c r="V22" i="2" s="1"/>
  <c r="S22" i="2"/>
  <c r="K26" i="2"/>
  <c r="M26" i="2" s="1"/>
  <c r="N26" i="2" s="1"/>
  <c r="L26" i="2"/>
  <c r="J14" i="2"/>
  <c r="N13" i="2"/>
  <c r="G32" i="1"/>
  <c r="H32" i="1" s="1"/>
  <c r="C33" i="1" s="1"/>
  <c r="E33" i="1" s="1"/>
  <c r="K13" i="1"/>
  <c r="M13" i="1" s="1"/>
  <c r="N13" i="1" s="1"/>
  <c r="L13" i="1"/>
  <c r="B11" i="5" l="1"/>
  <c r="O10" i="4"/>
  <c r="L11" i="4"/>
  <c r="N11" i="4" s="1"/>
  <c r="B52" i="4"/>
  <c r="F51" i="4"/>
  <c r="B41" i="4"/>
  <c r="F40" i="4"/>
  <c r="B30" i="4"/>
  <c r="D36" i="2"/>
  <c r="E36" i="2"/>
  <c r="M14" i="2"/>
  <c r="N14" i="2" s="1"/>
  <c r="L14" i="2"/>
  <c r="K14" i="2"/>
  <c r="B33" i="1"/>
  <c r="C11" i="5" l="1"/>
  <c r="E11" i="5" s="1"/>
  <c r="F11" i="5" s="1"/>
  <c r="D11" i="5"/>
  <c r="K11" i="4"/>
  <c r="D52" i="4"/>
  <c r="C52" i="4"/>
  <c r="E52" i="4" s="1"/>
  <c r="F52" i="4" s="1"/>
  <c r="C41" i="4"/>
  <c r="D41" i="4"/>
  <c r="C30" i="4"/>
  <c r="D30" i="4"/>
  <c r="E30" i="4" s="1"/>
  <c r="F30" i="4" s="1"/>
  <c r="F36" i="2"/>
  <c r="G36" i="2"/>
  <c r="F33" i="1"/>
  <c r="I33" i="1"/>
  <c r="D33" i="1"/>
  <c r="R11" i="4" l="1"/>
  <c r="M11" i="4"/>
  <c r="O11" i="4" s="1"/>
  <c r="E41" i="4"/>
  <c r="F41" i="4" s="1"/>
  <c r="H36" i="2"/>
  <c r="I36" i="2"/>
  <c r="G33" i="1"/>
  <c r="H33" i="1" s="1"/>
  <c r="C34" i="1" s="1"/>
  <c r="E34" i="1" s="1"/>
  <c r="B12" i="5" l="1"/>
  <c r="P11" i="4"/>
  <c r="Q11" i="4" s="1"/>
  <c r="L12" i="4" s="1"/>
  <c r="N12" i="4" s="1"/>
  <c r="C37" i="2"/>
  <c r="B37" i="2"/>
  <c r="B34" i="1"/>
  <c r="C12" i="5" l="1"/>
  <c r="D12" i="5"/>
  <c r="E12" i="5"/>
  <c r="F12" i="5" s="1"/>
  <c r="K12" i="4"/>
  <c r="D37" i="2"/>
  <c r="E37" i="2"/>
  <c r="I34" i="1"/>
  <c r="D34" i="1"/>
  <c r="B13" i="5" l="1"/>
  <c r="R12" i="4"/>
  <c r="M12" i="4"/>
  <c r="P12" i="4" s="1"/>
  <c r="Q12" i="4" s="1"/>
  <c r="F37" i="2"/>
  <c r="G37" i="2"/>
  <c r="G34" i="1"/>
  <c r="H34" i="1" s="1"/>
  <c r="C35" i="1" s="1"/>
  <c r="E35" i="1" s="1"/>
  <c r="F34" i="1"/>
  <c r="C13" i="5" l="1"/>
  <c r="D13" i="5"/>
  <c r="E13" i="5"/>
  <c r="F13" i="5" s="1"/>
  <c r="O12" i="4"/>
  <c r="L13" i="4"/>
  <c r="N13" i="4" s="1"/>
  <c r="H37" i="2"/>
  <c r="I37" i="2"/>
  <c r="B35" i="1"/>
  <c r="K13" i="4" l="1"/>
  <c r="B38" i="2"/>
  <c r="C38" i="2"/>
  <c r="I35" i="1"/>
  <c r="D35" i="1"/>
  <c r="B14" i="5" l="1"/>
  <c r="M13" i="4"/>
  <c r="O13" i="4" s="1"/>
  <c r="P13" i="4"/>
  <c r="Q13" i="4" s="1"/>
  <c r="L14" i="4" s="1"/>
  <c r="N14" i="4" s="1"/>
  <c r="R13" i="4"/>
  <c r="D38" i="2"/>
  <c r="G38" i="2" s="1"/>
  <c r="E38" i="2"/>
  <c r="F35" i="1"/>
  <c r="G35" i="1"/>
  <c r="H35" i="1" s="1"/>
  <c r="C36" i="1" s="1"/>
  <c r="E36" i="1" s="1"/>
  <c r="C14" i="5" l="1"/>
  <c r="D14" i="5"/>
  <c r="E14" i="5"/>
  <c r="F14" i="5" s="1"/>
  <c r="K14" i="4"/>
  <c r="H38" i="2"/>
  <c r="I38" i="2"/>
  <c r="B39" i="2"/>
  <c r="F38" i="2"/>
  <c r="C39" i="2"/>
  <c r="B36" i="1"/>
  <c r="M14" i="4" l="1"/>
  <c r="O14" i="4" s="1"/>
  <c r="R14" i="4"/>
  <c r="E39" i="2"/>
  <c r="D39" i="2"/>
  <c r="I36" i="1"/>
  <c r="D36" i="1"/>
  <c r="G36" i="1" s="1"/>
  <c r="H36" i="1" s="1"/>
  <c r="C37" i="1" s="1"/>
  <c r="E37" i="1" s="1"/>
  <c r="B15" i="5" l="1"/>
  <c r="P14" i="4"/>
  <c r="Q14" i="4" s="1"/>
  <c r="L15" i="4" s="1"/>
  <c r="N15" i="4" s="1"/>
  <c r="F39" i="2"/>
  <c r="G39" i="2"/>
  <c r="F36" i="1"/>
  <c r="B37" i="1"/>
  <c r="C15" i="5" l="1"/>
  <c r="E15" i="5" s="1"/>
  <c r="F15" i="5" s="1"/>
  <c r="D15" i="5"/>
  <c r="K15" i="4"/>
  <c r="H39" i="2"/>
  <c r="I39" i="2"/>
  <c r="I37" i="1"/>
  <c r="D37" i="1"/>
  <c r="F37" i="1" s="1"/>
  <c r="P15" i="4" l="1"/>
  <c r="Q15" i="4" s="1"/>
  <c r="R15" i="4"/>
  <c r="M15" i="4"/>
  <c r="O15" i="4" s="1"/>
  <c r="B40" i="2"/>
  <c r="C40" i="2"/>
  <c r="G37" i="1"/>
  <c r="H37" i="1" s="1"/>
  <c r="C38" i="1" s="1"/>
  <c r="E38" i="1" s="1"/>
  <c r="B16" i="5" l="1"/>
  <c r="L16" i="4"/>
  <c r="N16" i="4" s="1"/>
  <c r="E40" i="2"/>
  <c r="D40" i="2"/>
  <c r="B38" i="1"/>
  <c r="C16" i="5" l="1"/>
  <c r="D16" i="5"/>
  <c r="E16" i="5" s="1"/>
  <c r="F16" i="5" s="1"/>
  <c r="K16" i="4"/>
  <c r="F40" i="2"/>
  <c r="G40" i="2"/>
  <c r="I38" i="1"/>
  <c r="D38" i="1"/>
  <c r="B17" i="5" l="1"/>
  <c r="R16" i="4"/>
  <c r="M16" i="4"/>
  <c r="O16" i="4" s="1"/>
  <c r="H40" i="2"/>
  <c r="I40" i="2"/>
  <c r="B39" i="1"/>
  <c r="F38" i="1"/>
  <c r="G38" i="1"/>
  <c r="H38" i="1" s="1"/>
  <c r="C39" i="1" s="1"/>
  <c r="E39" i="1" s="1"/>
  <c r="C17" i="5" l="1"/>
  <c r="E17" i="5" s="1"/>
  <c r="F17" i="5" s="1"/>
  <c r="D17" i="5"/>
  <c r="P16" i="4"/>
  <c r="Q16" i="4" s="1"/>
  <c r="L17" i="4" s="1"/>
  <c r="N17" i="4" s="1"/>
  <c r="B41" i="2"/>
  <c r="C41" i="2"/>
  <c r="F39" i="1"/>
  <c r="I39" i="1"/>
  <c r="D39" i="1"/>
  <c r="K17" i="4" l="1"/>
  <c r="D41" i="2"/>
  <c r="E41" i="2"/>
  <c r="G39" i="1"/>
  <c r="H39" i="1" s="1"/>
  <c r="C40" i="1" s="1"/>
  <c r="E40" i="1" s="1"/>
  <c r="B18" i="5" l="1"/>
  <c r="M17" i="4"/>
  <c r="P17" i="4" s="1"/>
  <c r="Q17" i="4" s="1"/>
  <c r="L18" i="4" s="1"/>
  <c r="N18" i="4" s="1"/>
  <c r="R17" i="4"/>
  <c r="O17" i="4"/>
  <c r="F41" i="2"/>
  <c r="G41" i="2"/>
  <c r="B40" i="1"/>
  <c r="C18" i="5" l="1"/>
  <c r="E18" i="5" s="1"/>
  <c r="F18" i="5" s="1"/>
  <c r="D18" i="5"/>
  <c r="K18" i="4"/>
  <c r="H41" i="2"/>
  <c r="I41" i="2"/>
  <c r="I40" i="1"/>
  <c r="D40" i="1"/>
  <c r="G40" i="1" s="1"/>
  <c r="M18" i="4" l="1"/>
  <c r="O18" i="4" s="1"/>
  <c r="R18" i="4"/>
  <c r="B42" i="2"/>
  <c r="C42" i="2"/>
  <c r="F40" i="1"/>
  <c r="H40" i="1" s="1"/>
  <c r="B19" i="5" l="1"/>
  <c r="P18" i="4"/>
  <c r="Q18" i="4" s="1"/>
  <c r="L19" i="4" s="1"/>
  <c r="N19" i="4" s="1"/>
  <c r="E42" i="2"/>
  <c r="D42" i="2"/>
  <c r="D19" i="5" l="1"/>
  <c r="C19" i="5"/>
  <c r="E19" i="5" s="1"/>
  <c r="F19" i="5" s="1"/>
  <c r="K19" i="4"/>
  <c r="F42" i="2"/>
  <c r="G42" i="2"/>
  <c r="R19" i="4" l="1"/>
  <c r="M19" i="4"/>
  <c r="O19" i="4" s="1"/>
  <c r="H42" i="2"/>
  <c r="I42" i="2"/>
  <c r="B20" i="5" l="1"/>
  <c r="P19" i="4"/>
  <c r="Q19" i="4" s="1"/>
  <c r="C43" i="2"/>
  <c r="B43" i="2"/>
  <c r="C20" i="5" l="1"/>
  <c r="E20" i="5" s="1"/>
  <c r="F20" i="5" s="1"/>
  <c r="D20" i="5"/>
  <c r="D43" i="2"/>
  <c r="G43" i="2" s="1"/>
  <c r="E43" i="2"/>
  <c r="H43" i="2" l="1"/>
  <c r="I43" i="2"/>
  <c r="F43" i="2"/>
  <c r="C44" i="2"/>
  <c r="B44" i="2"/>
  <c r="B21" i="5" l="1"/>
  <c r="D44" i="2"/>
  <c r="G44" i="2" s="1"/>
  <c r="E44" i="2"/>
  <c r="F44" i="2" s="1"/>
  <c r="C21" i="5" l="1"/>
  <c r="E21" i="5" s="1"/>
  <c r="F21" i="5" s="1"/>
  <c r="D21" i="5"/>
  <c r="H44" i="2"/>
  <c r="I44" i="2"/>
  <c r="B22" i="5" l="1"/>
  <c r="C22" i="5" l="1"/>
  <c r="E22" i="5" s="1"/>
  <c r="F22" i="5" s="1"/>
  <c r="D22" i="5"/>
  <c r="B23" i="5" l="1"/>
  <c r="D23" i="5" l="1"/>
  <c r="C23" i="5"/>
  <c r="E23" i="5" s="1"/>
  <c r="F23" i="5" l="1"/>
  <c r="B24" i="5"/>
  <c r="C24" i="5" l="1"/>
  <c r="D24" i="5"/>
  <c r="E24" i="5"/>
  <c r="F24" i="5" s="1"/>
  <c r="B25" i="5"/>
  <c r="C25" i="5" l="1"/>
  <c r="E25" i="5" s="1"/>
  <c r="F25" i="5" s="1"/>
  <c r="D25" i="5"/>
  <c r="B26" i="5" l="1"/>
  <c r="C26" i="5" l="1"/>
  <c r="D26" i="5"/>
  <c r="E26" i="5"/>
  <c r="F26" i="5" s="1"/>
  <c r="B27" i="5"/>
  <c r="C27" i="5" l="1"/>
  <c r="E27" i="5" s="1"/>
  <c r="F27" i="5" s="1"/>
  <c r="D27" i="5"/>
  <c r="B28" i="5" l="1"/>
  <c r="C28" i="5" l="1"/>
  <c r="D28" i="5"/>
  <c r="E28" i="5"/>
  <c r="F28" i="5" s="1"/>
  <c r="B29" i="5" l="1"/>
  <c r="D29" i="5" l="1"/>
  <c r="C29" i="5"/>
  <c r="E29" i="5" s="1"/>
  <c r="F29" i="5" s="1"/>
  <c r="B30" i="5" l="1"/>
  <c r="C30" i="5" l="1"/>
  <c r="D30" i="5"/>
  <c r="E30" i="5" s="1"/>
  <c r="F30" i="5" s="1"/>
  <c r="B31" i="5" l="1"/>
  <c r="D31" i="5" l="1"/>
  <c r="C31" i="5"/>
  <c r="E31" i="5" s="1"/>
  <c r="F31" i="5" s="1"/>
  <c r="B32" i="5" l="1"/>
  <c r="C32" i="5" l="1"/>
  <c r="E32" i="5" s="1"/>
  <c r="F32" i="5" s="1"/>
  <c r="D32" i="5"/>
  <c r="B33" i="5" l="1"/>
  <c r="C33" i="5" l="1"/>
  <c r="D33" i="5"/>
  <c r="E33" i="5" s="1"/>
  <c r="F33" i="5" s="1"/>
</calcChain>
</file>

<file path=xl/sharedStrings.xml><?xml version="1.0" encoding="utf-8"?>
<sst xmlns="http://schemas.openxmlformats.org/spreadsheetml/2006/main" count="289" uniqueCount="80">
  <si>
    <t>1. Dada la función: 𝒇(𝒙) = 𝒔𝒆𝒏(√𝒙) − x</t>
  </si>
  <si>
    <t>a) Utilice el metodo grafico para encontrar la raiz y el intervalo.</t>
  </si>
  <si>
    <t>b) Use como punto inicial 2 para aplicar el metodo de Newton Rapshon</t>
  </si>
  <si>
    <t>CONTADOR</t>
  </si>
  <si>
    <t>xi</t>
  </si>
  <si>
    <t>f(xi)</t>
  </si>
  <si>
    <t>f'(xi)</t>
  </si>
  <si>
    <t>xi+1</t>
  </si>
  <si>
    <t>Condicion de parada</t>
  </si>
  <si>
    <t>x0</t>
  </si>
  <si>
    <t>x1</t>
  </si>
  <si>
    <t>x2</t>
  </si>
  <si>
    <t>x3</t>
  </si>
  <si>
    <t>x4</t>
  </si>
  <si>
    <t>x5</t>
  </si>
  <si>
    <t>x6</t>
  </si>
  <si>
    <t>x7</t>
  </si>
  <si>
    <t>x8</t>
  </si>
  <si>
    <t>c)Aplique el metodo de falsa posicion</t>
  </si>
  <si>
    <t>a</t>
  </si>
  <si>
    <t>b</t>
  </si>
  <si>
    <t>f(a)</t>
  </si>
  <si>
    <t>f(b)</t>
  </si>
  <si>
    <t>c</t>
  </si>
  <si>
    <t>x</t>
  </si>
  <si>
    <t>f( c ) o f( x )</t>
  </si>
  <si>
    <t>x9</t>
  </si>
  <si>
    <t>x10</t>
  </si>
  <si>
    <t>x11</t>
  </si>
  <si>
    <t>x12</t>
  </si>
  <si>
    <t>x13</t>
  </si>
  <si>
    <t>x14</t>
  </si>
  <si>
    <t>d)¿En que iteriación se encuentra la raiz aplicando ambos metodos?</t>
  </si>
  <si>
    <t>En el caso del metodo de Newton Raphson la iteracion se obtuvo en el contador x5.</t>
  </si>
  <si>
    <t>En el metodo de Falsa Posicion la iteracion se obtuvo en la posicion x13</t>
  </si>
  <si>
    <t>2. Determine la raiz real mas pequeña de: f(x)=-12-21x+18x^2-2.4^3</t>
  </si>
  <si>
    <t>a) De forma grafica:</t>
  </si>
  <si>
    <t>b) Empleando el metodo de Newton Rapshon</t>
  </si>
  <si>
    <t>c) Con el  metodo de falsa posicion con 3 cifras decimales.</t>
  </si>
  <si>
    <t>d) ¿En que iteracion se encuentra la raiz aplicando ambos metodos?</t>
  </si>
  <si>
    <t>En el metodo Newton Raphson se encontro en distintas posiciones dependiendo de la raiz. En este caso, x7, x6 y x6.</t>
  </si>
  <si>
    <t>En el metodo de falsa posicion la iteracion se encontro en la condicion numero x13</t>
  </si>
  <si>
    <t>3. Determine la menor raiz positiva de: f(x) = 7sen (x) e^-x-1</t>
  </si>
  <si>
    <t>a) De forma grafica</t>
  </si>
  <si>
    <t>b) Empleando el metodo de Newton Raphson.</t>
  </si>
  <si>
    <t>c) Con el metodo de Falsa posicion con 3 cifras decimales</t>
  </si>
  <si>
    <t>En el metodo de Newton Rapshon la iteracion se ubico en el contador x6 para los 3 casos.</t>
  </si>
  <si>
    <t>En el metodo de falsa posicion se encontro en la iteracion del contador x13.</t>
  </si>
  <si>
    <t>Cabe mencionar que en los dos metodos, se obtuvo el valor de la iteracion de 1,893059.</t>
  </si>
  <si>
    <t>4. El polinomio f(x) = 0,0074x^4-0,284x^3+3,355x^2-12,183x+5 tiene una raiz real entre 15 y 20</t>
  </si>
  <si>
    <t>a) Aplique el metodo de Newton Raphson con un valor inicial de 16.15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</si>
  <si>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</si>
  <si>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</si>
  <si>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</si>
  <si>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</si>
  <si>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</si>
  <si>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</si>
  <si>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</si>
  <si>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</si>
  <si>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</si>
  <si>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</si>
  <si>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</si>
  <si>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</si>
  <si>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</si>
  <si>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</si>
  <si>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b) Explique los resultados</t>
  </si>
  <si>
    <t>Se puede decir que con un valor inicial de 16.15 hemos encontrado la condicion de parada en el contador x9 con un valor de 0,46847975</t>
  </si>
  <si>
    <t>5. Como se ilustra en la figura, la velocidad del agua v= (m/s), en la descarga de un tanque cilindrico a traves de un tubo largo se puede calcular como :</t>
  </si>
  <si>
    <t>a) De forma grafica.</t>
  </si>
  <si>
    <t>b) Por el metodo de falsa posicion utilizando 0 y 2 como valores iniciales.</t>
  </si>
  <si>
    <t>x29</t>
  </si>
  <si>
    <t>x30</t>
  </si>
  <si>
    <t>x31</t>
  </si>
  <si>
    <t>x32</t>
  </si>
  <si>
    <t>x33</t>
  </si>
  <si>
    <t>x34</t>
  </si>
  <si>
    <t>x35</t>
  </si>
  <si>
    <t>x36</t>
  </si>
  <si>
    <t>d) Explique los resultados</t>
  </si>
  <si>
    <t>A traves del metodo de Newthon Raphson obtenemos que la condicion se cumple en el contador x34.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</si>
</sst>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1" fillId="3" borderId="2" xfId="0" applyFont="1" applyFill="1" applyBorder="1"/>
    <xf numFmtId="0" fontId="1" fillId="4" borderId="2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1" fillId="5" borderId="2" xfId="0" applyFont="1" applyFill="1" applyBorder="1"/>
    <xf numFmtId="0" fontId="0" fillId="5" borderId="4" xfId="0" applyFill="1" applyBorder="1"/>
    <xf numFmtId="0" fontId="0" fillId="5" borderId="3" xfId="0" applyFill="1" applyBorder="1"/>
    <xf numFmtId="0" fontId="1" fillId="5" borderId="9" xfId="0" applyFont="1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0" xfId="0" applyFill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7" borderId="1" xfId="0" applyFill="1" applyBorder="1"/>
    <xf numFmtId="0" fontId="0" fillId="7" borderId="0" xfId="0" applyFill="1" applyBorder="1"/>
    <xf numFmtId="0" fontId="0" fillId="7" borderId="12" xfId="0" applyFill="1" applyBorder="1"/>
    <xf numFmtId="0" fontId="0" fillId="7" borderId="6" xfId="0" applyFill="1" applyBorder="1"/>
    <xf numFmtId="0" fontId="0" fillId="7" borderId="5" xfId="0" applyFill="1" applyBorder="1"/>
    <xf numFmtId="0" fontId="0" fillId="7" borderId="2" xfId="0" applyFill="1" applyBorder="1"/>
    <xf numFmtId="0" fontId="0" fillId="7" borderId="8" xfId="0" applyFill="1" applyBorder="1"/>
    <xf numFmtId="0" fontId="0" fillId="7" borderId="7" xfId="0" applyFill="1" applyBorder="1"/>
    <xf numFmtId="0" fontId="0" fillId="7" borderId="13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7</xdr:col>
      <xdr:colOff>0</xdr:colOff>
      <xdr:row>21</xdr:row>
      <xdr:rowOff>76200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9759442-7F55-4C0C-9FAE-0186CC0126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00075"/>
          <a:ext cx="5334000" cy="3600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</xdr:rowOff>
    </xdr:from>
    <xdr:to>
      <xdr:col>6</xdr:col>
      <xdr:colOff>752475</xdr:colOff>
      <xdr:row>22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95C30D4-531D-4D4C-8B06-221DBCE93A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00076"/>
          <a:ext cx="5324475" cy="38004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3</xdr:row>
      <xdr:rowOff>38100</xdr:rowOff>
    </xdr:from>
    <xdr:to>
      <xdr:col>7</xdr:col>
      <xdr:colOff>752475</xdr:colOff>
      <xdr:row>17</xdr:row>
      <xdr:rowOff>85725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645E866-397C-4863-9650-F5892FE3A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638175"/>
          <a:ext cx="6096000" cy="28479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12</xdr:col>
      <xdr:colOff>0</xdr:colOff>
      <xdr:row>18</xdr:row>
      <xdr:rowOff>452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BCD8EE6-2985-4BFB-BF7C-CC26D326AF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0025"/>
          <a:ext cx="9144000" cy="3238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8</xdr:col>
      <xdr:colOff>742950</xdr:colOff>
      <xdr:row>33</xdr:row>
      <xdr:rowOff>19050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F29ABD6-616A-47BA-A3C4-EB35DD9DDD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819525"/>
          <a:ext cx="6838950" cy="2619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F15EE-B3BA-44AF-922E-4C44BBC571D0}">
  <dimension ref="A1:Q40"/>
  <sheetViews>
    <sheetView workbookViewId="0">
      <selection activeCell="A25" sqref="A25:J40"/>
    </sheetView>
  </sheetViews>
  <sheetFormatPr baseColWidth="10" defaultRowHeight="15" x14ac:dyDescent="0.25"/>
  <cols>
    <col min="14" max="14" width="23" customWidth="1"/>
  </cols>
  <sheetData>
    <row r="1" spans="1:14" ht="15.75" thickBot="1" x14ac:dyDescent="0.3">
      <c r="A1" s="7" t="s">
        <v>0</v>
      </c>
      <c r="B1" s="8"/>
      <c r="C1" s="9"/>
    </row>
    <row r="2" spans="1:14" ht="15.75" thickBot="1" x14ac:dyDescent="0.3"/>
    <row r="3" spans="1:14" ht="15.75" thickBot="1" x14ac:dyDescent="0.3">
      <c r="A3" s="10" t="s">
        <v>1</v>
      </c>
      <c r="B3" s="12"/>
      <c r="C3" s="12"/>
      <c r="D3" s="12"/>
      <c r="E3" s="11"/>
      <c r="I3" s="10" t="s">
        <v>2</v>
      </c>
      <c r="J3" s="12"/>
      <c r="K3" s="12"/>
      <c r="L3" s="12"/>
      <c r="M3" s="12"/>
      <c r="N3" s="11"/>
    </row>
    <row r="4" spans="1:14" ht="15.75" thickBot="1" x14ac:dyDescent="0.3">
      <c r="A4" s="16"/>
      <c r="B4" s="16"/>
      <c r="C4" s="16"/>
      <c r="D4" s="16"/>
      <c r="E4" s="16"/>
      <c r="I4" s="1" t="s">
        <v>3</v>
      </c>
      <c r="J4" s="1" t="s">
        <v>4</v>
      </c>
      <c r="K4" s="1" t="s">
        <v>5</v>
      </c>
      <c r="L4" s="1" t="s">
        <v>6</v>
      </c>
      <c r="M4" s="1" t="s">
        <v>7</v>
      </c>
      <c r="N4" s="1" t="s">
        <v>8</v>
      </c>
    </row>
    <row r="5" spans="1:14" ht="15.75" thickBot="1" x14ac:dyDescent="0.3">
      <c r="I5" s="20" t="s">
        <v>9</v>
      </c>
      <c r="J5" s="20">
        <v>2</v>
      </c>
      <c r="K5" s="20">
        <f>SIN(SQRT(J5))-J5</f>
        <v>-1.0122340540072643</v>
      </c>
      <c r="L5" s="20">
        <f>((COS(SQRT(J5))-2*SQRT(J5))/(2*SQRT(J5)))</f>
        <v>-0.94486557797405935</v>
      </c>
      <c r="M5" s="20">
        <f>J5-(K5/L5)</f>
        <v>0.92870046533216555</v>
      </c>
      <c r="N5" s="20" t="str">
        <f>IF(J5=M5,"Condicion cumplida","Fallo extremo")</f>
        <v>Fallo extremo</v>
      </c>
    </row>
    <row r="6" spans="1:14" ht="15.75" thickBot="1" x14ac:dyDescent="0.3">
      <c r="I6" s="20" t="s">
        <v>10</v>
      </c>
      <c r="J6" s="20">
        <f>M5</f>
        <v>0.92870046533216555</v>
      </c>
      <c r="K6" s="20">
        <f t="shared" ref="K6:K13" si="0">SIN(SQRT(J6))-J6</f>
        <v>-0.10739758361597984</v>
      </c>
      <c r="L6" s="20">
        <f t="shared" ref="L6:L13" si="1">((COS(SQRT(J6))-2*SQRT(J6))/(2*SQRT(J6)))</f>
        <v>-0.70400659503684926</v>
      </c>
      <c r="M6" s="20">
        <f t="shared" ref="M6:M13" si="2">J6-(K6/L6)</f>
        <v>0.77614850861312601</v>
      </c>
      <c r="N6" s="20" t="str">
        <f t="shared" ref="N6:N13" si="3">IF(J6=M6,"Condicion cumplida","Fallo extremo")</f>
        <v>Fallo extremo</v>
      </c>
    </row>
    <row r="7" spans="1:14" ht="15.75" thickBot="1" x14ac:dyDescent="0.3">
      <c r="I7" s="20" t="s">
        <v>11</v>
      </c>
      <c r="J7" s="20">
        <f t="shared" ref="J7:J13" si="4">M6</f>
        <v>0.77614850861312601</v>
      </c>
      <c r="K7" s="20">
        <f t="shared" si="0"/>
        <v>-4.7773755869890966E-3</v>
      </c>
      <c r="L7" s="20">
        <f t="shared" si="1"/>
        <v>-0.638824814753015</v>
      </c>
      <c r="M7" s="20">
        <f t="shared" si="2"/>
        <v>0.76867012725307171</v>
      </c>
      <c r="N7" s="20" t="str">
        <f t="shared" si="3"/>
        <v>Fallo extremo</v>
      </c>
    </row>
    <row r="8" spans="1:14" ht="15.75" thickBot="1" x14ac:dyDescent="0.3">
      <c r="I8" s="20" t="s">
        <v>12</v>
      </c>
      <c r="J8" s="20">
        <f t="shared" si="4"/>
        <v>0.76867012725307171</v>
      </c>
      <c r="K8" s="20">
        <f t="shared" si="0"/>
        <v>-1.3510987187714818E-5</v>
      </c>
      <c r="L8" s="20">
        <f t="shared" si="1"/>
        <v>-0.63520379987944608</v>
      </c>
      <c r="M8" s="20">
        <f t="shared" si="2"/>
        <v>0.76864885693449003</v>
      </c>
      <c r="N8" s="20" t="str">
        <f t="shared" si="3"/>
        <v>Fallo extremo</v>
      </c>
    </row>
    <row r="9" spans="1:14" ht="15.75" thickBot="1" x14ac:dyDescent="0.3">
      <c r="I9" s="20" t="s">
        <v>13</v>
      </c>
      <c r="J9" s="20">
        <f t="shared" si="4"/>
        <v>0.76864885693449003</v>
      </c>
      <c r="K9" s="20">
        <f t="shared" si="0"/>
        <v>-1.1023182366898254E-10</v>
      </c>
      <c r="L9" s="20">
        <f t="shared" si="1"/>
        <v>-0.63519343496098502</v>
      </c>
      <c r="M9" s="20">
        <f t="shared" si="2"/>
        <v>0.76864885676094952</v>
      </c>
      <c r="N9" s="20" t="str">
        <f t="shared" si="3"/>
        <v>Fallo extremo</v>
      </c>
    </row>
    <row r="10" spans="1:14" ht="15.75" thickBot="1" x14ac:dyDescent="0.3">
      <c r="I10" s="20" t="s">
        <v>14</v>
      </c>
      <c r="J10" s="20">
        <f t="shared" si="4"/>
        <v>0.76864885676094952</v>
      </c>
      <c r="K10" s="20">
        <f t="shared" si="0"/>
        <v>0</v>
      </c>
      <c r="L10" s="20">
        <f t="shared" si="1"/>
        <v>-0.63519343487641799</v>
      </c>
      <c r="M10" s="20">
        <f t="shared" si="2"/>
        <v>0.76864885676094952</v>
      </c>
      <c r="N10" s="20" t="str">
        <f t="shared" si="3"/>
        <v>Condicion cumplida</v>
      </c>
    </row>
    <row r="11" spans="1:14" ht="15.75" thickBot="1" x14ac:dyDescent="0.3">
      <c r="I11" s="20" t="s">
        <v>15</v>
      </c>
      <c r="J11" s="20">
        <f t="shared" si="4"/>
        <v>0.76864885676094952</v>
      </c>
      <c r="K11" s="20">
        <f t="shared" si="0"/>
        <v>0</v>
      </c>
      <c r="L11" s="20">
        <f t="shared" si="1"/>
        <v>-0.63519343487641799</v>
      </c>
      <c r="M11" s="20">
        <f t="shared" si="2"/>
        <v>0.76864885676094952</v>
      </c>
      <c r="N11" s="20" t="str">
        <f t="shared" si="3"/>
        <v>Condicion cumplida</v>
      </c>
    </row>
    <row r="12" spans="1:14" ht="15.75" thickBot="1" x14ac:dyDescent="0.3">
      <c r="I12" s="20" t="s">
        <v>16</v>
      </c>
      <c r="J12" s="20">
        <f t="shared" si="4"/>
        <v>0.76864885676094952</v>
      </c>
      <c r="K12" s="20">
        <f t="shared" si="0"/>
        <v>0</v>
      </c>
      <c r="L12" s="20">
        <f t="shared" si="1"/>
        <v>-0.63519343487641799</v>
      </c>
      <c r="M12" s="20">
        <f t="shared" si="2"/>
        <v>0.76864885676094952</v>
      </c>
      <c r="N12" s="20" t="str">
        <f t="shared" si="3"/>
        <v>Condicion cumplida</v>
      </c>
    </row>
    <row r="13" spans="1:14" ht="15.75" thickBot="1" x14ac:dyDescent="0.3">
      <c r="I13" s="20" t="s">
        <v>17</v>
      </c>
      <c r="J13" s="20">
        <f t="shared" si="4"/>
        <v>0.76864885676094952</v>
      </c>
      <c r="K13" s="20">
        <f t="shared" si="0"/>
        <v>0</v>
      </c>
      <c r="L13" s="20">
        <f t="shared" si="1"/>
        <v>-0.63519343487641799</v>
      </c>
      <c r="M13" s="20">
        <f t="shared" si="2"/>
        <v>0.76864885676094952</v>
      </c>
      <c r="N13" s="20" t="str">
        <f t="shared" si="3"/>
        <v>Condicion cumplida</v>
      </c>
    </row>
    <row r="23" spans="1:17" ht="15.75" thickBot="1" x14ac:dyDescent="0.3"/>
    <row r="24" spans="1:17" ht="15.75" thickBot="1" x14ac:dyDescent="0.3">
      <c r="A24" s="10" t="s">
        <v>18</v>
      </c>
      <c r="B24" s="12"/>
      <c r="C24" s="11"/>
      <c r="L24" s="13" t="s">
        <v>32</v>
      </c>
      <c r="M24" s="14"/>
      <c r="N24" s="14"/>
      <c r="O24" s="14"/>
      <c r="P24" s="15"/>
    </row>
    <row r="25" spans="1:17" ht="15.75" thickBot="1" x14ac:dyDescent="0.3">
      <c r="A25" s="1" t="s">
        <v>3</v>
      </c>
      <c r="B25" s="1" t="s">
        <v>19</v>
      </c>
      <c r="C25" s="1" t="s">
        <v>20</v>
      </c>
      <c r="D25" s="1" t="s">
        <v>21</v>
      </c>
      <c r="E25" s="1" t="s">
        <v>22</v>
      </c>
      <c r="F25" s="1" t="s">
        <v>23</v>
      </c>
      <c r="G25" s="1" t="s">
        <v>24</v>
      </c>
      <c r="H25" s="1" t="s">
        <v>25</v>
      </c>
      <c r="I25" s="1" t="s">
        <v>8</v>
      </c>
      <c r="J25" s="2"/>
      <c r="L25" s="6" t="s">
        <v>33</v>
      </c>
      <c r="M25" s="4"/>
      <c r="N25" s="4"/>
      <c r="O25" s="4"/>
      <c r="P25" s="4"/>
      <c r="Q25" s="5"/>
    </row>
    <row r="26" spans="1:17" ht="15.75" thickBot="1" x14ac:dyDescent="0.3">
      <c r="A26" s="20" t="s">
        <v>9</v>
      </c>
      <c r="B26" s="20">
        <v>0.4</v>
      </c>
      <c r="C26" s="20">
        <v>1</v>
      </c>
      <c r="D26" s="20">
        <f t="shared" ref="D26:E39" si="5">SIN(SQRT(B26))-B26</f>
        <v>0.19112711721529319</v>
      </c>
      <c r="E26" s="20">
        <f t="shared" si="5"/>
        <v>-0.1585290151921035</v>
      </c>
      <c r="F26" s="20">
        <f t="shared" ref="F26:F39" si="6">((E26*B26)-(D26*C26)/(E26-D26))</f>
        <v>0.48320290887353345</v>
      </c>
      <c r="G26" s="20">
        <f t="shared" ref="G26:G39" si="7">B26-((D26*(C26-B26))/(E26-D26))</f>
        <v>0.72796870897022492</v>
      </c>
      <c r="H26" s="20">
        <f t="shared" ref="H26:H39" si="8">SIN(SQRT(G26))-G26</f>
        <v>2.5426909164747991E-2</v>
      </c>
      <c r="I26" s="20" t="str">
        <f>IF(B26=C26,"Condicion cumplida","Fallo Extremo")</f>
        <v>Fallo Extremo</v>
      </c>
      <c r="J26" s="20"/>
      <c r="L26" s="3" t="s">
        <v>34</v>
      </c>
      <c r="M26" s="4"/>
      <c r="N26" s="4"/>
      <c r="O26" s="4"/>
      <c r="P26" s="4"/>
      <c r="Q26" s="5"/>
    </row>
    <row r="27" spans="1:17" ht="15.75" thickBot="1" x14ac:dyDescent="0.3">
      <c r="A27" s="20" t="s">
        <v>10</v>
      </c>
      <c r="B27" s="20">
        <f t="shared" ref="B27:B39" si="9">IF(D26*H26&lt;0,B26,G26)</f>
        <v>0.72796870897022492</v>
      </c>
      <c r="C27" s="20">
        <f t="shared" ref="C27:C39" si="10">IF(E26*H26&lt;0,C26,G26)</f>
        <v>1</v>
      </c>
      <c r="D27" s="20">
        <f t="shared" si="5"/>
        <v>2.5426909164747991E-2</v>
      </c>
      <c r="E27" s="20">
        <f t="shared" si="5"/>
        <v>-0.1585290151921035</v>
      </c>
      <c r="F27" s="20">
        <f t="shared" si="6"/>
        <v>2.2818671308060076E-2</v>
      </c>
      <c r="G27" s="20">
        <f t="shared" si="7"/>
        <v>0.76556964490727719</v>
      </c>
      <c r="H27" s="20">
        <f t="shared" si="8"/>
        <v>1.9535808979610492E-3</v>
      </c>
      <c r="I27" s="20" t="str">
        <f>IF(B27=C27,"Condicion cumplida","Fallo extremo")</f>
        <v>Fallo extremo</v>
      </c>
      <c r="J27" s="20"/>
    </row>
    <row r="28" spans="1:17" ht="15.75" thickBot="1" x14ac:dyDescent="0.3">
      <c r="A28" s="20" t="s">
        <v>11</v>
      </c>
      <c r="B28" s="20">
        <f t="shared" si="9"/>
        <v>0.76556964490727719</v>
      </c>
      <c r="C28" s="20">
        <f t="shared" si="10"/>
        <v>1</v>
      </c>
      <c r="D28" s="20">
        <f t="shared" si="5"/>
        <v>1.9535808979610492E-3</v>
      </c>
      <c r="E28" s="20">
        <f t="shared" si="5"/>
        <v>-0.1585290151921035</v>
      </c>
      <c r="F28" s="20">
        <f t="shared" si="6"/>
        <v>-0.1091918382631093</v>
      </c>
      <c r="G28" s="20">
        <f t="shared" si="7"/>
        <v>0.76842340397380138</v>
      </c>
      <c r="H28" s="20">
        <f t="shared" si="8"/>
        <v>1.4319374410898256E-4</v>
      </c>
      <c r="I28" s="20" t="str">
        <f t="shared" ref="I28:I39" si="11">IF(B28=C28,"Condicion cumplida","Fallo extremo")</f>
        <v>Fallo extremo</v>
      </c>
      <c r="J28" s="20"/>
    </row>
    <row r="29" spans="1:17" ht="15.75" thickBot="1" x14ac:dyDescent="0.3">
      <c r="A29" s="20" t="s">
        <v>12</v>
      </c>
      <c r="B29" s="20">
        <f t="shared" si="9"/>
        <v>0.76842340397380138</v>
      </c>
      <c r="C29" s="20">
        <f t="shared" si="10"/>
        <v>1</v>
      </c>
      <c r="D29" s="20">
        <f t="shared" si="5"/>
        <v>1.4319374410898256E-4</v>
      </c>
      <c r="E29" s="20">
        <f t="shared" si="5"/>
        <v>-0.1585290151921035</v>
      </c>
      <c r="F29" s="20">
        <f t="shared" si="6"/>
        <v>-0.12091495542483624</v>
      </c>
      <c r="G29" s="20">
        <f t="shared" si="7"/>
        <v>0.76863239028624586</v>
      </c>
      <c r="H29" s="20">
        <f t="shared" si="8"/>
        <v>1.0459330561651825E-5</v>
      </c>
      <c r="I29" s="20" t="str">
        <f t="shared" si="11"/>
        <v>Fallo extremo</v>
      </c>
      <c r="J29" s="20"/>
    </row>
    <row r="30" spans="1:17" ht="15.75" thickBot="1" x14ac:dyDescent="0.3">
      <c r="A30" s="20" t="s">
        <v>13</v>
      </c>
      <c r="B30" s="20">
        <f t="shared" si="9"/>
        <v>0.76863239028624586</v>
      </c>
      <c r="C30" s="20">
        <f t="shared" si="10"/>
        <v>1</v>
      </c>
      <c r="D30" s="20">
        <f t="shared" si="5"/>
        <v>1.0459330561651825E-5</v>
      </c>
      <c r="E30" s="20">
        <f t="shared" si="5"/>
        <v>-0.1585290151921035</v>
      </c>
      <c r="F30" s="20">
        <f t="shared" si="6"/>
        <v>-0.12178456284019057</v>
      </c>
      <c r="G30" s="20">
        <f t="shared" si="7"/>
        <v>0.7686476543100389</v>
      </c>
      <c r="H30" s="20">
        <f t="shared" si="8"/>
        <v>7.6378857183367899E-7</v>
      </c>
      <c r="I30" s="20" t="str">
        <f t="shared" si="11"/>
        <v>Fallo extremo</v>
      </c>
      <c r="J30" s="20"/>
    </row>
    <row r="31" spans="1:17" ht="15.75" thickBot="1" x14ac:dyDescent="0.3">
      <c r="A31" s="20" t="s">
        <v>14</v>
      </c>
      <c r="B31" s="20">
        <f t="shared" si="9"/>
        <v>0.7686476543100389</v>
      </c>
      <c r="C31" s="20">
        <f t="shared" si="10"/>
        <v>1</v>
      </c>
      <c r="D31" s="20">
        <f t="shared" si="5"/>
        <v>7.6378857183367899E-7</v>
      </c>
      <c r="E31" s="20">
        <f t="shared" si="5"/>
        <v>-0.1585290151921035</v>
      </c>
      <c r="F31" s="20">
        <f t="shared" si="6"/>
        <v>-0.12184813771734457</v>
      </c>
      <c r="G31" s="20">
        <f t="shared" si="7"/>
        <v>0.76864876895410661</v>
      </c>
      <c r="H31" s="20">
        <f t="shared" si="8"/>
        <v>5.5774328155955288E-8</v>
      </c>
      <c r="I31" s="20" t="str">
        <f t="shared" si="11"/>
        <v>Fallo extremo</v>
      </c>
      <c r="J31" s="20"/>
    </row>
    <row r="32" spans="1:17" ht="15.75" thickBot="1" x14ac:dyDescent="0.3">
      <c r="A32" s="20" t="s">
        <v>15</v>
      </c>
      <c r="B32" s="20">
        <f t="shared" si="9"/>
        <v>0.76864876895410661</v>
      </c>
      <c r="C32" s="20">
        <f t="shared" si="10"/>
        <v>1</v>
      </c>
      <c r="D32" s="20">
        <f t="shared" si="5"/>
        <v>5.5774328155955288E-8</v>
      </c>
      <c r="E32" s="20">
        <f t="shared" si="5"/>
        <v>-0.1585290151921035</v>
      </c>
      <c r="F32" s="20">
        <f t="shared" si="6"/>
        <v>-0.12185278054694061</v>
      </c>
      <c r="G32" s="20">
        <f t="shared" si="7"/>
        <v>0.76864885034901675</v>
      </c>
      <c r="H32" s="20">
        <f t="shared" si="8"/>
        <v>4.0728175276782963E-9</v>
      </c>
      <c r="I32" s="20" t="str">
        <f t="shared" si="11"/>
        <v>Fallo extremo</v>
      </c>
      <c r="J32" s="20"/>
    </row>
    <row r="33" spans="1:10" ht="15.75" thickBot="1" x14ac:dyDescent="0.3">
      <c r="A33" s="20" t="s">
        <v>16</v>
      </c>
      <c r="B33" s="20">
        <f t="shared" si="9"/>
        <v>0.76864885034901675</v>
      </c>
      <c r="C33" s="20">
        <f t="shared" si="10"/>
        <v>1</v>
      </c>
      <c r="D33" s="20">
        <f t="shared" si="5"/>
        <v>4.0728175276782963E-9</v>
      </c>
      <c r="E33" s="20">
        <f t="shared" si="5"/>
        <v>-0.1585290151921035</v>
      </c>
      <c r="F33" s="20">
        <f t="shared" si="6"/>
        <v>-0.12185311958306626</v>
      </c>
      <c r="G33" s="20">
        <f t="shared" si="7"/>
        <v>0.76864885629272994</v>
      </c>
      <c r="H33" s="20">
        <f t="shared" si="8"/>
        <v>2.9740998552796327E-10</v>
      </c>
      <c r="I33" s="20" t="str">
        <f t="shared" si="11"/>
        <v>Fallo extremo</v>
      </c>
      <c r="J33" s="20"/>
    </row>
    <row r="34" spans="1:10" ht="15.75" thickBot="1" x14ac:dyDescent="0.3">
      <c r="A34" s="20" t="s">
        <v>17</v>
      </c>
      <c r="B34" s="20">
        <f t="shared" si="9"/>
        <v>0.76864885629272994</v>
      </c>
      <c r="C34" s="20">
        <f t="shared" si="10"/>
        <v>1</v>
      </c>
      <c r="D34" s="20">
        <f t="shared" si="5"/>
        <v>2.9740998552796327E-10</v>
      </c>
      <c r="E34" s="20">
        <f t="shared" si="5"/>
        <v>-0.1585290151921035</v>
      </c>
      <c r="F34" s="20">
        <f t="shared" si="6"/>
        <v>-0.12185314434056291</v>
      </c>
      <c r="G34" s="20">
        <f t="shared" si="7"/>
        <v>0.76864885672675864</v>
      </c>
      <c r="H34" s="20">
        <f t="shared" si="8"/>
        <v>2.1717738718507462E-11</v>
      </c>
      <c r="I34" s="20" t="str">
        <f t="shared" si="11"/>
        <v>Fallo extremo</v>
      </c>
      <c r="J34" s="20"/>
    </row>
    <row r="35" spans="1:10" ht="15.75" thickBot="1" x14ac:dyDescent="0.3">
      <c r="A35" s="20" t="s">
        <v>26</v>
      </c>
      <c r="B35" s="20">
        <f t="shared" si="9"/>
        <v>0.76864885672675864</v>
      </c>
      <c r="C35" s="20">
        <f t="shared" si="10"/>
        <v>1</v>
      </c>
      <c r="D35" s="20">
        <f t="shared" si="5"/>
        <v>2.1717738718507462E-11</v>
      </c>
      <c r="E35" s="20">
        <f t="shared" si="5"/>
        <v>-0.1585290151921035</v>
      </c>
      <c r="F35" s="20">
        <f t="shared" si="6"/>
        <v>-0.12185314614843394</v>
      </c>
      <c r="G35" s="20">
        <f t="shared" si="7"/>
        <v>0.76864885675845263</v>
      </c>
      <c r="H35" s="20">
        <f t="shared" si="8"/>
        <v>1.5859535906770361E-12</v>
      </c>
      <c r="I35" s="20" t="str">
        <f t="shared" si="11"/>
        <v>Fallo extremo</v>
      </c>
      <c r="J35" s="20"/>
    </row>
    <row r="36" spans="1:10" ht="15.75" thickBot="1" x14ac:dyDescent="0.3">
      <c r="A36" s="20" t="s">
        <v>27</v>
      </c>
      <c r="B36" s="20">
        <f t="shared" si="9"/>
        <v>0.76864885675845263</v>
      </c>
      <c r="C36" s="20">
        <f t="shared" si="10"/>
        <v>1</v>
      </c>
      <c r="D36" s="20">
        <f t="shared" si="5"/>
        <v>1.5859535906770361E-12</v>
      </c>
      <c r="E36" s="20">
        <f t="shared" si="5"/>
        <v>-0.1585290151921035</v>
      </c>
      <c r="F36" s="20">
        <f t="shared" si="6"/>
        <v>-0.12185314628044955</v>
      </c>
      <c r="G36" s="20">
        <f t="shared" si="7"/>
        <v>0.76864885676076711</v>
      </c>
      <c r="H36" s="20">
        <f t="shared" si="8"/>
        <v>1.1579626146840383E-13</v>
      </c>
      <c r="I36" s="20" t="str">
        <f t="shared" si="11"/>
        <v>Fallo extremo</v>
      </c>
      <c r="J36" s="20"/>
    </row>
    <row r="37" spans="1:10" ht="15.75" thickBot="1" x14ac:dyDescent="0.3">
      <c r="A37" s="20" t="s">
        <v>28</v>
      </c>
      <c r="B37" s="20">
        <f t="shared" si="9"/>
        <v>0.76864885676076711</v>
      </c>
      <c r="C37" s="20">
        <f t="shared" si="10"/>
        <v>1</v>
      </c>
      <c r="D37" s="20">
        <f t="shared" si="5"/>
        <v>1.1579626146840383E-13</v>
      </c>
      <c r="E37" s="20">
        <f t="shared" si="5"/>
        <v>-0.1585290151921035</v>
      </c>
      <c r="F37" s="20">
        <f t="shared" si="6"/>
        <v>-0.12185314629009018</v>
      </c>
      <c r="G37" s="20">
        <f t="shared" si="7"/>
        <v>0.76864885676093608</v>
      </c>
      <c r="H37" s="20">
        <f t="shared" si="8"/>
        <v>8.4376949871511897E-15</v>
      </c>
      <c r="I37" s="20" t="str">
        <f t="shared" si="11"/>
        <v>Fallo extremo</v>
      </c>
      <c r="J37" s="20"/>
    </row>
    <row r="38" spans="1:10" ht="15.75" thickBot="1" x14ac:dyDescent="0.3">
      <c r="A38" s="20" t="s">
        <v>29</v>
      </c>
      <c r="B38" s="20">
        <f t="shared" si="9"/>
        <v>0.76864885676093608</v>
      </c>
      <c r="C38" s="20">
        <f t="shared" si="10"/>
        <v>1</v>
      </c>
      <c r="D38" s="20">
        <f t="shared" si="5"/>
        <v>8.4376949871511897E-15</v>
      </c>
      <c r="E38" s="20">
        <f t="shared" si="5"/>
        <v>-0.1585290151921035</v>
      </c>
      <c r="F38" s="20">
        <f t="shared" si="6"/>
        <v>-0.1218531462907942</v>
      </c>
      <c r="G38" s="20">
        <f t="shared" si="7"/>
        <v>0.76864885676094841</v>
      </c>
      <c r="H38" s="20">
        <f t="shared" si="8"/>
        <v>0</v>
      </c>
      <c r="I38" s="20" t="str">
        <f t="shared" si="11"/>
        <v>Fallo extremo</v>
      </c>
      <c r="J38" s="20"/>
    </row>
    <row r="39" spans="1:10" ht="15.75" thickBot="1" x14ac:dyDescent="0.3">
      <c r="A39" s="20" t="s">
        <v>30</v>
      </c>
      <c r="B39" s="20">
        <f t="shared" si="9"/>
        <v>0.76864885676094841</v>
      </c>
      <c r="C39" s="20">
        <f t="shared" si="10"/>
        <v>0.76864885676094841</v>
      </c>
      <c r="D39" s="20">
        <f t="shared" si="5"/>
        <v>0</v>
      </c>
      <c r="E39" s="20">
        <f t="shared" si="5"/>
        <v>0</v>
      </c>
      <c r="F39" s="20" t="e">
        <f t="shared" si="6"/>
        <v>#DIV/0!</v>
      </c>
      <c r="G39" s="20" t="e">
        <f t="shared" si="7"/>
        <v>#DIV/0!</v>
      </c>
      <c r="H39" s="20" t="e">
        <f t="shared" si="8"/>
        <v>#DIV/0!</v>
      </c>
      <c r="I39" s="24" t="str">
        <f t="shared" si="11"/>
        <v>Condicion cumplida</v>
      </c>
      <c r="J39" s="24"/>
    </row>
    <row r="40" spans="1:10" ht="15.75" thickBot="1" x14ac:dyDescent="0.3">
      <c r="A40" s="25" t="s">
        <v>31</v>
      </c>
      <c r="B40" s="20" t="e">
        <f t="shared" ref="B40" si="12">IF(D39*H39&lt;0,B39,G39)</f>
        <v>#DIV/0!</v>
      </c>
      <c r="C40" s="20" t="e">
        <f t="shared" ref="C40" si="13">IF(E39*H39&lt;0,C39,G39)</f>
        <v>#DIV/0!</v>
      </c>
      <c r="D40" s="20" t="e">
        <f t="shared" ref="D40:E40" si="14">-0.5*(B40^2)+2.5*B40+4.5</f>
        <v>#DIV/0!</v>
      </c>
      <c r="E40" s="20" t="e">
        <f t="shared" si="14"/>
        <v>#DIV/0!</v>
      </c>
      <c r="F40" s="20" t="e">
        <f t="shared" ref="F40" si="15">((E40*B40-D40*C40)/(E40-D40))</f>
        <v>#DIV/0!</v>
      </c>
      <c r="G40" s="20" t="e">
        <f t="shared" ref="G40" si="16">B40-((D40*(C40-B40))/(E40-D40))</f>
        <v>#DIV/0!</v>
      </c>
      <c r="H40" s="25" t="e">
        <f t="shared" ref="H40" si="17">-0.5*(F40^2)+2.5*F40+4.5</f>
        <v>#DIV/0!</v>
      </c>
      <c r="I40" s="26" t="e">
        <f t="shared" ref="I40" si="18">IF(B40=C40,"Condicion cumplida","Fallo Exremo")</f>
        <v>#DIV/0!</v>
      </c>
      <c r="J40" s="2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6F758-3B65-45B9-B93F-2C8C6EBA26B7}">
  <dimension ref="A1:Y44"/>
  <sheetViews>
    <sheetView workbookViewId="0">
      <selection activeCell="I5" sqref="I5:O14"/>
    </sheetView>
  </sheetViews>
  <sheetFormatPr baseColWidth="10" defaultRowHeight="15" x14ac:dyDescent="0.25"/>
  <sheetData>
    <row r="1" spans="1:23" ht="15.75" thickBot="1" x14ac:dyDescent="0.3">
      <c r="A1" s="7" t="s">
        <v>35</v>
      </c>
      <c r="B1" s="8"/>
      <c r="C1" s="8"/>
      <c r="D1" s="8"/>
      <c r="E1" s="8"/>
      <c r="F1" s="9"/>
    </row>
    <row r="2" spans="1:23" ht="15.75" thickBot="1" x14ac:dyDescent="0.3"/>
    <row r="3" spans="1:23" ht="15.75" thickBot="1" x14ac:dyDescent="0.3">
      <c r="A3" s="10" t="s">
        <v>36</v>
      </c>
      <c r="B3" s="11"/>
      <c r="I3" s="10" t="s">
        <v>37</v>
      </c>
      <c r="J3" s="12"/>
      <c r="K3" s="12"/>
      <c r="L3" s="11"/>
    </row>
    <row r="4" spans="1:23" ht="15.75" thickBot="1" x14ac:dyDescent="0.3"/>
    <row r="5" spans="1:23" ht="15.75" thickBot="1" x14ac:dyDescent="0.3">
      <c r="I5" s="1" t="s">
        <v>3</v>
      </c>
      <c r="J5" s="1" t="s">
        <v>4</v>
      </c>
      <c r="K5" s="1" t="s">
        <v>5</v>
      </c>
      <c r="L5" s="1" t="s">
        <v>6</v>
      </c>
      <c r="M5" s="1" t="s">
        <v>7</v>
      </c>
      <c r="N5" s="1" t="s">
        <v>8</v>
      </c>
      <c r="O5" s="2"/>
    </row>
    <row r="6" spans="1:23" ht="15.75" thickBot="1" x14ac:dyDescent="0.3">
      <c r="I6" s="20" t="s">
        <v>9</v>
      </c>
      <c r="J6" s="20">
        <v>-3</v>
      </c>
      <c r="K6" s="20">
        <f t="shared" ref="K6:K14" si="0">-12-21*J6+18*J6^2-2.4*J6^3</f>
        <v>277.8</v>
      </c>
      <c r="L6" s="20">
        <f t="shared" ref="L6:L14" si="1">-7.2*J6^2+36*J6-21</f>
        <v>-193.8</v>
      </c>
      <c r="M6" s="20">
        <f t="shared" ref="M6:M14" si="2">J6-(K6/L6)</f>
        <v>-1.5665634674922602</v>
      </c>
      <c r="N6" s="20" t="str">
        <f>IF(J6=M6,"Condicion cumplida","Fallo extremo")</f>
        <v>Fallo extremo</v>
      </c>
      <c r="O6" s="20"/>
    </row>
    <row r="7" spans="1:23" ht="15.75" thickBot="1" x14ac:dyDescent="0.3">
      <c r="I7" s="20" t="s">
        <v>10</v>
      </c>
      <c r="J7" s="20">
        <f t="shared" ref="J7:J14" si="3">M6</f>
        <v>-1.5665634674922602</v>
      </c>
      <c r="K7" s="20">
        <f t="shared" si="0"/>
        <v>74.298900071033344</v>
      </c>
      <c r="L7" s="20">
        <f t="shared" si="1"/>
        <v>-95.065956733027264</v>
      </c>
      <c r="M7" s="20">
        <f t="shared" si="2"/>
        <v>-0.78501239890430952</v>
      </c>
      <c r="N7" s="20" t="str">
        <f>IF(J7=M7,"Condicion cumplida","Fallo extremo")</f>
        <v>Fallo extremo</v>
      </c>
      <c r="O7" s="20"/>
    </row>
    <row r="8" spans="1:23" ht="15.75" thickBot="1" x14ac:dyDescent="0.3">
      <c r="I8" s="20" t="s">
        <v>11</v>
      </c>
      <c r="J8" s="20">
        <f t="shared" si="3"/>
        <v>-0.78501239890430952</v>
      </c>
      <c r="K8" s="20">
        <f t="shared" si="0"/>
        <v>16.738683685368997</v>
      </c>
      <c r="L8" s="20">
        <f t="shared" si="1"/>
        <v>-53.697406518876335</v>
      </c>
      <c r="M8" s="20">
        <f t="shared" si="2"/>
        <v>-0.47329001284298605</v>
      </c>
      <c r="N8" s="20" t="str">
        <f t="shared" ref="N8:N14" si="4">IF(J8=M8,"Condicion cumplida","Fallo extremo")</f>
        <v>Fallo extremo</v>
      </c>
      <c r="O8" s="20"/>
    </row>
    <row r="9" spans="1:23" ht="15.75" thickBot="1" x14ac:dyDescent="0.3">
      <c r="I9" s="20" t="s">
        <v>12</v>
      </c>
      <c r="J9" s="20">
        <f t="shared" si="3"/>
        <v>-0.47329001284298605</v>
      </c>
      <c r="K9" s="20">
        <f t="shared" si="0"/>
        <v>2.2255967364621361</v>
      </c>
      <c r="L9" s="20">
        <f t="shared" si="1"/>
        <v>-39.65126520339728</v>
      </c>
      <c r="M9" s="20">
        <f t="shared" si="2"/>
        <v>-0.41716073865600628</v>
      </c>
      <c r="N9" s="20" t="str">
        <f t="shared" si="4"/>
        <v>Fallo extremo</v>
      </c>
      <c r="O9" s="20"/>
    </row>
    <row r="10" spans="1:23" ht="15.75" thickBot="1" x14ac:dyDescent="0.3">
      <c r="I10" s="20" t="s">
        <v>13</v>
      </c>
      <c r="J10" s="20">
        <f t="shared" si="3"/>
        <v>-0.41716073865600628</v>
      </c>
      <c r="K10" s="20">
        <f t="shared" si="0"/>
        <v>6.7020419253211311E-2</v>
      </c>
      <c r="L10" s="20">
        <f t="shared" si="1"/>
        <v>-37.270752781123605</v>
      </c>
      <c r="M10" s="20">
        <f t="shared" si="2"/>
        <v>-0.41536253458841482</v>
      </c>
      <c r="N10" s="21" t="str">
        <f t="shared" si="4"/>
        <v>Fallo extremo</v>
      </c>
      <c r="O10" s="20"/>
    </row>
    <row r="11" spans="1:23" ht="15.75" thickBot="1" x14ac:dyDescent="0.3">
      <c r="I11" s="20" t="s">
        <v>14</v>
      </c>
      <c r="J11" s="20">
        <f t="shared" si="3"/>
        <v>-0.41536253458841482</v>
      </c>
      <c r="K11" s="20">
        <f t="shared" si="0"/>
        <v>6.7901843019302355E-5</v>
      </c>
      <c r="L11" s="20">
        <f t="shared" si="1"/>
        <v>-37.195238698188859</v>
      </c>
      <c r="M11" s="20">
        <f t="shared" si="2"/>
        <v>-0.41536070903639805</v>
      </c>
      <c r="N11" s="20" t="str">
        <f t="shared" si="4"/>
        <v>Fallo extremo</v>
      </c>
      <c r="O11" s="20"/>
    </row>
    <row r="12" spans="1:23" ht="15.75" thickBot="1" x14ac:dyDescent="0.3">
      <c r="I12" s="20" t="s">
        <v>15</v>
      </c>
      <c r="J12" s="20">
        <f t="shared" si="3"/>
        <v>-0.41536070903639805</v>
      </c>
      <c r="K12" s="20">
        <f t="shared" si="0"/>
        <v>6.9953987047455257E-11</v>
      </c>
      <c r="L12" s="20">
        <f t="shared" si="1"/>
        <v>-37.195162059311109</v>
      </c>
      <c r="M12" s="20">
        <f t="shared" si="2"/>
        <v>-0.41536070903451733</v>
      </c>
      <c r="N12" s="20" t="str">
        <f t="shared" si="4"/>
        <v>Fallo extremo</v>
      </c>
      <c r="O12" s="20"/>
    </row>
    <row r="13" spans="1:23" ht="15.75" thickBot="1" x14ac:dyDescent="0.3">
      <c r="I13" s="20" t="s">
        <v>16</v>
      </c>
      <c r="J13" s="20">
        <f t="shared" si="3"/>
        <v>-0.41536070903451733</v>
      </c>
      <c r="K13" s="20">
        <f t="shared" si="0"/>
        <v>-5.5511151231257827E-16</v>
      </c>
      <c r="L13" s="20">
        <f t="shared" si="1"/>
        <v>-37.195162059232153</v>
      </c>
      <c r="M13" s="20">
        <f t="shared" si="2"/>
        <v>-0.41536070903451733</v>
      </c>
      <c r="N13" s="20" t="str">
        <f t="shared" si="4"/>
        <v>Condicion cumplida</v>
      </c>
      <c r="O13" s="20"/>
      <c r="Q13" s="1" t="s">
        <v>3</v>
      </c>
      <c r="R13" s="1" t="s">
        <v>4</v>
      </c>
      <c r="S13" s="1" t="s">
        <v>5</v>
      </c>
      <c r="T13" s="1" t="s">
        <v>6</v>
      </c>
      <c r="U13" s="1" t="s">
        <v>7</v>
      </c>
      <c r="V13" s="1" t="s">
        <v>8</v>
      </c>
      <c r="W13" s="2"/>
    </row>
    <row r="14" spans="1:23" ht="15.75" thickBot="1" x14ac:dyDescent="0.3">
      <c r="I14" s="20" t="s">
        <v>17</v>
      </c>
      <c r="J14" s="20">
        <f t="shared" si="3"/>
        <v>-0.41536070903451733</v>
      </c>
      <c r="K14" s="20">
        <f t="shared" si="0"/>
        <v>-5.5511151231257827E-16</v>
      </c>
      <c r="L14" s="20">
        <f t="shared" si="1"/>
        <v>-37.195162059232153</v>
      </c>
      <c r="M14" s="20">
        <f t="shared" si="2"/>
        <v>-0.41536070903451733</v>
      </c>
      <c r="N14" s="20" t="str">
        <f t="shared" si="4"/>
        <v>Condicion cumplida</v>
      </c>
      <c r="O14" s="20"/>
      <c r="Q14" s="20" t="s">
        <v>9</v>
      </c>
      <c r="R14" s="20">
        <v>5</v>
      </c>
      <c r="S14" s="20">
        <f t="shared" ref="S14:S22" si="5">-12-21*R14+18*R14^2-2.4*R14^3</f>
        <v>33</v>
      </c>
      <c r="T14" s="20">
        <f t="shared" ref="T14:T22" si="6">-7.2*R14^2+36*R14-21</f>
        <v>-21</v>
      </c>
      <c r="U14" s="20">
        <f t="shared" ref="U14:U22" si="7">R14-(S14/T14)</f>
        <v>6.5714285714285712</v>
      </c>
      <c r="V14" s="20" t="str">
        <f>IF(R14=U14,"Condicion cumplida","Fallo extremo")</f>
        <v>Fallo extremo</v>
      </c>
      <c r="W14" s="20"/>
    </row>
    <row r="15" spans="1:23" ht="15.75" thickBot="1" x14ac:dyDescent="0.3">
      <c r="Q15" s="20" t="s">
        <v>10</v>
      </c>
      <c r="R15" s="20">
        <f t="shared" ref="R15:R22" si="8">U14</f>
        <v>6.5714285714285712</v>
      </c>
      <c r="S15" s="20">
        <f t="shared" si="5"/>
        <v>-53.76209912536433</v>
      </c>
      <c r="T15" s="20">
        <f t="shared" si="6"/>
        <v>-95.351020408163265</v>
      </c>
      <c r="U15" s="20">
        <f t="shared" si="7"/>
        <v>6.007595076042489</v>
      </c>
      <c r="V15" s="20" t="str">
        <f>IF(R15=U15,"Condicion cumplida","Fallo extremo")</f>
        <v>Fallo extremo</v>
      </c>
      <c r="W15" s="20"/>
    </row>
    <row r="16" spans="1:23" ht="15.75" thickBot="1" x14ac:dyDescent="0.3">
      <c r="Q16" s="20" t="s">
        <v>11</v>
      </c>
      <c r="R16" s="20">
        <f t="shared" si="8"/>
        <v>6.007595076042489</v>
      </c>
      <c r="S16" s="20">
        <f t="shared" si="5"/>
        <v>-8.8890585999620271</v>
      </c>
      <c r="T16" s="20">
        <f t="shared" si="6"/>
        <v>-64.583207165838104</v>
      </c>
      <c r="U16" s="20">
        <f t="shared" si="7"/>
        <v>5.8699577707730786</v>
      </c>
      <c r="V16" s="20" t="str">
        <f t="shared" ref="V16:V22" si="9">IF(R16=U16,"Condicion cumplida","Fallo extremo")</f>
        <v>Fallo extremo</v>
      </c>
      <c r="W16" s="20"/>
    </row>
    <row r="17" spans="1:25" ht="15.75" thickBot="1" x14ac:dyDescent="0.3">
      <c r="I17" s="1" t="s">
        <v>3</v>
      </c>
      <c r="J17" s="1" t="s">
        <v>4</v>
      </c>
      <c r="K17" s="1" t="s">
        <v>5</v>
      </c>
      <c r="L17" s="1" t="s">
        <v>6</v>
      </c>
      <c r="M17" s="1" t="s">
        <v>7</v>
      </c>
      <c r="N17" s="1" t="s">
        <v>8</v>
      </c>
      <c r="O17" s="2"/>
      <c r="Q17" s="20" t="s">
        <v>12</v>
      </c>
      <c r="R17" s="20">
        <f t="shared" si="8"/>
        <v>5.8699577707730786</v>
      </c>
      <c r="S17" s="20">
        <f t="shared" si="5"/>
        <v>-0.47216767434412077</v>
      </c>
      <c r="T17" s="20">
        <f t="shared" si="6"/>
        <v>-57.767630712915803</v>
      </c>
      <c r="U17" s="20">
        <f t="shared" si="7"/>
        <v>5.8617842024872227</v>
      </c>
      <c r="V17" s="20" t="str">
        <f t="shared" si="9"/>
        <v>Fallo extremo</v>
      </c>
      <c r="W17" s="20"/>
    </row>
    <row r="18" spans="1:25" ht="15.75" thickBot="1" x14ac:dyDescent="0.3">
      <c r="I18" s="20" t="s">
        <v>9</v>
      </c>
      <c r="J18" s="20">
        <v>1</v>
      </c>
      <c r="K18" s="20">
        <f t="shared" ref="K18:K26" si="10">-12-21*J18+18*J18^2-2.4*J18^3</f>
        <v>-17.399999999999999</v>
      </c>
      <c r="L18" s="20">
        <f t="shared" ref="L18:L26" si="11">-7.2*J18^2+36*J18-21</f>
        <v>7.8000000000000007</v>
      </c>
      <c r="M18" s="20">
        <f t="shared" ref="M18:M26" si="12">J18-(K18/L18)</f>
        <v>3.2307692307692304</v>
      </c>
      <c r="N18" s="20" t="str">
        <f>IF(J18=M18,"Condicion cumplida","Fallo extremo")</f>
        <v>Fallo extremo</v>
      </c>
      <c r="O18" s="20"/>
      <c r="Q18" s="20" t="s">
        <v>13</v>
      </c>
      <c r="R18" s="20">
        <f t="shared" si="8"/>
        <v>5.8617842024872227</v>
      </c>
      <c r="S18" s="20">
        <f t="shared" si="5"/>
        <v>-1.6196795094742811E-3</v>
      </c>
      <c r="T18" s="20">
        <f t="shared" si="6"/>
        <v>-57.371469773467084</v>
      </c>
      <c r="U18" s="20">
        <f t="shared" si="7"/>
        <v>5.8617559710419442</v>
      </c>
      <c r="V18" s="20" t="str">
        <f t="shared" si="9"/>
        <v>Fallo extremo</v>
      </c>
      <c r="W18" s="20"/>
    </row>
    <row r="19" spans="1:25" ht="15.75" thickBot="1" x14ac:dyDescent="0.3">
      <c r="I19" s="20" t="s">
        <v>10</v>
      </c>
      <c r="J19" s="20">
        <f t="shared" ref="J19:J26" si="13">M18</f>
        <v>3.2307692307692304</v>
      </c>
      <c r="K19" s="20">
        <f t="shared" si="10"/>
        <v>27.101866181156097</v>
      </c>
      <c r="L19" s="20">
        <f t="shared" si="11"/>
        <v>20.155029585798815</v>
      </c>
      <c r="M19" s="20">
        <f t="shared" si="12"/>
        <v>1.8860991043481803</v>
      </c>
      <c r="N19" s="20" t="str">
        <f>IF(J19=M19,"Condicion cumplida","Fallo extremo")</f>
        <v>Fallo extremo</v>
      </c>
      <c r="O19" s="20"/>
      <c r="Q19" s="20" t="s">
        <v>14</v>
      </c>
      <c r="R19" s="20">
        <f t="shared" si="8"/>
        <v>5.8617559710419442</v>
      </c>
      <c r="S19" s="20">
        <f t="shared" si="5"/>
        <v>-1.9291462649562163E-8</v>
      </c>
      <c r="T19" s="20">
        <f t="shared" si="6"/>
        <v>-57.37010310362038</v>
      </c>
      <c r="U19" s="20">
        <f t="shared" si="7"/>
        <v>5.8617559707056808</v>
      </c>
      <c r="V19" s="20" t="str">
        <f t="shared" si="9"/>
        <v>Fallo extremo</v>
      </c>
      <c r="W19" s="20"/>
    </row>
    <row r="20" spans="1:25" ht="15.75" thickBot="1" x14ac:dyDescent="0.3">
      <c r="I20" s="20" t="s">
        <v>11</v>
      </c>
      <c r="J20" s="20">
        <f t="shared" si="13"/>
        <v>1.8860991043481803</v>
      </c>
      <c r="K20" s="20">
        <f t="shared" si="10"/>
        <v>-3.6783491526148566</v>
      </c>
      <c r="L20" s="20">
        <f t="shared" si="11"/>
        <v>21.286504970288838</v>
      </c>
      <c r="M20" s="20">
        <f t="shared" si="12"/>
        <v>2.0589010348552788</v>
      </c>
      <c r="N20" s="20" t="str">
        <f t="shared" ref="N20:N26" si="14">IF(J20=M20,"Condicion cumplida","Fallo extremo")</f>
        <v>Fallo extremo</v>
      </c>
      <c r="O20" s="20"/>
      <c r="Q20" s="20" t="s">
        <v>15</v>
      </c>
      <c r="R20" s="20">
        <f t="shared" si="8"/>
        <v>5.8617559707056808</v>
      </c>
      <c r="S20" s="20">
        <f t="shared" si="5"/>
        <v>0</v>
      </c>
      <c r="T20" s="20">
        <f t="shared" si="6"/>
        <v>-57.370103087342159</v>
      </c>
      <c r="U20" s="20">
        <f t="shared" si="7"/>
        <v>5.8617559707056808</v>
      </c>
      <c r="V20" s="20" t="str">
        <f t="shared" si="9"/>
        <v>Condicion cumplida</v>
      </c>
      <c r="W20" s="20"/>
    </row>
    <row r="21" spans="1:25" ht="15.75" thickBot="1" x14ac:dyDescent="0.3">
      <c r="I21" s="20" t="s">
        <v>12</v>
      </c>
      <c r="J21" s="20">
        <f t="shared" si="13"/>
        <v>2.0589010348552788</v>
      </c>
      <c r="K21" s="20">
        <f t="shared" si="10"/>
        <v>0.11960213527747854</v>
      </c>
      <c r="L21" s="21">
        <f t="shared" si="11"/>
        <v>22.599108261227443</v>
      </c>
      <c r="M21" s="20">
        <f t="shared" si="12"/>
        <v>2.0536086961534603</v>
      </c>
      <c r="N21" s="20" t="str">
        <f t="shared" si="14"/>
        <v>Fallo extremo</v>
      </c>
      <c r="O21" s="20"/>
      <c r="Q21" s="20" t="s">
        <v>16</v>
      </c>
      <c r="R21" s="20">
        <f t="shared" si="8"/>
        <v>5.8617559707056808</v>
      </c>
      <c r="S21" s="20">
        <f t="shared" si="5"/>
        <v>0</v>
      </c>
      <c r="T21" s="20">
        <f t="shared" si="6"/>
        <v>-57.370103087342159</v>
      </c>
      <c r="U21" s="20">
        <f t="shared" si="7"/>
        <v>5.8617559707056808</v>
      </c>
      <c r="V21" s="20" t="str">
        <f t="shared" si="9"/>
        <v>Condicion cumplida</v>
      </c>
      <c r="W21" s="20"/>
    </row>
    <row r="22" spans="1:25" ht="15.75" thickBot="1" x14ac:dyDescent="0.3">
      <c r="I22" s="20" t="s">
        <v>13</v>
      </c>
      <c r="J22" s="20">
        <f t="shared" si="13"/>
        <v>2.0536086961534603</v>
      </c>
      <c r="K22" s="20">
        <f t="shared" si="10"/>
        <v>8.9309412370397467E-5</v>
      </c>
      <c r="L22" s="20">
        <f t="shared" si="11"/>
        <v>22.565290587721343</v>
      </c>
      <c r="M22" s="20">
        <f t="shared" si="12"/>
        <v>2.0536047383310683</v>
      </c>
      <c r="N22" s="20" t="str">
        <f t="shared" si="14"/>
        <v>Fallo extremo</v>
      </c>
      <c r="O22" s="20"/>
      <c r="Q22" s="20" t="s">
        <v>17</v>
      </c>
      <c r="R22" s="20">
        <f t="shared" si="8"/>
        <v>5.8617559707056808</v>
      </c>
      <c r="S22" s="20">
        <f t="shared" si="5"/>
        <v>0</v>
      </c>
      <c r="T22" s="20">
        <f t="shared" si="6"/>
        <v>-57.370103087342159</v>
      </c>
      <c r="U22" s="20">
        <f t="shared" si="7"/>
        <v>5.8617559707056808</v>
      </c>
      <c r="V22" s="20" t="str">
        <f t="shared" si="9"/>
        <v>Condicion cumplida</v>
      </c>
      <c r="W22" s="20"/>
    </row>
    <row r="23" spans="1:25" ht="15.75" thickBot="1" x14ac:dyDescent="0.3">
      <c r="I23" s="20" t="s">
        <v>14</v>
      </c>
      <c r="J23" s="20">
        <f t="shared" si="13"/>
        <v>2.0536047383310683</v>
      </c>
      <c r="K23" s="20">
        <f t="shared" si="10"/>
        <v>5.0349058255960699E-11</v>
      </c>
      <c r="L23" s="20">
        <f t="shared" si="11"/>
        <v>22.56526514658858</v>
      </c>
      <c r="M23" s="20">
        <f t="shared" si="12"/>
        <v>2.0536047383288372</v>
      </c>
      <c r="N23" s="20" t="str">
        <f t="shared" si="14"/>
        <v>Fallo extremo</v>
      </c>
      <c r="O23" s="20"/>
    </row>
    <row r="24" spans="1:25" ht="15.75" thickBot="1" x14ac:dyDescent="0.3">
      <c r="I24" s="20" t="s">
        <v>15</v>
      </c>
      <c r="J24" s="20">
        <f t="shared" si="13"/>
        <v>2.0536047383288372</v>
      </c>
      <c r="K24" s="20">
        <f t="shared" si="10"/>
        <v>0</v>
      </c>
      <c r="L24" s="21">
        <f t="shared" si="11"/>
        <v>22.565265146574248</v>
      </c>
      <c r="M24" s="20">
        <f t="shared" si="12"/>
        <v>2.0536047383288372</v>
      </c>
      <c r="N24" s="20" t="str">
        <f t="shared" si="14"/>
        <v>Condicion cumplida</v>
      </c>
      <c r="O24" s="20"/>
    </row>
    <row r="25" spans="1:25" ht="15.75" thickBot="1" x14ac:dyDescent="0.3">
      <c r="I25" s="20" t="s">
        <v>16</v>
      </c>
      <c r="J25" s="20">
        <f t="shared" si="13"/>
        <v>2.0536047383288372</v>
      </c>
      <c r="K25" s="20">
        <f t="shared" si="10"/>
        <v>0</v>
      </c>
      <c r="L25" s="20">
        <f t="shared" si="11"/>
        <v>22.565265146574248</v>
      </c>
      <c r="M25" s="20">
        <f t="shared" si="12"/>
        <v>2.0536047383288372</v>
      </c>
      <c r="N25" s="20" t="str">
        <f t="shared" si="14"/>
        <v>Condicion cumplida</v>
      </c>
      <c r="O25" s="20"/>
    </row>
    <row r="26" spans="1:25" ht="15.75" thickBot="1" x14ac:dyDescent="0.3">
      <c r="I26" s="20" t="s">
        <v>17</v>
      </c>
      <c r="J26" s="20">
        <f t="shared" si="13"/>
        <v>2.0536047383288372</v>
      </c>
      <c r="K26" s="20">
        <f t="shared" si="10"/>
        <v>0</v>
      </c>
      <c r="L26" s="20">
        <f t="shared" si="11"/>
        <v>22.565265146574248</v>
      </c>
      <c r="M26" s="20">
        <f t="shared" si="12"/>
        <v>2.0536047383288372</v>
      </c>
      <c r="N26" s="20" t="str">
        <f t="shared" si="14"/>
        <v>Condicion cumplida</v>
      </c>
      <c r="O26" s="20"/>
    </row>
    <row r="27" spans="1:25" ht="15.75" thickBot="1" x14ac:dyDescent="0.3"/>
    <row r="28" spans="1:25" ht="15.75" thickBot="1" x14ac:dyDescent="0.3">
      <c r="A28" s="10" t="s">
        <v>38</v>
      </c>
      <c r="B28" s="12"/>
      <c r="C28" s="12"/>
      <c r="D28" s="12"/>
      <c r="E28" s="11"/>
      <c r="Q28" s="13" t="s">
        <v>39</v>
      </c>
      <c r="R28" s="14"/>
      <c r="S28" s="14"/>
      <c r="T28" s="14"/>
      <c r="U28" s="14"/>
      <c r="V28" s="15"/>
    </row>
    <row r="29" spans="1:25" ht="15.75" thickBot="1" x14ac:dyDescent="0.3">
      <c r="A29" s="1" t="s">
        <v>3</v>
      </c>
      <c r="B29" s="1" t="s">
        <v>19</v>
      </c>
      <c r="C29" s="1" t="s">
        <v>20</v>
      </c>
      <c r="D29" s="1" t="s">
        <v>21</v>
      </c>
      <c r="E29" s="1" t="s">
        <v>22</v>
      </c>
      <c r="F29" s="1" t="s">
        <v>23</v>
      </c>
      <c r="G29" s="1" t="s">
        <v>24</v>
      </c>
      <c r="H29" s="1" t="s">
        <v>25</v>
      </c>
      <c r="I29" s="1" t="s">
        <v>8</v>
      </c>
      <c r="J29" s="2"/>
      <c r="Q29" s="17" t="s">
        <v>40</v>
      </c>
      <c r="R29" s="18"/>
      <c r="S29" s="18"/>
      <c r="T29" s="18"/>
      <c r="U29" s="18"/>
      <c r="V29" s="18"/>
      <c r="W29" s="18"/>
      <c r="X29" s="18"/>
      <c r="Y29" s="19"/>
    </row>
    <row r="30" spans="1:25" ht="15.75" thickBot="1" x14ac:dyDescent="0.3">
      <c r="A30" s="20" t="s">
        <v>9</v>
      </c>
      <c r="B30" s="20">
        <v>4.2999999999999997E-2</v>
      </c>
      <c r="C30" s="20">
        <v>5.2370000000000001</v>
      </c>
      <c r="D30" s="20">
        <f>-12-21*B30+18*B30^2-2.4*B30^3</f>
        <v>-12.869908816800001</v>
      </c>
      <c r="E30" s="20">
        <f>-12-21*C30+18*C30^2-2.4*C30^3</f>
        <v>26.980009072800044</v>
      </c>
      <c r="F30" s="20">
        <f>((E30*B30)-(D30*C30)/(E30-D30))</f>
        <v>2.8514791943985895</v>
      </c>
      <c r="G30" s="20">
        <f>B30-((D30*(C30-B30))/(E30-D30))</f>
        <v>1.7204515465665395</v>
      </c>
      <c r="H30" s="20">
        <f>-12-21*G30+18*G30^2-2.4*G30^3</f>
        <v>-7.0722149282574147</v>
      </c>
      <c r="I30" s="20" t="str">
        <f>IF(C30=G30,"Condicion cumplida","Fallo extremo")</f>
        <v>Fallo extremo</v>
      </c>
      <c r="J30" s="20"/>
      <c r="Q30" s="17" t="s">
        <v>41</v>
      </c>
      <c r="R30" s="18"/>
      <c r="S30" s="18"/>
      <c r="T30" s="18"/>
      <c r="U30" s="18"/>
      <c r="V30" s="18"/>
      <c r="W30" s="19"/>
    </row>
    <row r="31" spans="1:25" ht="15.75" thickBot="1" x14ac:dyDescent="0.3">
      <c r="A31" s="20" t="s">
        <v>10</v>
      </c>
      <c r="B31" s="20">
        <f>IF(D30*H30&lt;0,B30,G30)</f>
        <v>1.7204515465665395</v>
      </c>
      <c r="C31" s="20">
        <f>IF(E30*H30&lt;0,C30,G30)</f>
        <v>5.2370000000000001</v>
      </c>
      <c r="D31" s="20">
        <f>-12-21*B31+18*B31^2-2.4*B31^3</f>
        <v>-7.0722149282574147</v>
      </c>
      <c r="E31" s="20">
        <f>-12-21*C31+18*C31^2-2.4*C31^3</f>
        <v>26.980009072800044</v>
      </c>
      <c r="F31" s="20">
        <f>((E31*B31)-(D31*C31)/(E31-D31))</f>
        <v>47.505456797519955</v>
      </c>
      <c r="G31" s="20">
        <f>B31-((D31*(C31-B31))/(E31-D31))</f>
        <v>2.4507940483526296</v>
      </c>
      <c r="H31" s="20">
        <f>-12-21*G31+18*G31^2-2.4*G31^3</f>
        <v>9.3193430933757924</v>
      </c>
      <c r="I31" s="20" t="str">
        <f>IF(C31=G31,"Condicion cumplida","Fallo extremo")</f>
        <v>Fallo extremo</v>
      </c>
      <c r="J31" s="20"/>
    </row>
    <row r="32" spans="1:25" ht="15.75" thickBot="1" x14ac:dyDescent="0.3">
      <c r="A32" s="20" t="s">
        <v>11</v>
      </c>
      <c r="B32" s="20">
        <f t="shared" ref="B32:B44" si="15">IF(D31*H31&lt;0,B31,G31)</f>
        <v>1.7204515465665395</v>
      </c>
      <c r="C32" s="20">
        <f t="shared" ref="C32:C44" si="16">IF(E31*H31&lt;0,C31,G31)</f>
        <v>2.4507940483526296</v>
      </c>
      <c r="D32" s="20">
        <f t="shared" ref="D32:E44" si="17">-12-21*B32+18*B32^2-2.4*B32^3</f>
        <v>-7.0722149282574147</v>
      </c>
      <c r="E32" s="20">
        <f t="shared" si="17"/>
        <v>9.3193430933757924</v>
      </c>
      <c r="F32" s="20">
        <f t="shared" ref="F32:F44" si="18">((E32*B32)-(D32*C32)/(E32-D32))</f>
        <v>17.090884875714565</v>
      </c>
      <c r="G32" s="20">
        <f t="shared" ref="G32:G44" si="19">B32-((D32*(C32-B32))/(E32-D32))</f>
        <v>2.0355612595697585</v>
      </c>
      <c r="H32" s="20">
        <f t="shared" ref="H32:H44" si="20">-12-21*G32+18*G32^2-2.4*G32^3</f>
        <v>-0.4060953962123186</v>
      </c>
      <c r="I32" s="20" t="str">
        <f t="shared" ref="I32:I44" si="21">IF(C32=G32,"Condicion cumplida","Fallo extremo")</f>
        <v>Fallo extremo</v>
      </c>
      <c r="J32" s="20"/>
    </row>
    <row r="33" spans="1:10" ht="15.75" thickBot="1" x14ac:dyDescent="0.3">
      <c r="A33" s="20" t="s">
        <v>12</v>
      </c>
      <c r="B33" s="20">
        <f t="shared" si="15"/>
        <v>2.0355612595697585</v>
      </c>
      <c r="C33" s="20">
        <f t="shared" si="16"/>
        <v>2.4507940483526296</v>
      </c>
      <c r="D33" s="20">
        <f t="shared" si="17"/>
        <v>-0.4060953962123186</v>
      </c>
      <c r="E33" s="20">
        <f t="shared" si="17"/>
        <v>9.3193430933757924</v>
      </c>
      <c r="F33" s="20">
        <f t="shared" si="18"/>
        <v>19.072429118431344</v>
      </c>
      <c r="G33" s="20">
        <f t="shared" si="19"/>
        <v>2.0528997193278098</v>
      </c>
      <c r="H33" s="20">
        <f t="shared" si="20"/>
        <v>-1.5907342303258076E-2</v>
      </c>
      <c r="I33" s="20" t="str">
        <f t="shared" si="21"/>
        <v>Fallo extremo</v>
      </c>
      <c r="J33" s="20"/>
    </row>
    <row r="34" spans="1:10" ht="15.75" thickBot="1" x14ac:dyDescent="0.3">
      <c r="A34" s="20" t="s">
        <v>13</v>
      </c>
      <c r="B34" s="20">
        <f t="shared" si="15"/>
        <v>2.0528997193278098</v>
      </c>
      <c r="C34" s="20">
        <f t="shared" si="16"/>
        <v>2.4507940483526296</v>
      </c>
      <c r="D34" s="21">
        <f t="shared" si="17"/>
        <v>-1.5907342303258076E-2</v>
      </c>
      <c r="E34" s="20">
        <f t="shared" si="17"/>
        <v>9.3193430933757924</v>
      </c>
      <c r="F34" s="20">
        <f t="shared" si="18"/>
        <v>19.1358529936062</v>
      </c>
      <c r="G34" s="20">
        <f t="shared" si="19"/>
        <v>2.0535777344850819</v>
      </c>
      <c r="H34" s="20">
        <f t="shared" si="20"/>
        <v>-6.0934655056144038E-4</v>
      </c>
      <c r="I34" s="20" t="str">
        <f t="shared" si="21"/>
        <v>Fallo extremo</v>
      </c>
      <c r="J34" s="20"/>
    </row>
    <row r="35" spans="1:10" ht="15.75" thickBot="1" x14ac:dyDescent="0.3">
      <c r="A35" s="20" t="s">
        <v>14</v>
      </c>
      <c r="B35" s="22">
        <f t="shared" si="15"/>
        <v>2.0535777344850819</v>
      </c>
      <c r="C35" s="20">
        <f t="shared" si="16"/>
        <v>2.4507940483526296</v>
      </c>
      <c r="D35" s="20">
        <f t="shared" si="17"/>
        <v>-6.0934655056144038E-4</v>
      </c>
      <c r="E35" s="20">
        <f t="shared" si="17"/>
        <v>9.3193430933757924</v>
      </c>
      <c r="F35" s="20">
        <f t="shared" si="18"/>
        <v>19.138155711618218</v>
      </c>
      <c r="G35" s="20">
        <f t="shared" si="19"/>
        <v>2.0536037048312012</v>
      </c>
      <c r="H35" s="20">
        <f t="shared" si="20"/>
        <v>-2.3321144745125366E-5</v>
      </c>
      <c r="I35" s="23" t="str">
        <f t="shared" si="21"/>
        <v>Fallo extremo</v>
      </c>
      <c r="J35" s="20"/>
    </row>
    <row r="36" spans="1:10" ht="15.75" thickBot="1" x14ac:dyDescent="0.3">
      <c r="A36" s="20" t="s">
        <v>15</v>
      </c>
      <c r="B36" s="20">
        <f t="shared" si="15"/>
        <v>2.0536037048312012</v>
      </c>
      <c r="C36" s="20">
        <f t="shared" si="16"/>
        <v>2.4507940483526296</v>
      </c>
      <c r="D36" s="20">
        <f t="shared" si="17"/>
        <v>-2.3321144745125366E-5</v>
      </c>
      <c r="E36" s="20">
        <f t="shared" si="17"/>
        <v>9.3193430933757924</v>
      </c>
      <c r="F36" s="20">
        <f t="shared" si="18"/>
        <v>19.138243636111877</v>
      </c>
      <c r="G36" s="20">
        <f t="shared" si="19"/>
        <v>2.053604698775755</v>
      </c>
      <c r="H36" s="20">
        <f t="shared" si="20"/>
        <v>-8.9252577950560408E-7</v>
      </c>
      <c r="I36" s="20" t="str">
        <f t="shared" si="21"/>
        <v>Fallo extremo</v>
      </c>
      <c r="J36" s="20"/>
    </row>
    <row r="37" spans="1:10" ht="15.75" thickBot="1" x14ac:dyDescent="0.3">
      <c r="A37" s="20" t="s">
        <v>16</v>
      </c>
      <c r="B37" s="20">
        <f t="shared" si="15"/>
        <v>2.053604698775755</v>
      </c>
      <c r="C37" s="20">
        <f t="shared" si="16"/>
        <v>2.4507940483526296</v>
      </c>
      <c r="D37" s="20">
        <f t="shared" si="17"/>
        <v>-8.9252577950560408E-7</v>
      </c>
      <c r="E37" s="20">
        <f t="shared" si="17"/>
        <v>9.3193430933757924</v>
      </c>
      <c r="F37" s="20">
        <f t="shared" si="18"/>
        <v>19.138247000775664</v>
      </c>
      <c r="G37" s="20">
        <f t="shared" si="19"/>
        <v>2.0536047368150991</v>
      </c>
      <c r="H37" s="20">
        <f t="shared" si="20"/>
        <v>-3.4157906725340581E-8</v>
      </c>
      <c r="I37" s="20" t="str">
        <f t="shared" si="21"/>
        <v>Fallo extremo</v>
      </c>
      <c r="J37" s="20"/>
    </row>
    <row r="38" spans="1:10" ht="15.75" thickBot="1" x14ac:dyDescent="0.3">
      <c r="A38" s="20" t="s">
        <v>17</v>
      </c>
      <c r="B38" s="20">
        <f t="shared" si="15"/>
        <v>2.0536047368150991</v>
      </c>
      <c r="C38" s="21">
        <f t="shared" si="16"/>
        <v>2.4507940483526296</v>
      </c>
      <c r="D38" s="20">
        <f t="shared" si="17"/>
        <v>-3.4157906725340581E-8</v>
      </c>
      <c r="E38" s="21">
        <f t="shared" si="17"/>
        <v>9.3193430933757924</v>
      </c>
      <c r="F38" s="20">
        <f t="shared" si="18"/>
        <v>19.138247129544425</v>
      </c>
      <c r="G38" s="20">
        <f t="shared" si="19"/>
        <v>2.0536047382709053</v>
      </c>
      <c r="H38" s="20">
        <f t="shared" si="20"/>
        <v>-1.3072529725377535E-9</v>
      </c>
      <c r="I38" s="20" t="str">
        <f t="shared" si="21"/>
        <v>Fallo extremo</v>
      </c>
      <c r="J38" s="20"/>
    </row>
    <row r="39" spans="1:10" ht="15.75" thickBot="1" x14ac:dyDescent="0.3">
      <c r="A39" s="20" t="s">
        <v>26</v>
      </c>
      <c r="B39" s="20">
        <f t="shared" si="15"/>
        <v>2.0536047382709053</v>
      </c>
      <c r="C39" s="20">
        <f t="shared" si="16"/>
        <v>2.4507940483526296</v>
      </c>
      <c r="D39" s="20">
        <f t="shared" si="17"/>
        <v>-1.3072529725377535E-9</v>
      </c>
      <c r="E39" s="20">
        <f t="shared" si="17"/>
        <v>9.3193430933757924</v>
      </c>
      <c r="F39" s="20">
        <f t="shared" si="18"/>
        <v>19.138247134472543</v>
      </c>
      <c r="G39" s="20">
        <f t="shared" si="19"/>
        <v>2.0536047383266203</v>
      </c>
      <c r="H39" s="20">
        <f t="shared" si="20"/>
        <v>-5.0018655883832253E-11</v>
      </c>
      <c r="I39" s="20" t="str">
        <f t="shared" si="21"/>
        <v>Fallo extremo</v>
      </c>
      <c r="J39" s="20"/>
    </row>
    <row r="40" spans="1:10" ht="15.75" thickBot="1" x14ac:dyDescent="0.3">
      <c r="A40" s="20" t="s">
        <v>27</v>
      </c>
      <c r="B40" s="20">
        <f t="shared" si="15"/>
        <v>2.0536047383266203</v>
      </c>
      <c r="C40" s="20">
        <f t="shared" si="16"/>
        <v>2.4507940483526296</v>
      </c>
      <c r="D40" s="20">
        <f t="shared" si="17"/>
        <v>-5.0018655883832253E-11</v>
      </c>
      <c r="E40" s="23">
        <f t="shared" si="17"/>
        <v>9.3193430933757924</v>
      </c>
      <c r="F40" s="22">
        <f t="shared" si="18"/>
        <v>19.138247134661142</v>
      </c>
      <c r="G40" s="20">
        <f t="shared" si="19"/>
        <v>2.0536047383287519</v>
      </c>
      <c r="H40" s="21">
        <f t="shared" si="20"/>
        <v>-1.922018100231071E-12</v>
      </c>
      <c r="I40" s="20" t="str">
        <f t="shared" si="21"/>
        <v>Fallo extremo</v>
      </c>
      <c r="J40" s="20"/>
    </row>
    <row r="41" spans="1:10" ht="15.75" thickBot="1" x14ac:dyDescent="0.3">
      <c r="A41" s="20" t="s">
        <v>28</v>
      </c>
      <c r="B41" s="20">
        <f t="shared" si="15"/>
        <v>2.0536047383287519</v>
      </c>
      <c r="C41" s="20">
        <f t="shared" si="16"/>
        <v>2.4507940483526296</v>
      </c>
      <c r="D41" s="20">
        <f t="shared" si="17"/>
        <v>-1.922018100231071E-12</v>
      </c>
      <c r="E41" s="20">
        <f t="shared" si="17"/>
        <v>9.3193430933757924</v>
      </c>
      <c r="F41" s="20">
        <f t="shared" si="18"/>
        <v>19.138247134668362</v>
      </c>
      <c r="G41" s="20">
        <f t="shared" si="19"/>
        <v>2.0536047383288336</v>
      </c>
      <c r="H41" s="20">
        <f t="shared" si="20"/>
        <v>-7.815970093361102E-14</v>
      </c>
      <c r="I41" s="20" t="str">
        <f t="shared" si="21"/>
        <v>Fallo extremo</v>
      </c>
      <c r="J41" s="20"/>
    </row>
    <row r="42" spans="1:10" ht="15.75" thickBot="1" x14ac:dyDescent="0.3">
      <c r="A42" s="20" t="s">
        <v>29</v>
      </c>
      <c r="B42" s="20">
        <f t="shared" si="15"/>
        <v>2.0536047383288336</v>
      </c>
      <c r="C42" s="20">
        <f t="shared" si="16"/>
        <v>2.4507940483526296</v>
      </c>
      <c r="D42" s="20">
        <f t="shared" si="17"/>
        <v>-7.815970093361102E-14</v>
      </c>
      <c r="E42" s="20">
        <f t="shared" si="17"/>
        <v>9.3193430933757924</v>
      </c>
      <c r="F42" s="20">
        <f t="shared" si="18"/>
        <v>19.138247134668639</v>
      </c>
      <c r="G42" s="20">
        <f t="shared" si="19"/>
        <v>2.0536047383288372</v>
      </c>
      <c r="H42" s="20">
        <f t="shared" si="20"/>
        <v>0</v>
      </c>
      <c r="I42" s="20" t="str">
        <f t="shared" si="21"/>
        <v>Fallo extremo</v>
      </c>
      <c r="J42" s="20"/>
    </row>
    <row r="43" spans="1:10" ht="15.75" thickBot="1" x14ac:dyDescent="0.3">
      <c r="A43" s="20" t="s">
        <v>30</v>
      </c>
      <c r="B43" s="20">
        <f t="shared" si="15"/>
        <v>2.0536047383288372</v>
      </c>
      <c r="C43" s="20">
        <f t="shared" si="16"/>
        <v>2.0536047383288372</v>
      </c>
      <c r="D43" s="20">
        <f t="shared" si="17"/>
        <v>0</v>
      </c>
      <c r="E43" s="20">
        <f t="shared" si="17"/>
        <v>0</v>
      </c>
      <c r="F43" s="20" t="e">
        <f t="shared" si="18"/>
        <v>#DIV/0!</v>
      </c>
      <c r="G43" s="20" t="e">
        <f t="shared" si="19"/>
        <v>#DIV/0!</v>
      </c>
      <c r="H43" s="20" t="e">
        <f t="shared" si="20"/>
        <v>#DIV/0!</v>
      </c>
      <c r="I43" s="20" t="e">
        <f t="shared" si="21"/>
        <v>#DIV/0!</v>
      </c>
      <c r="J43" s="24"/>
    </row>
    <row r="44" spans="1:10" ht="15.75" thickBot="1" x14ac:dyDescent="0.3">
      <c r="A44" s="25" t="s">
        <v>31</v>
      </c>
      <c r="B44" s="20" t="e">
        <f t="shared" si="15"/>
        <v>#DIV/0!</v>
      </c>
      <c r="C44" s="20" t="e">
        <f t="shared" si="16"/>
        <v>#DIV/0!</v>
      </c>
      <c r="D44" s="20" t="e">
        <f t="shared" si="17"/>
        <v>#DIV/0!</v>
      </c>
      <c r="E44" s="20" t="e">
        <f t="shared" si="17"/>
        <v>#DIV/0!</v>
      </c>
      <c r="F44" s="20" t="e">
        <f t="shared" si="18"/>
        <v>#DIV/0!</v>
      </c>
      <c r="G44" s="20" t="e">
        <f t="shared" si="19"/>
        <v>#DIV/0!</v>
      </c>
      <c r="H44" s="20" t="e">
        <f t="shared" si="20"/>
        <v>#DIV/0!</v>
      </c>
      <c r="I44" s="20" t="e">
        <f t="shared" si="21"/>
        <v>#DIV/0!</v>
      </c>
      <c r="J44" s="2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68864-E18F-4CA0-9A84-D3CC663C9FF7}">
  <dimension ref="A1:S52"/>
  <sheetViews>
    <sheetView workbookViewId="0">
      <selection activeCell="J4" sqref="J4:S19"/>
    </sheetView>
  </sheetViews>
  <sheetFormatPr baseColWidth="10" defaultRowHeight="15" x14ac:dyDescent="0.25"/>
  <cols>
    <col min="3" max="3" width="11.85546875" bestFit="1" customWidth="1"/>
  </cols>
  <sheetData>
    <row r="1" spans="1:19" ht="15.75" thickBot="1" x14ac:dyDescent="0.3">
      <c r="A1" s="7" t="s">
        <v>42</v>
      </c>
      <c r="B1" s="8"/>
      <c r="C1" s="8"/>
      <c r="D1" s="8"/>
      <c r="E1" s="9"/>
    </row>
    <row r="2" spans="1:19" ht="15.75" thickBot="1" x14ac:dyDescent="0.3"/>
    <row r="3" spans="1:19" ht="15.75" thickBot="1" x14ac:dyDescent="0.3">
      <c r="A3" s="10" t="s">
        <v>43</v>
      </c>
      <c r="B3" s="11"/>
      <c r="J3" s="10" t="s">
        <v>45</v>
      </c>
      <c r="K3" s="12"/>
      <c r="L3" s="12"/>
      <c r="M3" s="12"/>
      <c r="N3" s="11"/>
    </row>
    <row r="4" spans="1:19" ht="15.75" thickBot="1" x14ac:dyDescent="0.3">
      <c r="J4" s="1" t="s">
        <v>3</v>
      </c>
      <c r="K4" s="1" t="s">
        <v>19</v>
      </c>
      <c r="L4" s="1" t="s">
        <v>20</v>
      </c>
      <c r="M4" s="1" t="s">
        <v>21</v>
      </c>
      <c r="N4" s="1" t="s">
        <v>22</v>
      </c>
      <c r="O4" s="1" t="s">
        <v>23</v>
      </c>
      <c r="P4" s="1" t="s">
        <v>24</v>
      </c>
      <c r="Q4" s="1" t="s">
        <v>25</v>
      </c>
      <c r="R4" s="1" t="s">
        <v>8</v>
      </c>
      <c r="S4" s="2"/>
    </row>
    <row r="5" spans="1:19" ht="15.75" thickBot="1" x14ac:dyDescent="0.3">
      <c r="J5" s="20" t="s">
        <v>9</v>
      </c>
      <c r="K5" s="20">
        <v>1.5640000000000001</v>
      </c>
      <c r="L5" s="20">
        <v>3.621</v>
      </c>
      <c r="M5" s="20">
        <f>7*SIN(K5)*EXP(-K5)-1</f>
        <v>0.46504660441229095</v>
      </c>
      <c r="N5" s="20">
        <f>7*SIN(L5)*EXP(-L5)-1</f>
        <v>-1.0863887747475802</v>
      </c>
      <c r="O5" s="20">
        <f t="shared" ref="O5" si="0">((N5*K5)-(M5*L5)/(N5-M5))</f>
        <v>-0.61370830907542739</v>
      </c>
      <c r="P5" s="20">
        <f t="shared" ref="P5" si="1">K5-((M5*(L5-K5))/(N5-M5))</f>
        <v>2.1805908539446213</v>
      </c>
      <c r="Q5" s="20">
        <f>7*SIN(P5)*EXP(-P5)-1</f>
        <v>-0.35171016400796484</v>
      </c>
      <c r="R5" s="20" t="str">
        <f>IF(K5=L5,"Condicion cumplida","Fallo Extremo")</f>
        <v>Fallo Extremo</v>
      </c>
      <c r="S5" s="20"/>
    </row>
    <row r="6" spans="1:19" ht="15.75" thickBot="1" x14ac:dyDescent="0.3">
      <c r="J6" s="20" t="s">
        <v>10</v>
      </c>
      <c r="K6" s="20">
        <f t="shared" ref="K6:K19" si="2">IF(M5*Q5&lt;0,K5,P5)</f>
        <v>1.5640000000000001</v>
      </c>
      <c r="L6" s="20">
        <f t="shared" ref="L6:L19" si="3">IF(N5*Q5&lt;0,L5,P5)</f>
        <v>2.1805908539446213</v>
      </c>
      <c r="M6" s="20">
        <f t="shared" ref="M6:M19" si="4">7*SIN(K6)*EXP(-K6)-1</f>
        <v>0.46504660441229095</v>
      </c>
      <c r="N6" s="20">
        <f t="shared" ref="N6:N19" si="5">7*SIN(L6)*EXP(-L6)-1</f>
        <v>-0.35171016400796484</v>
      </c>
      <c r="O6" s="20">
        <f t="shared" ref="O6:O19" si="6">((N6*K6)-(M6*L6)/(N6-M6))</f>
        <v>0.69151449068718418</v>
      </c>
      <c r="P6" s="20">
        <f t="shared" ref="P6:P19" si="7">K6-((M6*(L6-K6))/(N6-M6))</f>
        <v>1.915075735182741</v>
      </c>
      <c r="Q6" s="20">
        <f t="shared" ref="Q6:Q19" si="8">7*SIN(P6)*EXP(-P6)-1</f>
        <v>-2.9203953523494808E-2</v>
      </c>
      <c r="R6" s="20" t="str">
        <f t="shared" ref="R6:R19" si="9">IF(K6=L6,"Condicion cumplida","Fallo Extremo")</f>
        <v>Fallo Extremo</v>
      </c>
      <c r="S6" s="20"/>
    </row>
    <row r="7" spans="1:19" ht="15.75" thickBot="1" x14ac:dyDescent="0.3">
      <c r="J7" s="20" t="s">
        <v>11</v>
      </c>
      <c r="K7" s="20">
        <f t="shared" si="2"/>
        <v>1.5640000000000001</v>
      </c>
      <c r="L7" s="20">
        <f t="shared" si="3"/>
        <v>1.915075735182741</v>
      </c>
      <c r="M7" s="20">
        <f t="shared" si="4"/>
        <v>0.46504660441229095</v>
      </c>
      <c r="N7" s="20">
        <f t="shared" si="5"/>
        <v>-2.9203953523494808E-2</v>
      </c>
      <c r="O7" s="20">
        <f t="shared" si="6"/>
        <v>1.7562440100812944</v>
      </c>
      <c r="P7" s="20">
        <f t="shared" si="7"/>
        <v>1.8943316018906637</v>
      </c>
      <c r="Q7" s="20">
        <f t="shared" si="8"/>
        <v>-1.6969463936771234E-3</v>
      </c>
      <c r="R7" s="20" t="str">
        <f t="shared" si="9"/>
        <v>Fallo Extremo</v>
      </c>
      <c r="S7" s="20"/>
    </row>
    <row r="8" spans="1:19" ht="15.75" thickBot="1" x14ac:dyDescent="0.3">
      <c r="J8" s="20" t="s">
        <v>12</v>
      </c>
      <c r="K8" s="20">
        <f t="shared" si="2"/>
        <v>1.5640000000000001</v>
      </c>
      <c r="L8" s="20">
        <f t="shared" si="3"/>
        <v>1.8943316018906637</v>
      </c>
      <c r="M8" s="20">
        <f t="shared" si="4"/>
        <v>0.46504660441229095</v>
      </c>
      <c r="N8" s="20">
        <f t="shared" si="5"/>
        <v>-1.6969463936771234E-3</v>
      </c>
      <c r="O8" s="20">
        <f t="shared" si="6"/>
        <v>1.8847903284594716</v>
      </c>
      <c r="P8" s="20">
        <f t="shared" si="7"/>
        <v>1.8931306104263403</v>
      </c>
      <c r="Q8" s="20">
        <f t="shared" si="8"/>
        <v>-9.5480377468870614E-5</v>
      </c>
      <c r="R8" s="20" t="str">
        <f t="shared" si="9"/>
        <v>Fallo Extremo</v>
      </c>
      <c r="S8" s="20"/>
    </row>
    <row r="9" spans="1:19" ht="15.75" thickBot="1" x14ac:dyDescent="0.3">
      <c r="J9" s="20" t="s">
        <v>13</v>
      </c>
      <c r="K9" s="20">
        <f t="shared" si="2"/>
        <v>1.5640000000000001</v>
      </c>
      <c r="L9" s="20">
        <f t="shared" si="3"/>
        <v>1.8931306104263403</v>
      </c>
      <c r="M9" s="20">
        <f t="shared" si="4"/>
        <v>0.46504660441229095</v>
      </c>
      <c r="N9" s="20">
        <f t="shared" si="5"/>
        <v>-9.5480377468870614E-5</v>
      </c>
      <c r="O9" s="20">
        <f t="shared" si="6"/>
        <v>1.8925926735023566</v>
      </c>
      <c r="P9" s="20">
        <f t="shared" si="7"/>
        <v>1.8930630493177079</v>
      </c>
      <c r="Q9" s="20">
        <f t="shared" si="8"/>
        <v>-5.3621523824487483E-6</v>
      </c>
      <c r="R9" s="20" t="str">
        <f t="shared" si="9"/>
        <v>Fallo Extremo</v>
      </c>
      <c r="S9" s="20"/>
    </row>
    <row r="10" spans="1:19" ht="15.75" thickBot="1" x14ac:dyDescent="0.3">
      <c r="J10" s="20" t="s">
        <v>14</v>
      </c>
      <c r="K10" s="20">
        <f t="shared" si="2"/>
        <v>1.5640000000000001</v>
      </c>
      <c r="L10" s="20">
        <f t="shared" si="3"/>
        <v>1.8930630493177079</v>
      </c>
      <c r="M10" s="20">
        <f t="shared" si="4"/>
        <v>0.46504660441229095</v>
      </c>
      <c r="N10" s="20">
        <f t="shared" si="5"/>
        <v>-5.3621523824487483E-6</v>
      </c>
      <c r="O10" s="20">
        <f t="shared" si="6"/>
        <v>1.8930328354742998</v>
      </c>
      <c r="P10" s="20">
        <f t="shared" si="7"/>
        <v>1.893059255147721</v>
      </c>
      <c r="Q10" s="20">
        <f t="shared" si="8"/>
        <v>-3.0110499060764795E-7</v>
      </c>
      <c r="R10" s="20" t="str">
        <f t="shared" si="9"/>
        <v>Fallo Extremo</v>
      </c>
      <c r="S10" s="20"/>
    </row>
    <row r="11" spans="1:19" ht="15.75" thickBot="1" x14ac:dyDescent="0.3">
      <c r="J11" s="20" t="s">
        <v>15</v>
      </c>
      <c r="K11" s="20">
        <f t="shared" si="2"/>
        <v>1.5640000000000001</v>
      </c>
      <c r="L11" s="20">
        <f t="shared" si="3"/>
        <v>1.893059255147721</v>
      </c>
      <c r="M11" s="20">
        <f t="shared" si="4"/>
        <v>0.46504660441229095</v>
      </c>
      <c r="N11" s="20">
        <f t="shared" si="5"/>
        <v>-3.0110499060764795E-7</v>
      </c>
      <c r="O11" s="20">
        <f t="shared" si="6"/>
        <v>1.8930575585160812</v>
      </c>
      <c r="P11" s="20">
        <f t="shared" si="7"/>
        <v>1.8930590420909674</v>
      </c>
      <c r="Q11" s="20">
        <f t="shared" si="8"/>
        <v>-1.6908074718102739E-8</v>
      </c>
      <c r="R11" s="20" t="str">
        <f t="shared" si="9"/>
        <v>Fallo Extremo</v>
      </c>
      <c r="S11" s="20"/>
    </row>
    <row r="12" spans="1:19" ht="15.75" thickBot="1" x14ac:dyDescent="0.3">
      <c r="J12" s="20" t="s">
        <v>16</v>
      </c>
      <c r="K12" s="20">
        <f t="shared" si="2"/>
        <v>1.5640000000000001</v>
      </c>
      <c r="L12" s="20">
        <f t="shared" si="3"/>
        <v>1.8930590420909674</v>
      </c>
      <c r="M12" s="20">
        <f t="shared" si="4"/>
        <v>0.46504660441229095</v>
      </c>
      <c r="N12" s="20">
        <f t="shared" si="5"/>
        <v>-1.6908074718102739E-8</v>
      </c>
      <c r="O12" s="20">
        <f t="shared" si="6"/>
        <v>1.8930589468192658</v>
      </c>
      <c r="P12" s="20">
        <f t="shared" si="7"/>
        <v>1.8930590301271026</v>
      </c>
      <c r="Q12" s="20">
        <f t="shared" si="8"/>
        <v>-9.4944574424715711E-10</v>
      </c>
      <c r="R12" s="20" t="str">
        <f t="shared" si="9"/>
        <v>Fallo Extremo</v>
      </c>
      <c r="S12" s="20"/>
    </row>
    <row r="13" spans="1:19" ht="15.75" thickBot="1" x14ac:dyDescent="0.3">
      <c r="J13" s="20" t="s">
        <v>17</v>
      </c>
      <c r="K13" s="20">
        <f t="shared" si="2"/>
        <v>1.5640000000000001</v>
      </c>
      <c r="L13" s="20">
        <f t="shared" si="3"/>
        <v>1.8930590301271026</v>
      </c>
      <c r="M13" s="20">
        <f t="shared" si="4"/>
        <v>0.46504660441229095</v>
      </c>
      <c r="N13" s="20">
        <f t="shared" si="5"/>
        <v>-9.4944574424715711E-10</v>
      </c>
      <c r="O13" s="20">
        <f t="shared" si="6"/>
        <v>1.8930590247772734</v>
      </c>
      <c r="P13" s="20">
        <f t="shared" si="7"/>
        <v>1.8930590294552911</v>
      </c>
      <c r="Q13" s="20">
        <f t="shared" si="8"/>
        <v>-5.3314685999339417E-11</v>
      </c>
      <c r="R13" s="20" t="str">
        <f t="shared" si="9"/>
        <v>Fallo Extremo</v>
      </c>
      <c r="S13" s="20"/>
    </row>
    <row r="14" spans="1:19" ht="15.75" thickBot="1" x14ac:dyDescent="0.3">
      <c r="J14" s="20" t="s">
        <v>26</v>
      </c>
      <c r="K14" s="20">
        <f t="shared" si="2"/>
        <v>1.5640000000000001</v>
      </c>
      <c r="L14" s="20">
        <f t="shared" si="3"/>
        <v>1.8930590294552911</v>
      </c>
      <c r="M14" s="20">
        <f t="shared" si="4"/>
        <v>0.46504660441229095</v>
      </c>
      <c r="N14" s="20">
        <f t="shared" si="5"/>
        <v>-5.3314685999339417E-11</v>
      </c>
      <c r="O14" s="20">
        <f t="shared" si="6"/>
        <v>1.8930590291548794</v>
      </c>
      <c r="P14" s="20">
        <f t="shared" si="7"/>
        <v>1.8930590294175667</v>
      </c>
      <c r="Q14" s="20">
        <f t="shared" si="8"/>
        <v>-2.9940494528091222E-12</v>
      </c>
      <c r="R14" s="20" t="str">
        <f t="shared" si="9"/>
        <v>Fallo Extremo</v>
      </c>
      <c r="S14" s="20"/>
    </row>
    <row r="15" spans="1:19" ht="15.75" thickBot="1" x14ac:dyDescent="0.3">
      <c r="J15" s="20" t="s">
        <v>27</v>
      </c>
      <c r="K15" s="20">
        <f t="shared" si="2"/>
        <v>1.5640000000000001</v>
      </c>
      <c r="L15" s="20">
        <f t="shared" si="3"/>
        <v>1.8930590294175667</v>
      </c>
      <c r="M15" s="20">
        <f t="shared" si="4"/>
        <v>0.46504660441229095</v>
      </c>
      <c r="N15" s="20">
        <f t="shared" si="5"/>
        <v>-2.9940494528091222E-12</v>
      </c>
      <c r="O15" s="20">
        <f t="shared" si="6"/>
        <v>1.8930590294006961</v>
      </c>
      <c r="P15" s="20">
        <f t="shared" si="7"/>
        <v>1.8930590294154481</v>
      </c>
      <c r="Q15" s="20">
        <f t="shared" si="8"/>
        <v>-1.6819878823071122E-13</v>
      </c>
      <c r="R15" s="20" t="str">
        <f t="shared" si="9"/>
        <v>Fallo Extremo</v>
      </c>
      <c r="S15" s="20"/>
    </row>
    <row r="16" spans="1:19" ht="15.75" thickBot="1" x14ac:dyDescent="0.3">
      <c r="J16" s="20" t="s">
        <v>28</v>
      </c>
      <c r="K16" s="20">
        <f t="shared" si="2"/>
        <v>1.5640000000000001</v>
      </c>
      <c r="L16" s="20">
        <f t="shared" si="3"/>
        <v>1.8930590294154481</v>
      </c>
      <c r="M16" s="20">
        <f t="shared" si="4"/>
        <v>0.46504660441229095</v>
      </c>
      <c r="N16" s="20">
        <f t="shared" si="5"/>
        <v>-1.6819878823071122E-13</v>
      </c>
      <c r="O16" s="20">
        <f t="shared" si="6"/>
        <v>1.8930590294145002</v>
      </c>
      <c r="P16" s="20">
        <f t="shared" si="7"/>
        <v>1.8930590294153291</v>
      </c>
      <c r="Q16" s="20">
        <f t="shared" si="8"/>
        <v>-9.4368957093138306E-15</v>
      </c>
      <c r="R16" s="20" t="str">
        <f t="shared" si="9"/>
        <v>Fallo Extremo</v>
      </c>
      <c r="S16" s="20"/>
    </row>
    <row r="17" spans="1:19" ht="15.75" thickBot="1" x14ac:dyDescent="0.3">
      <c r="J17" s="20" t="s">
        <v>29</v>
      </c>
      <c r="K17" s="20">
        <f t="shared" si="2"/>
        <v>1.5640000000000001</v>
      </c>
      <c r="L17" s="20">
        <f t="shared" si="3"/>
        <v>1.8930590294153291</v>
      </c>
      <c r="M17" s="20">
        <f t="shared" si="4"/>
        <v>0.46504660441229095</v>
      </c>
      <c r="N17" s="20">
        <f t="shared" si="5"/>
        <v>-9.4368957093138306E-15</v>
      </c>
      <c r="O17" s="20">
        <f t="shared" si="6"/>
        <v>1.893059029415276</v>
      </c>
      <c r="P17" s="20">
        <f t="shared" si="7"/>
        <v>1.8930590294153224</v>
      </c>
      <c r="Q17" s="20">
        <f t="shared" si="8"/>
        <v>0</v>
      </c>
      <c r="R17" s="20" t="str">
        <f t="shared" si="9"/>
        <v>Fallo Extremo</v>
      </c>
      <c r="S17" s="20"/>
    </row>
    <row r="18" spans="1:19" ht="15.75" thickBot="1" x14ac:dyDescent="0.3">
      <c r="J18" s="20" t="s">
        <v>30</v>
      </c>
      <c r="K18" s="20">
        <f t="shared" si="2"/>
        <v>1.8930590294153224</v>
      </c>
      <c r="L18" s="20">
        <f t="shared" si="3"/>
        <v>1.8930590294153224</v>
      </c>
      <c r="M18" s="20">
        <f t="shared" si="4"/>
        <v>0</v>
      </c>
      <c r="N18" s="20">
        <f t="shared" si="5"/>
        <v>0</v>
      </c>
      <c r="O18" s="20" t="e">
        <f t="shared" si="6"/>
        <v>#DIV/0!</v>
      </c>
      <c r="P18" s="20" t="e">
        <f t="shared" si="7"/>
        <v>#DIV/0!</v>
      </c>
      <c r="Q18" s="20" t="e">
        <f t="shared" si="8"/>
        <v>#DIV/0!</v>
      </c>
      <c r="R18" s="20" t="str">
        <f t="shared" si="9"/>
        <v>Condicion cumplida</v>
      </c>
      <c r="S18" s="20"/>
    </row>
    <row r="19" spans="1:19" ht="15.75" thickBot="1" x14ac:dyDescent="0.3">
      <c r="J19" s="25" t="s">
        <v>31</v>
      </c>
      <c r="K19" s="20" t="e">
        <f t="shared" si="2"/>
        <v>#DIV/0!</v>
      </c>
      <c r="L19" s="20" t="e">
        <f t="shared" si="3"/>
        <v>#DIV/0!</v>
      </c>
      <c r="M19" s="20" t="e">
        <f t="shared" si="4"/>
        <v>#DIV/0!</v>
      </c>
      <c r="N19" s="20" t="e">
        <f t="shared" si="5"/>
        <v>#DIV/0!</v>
      </c>
      <c r="O19" s="20" t="e">
        <f t="shared" si="6"/>
        <v>#DIV/0!</v>
      </c>
      <c r="P19" s="20" t="e">
        <f t="shared" si="7"/>
        <v>#DIV/0!</v>
      </c>
      <c r="Q19" s="20" t="e">
        <f t="shared" si="8"/>
        <v>#DIV/0!</v>
      </c>
      <c r="R19" s="20" t="e">
        <f t="shared" si="9"/>
        <v>#DIV/0!</v>
      </c>
      <c r="S19" s="20"/>
    </row>
    <row r="20" spans="1:19" ht="15.75" thickBot="1" x14ac:dyDescent="0.3">
      <c r="A20" s="10" t="s">
        <v>44</v>
      </c>
      <c r="B20" s="12"/>
      <c r="C20" s="12"/>
      <c r="D20" s="11"/>
    </row>
    <row r="21" spans="1:19" ht="15.75" thickBot="1" x14ac:dyDescent="0.3">
      <c r="A21" s="1" t="s">
        <v>3</v>
      </c>
      <c r="B21" s="1" t="s">
        <v>4</v>
      </c>
      <c r="C21" s="1" t="s">
        <v>5</v>
      </c>
      <c r="D21" s="1" t="s">
        <v>6</v>
      </c>
      <c r="E21" s="1" t="s">
        <v>7</v>
      </c>
      <c r="F21" s="1" t="s">
        <v>8</v>
      </c>
      <c r="G21" s="2"/>
    </row>
    <row r="22" spans="1:19" ht="15.75" thickBot="1" x14ac:dyDescent="0.3">
      <c r="A22" s="20" t="s">
        <v>9</v>
      </c>
      <c r="B22" s="20">
        <v>1</v>
      </c>
      <c r="C22" s="20">
        <f>7*SIN(B22)*EXP(-B22)-1</f>
        <v>1.1669191295717853</v>
      </c>
      <c r="D22" s="20">
        <f>7*EXP(-B22)*COS(B22)-7*EXP(-B22)*SIN(B22)</f>
        <v>-0.77555635714689464</v>
      </c>
      <c r="E22" s="20">
        <f t="shared" ref="E22" si="10">B22-(C22/D22)</f>
        <v>2.5046219643722996</v>
      </c>
      <c r="F22" s="20" t="str">
        <f>IF(B22=E22,"Condicion cumplida","Fallo extremo")</f>
        <v>Fallo extremo</v>
      </c>
      <c r="G22" s="20"/>
      <c r="J22" s="13" t="s">
        <v>39</v>
      </c>
      <c r="K22" s="14"/>
      <c r="L22" s="14"/>
      <c r="M22" s="14"/>
      <c r="N22" s="14"/>
      <c r="O22" s="15"/>
    </row>
    <row r="23" spans="1:19" ht="15.75" thickBot="1" x14ac:dyDescent="0.3">
      <c r="A23" s="20" t="s">
        <v>10</v>
      </c>
      <c r="B23" s="20">
        <f t="shared" ref="B23:B30" si="11">E22</f>
        <v>2.5046219643722996</v>
      </c>
      <c r="C23" s="20">
        <f t="shared" ref="C23:C30" si="12">7*SIN(B23)*EXP(-B23)-1</f>
        <v>-0.65982811424553733</v>
      </c>
      <c r="D23" s="20">
        <f t="shared" ref="D23:D30" si="13">7*EXP(-B23)*COS(B23)-7*EXP(-B23)*SIN(B23)</f>
        <v>-0.79995942781466067</v>
      </c>
      <c r="E23" s="20">
        <f t="shared" ref="E23:E30" si="14">B23-(C23/D23)</f>
        <v>1.6797949902742955</v>
      </c>
      <c r="F23" s="20" t="str">
        <f t="shared" ref="F23:F30" si="15">IF(B23=E23,"Condicion cumplida","Fallo extremo")</f>
        <v>Fallo extremo</v>
      </c>
      <c r="G23" s="20"/>
      <c r="J23" s="3" t="s">
        <v>46</v>
      </c>
      <c r="K23" s="4"/>
      <c r="L23" s="4"/>
      <c r="M23" s="4"/>
      <c r="N23" s="4"/>
      <c r="O23" s="4"/>
      <c r="P23" s="5"/>
    </row>
    <row r="24" spans="1:19" ht="15.75" thickBot="1" x14ac:dyDescent="0.3">
      <c r="A24" s="20" t="s">
        <v>11</v>
      </c>
      <c r="B24" s="20">
        <f t="shared" si="11"/>
        <v>1.6797949902742955</v>
      </c>
      <c r="C24" s="20">
        <f t="shared" si="12"/>
        <v>0.2971415092808023</v>
      </c>
      <c r="D24" s="20">
        <f t="shared" si="13"/>
        <v>-1.4390907986080328</v>
      </c>
      <c r="E24" s="20">
        <f t="shared" si="14"/>
        <v>1.8862736291261413</v>
      </c>
      <c r="F24" s="20" t="str">
        <f t="shared" si="15"/>
        <v>Fallo extremo</v>
      </c>
      <c r="G24" s="20"/>
      <c r="J24" s="3" t="s">
        <v>47</v>
      </c>
      <c r="K24" s="4"/>
      <c r="L24" s="4"/>
      <c r="M24" s="4"/>
      <c r="N24" s="4"/>
      <c r="O24" s="4"/>
      <c r="P24" s="5"/>
    </row>
    <row r="25" spans="1:19" ht="15.75" thickBot="1" x14ac:dyDescent="0.3">
      <c r="A25" s="20" t="s">
        <v>12</v>
      </c>
      <c r="B25" s="20">
        <f t="shared" si="11"/>
        <v>1.8862736291261413</v>
      </c>
      <c r="C25" s="20">
        <f t="shared" si="12"/>
        <v>9.0663660058578621E-3</v>
      </c>
      <c r="D25" s="20">
        <f t="shared" si="13"/>
        <v>-1.3384029311739365</v>
      </c>
      <c r="E25" s="20">
        <f t="shared" si="14"/>
        <v>1.8930476474689624</v>
      </c>
      <c r="F25" s="20" t="str">
        <f t="shared" si="15"/>
        <v>Fallo extremo</v>
      </c>
      <c r="G25" s="20"/>
      <c r="J25" s="3" t="s">
        <v>48</v>
      </c>
      <c r="K25" s="4"/>
      <c r="L25" s="4"/>
      <c r="M25" s="4"/>
      <c r="N25" s="4"/>
      <c r="O25" s="4"/>
      <c r="P25" s="5"/>
    </row>
    <row r="26" spans="1:19" ht="15.75" thickBot="1" x14ac:dyDescent="0.3">
      <c r="A26" s="20" t="s">
        <v>13</v>
      </c>
      <c r="B26" s="20">
        <f t="shared" si="11"/>
        <v>1.8930476474689624</v>
      </c>
      <c r="C26" s="20">
        <f t="shared" si="12"/>
        <v>1.5182449779826968E-5</v>
      </c>
      <c r="D26" s="20">
        <f t="shared" si="13"/>
        <v>-1.3339100849623005</v>
      </c>
      <c r="E26" s="20">
        <f t="shared" si="14"/>
        <v>1.8930590293828942</v>
      </c>
      <c r="F26" s="20" t="str">
        <f t="shared" si="15"/>
        <v>Fallo extremo</v>
      </c>
      <c r="G26" s="20"/>
    </row>
    <row r="27" spans="1:19" ht="15.75" thickBot="1" x14ac:dyDescent="0.3">
      <c r="A27" s="20" t="s">
        <v>14</v>
      </c>
      <c r="B27" s="20">
        <f t="shared" si="11"/>
        <v>1.8930590293828942</v>
      </c>
      <c r="C27" s="20">
        <f t="shared" si="12"/>
        <v>4.3255843351630574E-11</v>
      </c>
      <c r="D27" s="20">
        <f t="shared" si="13"/>
        <v>-1.3339024841499221</v>
      </c>
      <c r="E27" s="20">
        <f t="shared" si="14"/>
        <v>1.8930590294153222</v>
      </c>
      <c r="F27" s="20" t="str">
        <f t="shared" si="15"/>
        <v>Fallo extremo</v>
      </c>
      <c r="G27" s="20"/>
    </row>
    <row r="28" spans="1:19" ht="15.75" thickBot="1" x14ac:dyDescent="0.3">
      <c r="A28" s="20" t="s">
        <v>15</v>
      </c>
      <c r="B28" s="20">
        <f t="shared" si="11"/>
        <v>1.8930590294153222</v>
      </c>
      <c r="C28" s="20">
        <f t="shared" si="12"/>
        <v>0</v>
      </c>
      <c r="D28" s="20">
        <f t="shared" si="13"/>
        <v>-1.3339024841282661</v>
      </c>
      <c r="E28" s="20">
        <f t="shared" si="14"/>
        <v>1.8930590294153222</v>
      </c>
      <c r="F28" s="20" t="str">
        <f t="shared" si="15"/>
        <v>Condicion cumplida</v>
      </c>
      <c r="G28" s="20"/>
    </row>
    <row r="29" spans="1:19" ht="15.75" thickBot="1" x14ac:dyDescent="0.3">
      <c r="A29" s="20" t="s">
        <v>16</v>
      </c>
      <c r="B29" s="20">
        <f t="shared" si="11"/>
        <v>1.8930590294153222</v>
      </c>
      <c r="C29" s="20">
        <f t="shared" si="12"/>
        <v>0</v>
      </c>
      <c r="D29" s="20">
        <f t="shared" si="13"/>
        <v>-1.3339024841282661</v>
      </c>
      <c r="E29" s="20">
        <f t="shared" si="14"/>
        <v>1.8930590294153222</v>
      </c>
      <c r="F29" s="20" t="str">
        <f t="shared" si="15"/>
        <v>Condicion cumplida</v>
      </c>
      <c r="G29" s="20"/>
    </row>
    <row r="30" spans="1:19" ht="15.75" thickBot="1" x14ac:dyDescent="0.3">
      <c r="A30" s="20" t="s">
        <v>17</v>
      </c>
      <c r="B30" s="20">
        <f t="shared" si="11"/>
        <v>1.8930590294153222</v>
      </c>
      <c r="C30" s="20">
        <f t="shared" si="12"/>
        <v>0</v>
      </c>
      <c r="D30" s="20">
        <f t="shared" si="13"/>
        <v>-1.3339024841282661</v>
      </c>
      <c r="E30" s="20">
        <f t="shared" si="14"/>
        <v>1.8930590294153222</v>
      </c>
      <c r="F30" s="20" t="str">
        <f t="shared" si="15"/>
        <v>Condicion cumplida</v>
      </c>
      <c r="G30" s="20"/>
    </row>
    <row r="31" spans="1:19" ht="15.75" thickBot="1" x14ac:dyDescent="0.3"/>
    <row r="32" spans="1:19" ht="15.75" thickBot="1" x14ac:dyDescent="0.3">
      <c r="A32" s="1" t="s">
        <v>3</v>
      </c>
      <c r="B32" s="1" t="s">
        <v>4</v>
      </c>
      <c r="C32" s="1" t="s">
        <v>5</v>
      </c>
      <c r="D32" s="1" t="s">
        <v>6</v>
      </c>
      <c r="E32" s="1" t="s">
        <v>7</v>
      </c>
      <c r="F32" s="1" t="s">
        <v>8</v>
      </c>
      <c r="G32" s="2"/>
    </row>
    <row r="33" spans="1:7" ht="15.75" thickBot="1" x14ac:dyDescent="0.3">
      <c r="A33" s="20" t="s">
        <v>9</v>
      </c>
      <c r="B33" s="20">
        <v>0.5</v>
      </c>
      <c r="C33" s="20">
        <f>7*SIN(B33)*EXP(-B33)-1</f>
        <v>1.0355040174888428</v>
      </c>
      <c r="D33" s="20">
        <f>7*EXP(-B33)*COS(B33)-7*EXP(-B33)*SIN(B33)</f>
        <v>1.690461094020852</v>
      </c>
      <c r="E33" s="20">
        <f t="shared" ref="E33:E41" si="16">B33-(C33/D33)</f>
        <v>-0.11255714263487793</v>
      </c>
      <c r="F33" s="20" t="str">
        <f>IF(B33=E33,"Condicion cumplida","Fallo extremo")</f>
        <v>Fallo extremo</v>
      </c>
      <c r="G33" s="20"/>
    </row>
    <row r="34" spans="1:7" ht="15.75" thickBot="1" x14ac:dyDescent="0.3">
      <c r="A34" s="20" t="s">
        <v>10</v>
      </c>
      <c r="B34" s="20">
        <f t="shared" ref="B34:B41" si="17">E33</f>
        <v>-0.11255714263487793</v>
      </c>
      <c r="C34" s="20">
        <f t="shared" ref="C34:C41" si="18">7*SIN(B34)*EXP(-B34)-1</f>
        <v>-1.8799067254950326</v>
      </c>
      <c r="D34" s="20">
        <f t="shared" ref="D34:D41" si="19">7*EXP(-B34)*COS(B34)-7*EXP(-B34)*SIN(B34)</f>
        <v>8.6642879230288496</v>
      </c>
      <c r="E34" s="20">
        <f t="shared" si="16"/>
        <v>0.10441472420468312</v>
      </c>
      <c r="F34" s="20" t="str">
        <f t="shared" ref="F34:F41" si="20">IF(B34=E34,"Condicion cumplida","Fallo extremo")</f>
        <v>Fallo extremo</v>
      </c>
      <c r="G34" s="20"/>
    </row>
    <row r="35" spans="1:7" ht="15.75" thickBot="1" x14ac:dyDescent="0.3">
      <c r="A35" s="20" t="s">
        <v>11</v>
      </c>
      <c r="B35" s="20">
        <f t="shared" si="17"/>
        <v>0.10441472420468312</v>
      </c>
      <c r="C35" s="20">
        <f t="shared" si="18"/>
        <v>-0.34276056196114113</v>
      </c>
      <c r="D35" s="20">
        <f t="shared" si="19"/>
        <v>5.6143779210276605</v>
      </c>
      <c r="E35" s="20">
        <f t="shared" si="16"/>
        <v>0.16546522112214071</v>
      </c>
      <c r="F35" s="20" t="str">
        <f t="shared" si="20"/>
        <v>Fallo extremo</v>
      </c>
      <c r="G35" s="20"/>
    </row>
    <row r="36" spans="1:7" ht="15.75" thickBot="1" x14ac:dyDescent="0.3">
      <c r="A36" s="20" t="s">
        <v>12</v>
      </c>
      <c r="B36" s="20">
        <f t="shared" si="17"/>
        <v>0.16546522112214071</v>
      </c>
      <c r="C36" s="20">
        <f t="shared" si="18"/>
        <v>-2.2851475488120943E-2</v>
      </c>
      <c r="D36" s="20">
        <f t="shared" si="19"/>
        <v>4.8743198390199787</v>
      </c>
      <c r="E36" s="20">
        <f t="shared" si="16"/>
        <v>0.17015335736326095</v>
      </c>
      <c r="F36" s="20" t="str">
        <f t="shared" si="20"/>
        <v>Fallo extremo</v>
      </c>
      <c r="G36" s="20"/>
    </row>
    <row r="37" spans="1:7" ht="15.75" thickBot="1" x14ac:dyDescent="0.3">
      <c r="A37" s="20" t="s">
        <v>13</v>
      </c>
      <c r="B37" s="20">
        <f t="shared" si="17"/>
        <v>0.17015335736326095</v>
      </c>
      <c r="C37" s="20">
        <f t="shared" si="18"/>
        <v>-1.2837274949129007E-4</v>
      </c>
      <c r="D37" s="20">
        <f t="shared" si="19"/>
        <v>4.8196048932933282</v>
      </c>
      <c r="E37" s="20">
        <f t="shared" si="16"/>
        <v>0.17017999289715502</v>
      </c>
      <c r="F37" s="20" t="str">
        <f t="shared" si="20"/>
        <v>Fallo extremo</v>
      </c>
      <c r="G37" s="20"/>
    </row>
    <row r="38" spans="1:7" ht="15.75" thickBot="1" x14ac:dyDescent="0.3">
      <c r="A38" s="20" t="s">
        <v>14</v>
      </c>
      <c r="B38" s="20">
        <f t="shared" si="17"/>
        <v>0.17017999289715502</v>
      </c>
      <c r="C38" s="20">
        <f t="shared" si="18"/>
        <v>-4.1285943552793469E-9</v>
      </c>
      <c r="D38" s="20">
        <f t="shared" si="19"/>
        <v>4.8192948884030971</v>
      </c>
      <c r="E38" s="20">
        <f t="shared" si="16"/>
        <v>0.17017999375383519</v>
      </c>
      <c r="F38" s="20" t="str">
        <f t="shared" si="20"/>
        <v>Fallo extremo</v>
      </c>
      <c r="G38" s="20"/>
    </row>
    <row r="39" spans="1:7" ht="15.75" thickBot="1" x14ac:dyDescent="0.3">
      <c r="A39" s="20" t="s">
        <v>15</v>
      </c>
      <c r="B39" s="20">
        <f t="shared" si="17"/>
        <v>0.17017999375383519</v>
      </c>
      <c r="C39" s="20">
        <f t="shared" si="18"/>
        <v>0</v>
      </c>
      <c r="D39" s="20">
        <f t="shared" si="19"/>
        <v>4.8192948784325482</v>
      </c>
      <c r="E39" s="20">
        <f t="shared" si="16"/>
        <v>0.17017999375383519</v>
      </c>
      <c r="F39" s="20" t="str">
        <f t="shared" si="20"/>
        <v>Condicion cumplida</v>
      </c>
      <c r="G39" s="20"/>
    </row>
    <row r="40" spans="1:7" ht="15.75" thickBot="1" x14ac:dyDescent="0.3">
      <c r="A40" s="20" t="s">
        <v>16</v>
      </c>
      <c r="B40" s="20">
        <f t="shared" si="17"/>
        <v>0.17017999375383519</v>
      </c>
      <c r="C40" s="20">
        <f t="shared" si="18"/>
        <v>0</v>
      </c>
      <c r="D40" s="20">
        <f t="shared" si="19"/>
        <v>4.8192948784325482</v>
      </c>
      <c r="E40" s="20">
        <f t="shared" si="16"/>
        <v>0.17017999375383519</v>
      </c>
      <c r="F40" s="20" t="str">
        <f t="shared" si="20"/>
        <v>Condicion cumplida</v>
      </c>
      <c r="G40" s="20"/>
    </row>
    <row r="41" spans="1:7" ht="15.75" thickBot="1" x14ac:dyDescent="0.3">
      <c r="A41" s="20" t="s">
        <v>17</v>
      </c>
      <c r="B41" s="20">
        <f t="shared" si="17"/>
        <v>0.17017999375383519</v>
      </c>
      <c r="C41" s="20">
        <f t="shared" si="18"/>
        <v>0</v>
      </c>
      <c r="D41" s="20">
        <f t="shared" si="19"/>
        <v>4.8192948784325482</v>
      </c>
      <c r="E41" s="20">
        <f t="shared" si="16"/>
        <v>0.17017999375383519</v>
      </c>
      <c r="F41" s="20" t="str">
        <f t="shared" si="20"/>
        <v>Condicion cumplida</v>
      </c>
      <c r="G41" s="20"/>
    </row>
    <row r="42" spans="1:7" ht="15.75" thickBot="1" x14ac:dyDescent="0.3"/>
    <row r="43" spans="1:7" ht="15.75" thickBot="1" x14ac:dyDescent="0.3">
      <c r="A43" s="1" t="s">
        <v>3</v>
      </c>
      <c r="B43" s="1" t="s">
        <v>4</v>
      </c>
      <c r="C43" s="1" t="s">
        <v>5</v>
      </c>
      <c r="D43" s="1" t="s">
        <v>6</v>
      </c>
      <c r="E43" s="1" t="s">
        <v>7</v>
      </c>
      <c r="F43" s="1" t="s">
        <v>8</v>
      </c>
      <c r="G43" s="2"/>
    </row>
    <row r="44" spans="1:7" ht="15.75" thickBot="1" x14ac:dyDescent="0.3">
      <c r="A44" s="20" t="s">
        <v>9</v>
      </c>
      <c r="B44" s="20">
        <v>-5</v>
      </c>
      <c r="C44" s="20">
        <f>7*SIN(B44)*EXP(-B44)-1</f>
        <v>995.21886660032271</v>
      </c>
      <c r="D44" s="20">
        <f>7*EXP(-B44)*COS(B44)-7*EXP(-B44)*SIN(B44)</f>
        <v>-701.52445916255397</v>
      </c>
      <c r="E44" s="20">
        <f t="shared" ref="E44:E52" si="21">B44-(C44/D44)</f>
        <v>-3.581348299974648</v>
      </c>
      <c r="F44" s="20" t="str">
        <f>IF(B44=E44,"Condicion cumplida","Fallo extremo")</f>
        <v>Fallo extremo</v>
      </c>
      <c r="G44" s="20"/>
    </row>
    <row r="45" spans="1:7" ht="15.75" thickBot="1" x14ac:dyDescent="0.3">
      <c r="A45" s="20" t="s">
        <v>10</v>
      </c>
      <c r="B45" s="20">
        <f t="shared" ref="B45:B52" si="22">E44</f>
        <v>-3.581348299974648</v>
      </c>
      <c r="C45" s="20">
        <f t="shared" ref="C45:C52" si="23">7*SIN(B45)*EXP(-B45)-1</f>
        <v>106.04841422077665</v>
      </c>
      <c r="D45" s="20">
        <f t="shared" ref="D45:D52" si="24">7*EXP(-B45)*COS(B45)-7*EXP(-B45)*SIN(B45)</f>
        <v>-334.57763457609047</v>
      </c>
      <c r="E45" s="20">
        <f t="shared" si="21"/>
        <v>-3.2643862461447801</v>
      </c>
      <c r="F45" s="20" t="str">
        <f t="shared" ref="F45:F52" si="25">IF(B45=E45,"Condicion cumplida","Fallo extremo")</f>
        <v>Fallo extremo</v>
      </c>
      <c r="G45" s="20"/>
    </row>
    <row r="46" spans="1:7" ht="15.75" thickBot="1" x14ac:dyDescent="0.3">
      <c r="A46" s="20" t="s">
        <v>11</v>
      </c>
      <c r="B46" s="20">
        <f t="shared" si="22"/>
        <v>-3.2643862461447801</v>
      </c>
      <c r="C46" s="20">
        <f t="shared" si="23"/>
        <v>21.432967583510631</v>
      </c>
      <c r="D46" s="20">
        <f t="shared" si="24"/>
        <v>-204.20225644283323</v>
      </c>
      <c r="E46" s="20">
        <f t="shared" si="21"/>
        <v>-3.1594267419900803</v>
      </c>
      <c r="F46" s="20" t="str">
        <f t="shared" si="25"/>
        <v>Fallo extremo</v>
      </c>
      <c r="G46" s="20"/>
    </row>
    <row r="47" spans="1:7" ht="15.75" thickBot="1" x14ac:dyDescent="0.3">
      <c r="A47" s="20" t="s">
        <v>12</v>
      </c>
      <c r="B47" s="20">
        <f t="shared" si="22"/>
        <v>-3.1594267419900803</v>
      </c>
      <c r="C47" s="20">
        <f t="shared" si="23"/>
        <v>1.9406784114451283</v>
      </c>
      <c r="D47" s="20">
        <f t="shared" si="24"/>
        <v>-167.81406993551957</v>
      </c>
      <c r="E47" s="20">
        <f t="shared" si="21"/>
        <v>-3.1478622860884338</v>
      </c>
      <c r="F47" s="20" t="str">
        <f t="shared" si="25"/>
        <v>Fallo extremo</v>
      </c>
      <c r="G47" s="20"/>
    </row>
    <row r="48" spans="1:7" ht="15.75" thickBot="1" x14ac:dyDescent="0.3">
      <c r="A48" s="20" t="s">
        <v>13</v>
      </c>
      <c r="B48" s="20">
        <f t="shared" si="22"/>
        <v>-3.1478622860884338</v>
      </c>
      <c r="C48" s="20">
        <f t="shared" si="23"/>
        <v>2.1966124592740277E-2</v>
      </c>
      <c r="D48" s="20">
        <f t="shared" si="24"/>
        <v>-164.02238667530443</v>
      </c>
      <c r="E48" s="20">
        <f t="shared" si="21"/>
        <v>-3.1477283645851681</v>
      </c>
      <c r="F48" s="20" t="str">
        <f t="shared" si="25"/>
        <v>Fallo extremo</v>
      </c>
      <c r="G48" s="20"/>
    </row>
    <row r="49" spans="1:7" ht="15.75" thickBot="1" x14ac:dyDescent="0.3">
      <c r="A49" s="20" t="s">
        <v>14</v>
      </c>
      <c r="B49" s="20">
        <f t="shared" si="22"/>
        <v>-3.1477283645851681</v>
      </c>
      <c r="C49" s="20">
        <f t="shared" si="23"/>
        <v>2.9232777778442909E-6</v>
      </c>
      <c r="D49" s="20">
        <f t="shared" si="24"/>
        <v>-163.97873105767846</v>
      </c>
      <c r="E49" s="20">
        <f t="shared" si="21"/>
        <v>-3.1477283467579915</v>
      </c>
      <c r="F49" s="20" t="str">
        <f t="shared" si="25"/>
        <v>Fallo extremo</v>
      </c>
      <c r="G49" s="20"/>
    </row>
    <row r="50" spans="1:7" ht="15.75" thickBot="1" x14ac:dyDescent="0.3">
      <c r="A50" s="20" t="s">
        <v>15</v>
      </c>
      <c r="B50" s="20">
        <f t="shared" si="22"/>
        <v>-3.1477283467579915</v>
      </c>
      <c r="C50" s="20">
        <f t="shared" si="23"/>
        <v>2.886579864025407E-14</v>
      </c>
      <c r="D50" s="20">
        <f t="shared" si="24"/>
        <v>-163.97872524677737</v>
      </c>
      <c r="E50" s="20">
        <f t="shared" si="21"/>
        <v>-3.1477283467579915</v>
      </c>
      <c r="F50" s="20" t="str">
        <f t="shared" si="25"/>
        <v>Condicion cumplida</v>
      </c>
      <c r="G50" s="20"/>
    </row>
    <row r="51" spans="1:7" ht="15.75" thickBot="1" x14ac:dyDescent="0.3">
      <c r="A51" s="20" t="s">
        <v>16</v>
      </c>
      <c r="B51" s="20">
        <f t="shared" si="22"/>
        <v>-3.1477283467579915</v>
      </c>
      <c r="C51" s="20">
        <f t="shared" si="23"/>
        <v>2.886579864025407E-14</v>
      </c>
      <c r="D51" s="20">
        <f t="shared" si="24"/>
        <v>-163.97872524677737</v>
      </c>
      <c r="E51" s="20">
        <f t="shared" si="21"/>
        <v>-3.1477283467579915</v>
      </c>
      <c r="F51" s="20" t="str">
        <f t="shared" si="25"/>
        <v>Condicion cumplida</v>
      </c>
      <c r="G51" s="20"/>
    </row>
    <row r="52" spans="1:7" ht="15.75" thickBot="1" x14ac:dyDescent="0.3">
      <c r="A52" s="20" t="s">
        <v>17</v>
      </c>
      <c r="B52" s="20">
        <f t="shared" si="22"/>
        <v>-3.1477283467579915</v>
      </c>
      <c r="C52" s="20">
        <f t="shared" si="23"/>
        <v>2.886579864025407E-14</v>
      </c>
      <c r="D52" s="20">
        <f t="shared" si="24"/>
        <v>-163.97872524677737</v>
      </c>
      <c r="E52" s="20">
        <f t="shared" si="21"/>
        <v>-3.1477283467579915</v>
      </c>
      <c r="F52" s="20" t="str">
        <f t="shared" si="25"/>
        <v>Condicion cumplida</v>
      </c>
      <c r="G52" s="2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B0CC0-43CC-4F9D-A44E-821D90C511DA}">
  <dimension ref="A1:S33"/>
  <sheetViews>
    <sheetView topLeftCell="B1" workbookViewId="0">
      <selection activeCell="D37" sqref="D37"/>
    </sheetView>
  </sheetViews>
  <sheetFormatPr baseColWidth="10" defaultRowHeight="15" x14ac:dyDescent="0.25"/>
  <sheetData>
    <row r="1" spans="1:19" ht="15.75" thickBot="1" x14ac:dyDescent="0.3">
      <c r="A1" s="7" t="s">
        <v>49</v>
      </c>
      <c r="B1" s="8"/>
      <c r="C1" s="8"/>
      <c r="D1" s="8"/>
      <c r="E1" s="8"/>
      <c r="F1" s="8"/>
      <c r="G1" s="8"/>
      <c r="H1" s="9"/>
    </row>
    <row r="2" spans="1:19" ht="15.75" thickBot="1" x14ac:dyDescent="0.3"/>
    <row r="3" spans="1:19" ht="15.75" thickBot="1" x14ac:dyDescent="0.3">
      <c r="A3" s="10" t="s">
        <v>50</v>
      </c>
      <c r="B3" s="12"/>
      <c r="C3" s="12"/>
      <c r="D3" s="12"/>
      <c r="E3" s="12"/>
      <c r="F3" s="11"/>
      <c r="I3" s="13" t="s">
        <v>65</v>
      </c>
      <c r="J3" s="14"/>
      <c r="K3" s="15"/>
    </row>
    <row r="4" spans="1:19" ht="15.75" thickBot="1" x14ac:dyDescent="0.3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2"/>
      <c r="I4" s="6" t="s">
        <v>66</v>
      </c>
      <c r="J4" s="4"/>
      <c r="K4" s="4"/>
      <c r="L4" s="4"/>
      <c r="M4" s="4"/>
      <c r="N4" s="4"/>
      <c r="O4" s="4"/>
      <c r="P4" s="4"/>
      <c r="Q4" s="4"/>
      <c r="R4" s="4"/>
      <c r="S4" s="5"/>
    </row>
    <row r="5" spans="1:19" ht="15.75" thickBot="1" x14ac:dyDescent="0.3">
      <c r="A5" s="20" t="s">
        <v>9</v>
      </c>
      <c r="B5" s="20">
        <v>16.149999999999999</v>
      </c>
      <c r="C5" s="20">
        <f>0.0074*B5^4-0.284*B5^3+3.355*B5^2-12.183*B5+5</f>
        <v>-9.5744548537498702</v>
      </c>
      <c r="D5" s="20">
        <f>0.0296*B5^3-0.852*B5^2+6.71*B5-12.183</f>
        <v>-1.3536820999999932</v>
      </c>
      <c r="E5" s="20">
        <f t="shared" ref="E5" si="0">B5-(C5/D5)</f>
        <v>9.0771024166235783</v>
      </c>
      <c r="F5" s="20" t="str">
        <f>IF(B5=E5,"Condicion cumplida","Fallo extremo")</f>
        <v>Fallo extremo</v>
      </c>
      <c r="G5" s="20"/>
    </row>
    <row r="6" spans="1:19" ht="15.75" thickBot="1" x14ac:dyDescent="0.3">
      <c r="A6" s="20" t="s">
        <v>10</v>
      </c>
      <c r="B6" s="20">
        <f t="shared" ref="B6:B13" si="1">E5</f>
        <v>9.0771024166235783</v>
      </c>
      <c r="C6" s="20">
        <f t="shared" ref="C6:C33" si="2">0.0074*B6^4-0.284*B6^3+3.355*B6^2-12.183*B6+5</f>
        <v>8.6787631722044125</v>
      </c>
      <c r="D6" s="20">
        <f t="shared" ref="D6:D33" si="3">0.0296*B6^3-0.852*B6^2+6.71*B6-12.183</f>
        <v>0.66259649934162468</v>
      </c>
      <c r="E6" s="20">
        <f t="shared" ref="E6:E33" si="4">B6-(C6/D6)</f>
        <v>-4.0210096030262186</v>
      </c>
      <c r="F6" s="20" t="str">
        <f t="shared" ref="F6:F33" si="5">IF(B6=E6,"Condicion cumplida","Fallo extremo")</f>
        <v>Fallo extremo</v>
      </c>
      <c r="G6" s="20"/>
    </row>
    <row r="7" spans="1:19" ht="15.75" thickBot="1" x14ac:dyDescent="0.3">
      <c r="A7" s="20" t="s">
        <v>11</v>
      </c>
      <c r="B7" s="20">
        <f t="shared" si="1"/>
        <v>-4.0210096030262186</v>
      </c>
      <c r="C7" s="20">
        <f t="shared" si="2"/>
        <v>128.6317637568153</v>
      </c>
      <c r="D7" s="20">
        <f t="shared" si="3"/>
        <v>-54.863959471221925</v>
      </c>
      <c r="E7" s="20">
        <f t="shared" si="4"/>
        <v>-1.6764510805177002</v>
      </c>
      <c r="F7" s="20" t="str">
        <f t="shared" si="5"/>
        <v>Fallo extremo</v>
      </c>
      <c r="G7" s="20"/>
    </row>
    <row r="8" spans="1:19" ht="15.75" thickBot="1" x14ac:dyDescent="0.3">
      <c r="A8" s="20" t="s">
        <v>12</v>
      </c>
      <c r="B8" s="20">
        <f t="shared" si="1"/>
        <v>-1.6764510805177002</v>
      </c>
      <c r="C8" s="20">
        <f t="shared" si="2"/>
        <v>36.249950426445949</v>
      </c>
      <c r="D8" s="20">
        <f t="shared" si="3"/>
        <v>-25.965987440545309</v>
      </c>
      <c r="E8" s="20">
        <f t="shared" si="4"/>
        <v>-0.28039593301183396</v>
      </c>
      <c r="F8" s="20" t="str">
        <f t="shared" si="5"/>
        <v>Fallo extremo</v>
      </c>
      <c r="G8" s="20"/>
    </row>
    <row r="9" spans="1:19" ht="15.75" thickBot="1" x14ac:dyDescent="0.3">
      <c r="A9" s="20" t="s">
        <v>13</v>
      </c>
      <c r="B9" s="20">
        <f t="shared" si="1"/>
        <v>-0.28039593301183396</v>
      </c>
      <c r="C9" s="20">
        <f t="shared" si="2"/>
        <v>8.6861466515979409</v>
      </c>
      <c r="D9" s="20">
        <f t="shared" si="3"/>
        <v>-14.13209509118359</v>
      </c>
      <c r="E9" s="20">
        <f t="shared" si="4"/>
        <v>0.33424376446776027</v>
      </c>
      <c r="F9" s="20" t="str">
        <f t="shared" si="5"/>
        <v>Fallo extremo</v>
      </c>
      <c r="G9" s="20"/>
    </row>
    <row r="10" spans="1:19" ht="15.75" thickBot="1" x14ac:dyDescent="0.3">
      <c r="A10" s="20" t="s">
        <v>14</v>
      </c>
      <c r="B10" s="20">
        <f t="shared" si="1"/>
        <v>0.33424376446776027</v>
      </c>
      <c r="C10" s="20">
        <f t="shared" si="2"/>
        <v>1.2922125257531243</v>
      </c>
      <c r="D10" s="20">
        <f t="shared" si="3"/>
        <v>-10.034303534408091</v>
      </c>
      <c r="E10" s="20">
        <f t="shared" si="4"/>
        <v>0.46302325786479254</v>
      </c>
      <c r="F10" s="20" t="str">
        <f t="shared" si="5"/>
        <v>Fallo extremo</v>
      </c>
      <c r="G10" s="20"/>
    </row>
    <row r="11" spans="1:19" ht="15.75" thickBot="1" x14ac:dyDescent="0.3">
      <c r="A11" s="20" t="s">
        <v>15</v>
      </c>
      <c r="B11" s="20">
        <f t="shared" si="1"/>
        <v>0.46302325786479254</v>
      </c>
      <c r="C11" s="20">
        <f t="shared" si="2"/>
        <v>5.0415973959436755E-2</v>
      </c>
      <c r="D11" s="20">
        <f t="shared" si="3"/>
        <v>-9.2558363504976651</v>
      </c>
      <c r="E11" s="20">
        <f t="shared" si="4"/>
        <v>0.4684701966448549</v>
      </c>
      <c r="F11" s="20" t="str">
        <f t="shared" si="5"/>
        <v>Fallo extremo</v>
      </c>
      <c r="G11" s="20"/>
    </row>
    <row r="12" spans="1:19" ht="15.75" thickBot="1" x14ac:dyDescent="0.3">
      <c r="A12" s="20" t="s">
        <v>16</v>
      </c>
      <c r="B12" s="20">
        <f t="shared" si="1"/>
        <v>0.4684701966448549</v>
      </c>
      <c r="C12" s="20">
        <f t="shared" si="2"/>
        <v>8.8074363332246719E-5</v>
      </c>
      <c r="D12" s="20">
        <f t="shared" si="3"/>
        <v>-9.2235053356676246</v>
      </c>
      <c r="E12" s="20">
        <f t="shared" si="4"/>
        <v>0.46847974554845789</v>
      </c>
      <c r="F12" s="20" t="str">
        <f t="shared" si="5"/>
        <v>Fallo extremo</v>
      </c>
      <c r="G12" s="20"/>
    </row>
    <row r="13" spans="1:19" ht="15.75" thickBot="1" x14ac:dyDescent="0.3">
      <c r="A13" s="20" t="s">
        <v>17</v>
      </c>
      <c r="B13" s="20">
        <f t="shared" si="1"/>
        <v>0.46847974554845789</v>
      </c>
      <c r="C13" s="20">
        <f t="shared" si="2"/>
        <v>2.7040858441296223E-10</v>
      </c>
      <c r="D13" s="20">
        <f t="shared" si="3"/>
        <v>-9.223448699139162</v>
      </c>
      <c r="E13" s="20">
        <f t="shared" si="4"/>
        <v>0.46847974557777539</v>
      </c>
      <c r="F13" s="20" t="str">
        <f t="shared" si="5"/>
        <v>Fallo extremo</v>
      </c>
      <c r="G13" s="20"/>
    </row>
    <row r="14" spans="1:19" ht="15.75" thickBot="1" x14ac:dyDescent="0.3">
      <c r="A14" s="20" t="s">
        <v>26</v>
      </c>
      <c r="B14" s="20">
        <f t="shared" ref="B14:B16" si="6">E13</f>
        <v>0.46847974557777539</v>
      </c>
      <c r="C14" s="20">
        <f t="shared" si="2"/>
        <v>0</v>
      </c>
      <c r="D14" s="20">
        <f t="shared" si="3"/>
        <v>-9.2234486989652744</v>
      </c>
      <c r="E14" s="20">
        <f t="shared" si="4"/>
        <v>0.46847974557777539</v>
      </c>
      <c r="F14" s="20" t="str">
        <f t="shared" si="5"/>
        <v>Condicion cumplida</v>
      </c>
      <c r="G14" s="20"/>
    </row>
    <row r="15" spans="1:19" ht="15.75" thickBot="1" x14ac:dyDescent="0.3">
      <c r="A15" s="20" t="s">
        <v>27</v>
      </c>
      <c r="B15" s="20">
        <f t="shared" si="6"/>
        <v>0.46847974557777539</v>
      </c>
      <c r="C15" s="20">
        <f t="shared" si="2"/>
        <v>0</v>
      </c>
      <c r="D15" s="20">
        <f t="shared" si="3"/>
        <v>-9.2234486989652744</v>
      </c>
      <c r="E15" s="20">
        <f t="shared" si="4"/>
        <v>0.46847974557777539</v>
      </c>
      <c r="F15" s="20" t="str">
        <f t="shared" si="5"/>
        <v>Condicion cumplida</v>
      </c>
      <c r="G15" s="20"/>
    </row>
    <row r="16" spans="1:19" ht="15.75" thickBot="1" x14ac:dyDescent="0.3">
      <c r="A16" s="20" t="s">
        <v>28</v>
      </c>
      <c r="B16" s="20">
        <f t="shared" si="6"/>
        <v>0.46847974557777539</v>
      </c>
      <c r="C16" s="20">
        <f t="shared" si="2"/>
        <v>0</v>
      </c>
      <c r="D16" s="20">
        <f t="shared" si="3"/>
        <v>-9.2234486989652744</v>
      </c>
      <c r="E16" s="20">
        <f t="shared" si="4"/>
        <v>0.46847974557777539</v>
      </c>
      <c r="F16" s="20" t="str">
        <f t="shared" si="5"/>
        <v>Condicion cumplida</v>
      </c>
      <c r="G16" s="20"/>
    </row>
    <row r="17" spans="1:7" ht="15.75" thickBot="1" x14ac:dyDescent="0.3">
      <c r="A17" s="20" t="s">
        <v>29</v>
      </c>
      <c r="B17" s="20">
        <f t="shared" ref="B17:B24" si="7">E16</f>
        <v>0.46847974557777539</v>
      </c>
      <c r="C17" s="20">
        <f t="shared" si="2"/>
        <v>0</v>
      </c>
      <c r="D17" s="20">
        <f t="shared" si="3"/>
        <v>-9.2234486989652744</v>
      </c>
      <c r="E17" s="20">
        <f t="shared" si="4"/>
        <v>0.46847974557777539</v>
      </c>
      <c r="F17" s="20" t="str">
        <f t="shared" si="5"/>
        <v>Condicion cumplida</v>
      </c>
      <c r="G17" s="20"/>
    </row>
    <row r="18" spans="1:7" ht="15.75" thickBot="1" x14ac:dyDescent="0.3">
      <c r="A18" s="20" t="s">
        <v>30</v>
      </c>
      <c r="B18" s="20">
        <f t="shared" si="7"/>
        <v>0.46847974557777539</v>
      </c>
      <c r="C18" s="20">
        <f t="shared" si="2"/>
        <v>0</v>
      </c>
      <c r="D18" s="20">
        <f t="shared" si="3"/>
        <v>-9.2234486989652744</v>
      </c>
      <c r="E18" s="20">
        <f t="shared" si="4"/>
        <v>0.46847974557777539</v>
      </c>
      <c r="F18" s="20" t="str">
        <f t="shared" si="5"/>
        <v>Condicion cumplida</v>
      </c>
      <c r="G18" s="20"/>
    </row>
    <row r="19" spans="1:7" ht="15.75" thickBot="1" x14ac:dyDescent="0.3">
      <c r="A19" s="20" t="s">
        <v>31</v>
      </c>
      <c r="B19" s="20">
        <f t="shared" si="7"/>
        <v>0.46847974557777539</v>
      </c>
      <c r="C19" s="20">
        <f t="shared" si="2"/>
        <v>0</v>
      </c>
      <c r="D19" s="20">
        <f t="shared" si="3"/>
        <v>-9.2234486989652744</v>
      </c>
      <c r="E19" s="20">
        <f t="shared" si="4"/>
        <v>0.46847974557777539</v>
      </c>
      <c r="F19" s="20" t="str">
        <f t="shared" si="5"/>
        <v>Condicion cumplida</v>
      </c>
      <c r="G19" s="20"/>
    </row>
    <row r="20" spans="1:7" ht="15.75" thickBot="1" x14ac:dyDescent="0.3">
      <c r="A20" s="20" t="s">
        <v>51</v>
      </c>
      <c r="B20" s="20">
        <f t="shared" si="7"/>
        <v>0.46847974557777539</v>
      </c>
      <c r="C20" s="20">
        <f t="shared" si="2"/>
        <v>0</v>
      </c>
      <c r="D20" s="20">
        <f t="shared" si="3"/>
        <v>-9.2234486989652744</v>
      </c>
      <c r="E20" s="20">
        <f t="shared" si="4"/>
        <v>0.46847974557777539</v>
      </c>
      <c r="F20" s="20" t="str">
        <f t="shared" si="5"/>
        <v>Condicion cumplida</v>
      </c>
      <c r="G20" s="20"/>
    </row>
    <row r="21" spans="1:7" ht="15.75" thickBot="1" x14ac:dyDescent="0.3">
      <c r="A21" s="20" t="s">
        <v>52</v>
      </c>
      <c r="B21" s="20">
        <f t="shared" si="7"/>
        <v>0.46847974557777539</v>
      </c>
      <c r="C21" s="20">
        <f t="shared" si="2"/>
        <v>0</v>
      </c>
      <c r="D21" s="20">
        <f t="shared" si="3"/>
        <v>-9.2234486989652744</v>
      </c>
      <c r="E21" s="20">
        <f t="shared" si="4"/>
        <v>0.46847974557777539</v>
      </c>
      <c r="F21" s="20" t="str">
        <f t="shared" si="5"/>
        <v>Condicion cumplida</v>
      </c>
      <c r="G21" s="20"/>
    </row>
    <row r="22" spans="1:7" ht="15.75" thickBot="1" x14ac:dyDescent="0.3">
      <c r="A22" s="20" t="s">
        <v>53</v>
      </c>
      <c r="B22" s="20">
        <f t="shared" si="7"/>
        <v>0.46847974557777539</v>
      </c>
      <c r="C22" s="20">
        <f t="shared" si="2"/>
        <v>0</v>
      </c>
      <c r="D22" s="20">
        <f t="shared" si="3"/>
        <v>-9.2234486989652744</v>
      </c>
      <c r="E22" s="20">
        <f t="shared" si="4"/>
        <v>0.46847974557777539</v>
      </c>
      <c r="F22" s="20" t="str">
        <f t="shared" si="5"/>
        <v>Condicion cumplida</v>
      </c>
      <c r="G22" s="20"/>
    </row>
    <row r="23" spans="1:7" ht="15.75" thickBot="1" x14ac:dyDescent="0.3">
      <c r="A23" s="20" t="s">
        <v>54</v>
      </c>
      <c r="B23" s="20">
        <f t="shared" si="7"/>
        <v>0.46847974557777539</v>
      </c>
      <c r="C23" s="20">
        <f t="shared" si="2"/>
        <v>0</v>
      </c>
      <c r="D23" s="20">
        <f t="shared" si="3"/>
        <v>-9.2234486989652744</v>
      </c>
      <c r="E23" s="20">
        <f t="shared" si="4"/>
        <v>0.46847974557777539</v>
      </c>
      <c r="F23" s="20" t="str">
        <f t="shared" si="5"/>
        <v>Condicion cumplida</v>
      </c>
      <c r="G23" s="20"/>
    </row>
    <row r="24" spans="1:7" ht="15.75" thickBot="1" x14ac:dyDescent="0.3">
      <c r="A24" s="20" t="s">
        <v>55</v>
      </c>
      <c r="B24" s="20">
        <f t="shared" si="7"/>
        <v>0.46847974557777539</v>
      </c>
      <c r="C24" s="20">
        <f t="shared" si="2"/>
        <v>0</v>
      </c>
      <c r="D24" s="20">
        <f t="shared" si="3"/>
        <v>-9.2234486989652744</v>
      </c>
      <c r="E24" s="20">
        <f t="shared" si="4"/>
        <v>0.46847974557777539</v>
      </c>
      <c r="F24" s="20" t="str">
        <f t="shared" si="5"/>
        <v>Condicion cumplida</v>
      </c>
      <c r="G24" s="20"/>
    </row>
    <row r="25" spans="1:7" ht="15.75" thickBot="1" x14ac:dyDescent="0.3">
      <c r="A25" s="20" t="s">
        <v>56</v>
      </c>
      <c r="B25" s="20">
        <f t="shared" ref="B25:B33" si="8">E24</f>
        <v>0.46847974557777539</v>
      </c>
      <c r="C25" s="20">
        <f t="shared" si="2"/>
        <v>0</v>
      </c>
      <c r="D25" s="20">
        <f t="shared" si="3"/>
        <v>-9.2234486989652744</v>
      </c>
      <c r="E25" s="20">
        <f t="shared" si="4"/>
        <v>0.46847974557777539</v>
      </c>
      <c r="F25" s="20" t="str">
        <f t="shared" si="5"/>
        <v>Condicion cumplida</v>
      </c>
      <c r="G25" s="20"/>
    </row>
    <row r="26" spans="1:7" ht="15.75" thickBot="1" x14ac:dyDescent="0.3">
      <c r="A26" s="20" t="s">
        <v>57</v>
      </c>
      <c r="B26" s="20">
        <f t="shared" si="8"/>
        <v>0.46847974557777539</v>
      </c>
      <c r="C26" s="20">
        <f t="shared" si="2"/>
        <v>0</v>
      </c>
      <c r="D26" s="20">
        <f t="shared" si="3"/>
        <v>-9.2234486989652744</v>
      </c>
      <c r="E26" s="20">
        <f t="shared" si="4"/>
        <v>0.46847974557777539</v>
      </c>
      <c r="F26" s="20" t="str">
        <f t="shared" si="5"/>
        <v>Condicion cumplida</v>
      </c>
      <c r="G26" s="20"/>
    </row>
    <row r="27" spans="1:7" ht="15.75" thickBot="1" x14ac:dyDescent="0.3">
      <c r="A27" s="20" t="s">
        <v>58</v>
      </c>
      <c r="B27" s="20">
        <f t="shared" si="8"/>
        <v>0.46847974557777539</v>
      </c>
      <c r="C27" s="20">
        <f t="shared" si="2"/>
        <v>0</v>
      </c>
      <c r="D27" s="20">
        <f t="shared" si="3"/>
        <v>-9.2234486989652744</v>
      </c>
      <c r="E27" s="20">
        <f t="shared" si="4"/>
        <v>0.46847974557777539</v>
      </c>
      <c r="F27" s="20" t="str">
        <f t="shared" si="5"/>
        <v>Condicion cumplida</v>
      </c>
      <c r="G27" s="20"/>
    </row>
    <row r="28" spans="1:7" ht="15.75" thickBot="1" x14ac:dyDescent="0.3">
      <c r="A28" s="20" t="s">
        <v>59</v>
      </c>
      <c r="B28" s="20">
        <f t="shared" si="8"/>
        <v>0.46847974557777539</v>
      </c>
      <c r="C28" s="20">
        <f t="shared" si="2"/>
        <v>0</v>
      </c>
      <c r="D28" s="20">
        <f t="shared" si="3"/>
        <v>-9.2234486989652744</v>
      </c>
      <c r="E28" s="20">
        <f t="shared" si="4"/>
        <v>0.46847974557777539</v>
      </c>
      <c r="F28" s="20" t="str">
        <f t="shared" si="5"/>
        <v>Condicion cumplida</v>
      </c>
      <c r="G28" s="20"/>
    </row>
    <row r="29" spans="1:7" ht="15.75" thickBot="1" x14ac:dyDescent="0.3">
      <c r="A29" s="20" t="s">
        <v>60</v>
      </c>
      <c r="B29" s="20">
        <f t="shared" si="8"/>
        <v>0.46847974557777539</v>
      </c>
      <c r="C29" s="20">
        <f t="shared" si="2"/>
        <v>0</v>
      </c>
      <c r="D29" s="20">
        <f t="shared" si="3"/>
        <v>-9.2234486989652744</v>
      </c>
      <c r="E29" s="20">
        <f t="shared" si="4"/>
        <v>0.46847974557777539</v>
      </c>
      <c r="F29" s="20" t="str">
        <f t="shared" si="5"/>
        <v>Condicion cumplida</v>
      </c>
      <c r="G29" s="20"/>
    </row>
    <row r="30" spans="1:7" ht="15.75" thickBot="1" x14ac:dyDescent="0.3">
      <c r="A30" s="20" t="s">
        <v>61</v>
      </c>
      <c r="B30" s="20">
        <f t="shared" si="8"/>
        <v>0.46847974557777539</v>
      </c>
      <c r="C30" s="20">
        <f t="shared" si="2"/>
        <v>0</v>
      </c>
      <c r="D30" s="20">
        <f t="shared" si="3"/>
        <v>-9.2234486989652744</v>
      </c>
      <c r="E30" s="20">
        <f t="shared" si="4"/>
        <v>0.46847974557777539</v>
      </c>
      <c r="F30" s="20" t="str">
        <f t="shared" si="5"/>
        <v>Condicion cumplida</v>
      </c>
      <c r="G30" s="20"/>
    </row>
    <row r="31" spans="1:7" ht="15.75" thickBot="1" x14ac:dyDescent="0.3">
      <c r="A31" s="20" t="s">
        <v>62</v>
      </c>
      <c r="B31" s="20">
        <f t="shared" si="8"/>
        <v>0.46847974557777539</v>
      </c>
      <c r="C31" s="20">
        <f t="shared" si="2"/>
        <v>0</v>
      </c>
      <c r="D31" s="20">
        <f t="shared" si="3"/>
        <v>-9.2234486989652744</v>
      </c>
      <c r="E31" s="20">
        <f t="shared" si="4"/>
        <v>0.46847974557777539</v>
      </c>
      <c r="F31" s="20" t="str">
        <f t="shared" si="5"/>
        <v>Condicion cumplida</v>
      </c>
      <c r="G31" s="20"/>
    </row>
    <row r="32" spans="1:7" ht="15.75" thickBot="1" x14ac:dyDescent="0.3">
      <c r="A32" s="20" t="s">
        <v>63</v>
      </c>
      <c r="B32" s="20">
        <f t="shared" si="8"/>
        <v>0.46847974557777539</v>
      </c>
      <c r="C32" s="20">
        <f t="shared" si="2"/>
        <v>0</v>
      </c>
      <c r="D32" s="20">
        <f t="shared" si="3"/>
        <v>-9.2234486989652744</v>
      </c>
      <c r="E32" s="20">
        <f t="shared" si="4"/>
        <v>0.46847974557777539</v>
      </c>
      <c r="F32" s="20" t="str">
        <f t="shared" si="5"/>
        <v>Condicion cumplida</v>
      </c>
      <c r="G32" s="20"/>
    </row>
    <row r="33" spans="1:7" ht="15.75" thickBot="1" x14ac:dyDescent="0.3">
      <c r="A33" s="20" t="s">
        <v>64</v>
      </c>
      <c r="B33" s="20">
        <f t="shared" si="8"/>
        <v>0.46847974557777539</v>
      </c>
      <c r="C33" s="20">
        <f t="shared" si="2"/>
        <v>0</v>
      </c>
      <c r="D33" s="20">
        <f t="shared" si="3"/>
        <v>-9.2234486989652744</v>
      </c>
      <c r="E33" s="20">
        <f t="shared" si="4"/>
        <v>0.46847974557777539</v>
      </c>
      <c r="F33" s="20" t="str">
        <f t="shared" si="5"/>
        <v>Condicion cumplida</v>
      </c>
      <c r="G33" s="20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7B650-4D33-4A11-AF4E-8E0D80B8BC98}">
  <dimension ref="A1:T58"/>
  <sheetViews>
    <sheetView tabSelected="1" topLeftCell="A18" zoomScale="79" zoomScaleNormal="145" workbookViewId="0">
      <selection activeCell="AA43" sqref="AA43"/>
    </sheetView>
  </sheetViews>
  <sheetFormatPr baseColWidth="10" defaultRowHeight="15" x14ac:dyDescent="0.25"/>
  <cols>
    <col min="13" max="13" width="11.85546875" customWidth="1"/>
    <col min="16" max="16" width="12" customWidth="1"/>
    <col min="17" max="17" width="12.5703125" customWidth="1"/>
    <col min="18" max="18" width="12.28515625" customWidth="1"/>
  </cols>
  <sheetData>
    <row r="1" spans="1:12" ht="15.75" thickBot="1" x14ac:dyDescent="0.3">
      <c r="A1" s="7" t="s">
        <v>67</v>
      </c>
      <c r="B1" s="8"/>
      <c r="C1" s="8"/>
      <c r="D1" s="8"/>
      <c r="E1" s="8"/>
      <c r="F1" s="8"/>
      <c r="G1" s="8"/>
      <c r="H1" s="8"/>
      <c r="I1" s="8"/>
      <c r="J1" s="8"/>
      <c r="K1" s="8"/>
      <c r="L1" s="9"/>
    </row>
    <row r="19" spans="1:20" ht="15.75" thickBot="1" x14ac:dyDescent="0.3"/>
    <row r="20" spans="1:20" ht="15.75" thickBot="1" x14ac:dyDescent="0.3">
      <c r="A20" s="10" t="s">
        <v>68</v>
      </c>
      <c r="B20" s="11"/>
      <c r="K20" s="10" t="s">
        <v>69</v>
      </c>
      <c r="L20" s="12"/>
      <c r="M20" s="12"/>
      <c r="N20" s="12"/>
      <c r="O20" s="12"/>
      <c r="P20" s="11"/>
    </row>
    <row r="21" spans="1:20" ht="15.75" thickBot="1" x14ac:dyDescent="0.3">
      <c r="K21" s="1" t="s">
        <v>3</v>
      </c>
      <c r="L21" s="1" t="s">
        <v>19</v>
      </c>
      <c r="M21" s="1" t="s">
        <v>20</v>
      </c>
      <c r="N21" s="1" t="s">
        <v>21</v>
      </c>
      <c r="O21" s="1" t="s">
        <v>22</v>
      </c>
      <c r="P21" s="1" t="s">
        <v>23</v>
      </c>
      <c r="Q21" s="1" t="s">
        <v>24</v>
      </c>
      <c r="R21" s="1" t="s">
        <v>25</v>
      </c>
      <c r="S21" s="1" t="s">
        <v>8</v>
      </c>
      <c r="T21" s="2"/>
    </row>
    <row r="22" spans="1:20" ht="15.75" thickBot="1" x14ac:dyDescent="0.3">
      <c r="K22" s="25" t="s">
        <v>9</v>
      </c>
      <c r="L22" s="20">
        <v>0</v>
      </c>
      <c r="M22" s="20">
        <v>2</v>
      </c>
      <c r="N22" s="20">
        <f>((SQRT(2*9.81*L22))*(TANH(((SQRT(2*9.81*L22))/(2*4))*2.5)))-5</f>
        <v>-5</v>
      </c>
      <c r="O22" s="20">
        <f>((SQRT(2*9.81*M22))*(TANH(((SQRT(2*9.81*M22))/(2*4))*2.5)))-5</f>
        <v>1.0192731835899531</v>
      </c>
      <c r="P22" s="20">
        <f>((O22*L22)-(N22*M22)/(O22-N22))</f>
        <v>1.661330146513786</v>
      </c>
      <c r="Q22" s="20">
        <f>L22-((N22*(M22-L22))/(O22-N22))</f>
        <v>1.661330146513786</v>
      </c>
      <c r="R22" s="20">
        <f>SQRT(2*9.8*Q22)*TANH((SQRT(2*9.8*Q22)/2*4)*2.5)-5</f>
        <v>0.70631850422583842</v>
      </c>
      <c r="S22" s="28" t="str">
        <f>IF(M22=Q22,"Condicion cumplida","Fallo extremo")</f>
        <v>Fallo extremo</v>
      </c>
      <c r="T22" s="20"/>
    </row>
    <row r="23" spans="1:20" ht="15.75" thickBot="1" x14ac:dyDescent="0.3">
      <c r="K23" s="25" t="s">
        <v>10</v>
      </c>
      <c r="L23" s="20">
        <f>IF(N22*R22&lt;0,L22,Q22)</f>
        <v>0</v>
      </c>
      <c r="M23" s="20">
        <f>IF(O22*R22&lt;0,M22,Q22)</f>
        <v>1.661330146513786</v>
      </c>
      <c r="N23" s="20">
        <f>((SQRT(2*9.81*L23))*(TANH(((SQRT(2*9.81*L23))/(2*4))*2.5)))-5</f>
        <v>-5</v>
      </c>
      <c r="O23" s="20">
        <f>((SQRT(2*9.81*M23))*(TANH(((SQRT(2*9.81*M23))/(2*4))*2.5)))-5</f>
        <v>0.3960097101408433</v>
      </c>
      <c r="P23" s="20">
        <f>((O23*L23)-(N23*M23)/(O23-N23))</f>
        <v>1.5394061869381095</v>
      </c>
      <c r="Q23" s="20">
        <f>L23-((N23*(M23-L23))/(O23-N23))</f>
        <v>1.5394061869381095</v>
      </c>
      <c r="R23" s="20">
        <f>SQRT(2*9.8*Q23)*TANH((SQRT(2*9.8*Q23)/2*4)*2.5)-5</f>
        <v>0.49293739851338092</v>
      </c>
      <c r="S23" s="20" t="str">
        <f>IF(M23=Q23,"Condicion cumplida","Fallo extremo")</f>
        <v>Fallo extremo</v>
      </c>
      <c r="T23" s="20"/>
    </row>
    <row r="24" spans="1:20" ht="15.75" thickBot="1" x14ac:dyDescent="0.3">
      <c r="K24" s="25" t="s">
        <v>11</v>
      </c>
      <c r="L24" s="20">
        <f t="shared" ref="L24:L58" si="0">IF(N23*R23&lt;0,L23,Q23)</f>
        <v>0</v>
      </c>
      <c r="M24" s="20">
        <f t="shared" ref="M24:M58" si="1">IF(O23*R23&lt;0,M23,Q23)</f>
        <v>1.5394061869381095</v>
      </c>
      <c r="N24" s="20">
        <f t="shared" ref="N24:N58" si="2">((SQRT(2*9.81*L24))*(TANH(((SQRT(2*9.81*L24))/(2*4))*2.5)))-5</f>
        <v>-5</v>
      </c>
      <c r="O24" s="20">
        <f t="shared" ref="O24:O58" si="3">((SQRT(2*9.81*M24))*(TANH(((SQRT(2*9.81*M24))/(2*4))*2.5)))-5</f>
        <v>0.15253816017680677</v>
      </c>
      <c r="P24" s="20">
        <f t="shared" ref="P24:P58" si="4">((O24*L24)-(N24*M24)/(O24-N24))</f>
        <v>1.493832883020594</v>
      </c>
      <c r="Q24" s="20">
        <f t="shared" ref="Q24:Q58" si="5">L24-((N24*(M24-L24))/(O24-N24))</f>
        <v>1.493832883020594</v>
      </c>
      <c r="R24" s="20">
        <f t="shared" ref="R24:R58" si="6">SQRT(2*9.8*Q24)*TANH((SQRT(2*9.8*Q24)/2*4)*2.5)-5</f>
        <v>0.41101880492053411</v>
      </c>
      <c r="S24" s="20" t="str">
        <f t="shared" ref="S24:S58" si="7">IF(M24=Q24,"Condicion cumplida","Fallo extremo")</f>
        <v>Fallo extremo</v>
      </c>
      <c r="T24" s="20"/>
    </row>
    <row r="25" spans="1:20" ht="15.75" thickBot="1" x14ac:dyDescent="0.3">
      <c r="K25" s="25" t="s">
        <v>12</v>
      </c>
      <c r="L25" s="20">
        <f t="shared" si="0"/>
        <v>0</v>
      </c>
      <c r="M25" s="20">
        <f t="shared" si="1"/>
        <v>1.493832883020594</v>
      </c>
      <c r="N25" s="20">
        <f t="shared" si="2"/>
        <v>-5</v>
      </c>
      <c r="O25" s="20">
        <f t="shared" si="3"/>
        <v>5.8509530554522016E-2</v>
      </c>
      <c r="P25" s="20">
        <f t="shared" si="4"/>
        <v>1.4765543822716072</v>
      </c>
      <c r="Q25" s="20">
        <f t="shared" si="5"/>
        <v>1.4765543822716072</v>
      </c>
      <c r="R25" s="20">
        <f t="shared" si="6"/>
        <v>0.37963436420390018</v>
      </c>
      <c r="S25" s="20" t="str">
        <f t="shared" si="7"/>
        <v>Fallo extremo</v>
      </c>
      <c r="T25" s="20"/>
    </row>
    <row r="26" spans="1:20" ht="15.75" thickBot="1" x14ac:dyDescent="0.3">
      <c r="K26" s="25" t="s">
        <v>13</v>
      </c>
      <c r="L26" s="20">
        <f t="shared" si="0"/>
        <v>0</v>
      </c>
      <c r="M26" s="20">
        <f t="shared" si="1"/>
        <v>1.4765543822716072</v>
      </c>
      <c r="N26" s="20">
        <f t="shared" si="2"/>
        <v>-5</v>
      </c>
      <c r="O26" s="20">
        <f t="shared" si="3"/>
        <v>2.2403482326725843E-2</v>
      </c>
      <c r="P26" s="20">
        <f t="shared" si="4"/>
        <v>1.4699679022876562</v>
      </c>
      <c r="Q26" s="20">
        <f t="shared" si="5"/>
        <v>1.4699679022876562</v>
      </c>
      <c r="R26" s="20">
        <f t="shared" si="6"/>
        <v>0.36762246109374441</v>
      </c>
      <c r="S26" s="20" t="str">
        <f t="shared" si="7"/>
        <v>Fallo extremo</v>
      </c>
      <c r="T26" s="20"/>
    </row>
    <row r="27" spans="1:20" ht="15.75" thickBot="1" x14ac:dyDescent="0.3">
      <c r="K27" s="25" t="s">
        <v>14</v>
      </c>
      <c r="L27" s="20">
        <f t="shared" si="0"/>
        <v>0</v>
      </c>
      <c r="M27" s="20">
        <f t="shared" si="1"/>
        <v>1.4699679022876562</v>
      </c>
      <c r="N27" s="20">
        <f t="shared" si="2"/>
        <v>-5</v>
      </c>
      <c r="O27" s="20">
        <f t="shared" si="3"/>
        <v>8.5724481946556352E-3</v>
      </c>
      <c r="P27" s="20">
        <f t="shared" si="4"/>
        <v>1.4674519710875975</v>
      </c>
      <c r="Q27" s="20">
        <f t="shared" si="5"/>
        <v>1.4674519710875975</v>
      </c>
      <c r="R27" s="20">
        <f t="shared" si="6"/>
        <v>0.36302700285173906</v>
      </c>
      <c r="S27" s="20" t="str">
        <f t="shared" si="7"/>
        <v>Fallo extremo</v>
      </c>
      <c r="T27" s="20"/>
    </row>
    <row r="28" spans="1:20" ht="15.75" thickBot="1" x14ac:dyDescent="0.3">
      <c r="K28" s="25" t="s">
        <v>15</v>
      </c>
      <c r="L28" s="20">
        <f t="shared" si="0"/>
        <v>0</v>
      </c>
      <c r="M28" s="20">
        <f t="shared" si="1"/>
        <v>1.4674519710875975</v>
      </c>
      <c r="N28" s="20">
        <f t="shared" si="2"/>
        <v>-5</v>
      </c>
      <c r="O28" s="20">
        <f t="shared" si="3"/>
        <v>3.2792782655919339E-3</v>
      </c>
      <c r="P28" s="20">
        <f t="shared" si="4"/>
        <v>1.4664901652224938</v>
      </c>
      <c r="Q28" s="20">
        <f t="shared" si="5"/>
        <v>1.4664901652224938</v>
      </c>
      <c r="R28" s="20">
        <f t="shared" si="6"/>
        <v>0.36126918167339195</v>
      </c>
      <c r="S28" s="20" t="str">
        <f t="shared" si="7"/>
        <v>Fallo extremo</v>
      </c>
      <c r="T28" s="20"/>
    </row>
    <row r="29" spans="1:20" ht="15.75" thickBot="1" x14ac:dyDescent="0.3">
      <c r="K29" s="25" t="s">
        <v>16</v>
      </c>
      <c r="L29" s="20">
        <f t="shared" si="0"/>
        <v>0</v>
      </c>
      <c r="M29" s="20">
        <f t="shared" si="1"/>
        <v>1.4664901652224938</v>
      </c>
      <c r="N29" s="20">
        <f t="shared" si="2"/>
        <v>-5</v>
      </c>
      <c r="O29" s="20">
        <f t="shared" si="3"/>
        <v>1.2543164813445529E-3</v>
      </c>
      <c r="P29" s="20">
        <f t="shared" si="4"/>
        <v>1.4661223689322898</v>
      </c>
      <c r="Q29" s="20">
        <f t="shared" si="5"/>
        <v>1.4661223689322898</v>
      </c>
      <c r="R29" s="20">
        <f t="shared" si="6"/>
        <v>0.36059683534146103</v>
      </c>
      <c r="S29" s="20" t="str">
        <f t="shared" si="7"/>
        <v>Fallo extremo</v>
      </c>
      <c r="T29" s="20"/>
    </row>
    <row r="30" spans="1:20" ht="15.75" thickBot="1" x14ac:dyDescent="0.3">
      <c r="K30" s="25" t="s">
        <v>17</v>
      </c>
      <c r="L30" s="20">
        <f t="shared" si="0"/>
        <v>0</v>
      </c>
      <c r="M30" s="20">
        <f t="shared" si="1"/>
        <v>1.4661223689322898</v>
      </c>
      <c r="N30" s="20">
        <f t="shared" si="2"/>
        <v>-5</v>
      </c>
      <c r="O30" s="20">
        <f t="shared" si="3"/>
        <v>4.797543499419632E-4</v>
      </c>
      <c r="P30" s="20">
        <f t="shared" si="4"/>
        <v>1.4659817067121437</v>
      </c>
      <c r="Q30" s="20">
        <f t="shared" si="5"/>
        <v>1.4659817067121437</v>
      </c>
      <c r="R30" s="20">
        <f t="shared" si="6"/>
        <v>0.36033967688224244</v>
      </c>
      <c r="S30" s="20" t="str">
        <f t="shared" si="7"/>
        <v>Fallo extremo</v>
      </c>
      <c r="T30" s="20"/>
    </row>
    <row r="31" spans="1:20" ht="15.75" thickBot="1" x14ac:dyDescent="0.3">
      <c r="K31" s="25" t="s">
        <v>26</v>
      </c>
      <c r="L31" s="20">
        <f t="shared" si="0"/>
        <v>0</v>
      </c>
      <c r="M31" s="20">
        <f t="shared" si="1"/>
        <v>1.4659817067121437</v>
      </c>
      <c r="N31" s="20">
        <f t="shared" si="2"/>
        <v>-5</v>
      </c>
      <c r="O31" s="20">
        <f t="shared" si="3"/>
        <v>1.8349497771730228E-4</v>
      </c>
      <c r="P31" s="20">
        <f t="shared" si="4"/>
        <v>1.4659279086303578</v>
      </c>
      <c r="Q31" s="20">
        <f t="shared" si="5"/>
        <v>1.4659279086303578</v>
      </c>
      <c r="R31" s="20">
        <f t="shared" si="6"/>
        <v>0.36024132004847509</v>
      </c>
      <c r="S31" s="20" t="str">
        <f t="shared" si="7"/>
        <v>Fallo extremo</v>
      </c>
      <c r="T31" s="20"/>
    </row>
    <row r="32" spans="1:20" ht="15.75" thickBot="1" x14ac:dyDescent="0.3">
      <c r="K32" s="25" t="s">
        <v>27</v>
      </c>
      <c r="L32" s="20">
        <f t="shared" si="0"/>
        <v>0</v>
      </c>
      <c r="M32" s="20">
        <f t="shared" si="1"/>
        <v>1.4659279086303578</v>
      </c>
      <c r="N32" s="20">
        <f t="shared" si="2"/>
        <v>-5</v>
      </c>
      <c r="O32" s="20">
        <f t="shared" si="3"/>
        <v>7.0182194549239796E-5</v>
      </c>
      <c r="P32" s="20">
        <f t="shared" si="4"/>
        <v>1.4659073325116374</v>
      </c>
      <c r="Q32" s="20">
        <f t="shared" si="5"/>
        <v>1.4659073325116374</v>
      </c>
      <c r="R32" s="20">
        <f t="shared" si="6"/>
        <v>0.36020370109458533</v>
      </c>
      <c r="S32" s="20" t="str">
        <f t="shared" si="7"/>
        <v>Fallo extremo</v>
      </c>
      <c r="T32" s="20"/>
    </row>
    <row r="33" spans="1:20" ht="15.75" thickBot="1" x14ac:dyDescent="0.3">
      <c r="K33" s="25" t="s">
        <v>28</v>
      </c>
      <c r="L33" s="20">
        <f t="shared" si="0"/>
        <v>0</v>
      </c>
      <c r="M33" s="20">
        <f t="shared" si="1"/>
        <v>1.4659073325116374</v>
      </c>
      <c r="N33" s="20">
        <f t="shared" si="2"/>
        <v>-5</v>
      </c>
      <c r="O33" s="20">
        <f t="shared" si="3"/>
        <v>2.6842857786313346E-5</v>
      </c>
      <c r="P33" s="20">
        <f t="shared" si="4"/>
        <v>1.465899462725476</v>
      </c>
      <c r="Q33" s="20">
        <f t="shared" si="5"/>
        <v>1.465899462725476</v>
      </c>
      <c r="R33" s="20">
        <f t="shared" si="6"/>
        <v>0.3601893128339535</v>
      </c>
      <c r="S33" s="20" t="str">
        <f t="shared" si="7"/>
        <v>Fallo extremo</v>
      </c>
      <c r="T33" s="20"/>
    </row>
    <row r="34" spans="1:20" ht="15.75" thickBot="1" x14ac:dyDescent="0.3">
      <c r="K34" s="25" t="s">
        <v>29</v>
      </c>
      <c r="L34" s="20">
        <f t="shared" si="0"/>
        <v>0</v>
      </c>
      <c r="M34" s="20">
        <f t="shared" si="1"/>
        <v>1.465899462725476</v>
      </c>
      <c r="N34" s="20">
        <f t="shared" si="2"/>
        <v>-5</v>
      </c>
      <c r="O34" s="20">
        <f t="shared" si="3"/>
        <v>1.0266683910131746E-5</v>
      </c>
      <c r="P34" s="20">
        <f t="shared" si="4"/>
        <v>1.4658964527463709</v>
      </c>
      <c r="Q34" s="20">
        <f t="shared" si="5"/>
        <v>1.4658964527463709</v>
      </c>
      <c r="R34" s="20">
        <f t="shared" si="6"/>
        <v>0.36018380970549124</v>
      </c>
      <c r="S34" s="20" t="str">
        <f t="shared" si="7"/>
        <v>Fallo extremo</v>
      </c>
      <c r="T34" s="20"/>
    </row>
    <row r="35" spans="1:20" ht="15.75" thickBot="1" x14ac:dyDescent="0.3">
      <c r="K35" s="25" t="s">
        <v>30</v>
      </c>
      <c r="L35" s="20">
        <f t="shared" si="0"/>
        <v>0</v>
      </c>
      <c r="M35" s="20">
        <f t="shared" si="1"/>
        <v>1.4658964527463709</v>
      </c>
      <c r="N35" s="20">
        <f t="shared" si="2"/>
        <v>-5</v>
      </c>
      <c r="O35" s="20">
        <f t="shared" si="3"/>
        <v>3.9267340845583476E-6</v>
      </c>
      <c r="P35" s="20">
        <f t="shared" si="4"/>
        <v>1.4658953015101619</v>
      </c>
      <c r="Q35" s="20">
        <f t="shared" si="5"/>
        <v>1.4658953015101619</v>
      </c>
      <c r="R35" s="20">
        <f t="shared" si="6"/>
        <v>0.36018170490508439</v>
      </c>
      <c r="S35" s="20" t="str">
        <f t="shared" si="7"/>
        <v>Fallo extremo</v>
      </c>
      <c r="T35" s="20"/>
    </row>
    <row r="36" spans="1:20" ht="15.75" thickBot="1" x14ac:dyDescent="0.3">
      <c r="K36" s="25" t="s">
        <v>31</v>
      </c>
      <c r="L36" s="20">
        <f t="shared" si="0"/>
        <v>0</v>
      </c>
      <c r="M36" s="20">
        <f t="shared" si="1"/>
        <v>1.4658953015101619</v>
      </c>
      <c r="N36" s="20">
        <f t="shared" si="2"/>
        <v>-5</v>
      </c>
      <c r="O36" s="20">
        <f t="shared" si="3"/>
        <v>1.5018713730441391E-6</v>
      </c>
      <c r="P36" s="20">
        <f t="shared" si="4"/>
        <v>1.4658948611930565</v>
      </c>
      <c r="Q36" s="20">
        <f t="shared" si="5"/>
        <v>1.4658948611930565</v>
      </c>
      <c r="R36" s="20">
        <f t="shared" si="6"/>
        <v>0.36018089987492008</v>
      </c>
      <c r="S36" s="20" t="str">
        <f t="shared" si="7"/>
        <v>Fallo extremo</v>
      </c>
      <c r="T36" s="20"/>
    </row>
    <row r="37" spans="1:20" ht="15.75" thickBot="1" x14ac:dyDescent="0.3">
      <c r="A37" s="13" t="s">
        <v>78</v>
      </c>
      <c r="B37" s="14"/>
      <c r="C37" s="15"/>
      <c r="K37" s="25" t="s">
        <v>51</v>
      </c>
      <c r="L37" s="20">
        <f t="shared" si="0"/>
        <v>0</v>
      </c>
      <c r="M37" s="20">
        <f t="shared" si="1"/>
        <v>1.4658948611930565</v>
      </c>
      <c r="N37" s="20">
        <f t="shared" si="2"/>
        <v>-5</v>
      </c>
      <c r="O37" s="20">
        <f t="shared" si="3"/>
        <v>5.7442584022737719E-7</v>
      </c>
      <c r="P37" s="20">
        <f t="shared" si="4"/>
        <v>1.4658946927834984</v>
      </c>
      <c r="Q37" s="20">
        <f t="shared" si="5"/>
        <v>1.4658946927834984</v>
      </c>
      <c r="R37" s="20">
        <f t="shared" si="6"/>
        <v>0.36018059197230556</v>
      </c>
      <c r="S37" s="20" t="str">
        <f t="shared" si="7"/>
        <v>Fallo extremo</v>
      </c>
      <c r="T37" s="20"/>
    </row>
    <row r="38" spans="1:20" ht="15.75" thickBot="1" x14ac:dyDescent="0.3">
      <c r="A38" s="3" t="s">
        <v>79</v>
      </c>
      <c r="B38" s="4"/>
      <c r="C38" s="4"/>
      <c r="D38" s="4"/>
      <c r="E38" s="4"/>
      <c r="F38" s="5"/>
      <c r="G38" s="4"/>
      <c r="H38" s="4"/>
      <c r="I38" s="5"/>
      <c r="K38" s="25" t="s">
        <v>52</v>
      </c>
      <c r="L38" s="20">
        <f t="shared" si="0"/>
        <v>0</v>
      </c>
      <c r="M38" s="20">
        <f t="shared" si="1"/>
        <v>1.4658946927834984</v>
      </c>
      <c r="N38" s="20">
        <f t="shared" si="2"/>
        <v>-5</v>
      </c>
      <c r="O38" s="20">
        <f t="shared" si="3"/>
        <v>2.1970259389547664E-7</v>
      </c>
      <c r="P38" s="20">
        <f t="shared" si="4"/>
        <v>1.4658946283713279</v>
      </c>
      <c r="Q38" s="20">
        <f t="shared" si="5"/>
        <v>1.4658946283713279</v>
      </c>
      <c r="R38" s="20">
        <f t="shared" si="6"/>
        <v>0.36018047420775101</v>
      </c>
      <c r="S38" s="20" t="str">
        <f t="shared" si="7"/>
        <v>Fallo extremo</v>
      </c>
      <c r="T38" s="20"/>
    </row>
    <row r="39" spans="1:20" ht="15.75" thickBot="1" x14ac:dyDescent="0.3">
      <c r="K39" s="25" t="s">
        <v>53</v>
      </c>
      <c r="L39" s="20">
        <f t="shared" si="0"/>
        <v>0</v>
      </c>
      <c r="M39" s="20">
        <f t="shared" si="1"/>
        <v>1.4658946283713279</v>
      </c>
      <c r="N39" s="20">
        <f t="shared" si="2"/>
        <v>-5</v>
      </c>
      <c r="O39" s="20">
        <f t="shared" si="3"/>
        <v>8.4030394198464364E-8</v>
      </c>
      <c r="P39" s="20">
        <f t="shared" si="4"/>
        <v>1.4658946037353877</v>
      </c>
      <c r="Q39" s="20">
        <f t="shared" si="5"/>
        <v>1.4658946037353877</v>
      </c>
      <c r="R39" s="20">
        <f t="shared" si="6"/>
        <v>0.36018042916594339</v>
      </c>
      <c r="S39" s="20" t="str">
        <f t="shared" si="7"/>
        <v>Fallo extremo</v>
      </c>
      <c r="T39" s="20"/>
    </row>
    <row r="40" spans="1:20" ht="15.75" thickBot="1" x14ac:dyDescent="0.3">
      <c r="K40" s="25" t="s">
        <v>54</v>
      </c>
      <c r="L40" s="20">
        <f t="shared" si="0"/>
        <v>0</v>
      </c>
      <c r="M40" s="20">
        <f t="shared" si="1"/>
        <v>1.4658946037353877</v>
      </c>
      <c r="N40" s="20">
        <f t="shared" si="2"/>
        <v>-5</v>
      </c>
      <c r="O40" s="20">
        <f t="shared" si="3"/>
        <v>3.2139389816165931E-8</v>
      </c>
      <c r="P40" s="20">
        <f t="shared" si="4"/>
        <v>1.4658945943127961</v>
      </c>
      <c r="Q40" s="20">
        <f t="shared" si="5"/>
        <v>1.4658945943127961</v>
      </c>
      <c r="R40" s="20">
        <f t="shared" si="6"/>
        <v>0.36018041193865091</v>
      </c>
      <c r="S40" s="20" t="str">
        <f t="shared" si="7"/>
        <v>Fallo extremo</v>
      </c>
      <c r="T40" s="20"/>
    </row>
    <row r="41" spans="1:20" ht="15.75" thickBot="1" x14ac:dyDescent="0.3">
      <c r="K41" s="25" t="s">
        <v>55</v>
      </c>
      <c r="L41" s="20">
        <f t="shared" si="0"/>
        <v>0</v>
      </c>
      <c r="M41" s="20">
        <f t="shared" si="1"/>
        <v>1.4658945943127961</v>
      </c>
      <c r="N41" s="20">
        <f t="shared" si="2"/>
        <v>-5</v>
      </c>
      <c r="O41" s="20">
        <f t="shared" si="3"/>
        <v>1.2292460382923309E-8</v>
      </c>
      <c r="P41" s="20">
        <f t="shared" si="4"/>
        <v>1.4658945907089058</v>
      </c>
      <c r="Q41" s="20">
        <f t="shared" si="5"/>
        <v>1.4658945907089058</v>
      </c>
      <c r="R41" s="20">
        <f t="shared" si="6"/>
        <v>0.36018040534967</v>
      </c>
      <c r="S41" s="20" t="str">
        <f t="shared" si="7"/>
        <v>Fallo extremo</v>
      </c>
      <c r="T41" s="20"/>
    </row>
    <row r="42" spans="1:20" ht="15.75" thickBot="1" x14ac:dyDescent="0.3">
      <c r="K42" s="25" t="s">
        <v>56</v>
      </c>
      <c r="L42" s="20">
        <f t="shared" si="0"/>
        <v>0</v>
      </c>
      <c r="M42" s="20">
        <f t="shared" si="1"/>
        <v>1.4658945907089058</v>
      </c>
      <c r="N42" s="20">
        <f t="shared" si="2"/>
        <v>-5</v>
      </c>
      <c r="O42" s="20">
        <f t="shared" si="3"/>
        <v>4.7015378257242446E-9</v>
      </c>
      <c r="P42" s="20">
        <f t="shared" si="4"/>
        <v>1.4658945893305142</v>
      </c>
      <c r="Q42" s="20">
        <f t="shared" si="5"/>
        <v>1.4658945893305142</v>
      </c>
      <c r="R42" s="20">
        <f t="shared" si="6"/>
        <v>0.36018040282956143</v>
      </c>
      <c r="S42" s="20" t="str">
        <f t="shared" si="7"/>
        <v>Fallo extremo</v>
      </c>
      <c r="T42" s="20"/>
    </row>
    <row r="43" spans="1:20" ht="15.75" thickBot="1" x14ac:dyDescent="0.3">
      <c r="K43" s="25" t="s">
        <v>57</v>
      </c>
      <c r="L43" s="20">
        <f t="shared" si="0"/>
        <v>0</v>
      </c>
      <c r="M43" s="20">
        <f t="shared" si="1"/>
        <v>1.4658945893305142</v>
      </c>
      <c r="N43" s="20">
        <f t="shared" si="2"/>
        <v>-5</v>
      </c>
      <c r="O43" s="20">
        <f t="shared" si="3"/>
        <v>1.7982157984874902E-9</v>
      </c>
      <c r="P43" s="20">
        <f t="shared" si="4"/>
        <v>1.4658945888033152</v>
      </c>
      <c r="Q43" s="20">
        <f t="shared" si="5"/>
        <v>1.4658945888033152</v>
      </c>
      <c r="R43" s="20">
        <f t="shared" si="6"/>
        <v>0.36018040186568534</v>
      </c>
      <c r="S43" s="20" t="str">
        <f t="shared" si="7"/>
        <v>Fallo extremo</v>
      </c>
      <c r="T43" s="20"/>
    </row>
    <row r="44" spans="1:20" ht="15.75" thickBot="1" x14ac:dyDescent="0.3">
      <c r="K44" s="25" t="s">
        <v>58</v>
      </c>
      <c r="L44" s="20">
        <f t="shared" si="0"/>
        <v>0</v>
      </c>
      <c r="M44" s="20">
        <f t="shared" si="1"/>
        <v>1.4658945888033152</v>
      </c>
      <c r="N44" s="20">
        <f t="shared" si="2"/>
        <v>-5</v>
      </c>
      <c r="O44" s="20">
        <f t="shared" si="3"/>
        <v>6.8776895290056927E-10</v>
      </c>
      <c r="P44" s="20">
        <f t="shared" si="4"/>
        <v>1.4658945886016759</v>
      </c>
      <c r="Q44" s="20">
        <f t="shared" si="5"/>
        <v>1.4658945886016759</v>
      </c>
      <c r="R44" s="20">
        <f t="shared" si="6"/>
        <v>0.36018040149702912</v>
      </c>
      <c r="S44" s="20" t="str">
        <f t="shared" si="7"/>
        <v>Fallo extremo</v>
      </c>
      <c r="T44" s="20"/>
    </row>
    <row r="45" spans="1:20" ht="15.75" thickBot="1" x14ac:dyDescent="0.3">
      <c r="K45" s="25" t="s">
        <v>59</v>
      </c>
      <c r="L45" s="20">
        <f t="shared" si="0"/>
        <v>0</v>
      </c>
      <c r="M45" s="20">
        <f t="shared" si="1"/>
        <v>1.4658945886016759</v>
      </c>
      <c r="N45" s="20">
        <f t="shared" si="2"/>
        <v>-5</v>
      </c>
      <c r="O45" s="20">
        <f t="shared" si="3"/>
        <v>2.6305357891942549E-10</v>
      </c>
      <c r="P45" s="20">
        <f t="shared" si="4"/>
        <v>1.4658945885245542</v>
      </c>
      <c r="Q45" s="20">
        <f t="shared" si="5"/>
        <v>1.4658945885245542</v>
      </c>
      <c r="R45" s="20">
        <f t="shared" si="6"/>
        <v>0.36018040135602813</v>
      </c>
      <c r="S45" s="20" t="str">
        <f t="shared" si="7"/>
        <v>Fallo extremo</v>
      </c>
      <c r="T45" s="20"/>
    </row>
    <row r="46" spans="1:20" ht="15.75" thickBot="1" x14ac:dyDescent="0.3">
      <c r="K46" s="25" t="s">
        <v>60</v>
      </c>
      <c r="L46" s="20">
        <f t="shared" si="0"/>
        <v>0</v>
      </c>
      <c r="M46" s="20">
        <f t="shared" si="1"/>
        <v>1.4658945885245542</v>
      </c>
      <c r="N46" s="20">
        <f t="shared" si="2"/>
        <v>-5</v>
      </c>
      <c r="O46" s="20">
        <f t="shared" si="3"/>
        <v>1.0061107502679079E-10</v>
      </c>
      <c r="P46" s="20">
        <f t="shared" si="4"/>
        <v>1.4658945884950572</v>
      </c>
      <c r="Q46" s="20">
        <f t="shared" si="5"/>
        <v>1.4658945884950572</v>
      </c>
      <c r="R46" s="20">
        <f t="shared" si="6"/>
        <v>0.36018040130209794</v>
      </c>
      <c r="S46" s="20" t="str">
        <f t="shared" si="7"/>
        <v>Fallo extremo</v>
      </c>
      <c r="T46" s="20"/>
    </row>
    <row r="47" spans="1:20" ht="15.75" thickBot="1" x14ac:dyDescent="0.3">
      <c r="K47" s="25" t="s">
        <v>61</v>
      </c>
      <c r="L47" s="20">
        <f t="shared" si="0"/>
        <v>0</v>
      </c>
      <c r="M47" s="20">
        <f t="shared" si="1"/>
        <v>1.4658945884950572</v>
      </c>
      <c r="N47" s="20">
        <f t="shared" si="2"/>
        <v>-5</v>
      </c>
      <c r="O47" s="20">
        <f t="shared" si="3"/>
        <v>3.8480330033507926E-11</v>
      </c>
      <c r="P47" s="20">
        <f t="shared" si="4"/>
        <v>1.4658945884837755</v>
      </c>
      <c r="Q47" s="20">
        <f t="shared" si="5"/>
        <v>1.4658945884837755</v>
      </c>
      <c r="R47" s="20">
        <f t="shared" si="6"/>
        <v>0.36018040128147177</v>
      </c>
      <c r="S47" s="20" t="str">
        <f t="shared" si="7"/>
        <v>Fallo extremo</v>
      </c>
      <c r="T47" s="20"/>
    </row>
    <row r="48" spans="1:20" ht="15.75" thickBot="1" x14ac:dyDescent="0.3">
      <c r="K48" s="25" t="s">
        <v>62</v>
      </c>
      <c r="L48" s="20">
        <f t="shared" si="0"/>
        <v>0</v>
      </c>
      <c r="M48" s="20">
        <f t="shared" si="1"/>
        <v>1.4658945884837755</v>
      </c>
      <c r="N48" s="20">
        <f t="shared" si="2"/>
        <v>-5</v>
      </c>
      <c r="O48" s="20">
        <f t="shared" si="3"/>
        <v>1.4717116414431075E-11</v>
      </c>
      <c r="P48" s="20">
        <f t="shared" si="4"/>
        <v>1.465894588479461</v>
      </c>
      <c r="Q48" s="20">
        <f t="shared" si="5"/>
        <v>1.465894588479461</v>
      </c>
      <c r="R48" s="20">
        <f t="shared" si="6"/>
        <v>0.36018040127358386</v>
      </c>
      <c r="S48" s="20" t="str">
        <f t="shared" si="7"/>
        <v>Fallo extremo</v>
      </c>
      <c r="T48" s="20"/>
    </row>
    <row r="49" spans="11:20" ht="15.75" thickBot="1" x14ac:dyDescent="0.3">
      <c r="K49" s="25" t="s">
        <v>63</v>
      </c>
      <c r="L49" s="20">
        <f t="shared" si="0"/>
        <v>0</v>
      </c>
      <c r="M49" s="20">
        <f t="shared" si="1"/>
        <v>1.465894588479461</v>
      </c>
      <c r="N49" s="20">
        <f t="shared" si="2"/>
        <v>-5</v>
      </c>
      <c r="O49" s="20">
        <f t="shared" si="3"/>
        <v>5.631051180898794E-12</v>
      </c>
      <c r="P49" s="20">
        <f t="shared" si="4"/>
        <v>1.4658945884778101</v>
      </c>
      <c r="Q49" s="20">
        <f t="shared" si="5"/>
        <v>1.4658945884778101</v>
      </c>
      <c r="R49" s="20">
        <f t="shared" si="6"/>
        <v>0.36018040127056494</v>
      </c>
      <c r="S49" s="20" t="str">
        <f t="shared" si="7"/>
        <v>Fallo extremo</v>
      </c>
      <c r="T49" s="20"/>
    </row>
    <row r="50" spans="11:20" ht="15.75" thickBot="1" x14ac:dyDescent="0.3">
      <c r="K50" s="25" t="s">
        <v>64</v>
      </c>
      <c r="L50" s="20">
        <f t="shared" si="0"/>
        <v>0</v>
      </c>
      <c r="M50" s="20">
        <f t="shared" si="1"/>
        <v>1.4658945884778101</v>
      </c>
      <c r="N50" s="20">
        <f t="shared" si="2"/>
        <v>-5</v>
      </c>
      <c r="O50" s="20">
        <f t="shared" si="3"/>
        <v>2.1529444893531036E-12</v>
      </c>
      <c r="P50" s="20">
        <f t="shared" si="4"/>
        <v>1.4658945884771788</v>
      </c>
      <c r="Q50" s="20">
        <f t="shared" si="5"/>
        <v>1.4658945884771788</v>
      </c>
      <c r="R50" s="20">
        <f t="shared" si="6"/>
        <v>0.3601804012694112</v>
      </c>
      <c r="S50" s="20" t="str">
        <f t="shared" si="7"/>
        <v>Fallo extremo</v>
      </c>
      <c r="T50" s="20"/>
    </row>
    <row r="51" spans="11:20" ht="15.75" thickBot="1" x14ac:dyDescent="0.3">
      <c r="K51" s="25" t="s">
        <v>70</v>
      </c>
      <c r="L51" s="20">
        <f t="shared" si="0"/>
        <v>0</v>
      </c>
      <c r="M51" s="20">
        <f t="shared" si="1"/>
        <v>1.4658945884771788</v>
      </c>
      <c r="N51" s="20">
        <f t="shared" si="2"/>
        <v>-5</v>
      </c>
      <c r="O51" s="20">
        <f t="shared" si="3"/>
        <v>8.2334139506201609E-13</v>
      </c>
      <c r="P51" s="20">
        <f t="shared" si="4"/>
        <v>1.4658945884769374</v>
      </c>
      <c r="Q51" s="20">
        <f t="shared" si="5"/>
        <v>1.4658945884769374</v>
      </c>
      <c r="R51" s="20">
        <f t="shared" si="6"/>
        <v>0.36018040126896977</v>
      </c>
      <c r="S51" s="20" t="str">
        <f t="shared" si="7"/>
        <v>Fallo extremo</v>
      </c>
      <c r="T51" s="20"/>
    </row>
    <row r="52" spans="11:20" ht="15.75" thickBot="1" x14ac:dyDescent="0.3">
      <c r="K52" s="25" t="s">
        <v>71</v>
      </c>
      <c r="L52" s="20">
        <f t="shared" si="0"/>
        <v>0</v>
      </c>
      <c r="M52" s="20">
        <f t="shared" si="1"/>
        <v>1.4658945884769374</v>
      </c>
      <c r="N52" s="20">
        <f t="shared" si="2"/>
        <v>-5</v>
      </c>
      <c r="O52" s="20">
        <f t="shared" si="3"/>
        <v>3.1441516057384433E-13</v>
      </c>
      <c r="P52" s="20">
        <f t="shared" si="4"/>
        <v>1.4658945884768451</v>
      </c>
      <c r="Q52" s="20">
        <f t="shared" si="5"/>
        <v>1.4658945884768451</v>
      </c>
      <c r="R52" s="20">
        <f t="shared" si="6"/>
        <v>0.36018040126880102</v>
      </c>
      <c r="S52" s="20" t="str">
        <f t="shared" si="7"/>
        <v>Fallo extremo</v>
      </c>
      <c r="T52" s="20"/>
    </row>
    <row r="53" spans="11:20" ht="15.75" thickBot="1" x14ac:dyDescent="0.3">
      <c r="K53" s="25" t="s">
        <v>72</v>
      </c>
      <c r="L53" s="20">
        <f t="shared" si="0"/>
        <v>0</v>
      </c>
      <c r="M53" s="20">
        <f t="shared" si="1"/>
        <v>1.4658945884768451</v>
      </c>
      <c r="N53" s="20">
        <f t="shared" si="2"/>
        <v>-5</v>
      </c>
      <c r="O53" s="20">
        <f t="shared" si="3"/>
        <v>1.2079226507921703E-13</v>
      </c>
      <c r="P53" s="20">
        <f t="shared" si="4"/>
        <v>1.4658945884768095</v>
      </c>
      <c r="Q53" s="20">
        <f t="shared" si="5"/>
        <v>1.4658945884768095</v>
      </c>
      <c r="R53" s="20">
        <f t="shared" si="6"/>
        <v>0.36018040126873618</v>
      </c>
      <c r="S53" s="20" t="str">
        <f t="shared" si="7"/>
        <v>Fallo extremo</v>
      </c>
      <c r="T53" s="20"/>
    </row>
    <row r="54" spans="11:20" ht="15.75" thickBot="1" x14ac:dyDescent="0.3">
      <c r="K54" s="25" t="s">
        <v>73</v>
      </c>
      <c r="L54" s="20">
        <f t="shared" si="0"/>
        <v>0</v>
      </c>
      <c r="M54" s="20">
        <f t="shared" si="1"/>
        <v>1.4658945884768095</v>
      </c>
      <c r="N54" s="20">
        <f t="shared" si="2"/>
        <v>-5</v>
      </c>
      <c r="O54" s="20">
        <f t="shared" si="3"/>
        <v>4.4408920985006262E-14</v>
      </c>
      <c r="P54" s="20">
        <f t="shared" si="4"/>
        <v>1.4658945884767964</v>
      </c>
      <c r="Q54" s="20">
        <f t="shared" si="5"/>
        <v>1.4658945884767964</v>
      </c>
      <c r="R54" s="20">
        <f t="shared" si="6"/>
        <v>0.3601804012687122</v>
      </c>
      <c r="S54" s="20" t="str">
        <f t="shared" si="7"/>
        <v>Fallo extremo</v>
      </c>
      <c r="T54" s="20"/>
    </row>
    <row r="55" spans="11:20" ht="15.75" thickBot="1" x14ac:dyDescent="0.3">
      <c r="K55" s="25" t="s">
        <v>74</v>
      </c>
      <c r="L55" s="20">
        <f t="shared" si="0"/>
        <v>0</v>
      </c>
      <c r="M55" s="20">
        <f t="shared" si="1"/>
        <v>1.4658945884767964</v>
      </c>
      <c r="N55" s="20">
        <f t="shared" si="2"/>
        <v>-5</v>
      </c>
      <c r="O55" s="20">
        <f t="shared" si="3"/>
        <v>1.7763568394002505E-14</v>
      </c>
      <c r="P55" s="20">
        <f t="shared" si="4"/>
        <v>1.4658945884767913</v>
      </c>
      <c r="Q55" s="20">
        <f t="shared" si="5"/>
        <v>1.4658945884767913</v>
      </c>
      <c r="R55" s="20">
        <f t="shared" si="6"/>
        <v>0.36018040126870243</v>
      </c>
      <c r="S55" s="20" t="str">
        <f t="shared" si="7"/>
        <v>Fallo extremo</v>
      </c>
      <c r="T55" s="20"/>
    </row>
    <row r="56" spans="11:20" ht="15.75" thickBot="1" x14ac:dyDescent="0.3">
      <c r="K56" s="25" t="s">
        <v>75</v>
      </c>
      <c r="L56" s="20">
        <f t="shared" si="0"/>
        <v>0</v>
      </c>
      <c r="M56" s="20">
        <f t="shared" si="1"/>
        <v>1.4658945884767913</v>
      </c>
      <c r="N56" s="20">
        <f t="shared" si="2"/>
        <v>-5</v>
      </c>
      <c r="O56" s="20">
        <f t="shared" si="3"/>
        <v>0</v>
      </c>
      <c r="P56" s="20">
        <f t="shared" si="4"/>
        <v>1.4658945884767913</v>
      </c>
      <c r="Q56" s="20">
        <f t="shared" si="5"/>
        <v>1.4658945884767913</v>
      </c>
      <c r="R56" s="20">
        <f t="shared" si="6"/>
        <v>0.36018040126870243</v>
      </c>
      <c r="S56" s="20" t="str">
        <f t="shared" si="7"/>
        <v>Condicion cumplida</v>
      </c>
      <c r="T56" s="20"/>
    </row>
    <row r="57" spans="11:20" ht="15.75" thickBot="1" x14ac:dyDescent="0.3">
      <c r="K57" s="25" t="s">
        <v>76</v>
      </c>
      <c r="L57" s="20">
        <f t="shared" si="0"/>
        <v>0</v>
      </c>
      <c r="M57" s="20">
        <f t="shared" si="1"/>
        <v>1.4658945884767913</v>
      </c>
      <c r="N57" s="20">
        <f t="shared" si="2"/>
        <v>-5</v>
      </c>
      <c r="O57" s="20">
        <f t="shared" si="3"/>
        <v>0</v>
      </c>
      <c r="P57" s="20">
        <f t="shared" si="4"/>
        <v>1.4658945884767913</v>
      </c>
      <c r="Q57" s="20">
        <f t="shared" si="5"/>
        <v>1.4658945884767913</v>
      </c>
      <c r="R57" s="20">
        <f t="shared" si="6"/>
        <v>0.36018040126870243</v>
      </c>
      <c r="S57" s="20" t="str">
        <f t="shared" si="7"/>
        <v>Condicion cumplida</v>
      </c>
      <c r="T57" s="20"/>
    </row>
    <row r="58" spans="11:20" ht="15.75" thickBot="1" x14ac:dyDescent="0.3">
      <c r="K58" s="25" t="s">
        <v>77</v>
      </c>
      <c r="L58" s="20">
        <f t="shared" si="0"/>
        <v>0</v>
      </c>
      <c r="M58" s="20">
        <f t="shared" si="1"/>
        <v>1.4658945884767913</v>
      </c>
      <c r="N58" s="20">
        <f t="shared" si="2"/>
        <v>-5</v>
      </c>
      <c r="O58" s="20">
        <f t="shared" si="3"/>
        <v>0</v>
      </c>
      <c r="P58" s="20">
        <f t="shared" si="4"/>
        <v>1.4658945884767913</v>
      </c>
      <c r="Q58" s="20">
        <f t="shared" si="5"/>
        <v>1.4658945884767913</v>
      </c>
      <c r="R58" s="20">
        <f t="shared" si="6"/>
        <v>0.36018040126870243</v>
      </c>
      <c r="S58" s="20" t="str">
        <f t="shared" si="7"/>
        <v>Condicion cumplida</v>
      </c>
      <c r="T58" s="20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Ejercicio 1</vt:lpstr>
      <vt:lpstr>Ejercicio 2</vt:lpstr>
      <vt:lpstr>Ejercicio 3</vt:lpstr>
      <vt:lpstr>Ejericio 4</vt:lpstr>
      <vt:lpstr>Ejercicio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Valdivieso</dc:creator>
  <cp:lastModifiedBy>George Valdivieso</cp:lastModifiedBy>
  <dcterms:created xsi:type="dcterms:W3CDTF">2023-10-29T14:58:33Z</dcterms:created>
  <dcterms:modified xsi:type="dcterms:W3CDTF">2023-10-30T02:21:15Z</dcterms:modified>
</cp:coreProperties>
</file>