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ichael\Desktop\"/>
    </mc:Choice>
  </mc:AlternateContent>
  <xr:revisionPtr revIDLastSave="0" documentId="8_{2AE01659-B865-4034-8409-A23EDB2F0A5E}" xr6:coauthVersionLast="47" xr6:coauthVersionMax="47" xr10:uidLastSave="{00000000-0000-0000-0000-000000000000}"/>
  <bookViews>
    <workbookView xWindow="-120" yWindow="-120" windowWidth="29040" windowHeight="15840" activeTab="4" xr2:uid="{7CB08083-5F35-4B4A-B3C1-901A4D4F0093}"/>
  </bookViews>
  <sheets>
    <sheet name="EJERCICIO 1" sheetId="1" r:id="rId1"/>
    <sheet name="EJERCICIO 1 P2" sheetId="3" r:id="rId2"/>
    <sheet name="EJERCICIO 2" sheetId="4" r:id="rId3"/>
    <sheet name="EJERCICIO 4" sheetId="5" r:id="rId4"/>
    <sheet name="EJERCICIO 4 P2" sheetId="6" r:id="rId5"/>
    <sheet name="JACOBI V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7" l="1"/>
  <c r="J3" i="7"/>
  <c r="J4" i="7"/>
  <c r="B8" i="7"/>
  <c r="C8" i="7"/>
  <c r="D8" i="7"/>
  <c r="J8" i="7" s="1"/>
  <c r="G8" i="7"/>
  <c r="D9" i="7" s="1"/>
  <c r="F8" i="7" l="1"/>
  <c r="E8" i="7"/>
  <c r="B8" i="6"/>
  <c r="C8" i="6"/>
  <c r="D8" i="6"/>
  <c r="E8" i="6"/>
  <c r="F8" i="6"/>
  <c r="G8" i="6"/>
  <c r="J8" i="6"/>
  <c r="K8" i="6"/>
  <c r="N8" i="6" s="1"/>
  <c r="L8" i="6"/>
  <c r="M8" i="6"/>
  <c r="O8" i="6"/>
  <c r="B9" i="6"/>
  <c r="C9" i="6"/>
  <c r="D9" i="6"/>
  <c r="E9" i="6"/>
  <c r="B10" i="6" s="1"/>
  <c r="F9" i="6"/>
  <c r="C10" i="6" s="1"/>
  <c r="G9" i="6"/>
  <c r="D10" i="6" s="1"/>
  <c r="J9" i="6"/>
  <c r="K9" i="6"/>
  <c r="M9" i="6" s="1"/>
  <c r="L9" i="6"/>
  <c r="A22" i="5" a="1"/>
  <c r="A22" i="5" s="1"/>
  <c r="D22" i="5" s="1" a="1"/>
  <c r="D22" i="5" s="1"/>
  <c r="C17" i="5"/>
  <c r="B17" i="5"/>
  <c r="A17" i="5"/>
  <c r="C16" i="5"/>
  <c r="B16" i="5"/>
  <c r="A16" i="5"/>
  <c r="C15" i="5"/>
  <c r="B15" i="5"/>
  <c r="A15" i="5"/>
  <c r="C13" i="5"/>
  <c r="B13" i="5"/>
  <c r="A13" i="5"/>
  <c r="C12" i="5"/>
  <c r="B12" i="5"/>
  <c r="A12" i="5"/>
  <c r="C11" i="5"/>
  <c r="B11" i="5"/>
  <c r="A11" i="5"/>
  <c r="H5" i="5"/>
  <c r="H4" i="5"/>
  <c r="C9" i="5"/>
  <c r="B9" i="5"/>
  <c r="A9" i="5"/>
  <c r="H3" i="5"/>
  <c r="C8" i="5"/>
  <c r="B8" i="5"/>
  <c r="A8" i="5"/>
  <c r="C7" i="5"/>
  <c r="B7" i="5"/>
  <c r="A7" i="5"/>
  <c r="E3" i="5"/>
  <c r="H8" i="7" l="1"/>
  <c r="B9" i="7"/>
  <c r="I8" i="7"/>
  <c r="C9" i="7"/>
  <c r="E10" i="6"/>
  <c r="B11" i="6" s="1"/>
  <c r="H9" i="6"/>
  <c r="G10" i="6"/>
  <c r="D11" i="6" s="1"/>
  <c r="F10" i="6"/>
  <c r="C11" i="6" s="1"/>
  <c r="J10" i="6"/>
  <c r="N9" i="6"/>
  <c r="K10" i="6" s="1"/>
  <c r="E8" i="5"/>
  <c r="B26" i="5" s="1"/>
  <c r="F3" i="5" s="1"/>
  <c r="E12" i="5"/>
  <c r="B27" i="5" s="1"/>
  <c r="E16" i="5"/>
  <c r="B28" i="5" s="1"/>
  <c r="F9" i="7" l="1"/>
  <c r="C10" i="7" s="1"/>
  <c r="G9" i="7"/>
  <c r="E9" i="7"/>
  <c r="B10" i="7" s="1"/>
  <c r="F11" i="6"/>
  <c r="C12" i="6" s="1"/>
  <c r="O9" i="6"/>
  <c r="L10" i="6" s="1"/>
  <c r="M10" i="6" s="1"/>
  <c r="E11" i="6"/>
  <c r="B12" i="6" s="1"/>
  <c r="H10" i="6"/>
  <c r="G11" i="6"/>
  <c r="D12" i="6" s="1"/>
  <c r="F4" i="5"/>
  <c r="F5" i="5"/>
  <c r="D10" i="7" l="1"/>
  <c r="J10" i="7" s="1"/>
  <c r="J9" i="7"/>
  <c r="I9" i="7"/>
  <c r="G10" i="7"/>
  <c r="D11" i="7" s="1"/>
  <c r="H9" i="7"/>
  <c r="G12" i="6"/>
  <c r="D13" i="6" s="1"/>
  <c r="F12" i="6"/>
  <c r="C13" i="6" s="1"/>
  <c r="P9" i="6"/>
  <c r="E12" i="6"/>
  <c r="B13" i="6" s="1"/>
  <c r="J11" i="6"/>
  <c r="N10" i="6"/>
  <c r="O10" i="6" s="1"/>
  <c r="L11" i="6" s="1"/>
  <c r="H11" i="6"/>
  <c r="E10" i="7" l="1"/>
  <c r="F10" i="7"/>
  <c r="E13" i="6"/>
  <c r="B14" i="6" s="1"/>
  <c r="G13" i="6"/>
  <c r="D14" i="6" s="1"/>
  <c r="H12" i="6"/>
  <c r="F13" i="6"/>
  <c r="C14" i="6" s="1"/>
  <c r="K11" i="6"/>
  <c r="M11" i="6" s="1"/>
  <c r="P10" i="6"/>
  <c r="B11" i="7" l="1"/>
  <c r="H10" i="7"/>
  <c r="C11" i="7"/>
  <c r="I10" i="7"/>
  <c r="F14" i="6"/>
  <c r="C15" i="6" s="1"/>
  <c r="G14" i="6"/>
  <c r="D15" i="6" s="1"/>
  <c r="E14" i="6"/>
  <c r="H13" i="6"/>
  <c r="N11" i="6"/>
  <c r="J12" i="6"/>
  <c r="F11" i="7" l="1"/>
  <c r="C12" i="7" s="1"/>
  <c r="G11" i="7"/>
  <c r="E11" i="7"/>
  <c r="B12" i="7" s="1"/>
  <c r="H14" i="6"/>
  <c r="E15" i="6"/>
  <c r="B16" i="6" s="1"/>
  <c r="B15" i="6"/>
  <c r="F15" i="6" s="1"/>
  <c r="C16" i="6" s="1"/>
  <c r="K12" i="6"/>
  <c r="O11" i="6"/>
  <c r="L12" i="6" s="1"/>
  <c r="E12" i="7" l="1"/>
  <c r="B13" i="7" s="1"/>
  <c r="G12" i="7"/>
  <c r="D13" i="7" s="1"/>
  <c r="D12" i="7"/>
  <c r="J11" i="7"/>
  <c r="I11" i="7"/>
  <c r="H11" i="7"/>
  <c r="G15" i="6"/>
  <c r="D16" i="6" s="1"/>
  <c r="F16" i="6" s="1"/>
  <c r="C17" i="6" s="1"/>
  <c r="G16" i="6"/>
  <c r="D17" i="6" s="1"/>
  <c r="P11" i="6"/>
  <c r="M12" i="6"/>
  <c r="J12" i="7" l="1"/>
  <c r="H12" i="7"/>
  <c r="F12" i="7"/>
  <c r="F13" i="7"/>
  <c r="C14" i="7" s="1"/>
  <c r="H15" i="6"/>
  <c r="E17" i="6"/>
  <c r="B18" i="6" s="1"/>
  <c r="E16" i="6"/>
  <c r="B17" i="6" s="1"/>
  <c r="N12" i="6"/>
  <c r="K13" i="6" s="1"/>
  <c r="J13" i="6"/>
  <c r="C13" i="7" l="1"/>
  <c r="I12" i="7"/>
  <c r="H16" i="6"/>
  <c r="O12" i="6"/>
  <c r="F17" i="6"/>
  <c r="C18" i="6" s="1"/>
  <c r="G17" i="6"/>
  <c r="D18" i="6" s="1"/>
  <c r="F18" i="6" s="1"/>
  <c r="C19" i="6" s="1"/>
  <c r="E13" i="7" l="1"/>
  <c r="I13" i="7"/>
  <c r="G13" i="7"/>
  <c r="H17" i="6"/>
  <c r="E18" i="6"/>
  <c r="G18" i="6"/>
  <c r="D19" i="6" s="1"/>
  <c r="E19" i="6" s="1"/>
  <c r="B20" i="6" s="1"/>
  <c r="L13" i="6"/>
  <c r="M13" i="6" s="1"/>
  <c r="P12" i="6"/>
  <c r="B14" i="7" l="1"/>
  <c r="H13" i="7"/>
  <c r="D14" i="7"/>
  <c r="J13" i="7"/>
  <c r="J14" i="6"/>
  <c r="N13" i="6"/>
  <c r="K14" i="6" s="1"/>
  <c r="B19" i="6"/>
  <c r="H18" i="6"/>
  <c r="E14" i="7" l="1"/>
  <c r="B15" i="7" s="1"/>
  <c r="F14" i="7"/>
  <c r="G14" i="7"/>
  <c r="D15" i="7" s="1"/>
  <c r="H14" i="7"/>
  <c r="F19" i="6"/>
  <c r="C20" i="6" s="1"/>
  <c r="G19" i="6"/>
  <c r="D20" i="6" s="1"/>
  <c r="F20" i="6" s="1"/>
  <c r="C21" i="6" s="1"/>
  <c r="O13" i="6"/>
  <c r="L14" i="6" s="1"/>
  <c r="M14" i="6" s="1"/>
  <c r="F15" i="7" l="1"/>
  <c r="C16" i="7" s="1"/>
  <c r="C15" i="7"/>
  <c r="I14" i="7"/>
  <c r="J14" i="7"/>
  <c r="J15" i="6"/>
  <c r="N14" i="6"/>
  <c r="K15" i="6" s="1"/>
  <c r="E20" i="6"/>
  <c r="G20" i="6"/>
  <c r="D21" i="6" s="1"/>
  <c r="E21" i="6" s="1"/>
  <c r="B22" i="6" s="1"/>
  <c r="P13" i="6"/>
  <c r="H19" i="6"/>
  <c r="I15" i="7" l="1"/>
  <c r="E15" i="7"/>
  <c r="G15" i="7"/>
  <c r="O14" i="6"/>
  <c r="L15" i="6" s="1"/>
  <c r="M15" i="6" s="1"/>
  <c r="B21" i="6"/>
  <c r="H20" i="6"/>
  <c r="B16" i="7" l="1"/>
  <c r="H15" i="7"/>
  <c r="D16" i="7"/>
  <c r="J15" i="7"/>
  <c r="N15" i="6"/>
  <c r="K16" i="6" s="1"/>
  <c r="J16" i="6"/>
  <c r="F21" i="6"/>
  <c r="C22" i="6" s="1"/>
  <c r="G21" i="6"/>
  <c r="D22" i="6" s="1"/>
  <c r="F22" i="6" s="1"/>
  <c r="C23" i="6" s="1"/>
  <c r="P14" i="6"/>
  <c r="E16" i="7" l="1"/>
  <c r="B17" i="7" s="1"/>
  <c r="G16" i="7"/>
  <c r="D17" i="7" s="1"/>
  <c r="F16" i="7"/>
  <c r="H21" i="6"/>
  <c r="O15" i="6"/>
  <c r="L16" i="6" s="1"/>
  <c r="M16" i="6" s="1"/>
  <c r="E22" i="6"/>
  <c r="G22" i="6"/>
  <c r="D23" i="6" s="1"/>
  <c r="E23" i="6" s="1"/>
  <c r="B24" i="6" s="1"/>
  <c r="C17" i="7" l="1"/>
  <c r="I16" i="7"/>
  <c r="H16" i="7"/>
  <c r="F17" i="7"/>
  <c r="C18" i="7" s="1"/>
  <c r="G17" i="7"/>
  <c r="D18" i="7" s="1"/>
  <c r="J16" i="7"/>
  <c r="N16" i="6"/>
  <c r="K17" i="6" s="1"/>
  <c r="J17" i="6"/>
  <c r="P15" i="6"/>
  <c r="B23" i="6"/>
  <c r="H22" i="6"/>
  <c r="E18" i="7" l="1"/>
  <c r="B19" i="7" s="1"/>
  <c r="J17" i="7"/>
  <c r="I17" i="7"/>
  <c r="E17" i="7"/>
  <c r="O16" i="6"/>
  <c r="L17" i="6" s="1"/>
  <c r="M17" i="6" s="1"/>
  <c r="F23" i="6"/>
  <c r="C24" i="6" s="1"/>
  <c r="G23" i="6"/>
  <c r="D24" i="6" s="1"/>
  <c r="F24" i="6" s="1"/>
  <c r="C25" i="6" s="1"/>
  <c r="B18" i="7" l="1"/>
  <c r="H17" i="7"/>
  <c r="P16" i="6"/>
  <c r="E24" i="6"/>
  <c r="G24" i="6"/>
  <c r="D25" i="6" s="1"/>
  <c r="E25" i="6" s="1"/>
  <c r="B26" i="6" s="1"/>
  <c r="J18" i="6"/>
  <c r="N17" i="6"/>
  <c r="K18" i="6" s="1"/>
  <c r="H23" i="6"/>
  <c r="F18" i="7" l="1"/>
  <c r="G18" i="7"/>
  <c r="H18" i="7"/>
  <c r="B25" i="6"/>
  <c r="H24" i="6"/>
  <c r="O17" i="6"/>
  <c r="C19" i="7" l="1"/>
  <c r="I18" i="7"/>
  <c r="D19" i="7"/>
  <c r="J18" i="7"/>
  <c r="L18" i="6"/>
  <c r="M18" i="6" s="1"/>
  <c r="P17" i="6"/>
  <c r="F25" i="6"/>
  <c r="C26" i="6" s="1"/>
  <c r="G25" i="6"/>
  <c r="D26" i="6" s="1"/>
  <c r="F26" i="6" s="1"/>
  <c r="C27" i="6" s="1"/>
  <c r="J19" i="7" l="1"/>
  <c r="F19" i="7"/>
  <c r="C20" i="7" s="1"/>
  <c r="E19" i="7"/>
  <c r="I19" i="7"/>
  <c r="G19" i="7"/>
  <c r="D20" i="7" s="1"/>
  <c r="H25" i="6"/>
  <c r="E26" i="6"/>
  <c r="G26" i="6"/>
  <c r="D27" i="6" s="1"/>
  <c r="E27" i="6" s="1"/>
  <c r="B28" i="6" s="1"/>
  <c r="J19" i="6"/>
  <c r="N18" i="6"/>
  <c r="K19" i="6" s="1"/>
  <c r="B20" i="7" l="1"/>
  <c r="H19" i="7"/>
  <c r="E20" i="7"/>
  <c r="B21" i="7" s="1"/>
  <c r="B27" i="6"/>
  <c r="H26" i="6"/>
  <c r="O18" i="6"/>
  <c r="F20" i="7" l="1"/>
  <c r="H20" i="7"/>
  <c r="G20" i="7"/>
  <c r="L19" i="6"/>
  <c r="M19" i="6" s="1"/>
  <c r="P18" i="6"/>
  <c r="F27" i="6"/>
  <c r="C28" i="6" s="1"/>
  <c r="G27" i="6"/>
  <c r="D28" i="6" s="1"/>
  <c r="F28" i="6" s="1"/>
  <c r="C29" i="6" s="1"/>
  <c r="C21" i="7" l="1"/>
  <c r="I20" i="7"/>
  <c r="D21" i="7"/>
  <c r="J20" i="7"/>
  <c r="N19" i="6"/>
  <c r="K20" i="6" s="1"/>
  <c r="J20" i="6"/>
  <c r="H27" i="6"/>
  <c r="E28" i="6"/>
  <c r="G28" i="6"/>
  <c r="D29" i="6" s="1"/>
  <c r="E29" i="6" s="1"/>
  <c r="B30" i="6" s="1"/>
  <c r="E21" i="7" l="1"/>
  <c r="G21" i="7"/>
  <c r="D22" i="7" s="1"/>
  <c r="F21" i="7"/>
  <c r="C22" i="7" s="1"/>
  <c r="B29" i="6"/>
  <c r="H28" i="6"/>
  <c r="O19" i="6"/>
  <c r="L20" i="6" s="1"/>
  <c r="M20" i="6" s="1"/>
  <c r="E22" i="7" l="1"/>
  <c r="B23" i="7" s="1"/>
  <c r="J21" i="7"/>
  <c r="I21" i="7"/>
  <c r="B22" i="7"/>
  <c r="H21" i="7"/>
  <c r="N20" i="6"/>
  <c r="K21" i="6" s="1"/>
  <c r="J21" i="6"/>
  <c r="F29" i="6"/>
  <c r="C30" i="6" s="1"/>
  <c r="G29" i="6"/>
  <c r="D30" i="6" s="1"/>
  <c r="F30" i="6" s="1"/>
  <c r="C31" i="6" s="1"/>
  <c r="P19" i="6"/>
  <c r="F22" i="7" l="1"/>
  <c r="G22" i="7"/>
  <c r="H22" i="7"/>
  <c r="O20" i="6"/>
  <c r="L21" i="6" s="1"/>
  <c r="M21" i="6" s="1"/>
  <c r="H29" i="6"/>
  <c r="E30" i="6"/>
  <c r="G30" i="6"/>
  <c r="D31" i="6" s="1"/>
  <c r="E31" i="6" s="1"/>
  <c r="B32" i="6" s="1"/>
  <c r="C23" i="7" l="1"/>
  <c r="I22" i="7"/>
  <c r="D23" i="7"/>
  <c r="J22" i="7"/>
  <c r="P20" i="6"/>
  <c r="B31" i="6"/>
  <c r="H30" i="6"/>
  <c r="J22" i="6"/>
  <c r="N21" i="6"/>
  <c r="K22" i="6" s="1"/>
  <c r="E23" i="7" l="1"/>
  <c r="G23" i="7"/>
  <c r="D24" i="7" s="1"/>
  <c r="F23" i="7"/>
  <c r="C24" i="7" s="1"/>
  <c r="O21" i="6"/>
  <c r="L22" i="6" s="1"/>
  <c r="M22" i="6" s="1"/>
  <c r="F31" i="6"/>
  <c r="C32" i="6" s="1"/>
  <c r="G31" i="6"/>
  <c r="D32" i="6" s="1"/>
  <c r="F32" i="6" s="1"/>
  <c r="C33" i="6" s="1"/>
  <c r="E24" i="7" l="1"/>
  <c r="B25" i="7" s="1"/>
  <c r="J23" i="7"/>
  <c r="I23" i="7"/>
  <c r="B24" i="7"/>
  <c r="H23" i="7"/>
  <c r="P21" i="6"/>
  <c r="E32" i="6"/>
  <c r="G32" i="6"/>
  <c r="D33" i="6" s="1"/>
  <c r="E33" i="6" s="1"/>
  <c r="B34" i="6" s="1"/>
  <c r="J23" i="6"/>
  <c r="N22" i="6"/>
  <c r="K23" i="6" s="1"/>
  <c r="H31" i="6"/>
  <c r="G24" i="7" l="1"/>
  <c r="H24" i="7"/>
  <c r="F24" i="7"/>
  <c r="O22" i="6"/>
  <c r="L23" i="6" s="1"/>
  <c r="M23" i="6" s="1"/>
  <c r="B33" i="6"/>
  <c r="H32" i="6"/>
  <c r="D25" i="7" l="1"/>
  <c r="J24" i="7"/>
  <c r="C25" i="7"/>
  <c r="I24" i="7"/>
  <c r="N23" i="6"/>
  <c r="K24" i="6" s="1"/>
  <c r="J24" i="6"/>
  <c r="P22" i="6"/>
  <c r="F33" i="6"/>
  <c r="C34" i="6" s="1"/>
  <c r="G33" i="6"/>
  <c r="D34" i="6" s="1"/>
  <c r="F34" i="6" s="1"/>
  <c r="C35" i="6" s="1"/>
  <c r="I25" i="7" l="1"/>
  <c r="E25" i="7"/>
  <c r="G25" i="7"/>
  <c r="D26" i="7" s="1"/>
  <c r="J25" i="7"/>
  <c r="F25" i="7"/>
  <c r="C26" i="7" s="1"/>
  <c r="O23" i="6"/>
  <c r="L24" i="6" s="1"/>
  <c r="M24" i="6" s="1"/>
  <c r="H33" i="6"/>
  <c r="E34" i="6"/>
  <c r="G34" i="6"/>
  <c r="D35" i="6" s="1"/>
  <c r="E35" i="6" s="1"/>
  <c r="B36" i="6" s="1"/>
  <c r="E26" i="7" l="1"/>
  <c r="B27" i="7" s="1"/>
  <c r="B26" i="7"/>
  <c r="H25" i="7"/>
  <c r="P23" i="6"/>
  <c r="N24" i="6"/>
  <c r="K25" i="6" s="1"/>
  <c r="J25" i="6"/>
  <c r="B35" i="6"/>
  <c r="H34" i="6"/>
  <c r="F26" i="7" l="1"/>
  <c r="G26" i="7"/>
  <c r="H26" i="7"/>
  <c r="O24" i="6"/>
  <c r="L25" i="6" s="1"/>
  <c r="M25" i="6" s="1"/>
  <c r="F35" i="6"/>
  <c r="C36" i="6" s="1"/>
  <c r="G35" i="6"/>
  <c r="D36" i="6" s="1"/>
  <c r="F36" i="6" s="1"/>
  <c r="C37" i="6" s="1"/>
  <c r="D27" i="7" l="1"/>
  <c r="J26" i="7"/>
  <c r="C27" i="7"/>
  <c r="I26" i="7"/>
  <c r="P24" i="6"/>
  <c r="H35" i="6"/>
  <c r="E36" i="6"/>
  <c r="G36" i="6"/>
  <c r="D37" i="6" s="1"/>
  <c r="E37" i="6" s="1"/>
  <c r="B38" i="6" s="1"/>
  <c r="J26" i="6"/>
  <c r="N25" i="6"/>
  <c r="K26" i="6" s="1"/>
  <c r="E27" i="7" l="1"/>
  <c r="G27" i="7"/>
  <c r="D28" i="7" s="1"/>
  <c r="J27" i="7"/>
  <c r="F27" i="7"/>
  <c r="C28" i="7" s="1"/>
  <c r="B37" i="6"/>
  <c r="H36" i="6"/>
  <c r="O25" i="6"/>
  <c r="E28" i="7" l="1"/>
  <c r="B29" i="7" s="1"/>
  <c r="I27" i="7"/>
  <c r="B28" i="7"/>
  <c r="H27" i="7"/>
  <c r="L26" i="6"/>
  <c r="M26" i="6" s="1"/>
  <c r="P25" i="6"/>
  <c r="F37" i="6"/>
  <c r="C38" i="6" s="1"/>
  <c r="G37" i="6"/>
  <c r="D38" i="6" s="1"/>
  <c r="F38" i="6" s="1"/>
  <c r="C39" i="6" s="1"/>
  <c r="F28" i="7" l="1"/>
  <c r="G28" i="7"/>
  <c r="H28" i="7"/>
  <c r="H37" i="6"/>
  <c r="E38" i="6"/>
  <c r="G38" i="6"/>
  <c r="D39" i="6" s="1"/>
  <c r="E39" i="6" s="1"/>
  <c r="B40" i="6" s="1"/>
  <c r="J27" i="6"/>
  <c r="N26" i="6"/>
  <c r="K27" i="6" s="1"/>
  <c r="C29" i="7" l="1"/>
  <c r="I28" i="7"/>
  <c r="D29" i="7"/>
  <c r="J28" i="7"/>
  <c r="O26" i="6"/>
  <c r="B39" i="6"/>
  <c r="H38" i="6"/>
  <c r="E29" i="7" l="1"/>
  <c r="I29" i="7"/>
  <c r="G29" i="7"/>
  <c r="D30" i="7" s="1"/>
  <c r="J29" i="7"/>
  <c r="F29" i="7"/>
  <c r="C30" i="7" s="1"/>
  <c r="L27" i="6"/>
  <c r="M27" i="6" s="1"/>
  <c r="N27" i="6" s="1"/>
  <c r="P26" i="6"/>
  <c r="F39" i="6"/>
  <c r="C40" i="6" s="1"/>
  <c r="G39" i="6"/>
  <c r="D40" i="6" s="1"/>
  <c r="F40" i="6" s="1"/>
  <c r="C41" i="6" s="1"/>
  <c r="B30" i="7" l="1"/>
  <c r="H29" i="7"/>
  <c r="E30" i="7"/>
  <c r="B31" i="7" s="1"/>
  <c r="O27" i="6"/>
  <c r="L28" i="6" s="1"/>
  <c r="J28" i="6"/>
  <c r="H39" i="6"/>
  <c r="E40" i="6"/>
  <c r="G40" i="6"/>
  <c r="D41" i="6" s="1"/>
  <c r="E41" i="6" s="1"/>
  <c r="B42" i="6" s="1"/>
  <c r="K28" i="6"/>
  <c r="F30" i="7" l="1"/>
  <c r="G30" i="7"/>
  <c r="H30" i="7"/>
  <c r="P27" i="6"/>
  <c r="M28" i="6"/>
  <c r="N28" i="6" s="1"/>
  <c r="B41" i="6"/>
  <c r="H40" i="6"/>
  <c r="D31" i="7" l="1"/>
  <c r="J30" i="7"/>
  <c r="C31" i="7"/>
  <c r="I30" i="7"/>
  <c r="J29" i="6"/>
  <c r="K29" i="6"/>
  <c r="O28" i="6"/>
  <c r="L29" i="6" s="1"/>
  <c r="F41" i="6"/>
  <c r="C42" i="6" s="1"/>
  <c r="G41" i="6"/>
  <c r="D42" i="6" s="1"/>
  <c r="F42" i="6" s="1"/>
  <c r="C43" i="6" s="1"/>
  <c r="E31" i="7" l="1"/>
  <c r="G31" i="7"/>
  <c r="D32" i="7" s="1"/>
  <c r="J31" i="7"/>
  <c r="F31" i="7"/>
  <c r="C32" i="7" s="1"/>
  <c r="M29" i="6"/>
  <c r="P28" i="6"/>
  <c r="H41" i="6"/>
  <c r="E42" i="6"/>
  <c r="G42" i="6"/>
  <c r="D43" i="6" s="1"/>
  <c r="E43" i="6" s="1"/>
  <c r="B44" i="6" s="1"/>
  <c r="E32" i="7" l="1"/>
  <c r="B33" i="7" s="1"/>
  <c r="B32" i="7"/>
  <c r="H31" i="7"/>
  <c r="I31" i="7"/>
  <c r="J30" i="6"/>
  <c r="N29" i="6"/>
  <c r="K30" i="6" s="1"/>
  <c r="B43" i="6"/>
  <c r="H42" i="6"/>
  <c r="G32" i="7" l="1"/>
  <c r="H32" i="7"/>
  <c r="F32" i="7"/>
  <c r="O29" i="6"/>
  <c r="L30" i="6" s="1"/>
  <c r="M30" i="6" s="1"/>
  <c r="N30" i="6" s="1"/>
  <c r="K31" i="6" s="1"/>
  <c r="P29" i="6"/>
  <c r="F43" i="6"/>
  <c r="C44" i="6" s="1"/>
  <c r="G43" i="6"/>
  <c r="D44" i="6" s="1"/>
  <c r="F44" i="6" s="1"/>
  <c r="D33" i="7" l="1"/>
  <c r="J32" i="7"/>
  <c r="C33" i="7"/>
  <c r="I32" i="7"/>
  <c r="J31" i="6"/>
  <c r="O30" i="6"/>
  <c r="L31" i="6" s="1"/>
  <c r="M31" i="6" s="1"/>
  <c r="N31" i="6" s="1"/>
  <c r="K32" i="6" s="1"/>
  <c r="H43" i="6"/>
  <c r="E44" i="6"/>
  <c r="G44" i="6"/>
  <c r="E33" i="7" l="1"/>
  <c r="G33" i="7"/>
  <c r="D34" i="7" s="1"/>
  <c r="F33" i="7"/>
  <c r="C34" i="7" s="1"/>
  <c r="O31" i="6"/>
  <c r="L32" i="6" s="1"/>
  <c r="M32" i="6" s="1"/>
  <c r="J32" i="6"/>
  <c r="P30" i="6"/>
  <c r="H44" i="6"/>
  <c r="E34" i="7" l="1"/>
  <c r="B35" i="7" s="1"/>
  <c r="J33" i="7"/>
  <c r="B34" i="7"/>
  <c r="H33" i="7"/>
  <c r="I33" i="7"/>
  <c r="P31" i="6"/>
  <c r="N32" i="6"/>
  <c r="K33" i="6" s="1"/>
  <c r="J33" i="6"/>
  <c r="F34" i="7" l="1"/>
  <c r="G34" i="7"/>
  <c r="H34" i="7"/>
  <c r="O32" i="6"/>
  <c r="L33" i="6" s="1"/>
  <c r="M33" i="6" s="1"/>
  <c r="D35" i="7" l="1"/>
  <c r="J34" i="7"/>
  <c r="C35" i="7"/>
  <c r="I34" i="7"/>
  <c r="P32" i="6"/>
  <c r="J34" i="6"/>
  <c r="N33" i="6"/>
  <c r="K34" i="6" s="1"/>
  <c r="F35" i="7" l="1"/>
  <c r="C36" i="7" s="1"/>
  <c r="E35" i="7"/>
  <c r="I35" i="7"/>
  <c r="G35" i="7"/>
  <c r="D36" i="7" s="1"/>
  <c r="O33" i="6"/>
  <c r="L34" i="6" s="1"/>
  <c r="M34" i="6" s="1"/>
  <c r="E36" i="7" l="1"/>
  <c r="B37" i="7" s="1"/>
  <c r="B36" i="7"/>
  <c r="H35" i="7"/>
  <c r="J35" i="7"/>
  <c r="P33" i="6"/>
  <c r="N34" i="6"/>
  <c r="K35" i="6" s="1"/>
  <c r="J35" i="6"/>
  <c r="F36" i="7" l="1"/>
  <c r="G36" i="7"/>
  <c r="H36" i="7"/>
  <c r="O34" i="6"/>
  <c r="L35" i="6" s="1"/>
  <c r="M35" i="6" s="1"/>
  <c r="D37" i="7" l="1"/>
  <c r="J36" i="7"/>
  <c r="C37" i="7"/>
  <c r="I36" i="7"/>
  <c r="N35" i="6"/>
  <c r="K36" i="6" s="1"/>
  <c r="J36" i="6"/>
  <c r="P34" i="6"/>
  <c r="E37" i="7" l="1"/>
  <c r="G37" i="7"/>
  <c r="D38" i="7" s="1"/>
  <c r="F37" i="7"/>
  <c r="C38" i="7" s="1"/>
  <c r="O35" i="6"/>
  <c r="E38" i="7" l="1"/>
  <c r="B39" i="7" s="1"/>
  <c r="J37" i="7"/>
  <c r="I37" i="7"/>
  <c r="B38" i="7"/>
  <c r="H37" i="7"/>
  <c r="L36" i="6"/>
  <c r="M36" i="6" s="1"/>
  <c r="P35" i="6"/>
  <c r="F38" i="7" l="1"/>
  <c r="G38" i="7"/>
  <c r="H38" i="7"/>
  <c r="N36" i="6"/>
  <c r="K37" i="6" s="1"/>
  <c r="J37" i="6"/>
  <c r="C39" i="7" l="1"/>
  <c r="I38" i="7"/>
  <c r="D39" i="7"/>
  <c r="J38" i="7"/>
  <c r="O36" i="6"/>
  <c r="L37" i="6" s="1"/>
  <c r="M37" i="6" s="1"/>
  <c r="F39" i="7" l="1"/>
  <c r="C40" i="7" s="1"/>
  <c r="E39" i="7"/>
  <c r="G39" i="7"/>
  <c r="D40" i="7" s="1"/>
  <c r="P36" i="6"/>
  <c r="J38" i="6"/>
  <c r="N37" i="6"/>
  <c r="E40" i="7" l="1"/>
  <c r="B41" i="7" s="1"/>
  <c r="B40" i="7"/>
  <c r="H39" i="7"/>
  <c r="I39" i="7"/>
  <c r="J39" i="7"/>
  <c r="K38" i="6"/>
  <c r="O37" i="6"/>
  <c r="L38" i="6" s="1"/>
  <c r="G40" i="7" l="1"/>
  <c r="H40" i="7"/>
  <c r="F40" i="7"/>
  <c r="M38" i="6"/>
  <c r="N38" i="6" s="1"/>
  <c r="K39" i="6" s="1"/>
  <c r="P37" i="6"/>
  <c r="C41" i="7" l="1"/>
  <c r="I40" i="7"/>
  <c r="D41" i="7"/>
  <c r="J40" i="7"/>
  <c r="J39" i="6"/>
  <c r="O38" i="6"/>
  <c r="L39" i="6" s="1"/>
  <c r="M39" i="6" s="1"/>
  <c r="J41" i="7" l="1"/>
  <c r="F41" i="7"/>
  <c r="C42" i="7" s="1"/>
  <c r="E41" i="7"/>
  <c r="G41" i="7"/>
  <c r="D42" i="7" s="1"/>
  <c r="P38" i="6"/>
  <c r="N39" i="6"/>
  <c r="K40" i="6" s="1"/>
  <c r="J40" i="6"/>
  <c r="B42" i="7" l="1"/>
  <c r="H41" i="7"/>
  <c r="I41" i="7"/>
  <c r="E42" i="7"/>
  <c r="B43" i="7" s="1"/>
  <c r="O39" i="6"/>
  <c r="F42" i="7" l="1"/>
  <c r="G42" i="7"/>
  <c r="H42" i="7"/>
  <c r="L40" i="6"/>
  <c r="M40" i="6" s="1"/>
  <c r="P39" i="6"/>
  <c r="D43" i="7" l="1"/>
  <c r="J42" i="7"/>
  <c r="C43" i="7"/>
  <c r="I42" i="7"/>
  <c r="N40" i="6"/>
  <c r="K41" i="6" s="1"/>
  <c r="J41" i="6"/>
  <c r="E43" i="7" l="1"/>
  <c r="G43" i="7"/>
  <c r="D44" i="7" s="1"/>
  <c r="J43" i="7"/>
  <c r="F43" i="7"/>
  <c r="C44" i="7" s="1"/>
  <c r="O40" i="6"/>
  <c r="L41" i="6" s="1"/>
  <c r="M41" i="6" s="1"/>
  <c r="E44" i="7" l="1"/>
  <c r="B45" i="7" s="1"/>
  <c r="I43" i="7"/>
  <c r="B44" i="7"/>
  <c r="H43" i="7"/>
  <c r="P40" i="6"/>
  <c r="J42" i="6"/>
  <c r="N41" i="6"/>
  <c r="K42" i="6" s="1"/>
  <c r="F44" i="7" l="1"/>
  <c r="G44" i="7"/>
  <c r="H44" i="7"/>
  <c r="O41" i="6"/>
  <c r="L42" i="6" s="1"/>
  <c r="M42" i="6" s="1"/>
  <c r="D45" i="7" l="1"/>
  <c r="J44" i="7"/>
  <c r="C45" i="7"/>
  <c r="I44" i="7"/>
  <c r="P41" i="6"/>
  <c r="N42" i="6"/>
  <c r="O42" i="6" s="1"/>
  <c r="L43" i="6" s="1"/>
  <c r="J43" i="6"/>
  <c r="F45" i="7" l="1"/>
  <c r="C46" i="7" s="1"/>
  <c r="E45" i="7"/>
  <c r="I45" i="7"/>
  <c r="G45" i="7"/>
  <c r="D46" i="7" s="1"/>
  <c r="K43" i="6"/>
  <c r="M43" i="6" s="1"/>
  <c r="P42" i="6"/>
  <c r="E46" i="7" l="1"/>
  <c r="B47" i="7" s="1"/>
  <c r="B46" i="7"/>
  <c r="H45" i="7"/>
  <c r="J45" i="7"/>
  <c r="N43" i="6"/>
  <c r="K44" i="6" s="1"/>
  <c r="J44" i="6"/>
  <c r="G46" i="7" l="1"/>
  <c r="H46" i="7"/>
  <c r="F46" i="7"/>
  <c r="O43" i="6"/>
  <c r="L44" i="6" s="1"/>
  <c r="M44" i="6" s="1"/>
  <c r="D47" i="7" l="1"/>
  <c r="J46" i="7"/>
  <c r="C47" i="7"/>
  <c r="I46" i="7"/>
  <c r="P43" i="6"/>
  <c r="N44" i="6"/>
  <c r="O44" i="6" s="1"/>
  <c r="F47" i="7" l="1"/>
  <c r="C48" i="7" s="1"/>
  <c r="E47" i="7"/>
  <c r="G47" i="7"/>
  <c r="D48" i="7" s="1"/>
  <c r="P44" i="6"/>
  <c r="B48" i="7" l="1"/>
  <c r="H47" i="7"/>
  <c r="I47" i="7"/>
  <c r="E48" i="7"/>
  <c r="B49" i="7" s="1"/>
  <c r="J47" i="7"/>
  <c r="G48" i="7" l="1"/>
  <c r="H48" i="7"/>
  <c r="F48" i="7"/>
  <c r="C49" i="7" l="1"/>
  <c r="I48" i="7"/>
  <c r="D49" i="7"/>
  <c r="J48" i="7"/>
  <c r="E49" i="7" l="1"/>
  <c r="G49" i="7"/>
  <c r="D50" i="7" s="1"/>
  <c r="F49" i="7"/>
  <c r="C50" i="7" s="1"/>
  <c r="E50" i="7" l="1"/>
  <c r="B51" i="7" s="1"/>
  <c r="J49" i="7"/>
  <c r="B50" i="7"/>
  <c r="H49" i="7"/>
  <c r="I49" i="7"/>
  <c r="F50" i="7" l="1"/>
  <c r="G50" i="7"/>
  <c r="H50" i="7"/>
  <c r="D51" i="7" l="1"/>
  <c r="J50" i="7"/>
  <c r="C51" i="7"/>
  <c r="I50" i="7"/>
  <c r="F51" i="7" l="1"/>
  <c r="C52" i="7" s="1"/>
  <c r="E51" i="7"/>
  <c r="I51" i="7"/>
  <c r="G51" i="7"/>
  <c r="D52" i="7" s="1"/>
  <c r="B52" i="7" l="1"/>
  <c r="H51" i="7"/>
  <c r="J51" i="7"/>
  <c r="E52" i="7"/>
  <c r="B53" i="7" s="1"/>
  <c r="F52" i="7" l="1"/>
  <c r="G52" i="7"/>
  <c r="H52" i="7"/>
  <c r="D53" i="7" l="1"/>
  <c r="J52" i="7"/>
  <c r="C53" i="7"/>
  <c r="I52" i="7"/>
  <c r="E53" i="7" l="1"/>
  <c r="G53" i="7"/>
  <c r="D54" i="7" s="1"/>
  <c r="F53" i="7"/>
  <c r="C54" i="7" s="1"/>
  <c r="E54" i="7" l="1"/>
  <c r="B55" i="7" s="1"/>
  <c r="J53" i="7"/>
  <c r="I53" i="7"/>
  <c r="B54" i="7"/>
  <c r="H53" i="7"/>
  <c r="G54" i="7" l="1"/>
  <c r="H54" i="7"/>
  <c r="F54" i="7"/>
  <c r="C55" i="7" l="1"/>
  <c r="I54" i="7"/>
  <c r="D55" i="7"/>
  <c r="J54" i="7"/>
  <c r="E55" i="7" l="1"/>
  <c r="G55" i="7"/>
  <c r="D56" i="7" s="1"/>
  <c r="F55" i="7"/>
  <c r="C56" i="7" s="1"/>
  <c r="E56" i="7" l="1"/>
  <c r="B57" i="7" s="1"/>
  <c r="J55" i="7"/>
  <c r="B56" i="7"/>
  <c r="H55" i="7"/>
  <c r="I55" i="7"/>
  <c r="S13" i="4"/>
  <c r="T13" i="4" s="1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S5" i="4"/>
  <c r="W5" i="4" s="1"/>
  <c r="T5" i="4"/>
  <c r="U5" i="4"/>
  <c r="V5" i="4" s="1"/>
  <c r="Y5" i="4"/>
  <c r="Y6" i="4"/>
  <c r="Y7" i="4"/>
  <c r="Y8" i="4"/>
  <c r="Y9" i="4"/>
  <c r="Y10" i="4"/>
  <c r="Y11" i="4"/>
  <c r="Y12" i="4"/>
  <c r="Y4" i="4"/>
  <c r="Y3" i="4"/>
  <c r="T4" i="4"/>
  <c r="U4" i="4"/>
  <c r="V4" i="4" s="1"/>
  <c r="X4" i="4" s="1"/>
  <c r="W4" i="4"/>
  <c r="X3" i="4"/>
  <c r="S4" i="4" s="1"/>
  <c r="W3" i="4"/>
  <c r="V3" i="4"/>
  <c r="U3" i="4"/>
  <c r="T3" i="4"/>
  <c r="I25" i="4"/>
  <c r="N25" i="4" s="1"/>
  <c r="J25" i="4"/>
  <c r="L25" i="4" s="1"/>
  <c r="K25" i="4"/>
  <c r="B10" i="4"/>
  <c r="C10" i="4" s="1"/>
  <c r="L3" i="4"/>
  <c r="K3" i="4"/>
  <c r="D3" i="4"/>
  <c r="C3" i="4"/>
  <c r="P3" i="4"/>
  <c r="I5" i="3"/>
  <c r="K5" i="3" s="1"/>
  <c r="J5" i="3"/>
  <c r="L5" i="3" s="1"/>
  <c r="P5" i="3"/>
  <c r="K4" i="3"/>
  <c r="N4" i="3" s="1"/>
  <c r="L4" i="3"/>
  <c r="M4" i="3" s="1"/>
  <c r="O4" i="3" s="1"/>
  <c r="P4" i="3"/>
  <c r="O3" i="3"/>
  <c r="L3" i="3"/>
  <c r="K3" i="3"/>
  <c r="D3" i="3"/>
  <c r="C3" i="3"/>
  <c r="P3" i="3"/>
  <c r="P3" i="1"/>
  <c r="L3" i="1"/>
  <c r="K3" i="1"/>
  <c r="N3" i="1" s="1"/>
  <c r="C3" i="1"/>
  <c r="D3" i="1"/>
  <c r="H56" i="7" l="1"/>
  <c r="G56" i="7"/>
  <c r="F56" i="7"/>
  <c r="W13" i="4"/>
  <c r="X13" i="4"/>
  <c r="S14" i="4" s="1"/>
  <c r="U13" i="4"/>
  <c r="V13" i="4" s="1"/>
  <c r="X5" i="4"/>
  <c r="S6" i="4" s="1"/>
  <c r="I26" i="4"/>
  <c r="M25" i="4"/>
  <c r="O25" i="4" s="1"/>
  <c r="J26" i="4"/>
  <c r="L26" i="4" s="1"/>
  <c r="P25" i="4"/>
  <c r="D10" i="4"/>
  <c r="E10" i="4" s="1"/>
  <c r="N3" i="4"/>
  <c r="M3" i="4"/>
  <c r="E3" i="4"/>
  <c r="B4" i="4" s="1"/>
  <c r="M5" i="3"/>
  <c r="O5" i="3" s="1"/>
  <c r="J6" i="3" s="1"/>
  <c r="L6" i="3" s="1"/>
  <c r="N5" i="3"/>
  <c r="M3" i="3"/>
  <c r="E3" i="3"/>
  <c r="F3" i="3" s="1"/>
  <c r="N3" i="3"/>
  <c r="B4" i="3"/>
  <c r="M3" i="1"/>
  <c r="O3" i="1" s="1"/>
  <c r="I4" i="1" s="1"/>
  <c r="E3" i="1"/>
  <c r="C57" i="7" l="1"/>
  <c r="I56" i="7"/>
  <c r="D57" i="7"/>
  <c r="J56" i="7"/>
  <c r="U14" i="4"/>
  <c r="V14" i="4" s="1"/>
  <c r="W14" i="4"/>
  <c r="T14" i="4"/>
  <c r="X14" i="4" s="1"/>
  <c r="S15" i="4" s="1"/>
  <c r="W6" i="4"/>
  <c r="T6" i="4"/>
  <c r="X6" i="4" s="1"/>
  <c r="S7" i="4" s="1"/>
  <c r="U6" i="4"/>
  <c r="V6" i="4" s="1"/>
  <c r="P26" i="4"/>
  <c r="K26" i="4"/>
  <c r="B11" i="4"/>
  <c r="F10" i="4"/>
  <c r="C4" i="4"/>
  <c r="E4" i="4" s="1"/>
  <c r="D4" i="4"/>
  <c r="O3" i="4"/>
  <c r="J4" i="4" s="1"/>
  <c r="L4" i="4" s="1"/>
  <c r="F3" i="4"/>
  <c r="I6" i="3"/>
  <c r="I4" i="3"/>
  <c r="J4" i="3"/>
  <c r="D4" i="3"/>
  <c r="C4" i="3"/>
  <c r="J4" i="1"/>
  <c r="L4" i="1" s="1"/>
  <c r="K4" i="1"/>
  <c r="B4" i="1"/>
  <c r="F3" i="1"/>
  <c r="I57" i="7" l="1"/>
  <c r="E57" i="7"/>
  <c r="G57" i="7"/>
  <c r="D58" i="7" s="1"/>
  <c r="J57" i="7"/>
  <c r="F57" i="7"/>
  <c r="C58" i="7" s="1"/>
  <c r="W15" i="4"/>
  <c r="U15" i="4"/>
  <c r="V15" i="4" s="1"/>
  <c r="T15" i="4"/>
  <c r="X15" i="4" s="1"/>
  <c r="S16" i="4" s="1"/>
  <c r="T7" i="4"/>
  <c r="X7" i="4" s="1"/>
  <c r="S8" i="4" s="1"/>
  <c r="U7" i="4"/>
  <c r="V7" i="4" s="1"/>
  <c r="W7" i="4"/>
  <c r="M26" i="4"/>
  <c r="O26" i="4" s="1"/>
  <c r="J27" i="4" s="1"/>
  <c r="L27" i="4" s="1"/>
  <c r="N26" i="4"/>
  <c r="D11" i="4"/>
  <c r="C11" i="4"/>
  <c r="E11" i="4" s="1"/>
  <c r="F4" i="4"/>
  <c r="B5" i="4"/>
  <c r="I4" i="4"/>
  <c r="K6" i="3"/>
  <c r="P6" i="3"/>
  <c r="E4" i="3"/>
  <c r="M4" i="1"/>
  <c r="O4" i="1" s="1"/>
  <c r="J5" i="1" s="1"/>
  <c r="L5" i="1" s="1"/>
  <c r="P4" i="1"/>
  <c r="N4" i="1"/>
  <c r="C4" i="1"/>
  <c r="D4" i="1"/>
  <c r="E58" i="7" l="1"/>
  <c r="B59" i="7" s="1"/>
  <c r="B58" i="7"/>
  <c r="H57" i="7"/>
  <c r="W16" i="4"/>
  <c r="T16" i="4"/>
  <c r="X16" i="4" s="1"/>
  <c r="S17" i="4" s="1"/>
  <c r="U16" i="4"/>
  <c r="V16" i="4" s="1"/>
  <c r="T8" i="4"/>
  <c r="X8" i="4" s="1"/>
  <c r="S9" i="4" s="1"/>
  <c r="U8" i="4"/>
  <c r="V8" i="4" s="1"/>
  <c r="W8" i="4"/>
  <c r="I27" i="4"/>
  <c r="B12" i="4"/>
  <c r="F11" i="4"/>
  <c r="D5" i="4"/>
  <c r="C5" i="4"/>
  <c r="P4" i="4"/>
  <c r="K4" i="4"/>
  <c r="M4" i="4" s="1"/>
  <c r="O4" i="4" s="1"/>
  <c r="M6" i="3"/>
  <c r="O6" i="3" s="1"/>
  <c r="J7" i="3" s="1"/>
  <c r="L7" i="3" s="1"/>
  <c r="N6" i="3"/>
  <c r="F4" i="3"/>
  <c r="B5" i="3"/>
  <c r="I5" i="1"/>
  <c r="K5" i="1" s="1"/>
  <c r="N5" i="1" s="1"/>
  <c r="E4" i="1"/>
  <c r="B5" i="1" s="1"/>
  <c r="D5" i="1" s="1"/>
  <c r="F58" i="7" l="1"/>
  <c r="G58" i="7"/>
  <c r="H58" i="7"/>
  <c r="T17" i="4"/>
  <c r="X17" i="4" s="1"/>
  <c r="S18" i="4" s="1"/>
  <c r="W17" i="4"/>
  <c r="U17" i="4"/>
  <c r="V17" i="4" s="1"/>
  <c r="T9" i="4"/>
  <c r="X9" i="4" s="1"/>
  <c r="S10" i="4" s="1"/>
  <c r="U9" i="4"/>
  <c r="V9" i="4" s="1"/>
  <c r="W9" i="4"/>
  <c r="K27" i="4"/>
  <c r="P27" i="4"/>
  <c r="M27" i="4"/>
  <c r="O27" i="4" s="1"/>
  <c r="J28" i="4" s="1"/>
  <c r="L28" i="4" s="1"/>
  <c r="C12" i="4"/>
  <c r="E12" i="4" s="1"/>
  <c r="D12" i="4"/>
  <c r="E5" i="4"/>
  <c r="N4" i="4"/>
  <c r="J5" i="4" s="1"/>
  <c r="L5" i="4" s="1"/>
  <c r="I5" i="4"/>
  <c r="I7" i="3"/>
  <c r="D5" i="3"/>
  <c r="C5" i="3"/>
  <c r="E5" i="3" s="1"/>
  <c r="B6" i="3" s="1"/>
  <c r="F4" i="1"/>
  <c r="C5" i="1"/>
  <c r="P5" i="1"/>
  <c r="M5" i="1"/>
  <c r="O5" i="1" s="1"/>
  <c r="J6" i="1" s="1"/>
  <c r="L6" i="1" s="1"/>
  <c r="E5" i="1"/>
  <c r="B6" i="1" s="1"/>
  <c r="C59" i="7" l="1"/>
  <c r="I58" i="7"/>
  <c r="D59" i="7"/>
  <c r="J58" i="7"/>
  <c r="T18" i="4"/>
  <c r="U18" i="4"/>
  <c r="V18" i="4" s="1"/>
  <c r="W18" i="4"/>
  <c r="X18" i="4"/>
  <c r="S19" i="4" s="1"/>
  <c r="T10" i="4"/>
  <c r="U10" i="4"/>
  <c r="V10" i="4" s="1"/>
  <c r="W10" i="4"/>
  <c r="N27" i="4"/>
  <c r="I28" i="4" s="1"/>
  <c r="B13" i="4"/>
  <c r="F12" i="4"/>
  <c r="B6" i="4"/>
  <c r="F5" i="4"/>
  <c r="K5" i="4"/>
  <c r="M5" i="4" s="1"/>
  <c r="O5" i="4" s="1"/>
  <c r="P5" i="4"/>
  <c r="K7" i="3"/>
  <c r="P7" i="3"/>
  <c r="N7" i="3"/>
  <c r="M7" i="3"/>
  <c r="O7" i="3" s="1"/>
  <c r="J8" i="3" s="1"/>
  <c r="L8" i="3" s="1"/>
  <c r="F5" i="3"/>
  <c r="C6" i="3"/>
  <c r="D6" i="3"/>
  <c r="I6" i="1"/>
  <c r="F5" i="1"/>
  <c r="D6" i="1"/>
  <c r="C6" i="1"/>
  <c r="F59" i="7" l="1"/>
  <c r="C60" i="7" s="1"/>
  <c r="E59" i="7"/>
  <c r="G59" i="7"/>
  <c r="D60" i="7" s="1"/>
  <c r="T19" i="4"/>
  <c r="U19" i="4"/>
  <c r="V19" i="4" s="1"/>
  <c r="X19" i="4" s="1"/>
  <c r="S20" i="4" s="1"/>
  <c r="W19" i="4"/>
  <c r="X10" i="4"/>
  <c r="S11" i="4" s="1"/>
  <c r="P28" i="4"/>
  <c r="K28" i="4"/>
  <c r="M28" i="4" s="1"/>
  <c r="O28" i="4" s="1"/>
  <c r="J29" i="4" s="1"/>
  <c r="L29" i="4" s="1"/>
  <c r="D13" i="4"/>
  <c r="C13" i="4"/>
  <c r="E13" i="4" s="1"/>
  <c r="C6" i="4"/>
  <c r="D6" i="4"/>
  <c r="N5" i="4"/>
  <c r="J6" i="4" s="1"/>
  <c r="L6" i="4" s="1"/>
  <c r="I8" i="3"/>
  <c r="E6" i="3"/>
  <c r="E6" i="1"/>
  <c r="B7" i="1" s="1"/>
  <c r="K6" i="1"/>
  <c r="P6" i="1"/>
  <c r="E60" i="7" l="1"/>
  <c r="B61" i="7" s="1"/>
  <c r="J59" i="7"/>
  <c r="I59" i="7"/>
  <c r="B60" i="7"/>
  <c r="H59" i="7"/>
  <c r="T20" i="4"/>
  <c r="U20" i="4"/>
  <c r="V20" i="4" s="1"/>
  <c r="W20" i="4"/>
  <c r="T11" i="4"/>
  <c r="X11" i="4" s="1"/>
  <c r="S12" i="4" s="1"/>
  <c r="U11" i="4"/>
  <c r="V11" i="4" s="1"/>
  <c r="W11" i="4"/>
  <c r="N28" i="4"/>
  <c r="I29" i="4" s="1"/>
  <c r="I6" i="4"/>
  <c r="P6" i="4" s="1"/>
  <c r="B14" i="4"/>
  <c r="F13" i="4"/>
  <c r="E6" i="4"/>
  <c r="K8" i="3"/>
  <c r="N8" i="3" s="1"/>
  <c r="P8" i="3"/>
  <c r="B7" i="3"/>
  <c r="F6" i="3"/>
  <c r="F6" i="1"/>
  <c r="N6" i="1"/>
  <c r="M6" i="1"/>
  <c r="O6" i="1" s="1"/>
  <c r="J7" i="1" s="1"/>
  <c r="L7" i="1" s="1"/>
  <c r="D7" i="1"/>
  <c r="C7" i="1"/>
  <c r="F60" i="7" l="1"/>
  <c r="G60" i="7"/>
  <c r="H60" i="7"/>
  <c r="X20" i="4"/>
  <c r="S21" i="4" s="1"/>
  <c r="U12" i="4"/>
  <c r="V12" i="4" s="1"/>
  <c r="W12" i="4"/>
  <c r="T12" i="4"/>
  <c r="X12" i="4" s="1"/>
  <c r="K29" i="4"/>
  <c r="P29" i="4"/>
  <c r="K6" i="4"/>
  <c r="N6" i="4" s="1"/>
  <c r="E14" i="4"/>
  <c r="B15" i="4" s="1"/>
  <c r="C14" i="4"/>
  <c r="D14" i="4"/>
  <c r="B7" i="4"/>
  <c r="F6" i="4"/>
  <c r="M8" i="3"/>
  <c r="O8" i="3" s="1"/>
  <c r="J9" i="3" s="1"/>
  <c r="L9" i="3" s="1"/>
  <c r="C7" i="3"/>
  <c r="D7" i="3"/>
  <c r="I7" i="1"/>
  <c r="E7" i="1"/>
  <c r="D61" i="7" l="1"/>
  <c r="J60" i="7"/>
  <c r="C61" i="7"/>
  <c r="I60" i="7"/>
  <c r="T21" i="4"/>
  <c r="U21" i="4"/>
  <c r="V21" i="4" s="1"/>
  <c r="W21" i="4"/>
  <c r="X21" i="4"/>
  <c r="S22" i="4" s="1"/>
  <c r="M29" i="4"/>
  <c r="O29" i="4" s="1"/>
  <c r="J30" i="4" s="1"/>
  <c r="L30" i="4" s="1"/>
  <c r="N29" i="4"/>
  <c r="M6" i="4"/>
  <c r="O6" i="4" s="1"/>
  <c r="F14" i="4"/>
  <c r="D15" i="4"/>
  <c r="E15" i="4" s="1"/>
  <c r="C15" i="4"/>
  <c r="C7" i="4"/>
  <c r="E7" i="4" s="1"/>
  <c r="D7" i="4"/>
  <c r="I9" i="3"/>
  <c r="E7" i="3"/>
  <c r="P7" i="1"/>
  <c r="K7" i="1"/>
  <c r="M7" i="1" s="1"/>
  <c r="O7" i="1" s="1"/>
  <c r="J8" i="1" s="1"/>
  <c r="L8" i="1" s="1"/>
  <c r="B8" i="1"/>
  <c r="F7" i="1"/>
  <c r="F61" i="7" l="1"/>
  <c r="C62" i="7" s="1"/>
  <c r="E61" i="7"/>
  <c r="I61" i="7"/>
  <c r="G61" i="7"/>
  <c r="D62" i="7" s="1"/>
  <c r="U22" i="4"/>
  <c r="V22" i="4" s="1"/>
  <c r="W22" i="4"/>
  <c r="T22" i="4"/>
  <c r="X22" i="4" s="1"/>
  <c r="S23" i="4" s="1"/>
  <c r="I30" i="4"/>
  <c r="I7" i="4"/>
  <c r="J7" i="4"/>
  <c r="L7" i="4" s="1"/>
  <c r="B16" i="4"/>
  <c r="F15" i="4"/>
  <c r="B8" i="4"/>
  <c r="F7" i="4"/>
  <c r="K9" i="3"/>
  <c r="P9" i="3"/>
  <c r="B8" i="3"/>
  <c r="F7" i="3"/>
  <c r="N7" i="1"/>
  <c r="I8" i="1" s="1"/>
  <c r="C8" i="1"/>
  <c r="D8" i="1"/>
  <c r="B62" i="7" l="1"/>
  <c r="H61" i="7"/>
  <c r="J61" i="7"/>
  <c r="E62" i="7"/>
  <c r="B63" i="7" s="1"/>
  <c r="W23" i="4"/>
  <c r="T23" i="4"/>
  <c r="X23" i="4" s="1"/>
  <c r="S24" i="4" s="1"/>
  <c r="U23" i="4"/>
  <c r="V23" i="4" s="1"/>
  <c r="P30" i="4"/>
  <c r="K30" i="4"/>
  <c r="K7" i="4"/>
  <c r="N7" i="4" s="1"/>
  <c r="P7" i="4"/>
  <c r="C16" i="4"/>
  <c r="E16" i="4" s="1"/>
  <c r="D16" i="4"/>
  <c r="C8" i="4"/>
  <c r="E8" i="4" s="1"/>
  <c r="B9" i="4" s="1"/>
  <c r="D8" i="4"/>
  <c r="M9" i="3"/>
  <c r="O9" i="3" s="1"/>
  <c r="J10" i="3" s="1"/>
  <c r="L10" i="3" s="1"/>
  <c r="N9" i="3"/>
  <c r="D8" i="3"/>
  <c r="C8" i="3"/>
  <c r="K8" i="1"/>
  <c r="M8" i="1" s="1"/>
  <c r="O8" i="1" s="1"/>
  <c r="J9" i="1" s="1"/>
  <c r="L9" i="1" s="1"/>
  <c r="P8" i="1"/>
  <c r="E8" i="1"/>
  <c r="B9" i="1" s="1"/>
  <c r="C9" i="1" s="1"/>
  <c r="G62" i="7" l="1"/>
  <c r="H62" i="7"/>
  <c r="F62" i="7"/>
  <c r="W24" i="4"/>
  <c r="T24" i="4"/>
  <c r="X24" i="4" s="1"/>
  <c r="S25" i="4" s="1"/>
  <c r="U24" i="4"/>
  <c r="V24" i="4" s="1"/>
  <c r="M30" i="4"/>
  <c r="O30" i="4" s="1"/>
  <c r="J31" i="4" s="1"/>
  <c r="L31" i="4" s="1"/>
  <c r="N30" i="4"/>
  <c r="I31" i="4" s="1"/>
  <c r="M7" i="4"/>
  <c r="O7" i="4" s="1"/>
  <c r="I8" i="4" s="1"/>
  <c r="B17" i="4"/>
  <c r="F16" i="4"/>
  <c r="C9" i="4"/>
  <c r="E9" i="4" s="1"/>
  <c r="F9" i="4" s="1"/>
  <c r="D9" i="4"/>
  <c r="F8" i="4"/>
  <c r="I10" i="3"/>
  <c r="E8" i="3"/>
  <c r="N8" i="1"/>
  <c r="I9" i="1" s="1"/>
  <c r="D9" i="1"/>
  <c r="E9" i="1" s="1"/>
  <c r="F9" i="1" s="1"/>
  <c r="F8" i="1"/>
  <c r="C63" i="7" l="1"/>
  <c r="I62" i="7"/>
  <c r="D63" i="7"/>
  <c r="J62" i="7"/>
  <c r="T25" i="4"/>
  <c r="X25" i="4" s="1"/>
  <c r="W25" i="4"/>
  <c r="U25" i="4"/>
  <c r="V25" i="4" s="1"/>
  <c r="K31" i="4"/>
  <c r="M31" i="4" s="1"/>
  <c r="O31" i="4" s="1"/>
  <c r="P31" i="4"/>
  <c r="K8" i="4"/>
  <c r="P8" i="4"/>
  <c r="J8" i="4"/>
  <c r="L8" i="4" s="1"/>
  <c r="D17" i="4"/>
  <c r="C17" i="4"/>
  <c r="E17" i="4" s="1"/>
  <c r="P10" i="3"/>
  <c r="K10" i="3"/>
  <c r="N10" i="3" s="1"/>
  <c r="M10" i="3"/>
  <c r="O10" i="3" s="1"/>
  <c r="J11" i="3" s="1"/>
  <c r="L11" i="3" s="1"/>
  <c r="B9" i="3"/>
  <c r="F8" i="3"/>
  <c r="K9" i="1"/>
  <c r="M9" i="1" s="1"/>
  <c r="O9" i="1" s="1"/>
  <c r="J10" i="1" s="1"/>
  <c r="L10" i="1" s="1"/>
  <c r="P9" i="1"/>
  <c r="J63" i="7" l="1"/>
  <c r="F63" i="7"/>
  <c r="C64" i="7" s="1"/>
  <c r="E63" i="7"/>
  <c r="G63" i="7"/>
  <c r="D64" i="7" s="1"/>
  <c r="N31" i="4"/>
  <c r="J32" i="4" s="1"/>
  <c r="L32" i="4" s="1"/>
  <c r="M8" i="4"/>
  <c r="O8" i="4" s="1"/>
  <c r="I9" i="4" s="1"/>
  <c r="N8" i="4"/>
  <c r="B18" i="4"/>
  <c r="F17" i="4"/>
  <c r="I11" i="3"/>
  <c r="C9" i="3"/>
  <c r="D9" i="3"/>
  <c r="N9" i="1"/>
  <c r="I10" i="1" s="1"/>
  <c r="E64" i="7" l="1"/>
  <c r="B65" i="7" s="1"/>
  <c r="I63" i="7"/>
  <c r="B64" i="7"/>
  <c r="H63" i="7"/>
  <c r="I32" i="4"/>
  <c r="K9" i="4"/>
  <c r="J9" i="4"/>
  <c r="L9" i="4" s="1"/>
  <c r="C18" i="4"/>
  <c r="E18" i="4" s="1"/>
  <c r="D18" i="4"/>
  <c r="K11" i="3"/>
  <c r="P11" i="3"/>
  <c r="E9" i="3"/>
  <c r="K10" i="1"/>
  <c r="N10" i="1" s="1"/>
  <c r="P10" i="1"/>
  <c r="G64" i="7" l="1"/>
  <c r="F64" i="7"/>
  <c r="H64" i="7"/>
  <c r="P32" i="4"/>
  <c r="K32" i="4"/>
  <c r="N9" i="4"/>
  <c r="P9" i="4"/>
  <c r="M9" i="4"/>
  <c r="O9" i="4" s="1"/>
  <c r="J10" i="4" s="1"/>
  <c r="L10" i="4" s="1"/>
  <c r="B19" i="4"/>
  <c r="F18" i="4"/>
  <c r="M11" i="3"/>
  <c r="O11" i="3" s="1"/>
  <c r="J12" i="3" s="1"/>
  <c r="L12" i="3" s="1"/>
  <c r="N11" i="3"/>
  <c r="B10" i="3"/>
  <c r="F9" i="3"/>
  <c r="M10" i="1"/>
  <c r="O10" i="1" s="1"/>
  <c r="J11" i="1" s="1"/>
  <c r="L11" i="1" s="1"/>
  <c r="C65" i="7" l="1"/>
  <c r="I64" i="7"/>
  <c r="D65" i="7"/>
  <c r="J64" i="7"/>
  <c r="M32" i="4"/>
  <c r="O32" i="4" s="1"/>
  <c r="J33" i="4" s="1"/>
  <c r="L33" i="4" s="1"/>
  <c r="N32" i="4"/>
  <c r="I10" i="4"/>
  <c r="D19" i="4"/>
  <c r="C19" i="4"/>
  <c r="E19" i="4" s="1"/>
  <c r="I12" i="3"/>
  <c r="D10" i="3"/>
  <c r="C10" i="3"/>
  <c r="I11" i="1"/>
  <c r="P11" i="1" s="1"/>
  <c r="E65" i="7" l="1"/>
  <c r="G65" i="7"/>
  <c r="D66" i="7" s="1"/>
  <c r="J65" i="7"/>
  <c r="F65" i="7"/>
  <c r="C66" i="7" s="1"/>
  <c r="I33" i="4"/>
  <c r="P10" i="4"/>
  <c r="K10" i="4"/>
  <c r="M10" i="4" s="1"/>
  <c r="O10" i="4" s="1"/>
  <c r="B20" i="4"/>
  <c r="F19" i="4"/>
  <c r="K12" i="3"/>
  <c r="N12" i="3" s="1"/>
  <c r="P12" i="3"/>
  <c r="M12" i="3"/>
  <c r="O12" i="3" s="1"/>
  <c r="E10" i="3"/>
  <c r="F10" i="3" s="1"/>
  <c r="K11" i="1"/>
  <c r="M11" i="1" s="1"/>
  <c r="O11" i="1" s="1"/>
  <c r="J12" i="1" s="1"/>
  <c r="L12" i="1" s="1"/>
  <c r="E66" i="7" l="1"/>
  <c r="B67" i="7" s="1"/>
  <c r="B66" i="7"/>
  <c r="H65" i="7"/>
  <c r="I65" i="7"/>
  <c r="K33" i="4"/>
  <c r="P33" i="4"/>
  <c r="N10" i="4"/>
  <c r="J11" i="4" s="1"/>
  <c r="L11" i="4" s="1"/>
  <c r="C20" i="4"/>
  <c r="E20" i="4" s="1"/>
  <c r="D20" i="4"/>
  <c r="J13" i="3"/>
  <c r="L13" i="3" s="1"/>
  <c r="I13" i="3"/>
  <c r="N11" i="1"/>
  <c r="I12" i="1" s="1"/>
  <c r="G66" i="7" l="1"/>
  <c r="H66" i="7"/>
  <c r="F66" i="7"/>
  <c r="N33" i="4"/>
  <c r="M33" i="4"/>
  <c r="O33" i="4" s="1"/>
  <c r="J34" i="4" s="1"/>
  <c r="L34" i="4" s="1"/>
  <c r="I11" i="4"/>
  <c r="B21" i="4"/>
  <c r="F20" i="4"/>
  <c r="K13" i="3"/>
  <c r="P13" i="3"/>
  <c r="M12" i="1"/>
  <c r="O12" i="1" s="1"/>
  <c r="J13" i="1" s="1"/>
  <c r="L13" i="1" s="1"/>
  <c r="P12" i="1"/>
  <c r="K12" i="1"/>
  <c r="N12" i="1"/>
  <c r="C67" i="7" l="1"/>
  <c r="I66" i="7"/>
  <c r="D67" i="7"/>
  <c r="J66" i="7"/>
  <c r="I34" i="4"/>
  <c r="K11" i="4"/>
  <c r="P11" i="4"/>
  <c r="D21" i="4"/>
  <c r="C21" i="4"/>
  <c r="E21" i="4" s="1"/>
  <c r="N13" i="3"/>
  <c r="M13" i="3"/>
  <c r="O13" i="3" s="1"/>
  <c r="J14" i="3" s="1"/>
  <c r="L14" i="3" s="1"/>
  <c r="I13" i="1"/>
  <c r="K13" i="1"/>
  <c r="P13" i="1"/>
  <c r="N13" i="1"/>
  <c r="M13" i="1"/>
  <c r="O13" i="1" s="1"/>
  <c r="J14" i="1" s="1"/>
  <c r="L14" i="1" s="1"/>
  <c r="F67" i="7" l="1"/>
  <c r="C68" i="7" s="1"/>
  <c r="E67" i="7"/>
  <c r="I67" i="7"/>
  <c r="G67" i="7"/>
  <c r="D68" i="7" s="1"/>
  <c r="P34" i="4"/>
  <c r="K34" i="4"/>
  <c r="N34" i="4" s="1"/>
  <c r="M11" i="4"/>
  <c r="O11" i="4" s="1"/>
  <c r="J12" i="4" s="1"/>
  <c r="L12" i="4" s="1"/>
  <c r="N11" i="4"/>
  <c r="B22" i="4"/>
  <c r="F21" i="4"/>
  <c r="I14" i="3"/>
  <c r="I14" i="1"/>
  <c r="J67" i="7" l="1"/>
  <c r="B68" i="7"/>
  <c r="H67" i="7"/>
  <c r="E68" i="7"/>
  <c r="B69" i="7" s="1"/>
  <c r="M34" i="4"/>
  <c r="O34" i="4" s="1"/>
  <c r="I12" i="4"/>
  <c r="C22" i="4"/>
  <c r="E22" i="4" s="1"/>
  <c r="D22" i="4"/>
  <c r="K14" i="3"/>
  <c r="P14" i="3"/>
  <c r="K14" i="1"/>
  <c r="P14" i="1"/>
  <c r="N14" i="1"/>
  <c r="M14" i="1"/>
  <c r="O14" i="1" s="1"/>
  <c r="J15" i="1" s="1"/>
  <c r="L15" i="1" s="1"/>
  <c r="F68" i="7" l="1"/>
  <c r="G68" i="7"/>
  <c r="H68" i="7"/>
  <c r="K12" i="4"/>
  <c r="N12" i="4" s="1"/>
  <c r="P12" i="4"/>
  <c r="B23" i="4"/>
  <c r="F22" i="4"/>
  <c r="M14" i="3"/>
  <c r="O14" i="3" s="1"/>
  <c r="J15" i="3" s="1"/>
  <c r="L15" i="3" s="1"/>
  <c r="N14" i="3"/>
  <c r="I15" i="1"/>
  <c r="D69" i="7" l="1"/>
  <c r="J68" i="7"/>
  <c r="C69" i="7"/>
  <c r="I68" i="7"/>
  <c r="M12" i="4"/>
  <c r="O12" i="4" s="1"/>
  <c r="I13" i="4" s="1"/>
  <c r="D23" i="4"/>
  <c r="C23" i="4"/>
  <c r="E23" i="4" s="1"/>
  <c r="F23" i="4" s="1"/>
  <c r="I15" i="3"/>
  <c r="K15" i="1"/>
  <c r="M15" i="1" s="1"/>
  <c r="O15" i="1" s="1"/>
  <c r="J16" i="1" s="1"/>
  <c r="L16" i="1" s="1"/>
  <c r="P15" i="1"/>
  <c r="E69" i="7" l="1"/>
  <c r="H69" i="7" s="1"/>
  <c r="G69" i="7"/>
  <c r="J69" i="7" s="1"/>
  <c r="F69" i="7"/>
  <c r="I69" i="7" s="1"/>
  <c r="K13" i="4"/>
  <c r="N13" i="4" s="1"/>
  <c r="J13" i="4"/>
  <c r="L13" i="4" s="1"/>
  <c r="K15" i="3"/>
  <c r="N15" i="3" s="1"/>
  <c r="P15" i="3"/>
  <c r="N15" i="1"/>
  <c r="I16" i="1"/>
  <c r="M13" i="4" l="1"/>
  <c r="O13" i="4" s="1"/>
  <c r="J14" i="4" s="1"/>
  <c r="L14" i="4" s="1"/>
  <c r="P13" i="4"/>
  <c r="M15" i="3"/>
  <c r="O15" i="3" s="1"/>
  <c r="J16" i="3" s="1"/>
  <c r="L16" i="3" s="1"/>
  <c r="K16" i="1"/>
  <c r="P16" i="1"/>
  <c r="N16" i="1"/>
  <c r="M16" i="1"/>
  <c r="O16" i="1" s="1"/>
  <c r="J17" i="1" s="1"/>
  <c r="L17" i="1" s="1"/>
  <c r="I14" i="4" l="1"/>
  <c r="I16" i="3"/>
  <c r="I17" i="1"/>
  <c r="K14" i="4" l="1"/>
  <c r="N14" i="4"/>
  <c r="P14" i="4"/>
  <c r="M14" i="4"/>
  <c r="O14" i="4" s="1"/>
  <c r="J15" i="4" s="1"/>
  <c r="L15" i="4" s="1"/>
  <c r="K16" i="3"/>
  <c r="M16" i="3" s="1"/>
  <c r="O16" i="3" s="1"/>
  <c r="J17" i="3" s="1"/>
  <c r="L17" i="3" s="1"/>
  <c r="P16" i="3"/>
  <c r="K17" i="1"/>
  <c r="N17" i="1" s="1"/>
  <c r="P17" i="1"/>
  <c r="M17" i="1"/>
  <c r="O17" i="1" s="1"/>
  <c r="J18" i="1" s="1"/>
  <c r="L18" i="1" s="1"/>
  <c r="I15" i="4" l="1"/>
  <c r="I17" i="3"/>
  <c r="N16" i="3"/>
  <c r="I18" i="1"/>
  <c r="P15" i="4" l="1"/>
  <c r="K15" i="4"/>
  <c r="K17" i="3"/>
  <c r="M17" i="3" s="1"/>
  <c r="O17" i="3" s="1"/>
  <c r="J18" i="3" s="1"/>
  <c r="L18" i="3" s="1"/>
  <c r="P17" i="3"/>
  <c r="K18" i="1"/>
  <c r="N18" i="1" s="1"/>
  <c r="P18" i="1"/>
  <c r="M15" i="4" l="1"/>
  <c r="O15" i="4" s="1"/>
  <c r="J16" i="4" s="1"/>
  <c r="L16" i="4" s="1"/>
  <c r="N15" i="4"/>
  <c r="I18" i="3"/>
  <c r="N17" i="3"/>
  <c r="M18" i="1"/>
  <c r="O18" i="1" s="1"/>
  <c r="J19" i="1" s="1"/>
  <c r="L19" i="1" s="1"/>
  <c r="I16" i="4" l="1"/>
  <c r="K18" i="3"/>
  <c r="N18" i="3" s="1"/>
  <c r="P18" i="3"/>
  <c r="I19" i="1"/>
  <c r="K16" i="4" l="1"/>
  <c r="M16" i="4" s="1"/>
  <c r="O16" i="4" s="1"/>
  <c r="J17" i="4" s="1"/>
  <c r="L17" i="4" s="1"/>
  <c r="P16" i="4"/>
  <c r="N16" i="4"/>
  <c r="M18" i="3"/>
  <c r="O18" i="3" s="1"/>
  <c r="J19" i="3" s="1"/>
  <c r="L19" i="3" s="1"/>
  <c r="K19" i="1"/>
  <c r="P19" i="1"/>
  <c r="I17" i="4" l="1"/>
  <c r="I19" i="3"/>
  <c r="M19" i="1"/>
  <c r="O19" i="1" s="1"/>
  <c r="J20" i="1" s="1"/>
  <c r="L20" i="1" s="1"/>
  <c r="N19" i="1"/>
  <c r="K17" i="4" l="1"/>
  <c r="M17" i="4" s="1"/>
  <c r="O17" i="4" s="1"/>
  <c r="P17" i="4"/>
  <c r="K19" i="3"/>
  <c r="N19" i="3" s="1"/>
  <c r="P19" i="3"/>
  <c r="I20" i="1"/>
  <c r="K20" i="1" s="1"/>
  <c r="J18" i="4" l="1"/>
  <c r="L18" i="4" s="1"/>
  <c r="I18" i="4"/>
  <c r="P18" i="4" s="1"/>
  <c r="N17" i="4"/>
  <c r="M19" i="3"/>
  <c r="O19" i="3" s="1"/>
  <c r="J20" i="3" s="1"/>
  <c r="L20" i="3" s="1"/>
  <c r="P20" i="1"/>
  <c r="M20" i="1"/>
  <c r="O20" i="1" s="1"/>
  <c r="J21" i="1" s="1"/>
  <c r="L21" i="1" s="1"/>
  <c r="N20" i="1"/>
  <c r="K18" i="4" l="1"/>
  <c r="N18" i="4" s="1"/>
  <c r="I20" i="3"/>
  <c r="I21" i="1"/>
  <c r="M18" i="4" l="1"/>
  <c r="O18" i="4" s="1"/>
  <c r="J19" i="4" s="1"/>
  <c r="L19" i="4" s="1"/>
  <c r="K20" i="3"/>
  <c r="N20" i="3" s="1"/>
  <c r="P20" i="3"/>
  <c r="K21" i="1"/>
  <c r="P21" i="1"/>
  <c r="I19" i="4" l="1"/>
  <c r="K19" i="4" s="1"/>
  <c r="M19" i="4"/>
  <c r="O19" i="4" s="1"/>
  <c r="J20" i="4" s="1"/>
  <c r="L20" i="4" s="1"/>
  <c r="N19" i="4"/>
  <c r="M20" i="3"/>
  <c r="O20" i="3" s="1"/>
  <c r="J21" i="3" s="1"/>
  <c r="L21" i="3" s="1"/>
  <c r="N21" i="1"/>
  <c r="M21" i="1"/>
  <c r="O21" i="1" s="1"/>
  <c r="J22" i="1" s="1"/>
  <c r="L22" i="1" s="1"/>
  <c r="P19" i="4" l="1"/>
  <c r="I20" i="4"/>
  <c r="K20" i="4" s="1"/>
  <c r="N20" i="4" s="1"/>
  <c r="I21" i="3"/>
  <c r="I22" i="1"/>
  <c r="P20" i="4" l="1"/>
  <c r="M20" i="4"/>
  <c r="O20" i="4" s="1"/>
  <c r="J21" i="4" s="1"/>
  <c r="L21" i="4" s="1"/>
  <c r="K21" i="3"/>
  <c r="N21" i="3" s="1"/>
  <c r="P21" i="3"/>
  <c r="P22" i="1"/>
  <c r="K22" i="1"/>
  <c r="N22" i="1" s="1"/>
  <c r="I21" i="4" l="1"/>
  <c r="M21" i="3"/>
  <c r="O21" i="3" s="1"/>
  <c r="J22" i="3" s="1"/>
  <c r="L22" i="3" s="1"/>
  <c r="M22" i="1"/>
  <c r="O22" i="1" s="1"/>
  <c r="J23" i="1" s="1"/>
  <c r="L23" i="1" s="1"/>
  <c r="K21" i="4" l="1"/>
  <c r="P21" i="4"/>
  <c r="I22" i="3"/>
  <c r="I23" i="1"/>
  <c r="N21" i="4" l="1"/>
  <c r="M21" i="4"/>
  <c r="O21" i="4" s="1"/>
  <c r="J22" i="4" s="1"/>
  <c r="L22" i="4" s="1"/>
  <c r="K22" i="3"/>
  <c r="P22" i="3"/>
  <c r="K23" i="1"/>
  <c r="P23" i="1"/>
  <c r="I22" i="4" l="1"/>
  <c r="M22" i="3"/>
  <c r="O22" i="3" s="1"/>
  <c r="J23" i="3" s="1"/>
  <c r="L23" i="3" s="1"/>
  <c r="N22" i="3"/>
  <c r="M23" i="1"/>
  <c r="O23" i="1" s="1"/>
  <c r="J24" i="1" s="1"/>
  <c r="L24" i="1" s="1"/>
  <c r="N23" i="1"/>
  <c r="K22" i="4" l="1"/>
  <c r="P22" i="4"/>
  <c r="I23" i="3"/>
  <c r="I24" i="1"/>
  <c r="M22" i="4" l="1"/>
  <c r="O22" i="4" s="1"/>
  <c r="J23" i="4" s="1"/>
  <c r="L23" i="4" s="1"/>
  <c r="N22" i="4"/>
  <c r="K23" i="3"/>
  <c r="N23" i="3" s="1"/>
  <c r="P23" i="3"/>
  <c r="P24" i="1"/>
  <c r="K24" i="1"/>
  <c r="N24" i="1" s="1"/>
  <c r="I23" i="4" l="1"/>
  <c r="M23" i="3"/>
  <c r="O23" i="3" s="1"/>
  <c r="J24" i="3" s="1"/>
  <c r="L24" i="3" s="1"/>
  <c r="M24" i="1"/>
  <c r="O24" i="1" s="1"/>
  <c r="P23" i="4" l="1"/>
  <c r="K23" i="4"/>
  <c r="N23" i="4" s="1"/>
  <c r="I24" i="3"/>
  <c r="M23" i="4" l="1"/>
  <c r="O23" i="4" s="1"/>
  <c r="J24" i="4" s="1"/>
  <c r="L24" i="4" s="1"/>
  <c r="K24" i="3"/>
  <c r="M24" i="3" s="1"/>
  <c r="O24" i="3" s="1"/>
  <c r="P24" i="3"/>
  <c r="I24" i="4" l="1"/>
  <c r="K24" i="4" s="1"/>
  <c r="P24" i="4"/>
  <c r="N24" i="3"/>
  <c r="N24" i="4" l="1"/>
  <c r="M24" i="4"/>
  <c r="O2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<sst xmlns="http://schemas.openxmlformats.org/spreadsheetml/2006/main" count="305" uniqueCount="107">
  <si>
    <t>Contador</t>
  </si>
  <si>
    <t>xi</t>
  </si>
  <si>
    <t>f(xi)</t>
  </si>
  <si>
    <t>f'(xi)</t>
  </si>
  <si>
    <t>xi+1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</si>
  <si>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</si>
  <si>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</si>
  <si>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</si>
  <si>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</si>
  <si>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</si>
  <si>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</si>
  <si>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</si>
  <si>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</si>
  <si>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</si>
  <si>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Condicion de parada</t>
  </si>
  <si>
    <t>CONTADOR</t>
  </si>
  <si>
    <t>x</t>
  </si>
  <si>
    <t>a</t>
  </si>
  <si>
    <t>b</t>
  </si>
  <si>
    <t>f(a)</t>
  </si>
  <si>
    <t>f(b)</t>
  </si>
  <si>
    <t>c</t>
  </si>
  <si>
    <t>f(c) o f(x)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</si>
  <si>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</si>
  <si>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</si>
  <si>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</si>
  <si>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</si>
  <si>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</si>
  <si>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</si>
  <si>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</si>
  <si>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</si>
  <si>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</si>
  <si>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</si>
  <si>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</si>
  <si>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</si>
  <si>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</si>
  <si>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</si>
  <si>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</si>
  <si>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</si>
  <si>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</si>
  <si>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</si>
  <si>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</si>
  <si>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</si>
  <si>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</si>
  <si>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METODO DE NEWTON RAPSON</t>
  </si>
  <si>
    <t>METODO DE FALSA POSICION</t>
  </si>
  <si>
    <t>METODO GRAFICO</t>
  </si>
  <si>
    <t>x30</t>
  </si>
  <si>
    <t>x31</t>
  </si>
  <si>
    <t>f'(xi)^2</t>
  </si>
  <si>
    <t>f''(xi)</t>
  </si>
  <si>
    <t>METODO DE NEWTON RAPSON MODIFICADO</t>
  </si>
  <si>
    <t>y</t>
  </si>
  <si>
    <t>z</t>
  </si>
  <si>
    <t>Determinante de la Matriz</t>
  </si>
  <si>
    <t>Determinante x</t>
  </si>
  <si>
    <t>X</t>
  </si>
  <si>
    <t xml:space="preserve">Comprobacion </t>
  </si>
  <si>
    <t>Y</t>
  </si>
  <si>
    <t>=</t>
  </si>
  <si>
    <t>Z</t>
  </si>
  <si>
    <t>Determinante y</t>
  </si>
  <si>
    <t xml:space="preserve">Determinante </t>
  </si>
  <si>
    <t>MATRIZ INVERSA</t>
  </si>
  <si>
    <t>REGLA DE CRAMER</t>
  </si>
  <si>
    <t>Semilla</t>
  </si>
  <si>
    <t>Gauss-Seidel</t>
  </si>
  <si>
    <t>Max Dif</t>
  </si>
  <si>
    <t>JACOBI</t>
  </si>
  <si>
    <t>x61</t>
  </si>
  <si>
    <t>x60</t>
  </si>
  <si>
    <t>x59</t>
  </si>
  <si>
    <t>x58</t>
  </si>
  <si>
    <t>x57</t>
  </si>
  <si>
    <t>x56</t>
  </si>
  <si>
    <t>x55</t>
  </si>
  <si>
    <t>x54</t>
  </si>
  <si>
    <t>x53</t>
  </si>
  <si>
    <t>x52</t>
  </si>
  <si>
    <t>x51</t>
  </si>
  <si>
    <t>x50</t>
  </si>
  <si>
    <t>x49</t>
  </si>
  <si>
    <t>x48</t>
  </si>
  <si>
    <t>x47</t>
  </si>
  <si>
    <t>x46</t>
  </si>
  <si>
    <t>x45</t>
  </si>
  <si>
    <t>x44</t>
  </si>
  <si>
    <t>x43</t>
  </si>
  <si>
    <t>x42</t>
  </si>
  <si>
    <t>x41</t>
  </si>
  <si>
    <t>x40</t>
  </si>
  <si>
    <t>x39</t>
  </si>
  <si>
    <t>x38</t>
  </si>
  <si>
    <t>x37</t>
  </si>
  <si>
    <t>x36</t>
  </si>
  <si>
    <t>x35</t>
  </si>
  <si>
    <t>x34</t>
  </si>
  <si>
    <t>x33</t>
  </si>
  <si>
    <t>x32</t>
  </si>
  <si>
    <t>Condic z</t>
  </si>
  <si>
    <t>Condic y</t>
  </si>
  <si>
    <t>Condic x</t>
  </si>
  <si>
    <t>znuevo</t>
  </si>
  <si>
    <t>ynuevo</t>
  </si>
  <si>
    <t>xnuevo</t>
  </si>
  <si>
    <t>Convergencia</t>
  </si>
  <si>
    <t>Puntos Semilla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</si>
</sst>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color theme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1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16" borderId="2" xfId="0" applyFont="1" applyFill="1" applyBorder="1"/>
    <xf numFmtId="0" fontId="3" fillId="16" borderId="3" xfId="0" applyFont="1" applyFill="1" applyBorder="1"/>
    <xf numFmtId="0" fontId="3" fillId="16" borderId="4" xfId="0" applyFont="1" applyFill="1" applyBorder="1"/>
    <xf numFmtId="0" fontId="1" fillId="17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3" fillId="16" borderId="0" xfId="0" applyFont="1" applyFill="1"/>
    <xf numFmtId="0" fontId="1" fillId="16" borderId="0" xfId="0" applyFont="1" applyFill="1"/>
    <xf numFmtId="0" fontId="1" fillId="16" borderId="3" xfId="0" applyFont="1" applyFill="1" applyBorder="1"/>
    <xf numFmtId="0" fontId="1" fillId="16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9" borderId="1" xfId="0" applyFont="1" applyFill="1" applyBorder="1"/>
    <xf numFmtId="0" fontId="1" fillId="19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8" fillId="0" borderId="0" xfId="1"/>
    <xf numFmtId="0" fontId="8" fillId="0" borderId="17" xfId="1" applyBorder="1"/>
    <xf numFmtId="0" fontId="8" fillId="0" borderId="16" xfId="1" applyBorder="1"/>
    <xf numFmtId="0" fontId="8" fillId="0" borderId="15" xfId="1" applyBorder="1"/>
    <xf numFmtId="11" fontId="8" fillId="0" borderId="14" xfId="1" applyNumberFormat="1" applyBorder="1"/>
    <xf numFmtId="0" fontId="8" fillId="0" borderId="8" xfId="1" applyBorder="1"/>
    <xf numFmtId="0" fontId="8" fillId="0" borderId="13" xfId="1" applyBorder="1"/>
    <xf numFmtId="11" fontId="8" fillId="0" borderId="23" xfId="1" applyNumberFormat="1" applyBorder="1"/>
    <xf numFmtId="0" fontId="7" fillId="23" borderId="1" xfId="1" applyFont="1" applyFill="1" applyBorder="1" applyAlignment="1">
      <alignment horizontal="center"/>
    </xf>
    <xf numFmtId="0" fontId="7" fillId="22" borderId="12" xfId="1" applyFont="1" applyFill="1" applyBorder="1" applyAlignment="1">
      <alignment horizontal="center"/>
    </xf>
    <xf numFmtId="0" fontId="7" fillId="22" borderId="21" xfId="1" applyFont="1" applyFill="1" applyBorder="1" applyAlignment="1">
      <alignment horizontal="center"/>
    </xf>
    <xf numFmtId="0" fontId="7" fillId="22" borderId="22" xfId="1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/>
    <xf numFmtId="0" fontId="10" fillId="19" borderId="5" xfId="1" applyFont="1" applyFill="1" applyBorder="1" applyAlignment="1">
      <alignment horizontal="center"/>
    </xf>
    <xf numFmtId="0" fontId="10" fillId="19" borderId="6" xfId="1" applyFont="1" applyFill="1" applyBorder="1" applyAlignment="1">
      <alignment horizontal="center"/>
    </xf>
    <xf numFmtId="0" fontId="10" fillId="19" borderId="7" xfId="1" applyFont="1" applyFill="1" applyBorder="1" applyAlignment="1">
      <alignment horizontal="center"/>
    </xf>
    <xf numFmtId="0" fontId="7" fillId="18" borderId="10" xfId="1" applyFont="1" applyFill="1" applyBorder="1"/>
    <xf numFmtId="0" fontId="7" fillId="18" borderId="9" xfId="1" applyFont="1" applyFill="1" applyBorder="1"/>
    <xf numFmtId="0" fontId="7" fillId="18" borderId="11" xfId="1" applyFont="1" applyFill="1" applyBorder="1"/>
    <xf numFmtId="0" fontId="7" fillId="18" borderId="13" xfId="1" applyFont="1" applyFill="1" applyBorder="1"/>
    <xf numFmtId="0" fontId="7" fillId="18" borderId="8" xfId="1" applyFont="1" applyFill="1" applyBorder="1"/>
    <xf numFmtId="0" fontId="7" fillId="18" borderId="14" xfId="1" applyFont="1" applyFill="1" applyBorder="1"/>
    <xf numFmtId="0" fontId="7" fillId="18" borderId="15" xfId="1" applyFont="1" applyFill="1" applyBorder="1"/>
    <xf numFmtId="0" fontId="7" fillId="18" borderId="16" xfId="1" applyFont="1" applyFill="1" applyBorder="1"/>
    <xf numFmtId="0" fontId="7" fillId="18" borderId="17" xfId="1" applyFont="1" applyFill="1" applyBorder="1"/>
    <xf numFmtId="0" fontId="10" fillId="19" borderId="1" xfId="1" applyFont="1" applyFill="1" applyBorder="1" applyAlignment="1">
      <alignment horizontal="center"/>
    </xf>
    <xf numFmtId="0" fontId="7" fillId="18" borderId="1" xfId="1" applyFont="1" applyFill="1" applyBorder="1"/>
    <xf numFmtId="0" fontId="7" fillId="18" borderId="1" xfId="1" quotePrefix="1" applyFont="1" applyFill="1" applyBorder="1"/>
    <xf numFmtId="0" fontId="8" fillId="16" borderId="18" xfId="1" applyFill="1" applyBorder="1" applyAlignment="1">
      <alignment horizontal="center"/>
    </xf>
    <xf numFmtId="0" fontId="8" fillId="16" borderId="19" xfId="1" applyFill="1" applyBorder="1" applyAlignment="1">
      <alignment horizontal="center"/>
    </xf>
    <xf numFmtId="0" fontId="7" fillId="16" borderId="19" xfId="1" applyFont="1" applyFill="1" applyBorder="1" applyAlignment="1">
      <alignment horizontal="center"/>
    </xf>
    <xf numFmtId="0" fontId="8" fillId="16" borderId="20" xfId="1" applyFill="1" applyBorder="1" applyAlignment="1">
      <alignment horizontal="center"/>
    </xf>
    <xf numFmtId="0" fontId="10" fillId="16" borderId="19" xfId="1" applyFont="1" applyFill="1" applyBorder="1" applyAlignment="1">
      <alignment horizontal="center"/>
    </xf>
    <xf numFmtId="0" fontId="8" fillId="16" borderId="18" xfId="1" applyFill="1" applyBorder="1"/>
    <xf numFmtId="0" fontId="8" fillId="16" borderId="19" xfId="1" applyFill="1" applyBorder="1"/>
    <xf numFmtId="0" fontId="8" fillId="16" borderId="20" xfId="1" applyFill="1" applyBorder="1"/>
    <xf numFmtId="0" fontId="10" fillId="16" borderId="19" xfId="1" applyFont="1" applyFill="1" applyBorder="1"/>
    <xf numFmtId="0" fontId="0" fillId="0" borderId="0" xfId="0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2">
    <cellStyle name="Normal" xfId="0" builtinId="0"/>
    <cellStyle name="Normal 2" xfId="1" xr:uid="{F473D3C9-0235-4CDE-A67B-525701403CC6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19049</xdr:colOff>
      <xdr:row>1</xdr:row>
      <xdr:rowOff>28575</xdr:rowOff>
    </xdr:from>
    <xdr:to>
      <xdr:col>25</xdr:col>
      <xdr:colOff>9524</xdr:colOff>
      <xdr:row>22</xdr:row>
      <xdr:rowOff>85724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FB01BE-7FB4-4781-919B-0460EAA6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2774" y="228600"/>
          <a:ext cx="6086475" cy="4257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1</xdr:row>
      <xdr:rowOff>9525</xdr:rowOff>
    </xdr:from>
    <xdr:to>
      <xdr:col>26</xdr:col>
      <xdr:colOff>505850</xdr:colOff>
      <xdr:row>21</xdr:row>
      <xdr:rowOff>67241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46ECCA-F8B9-44CE-9E60-F1AC38F11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209550"/>
          <a:ext cx="7344800" cy="40582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9525</xdr:colOff>
      <xdr:row>1</xdr:row>
      <xdr:rowOff>28575</xdr:rowOff>
    </xdr:from>
    <xdr:to>
      <xdr:col>35</xdr:col>
      <xdr:colOff>601115</xdr:colOff>
      <xdr:row>30</xdr:row>
      <xdr:rowOff>806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96CDEA-B646-4042-8E0D-AE9A3D2E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07525" y="228600"/>
          <a:ext cx="7449590" cy="5772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B5BB-0800-4B51-B5D4-ABD3604AD035}">
  <dimension ref="A1:S24"/>
  <sheetViews>
    <sheetView topLeftCell="E1" workbookViewId="0">
      <selection activeCell="H29" sqref="H29"/>
    </sheetView>
  </sheetViews>
  <sheetFormatPr baseColWidth="10" defaultRowHeight="15" x14ac:dyDescent="0.25"/>
  <cols>
    <col min="4" max="4" width="11.85546875" bestFit="1" customWidth="1"/>
    <col min="6" max="6" width="22.7109375" customWidth="1"/>
    <col min="16" max="16" width="23.140625" customWidth="1"/>
    <col min="17" max="17" width="12.140625" customWidth="1"/>
  </cols>
  <sheetData>
    <row r="1" spans="1:19" ht="15.75" thickBot="1" x14ac:dyDescent="0.3">
      <c r="A1" s="24" t="s">
        <v>44</v>
      </c>
      <c r="B1" s="25"/>
      <c r="C1" s="26"/>
      <c r="H1" s="24" t="s">
        <v>45</v>
      </c>
      <c r="I1" s="25"/>
      <c r="J1" s="26"/>
      <c r="R1" s="24" t="s">
        <v>46</v>
      </c>
      <c r="S1" s="26"/>
    </row>
    <row r="2" spans="1:19" ht="15.75" thickBot="1" x14ac:dyDescent="0.3">
      <c r="A2" s="2" t="s">
        <v>15</v>
      </c>
      <c r="B2" s="3" t="s">
        <v>1</v>
      </c>
      <c r="C2" s="4" t="s">
        <v>2</v>
      </c>
      <c r="D2" s="5" t="s">
        <v>3</v>
      </c>
      <c r="E2" s="6" t="s">
        <v>4</v>
      </c>
      <c r="F2" s="9" t="s">
        <v>14</v>
      </c>
      <c r="H2" s="2" t="s">
        <v>15</v>
      </c>
      <c r="I2" s="3" t="s">
        <v>17</v>
      </c>
      <c r="J2" s="3" t="s">
        <v>18</v>
      </c>
      <c r="K2" s="5" t="s">
        <v>19</v>
      </c>
      <c r="L2" s="5" t="s">
        <v>20</v>
      </c>
      <c r="M2" s="6" t="s">
        <v>21</v>
      </c>
      <c r="N2" s="20" t="s">
        <v>16</v>
      </c>
      <c r="O2" s="4" t="s">
        <v>22</v>
      </c>
      <c r="P2" s="7" t="s">
        <v>14</v>
      </c>
    </row>
    <row r="3" spans="1:19" ht="15.75" thickBot="1" x14ac:dyDescent="0.3">
      <c r="A3" s="10" t="s">
        <v>5</v>
      </c>
      <c r="B3" s="11">
        <v>0</v>
      </c>
      <c r="C3" s="12">
        <f>5*EXP(B3)+2*B3-10</f>
        <v>-5</v>
      </c>
      <c r="D3" s="13">
        <f>5*EXP(B3)+2</f>
        <v>7</v>
      </c>
      <c r="E3" s="14">
        <f>B3-(C3/D3)</f>
        <v>0.7142857142857143</v>
      </c>
      <c r="F3" s="15" t="str">
        <f>IF(B3=E3,"☺","Falla critica")</f>
        <v>Falla critica</v>
      </c>
      <c r="H3" s="10" t="s">
        <v>5</v>
      </c>
      <c r="I3" s="11">
        <v>0</v>
      </c>
      <c r="J3" s="11">
        <v>1</v>
      </c>
      <c r="K3" s="13">
        <f>5*EXP(I3)+2*I3-10</f>
        <v>-5</v>
      </c>
      <c r="L3" s="13">
        <f>5*EXP(J3)+2*J3-10</f>
        <v>5.591409142295225</v>
      </c>
      <c r="M3" s="14">
        <f>((L3*I3-K3*J3)/(L3-K3))</f>
        <v>0.47208071492897391</v>
      </c>
      <c r="N3" s="14">
        <f>I3-((K3*(J3-I3))/(L3-K3))</f>
        <v>0.47208071492897391</v>
      </c>
      <c r="O3" s="21">
        <f>5*EXP(M3)+2*M3-10</f>
        <v>-1.03920461558201</v>
      </c>
      <c r="P3" s="23" t="str">
        <f>IF(I3=J3,"☺","Falla critica")</f>
        <v>Falla critica</v>
      </c>
    </row>
    <row r="4" spans="1:19" ht="15.75" thickBot="1" x14ac:dyDescent="0.3">
      <c r="A4" s="10" t="s">
        <v>6</v>
      </c>
      <c r="B4" s="11">
        <f>E3</f>
        <v>0.7142857142857143</v>
      </c>
      <c r="C4" s="12">
        <f>5*EXP(B4)+2*B4-10</f>
        <v>1.6422067799021391</v>
      </c>
      <c r="D4" s="13">
        <f>5*EXP(B4)+2</f>
        <v>12.21363535133071</v>
      </c>
      <c r="E4" s="14">
        <f>B4-(C4/D4)</f>
        <v>0.57982887709815112</v>
      </c>
      <c r="F4" s="15" t="str">
        <f>IF(B4=E4,"☺","Falla critica")</f>
        <v>Falla critica</v>
      </c>
      <c r="H4" s="10" t="s">
        <v>6</v>
      </c>
      <c r="I4" s="11">
        <f>IF(K3*O3&lt;0,I3,N3)</f>
        <v>0.47208071492897391</v>
      </c>
      <c r="J4" s="11">
        <f>IF(L3*O3&lt;0,J3,N3)</f>
        <v>1</v>
      </c>
      <c r="K4" s="13">
        <f>5*EXP(I4)+2*I4-10</f>
        <v>-1.03920461558201</v>
      </c>
      <c r="L4" s="13">
        <f>5*EXP(J4)+2*J4-10</f>
        <v>5.591409142295225</v>
      </c>
      <c r="M4" s="14">
        <f>((L4*I4-K4*J4)/(L4-K4))</f>
        <v>0.55482059056247823</v>
      </c>
      <c r="N4" s="14">
        <f>I4-((K4*(J4-I4))/(L4-K4))</f>
        <v>0.55482059056247823</v>
      </c>
      <c r="O4" s="21">
        <f>5*EXP(M4)+2*M4-10</f>
        <v>-0.18221635810153458</v>
      </c>
      <c r="P4" s="23" t="str">
        <f>IF(I4=J4,"☺","Falla critica")</f>
        <v>Falla critica</v>
      </c>
    </row>
    <row r="5" spans="1:19" ht="15.75" thickBot="1" x14ac:dyDescent="0.3">
      <c r="A5" s="10" t="s">
        <v>7</v>
      </c>
      <c r="B5" s="11">
        <f t="shared" ref="B5:B9" si="0">E4</f>
        <v>0.57982887709815112</v>
      </c>
      <c r="C5" s="12">
        <f t="shared" ref="C5:C9" si="1">5*EXP(B5)+2*B5-10</f>
        <v>8.8321878295413825E-2</v>
      </c>
      <c r="D5" s="13">
        <f t="shared" ref="D5:D9" si="2">5*EXP(B5)+2</f>
        <v>10.928664124099111</v>
      </c>
      <c r="E5" s="14">
        <f t="shared" ref="E5:E9" si="3">B5-(C5/D5)</f>
        <v>0.57174720514881816</v>
      </c>
      <c r="F5" s="15" t="str">
        <f t="shared" ref="F5:F9" si="4">IF(B5=E5,"☺","Falla critica")</f>
        <v>Falla critica</v>
      </c>
      <c r="H5" s="10" t="s">
        <v>7</v>
      </c>
      <c r="I5" s="11">
        <f t="shared" ref="I5:I9" si="5">IF(K4*O4&lt;0,I4,N4)</f>
        <v>0.55482059056247823</v>
      </c>
      <c r="J5" s="11">
        <f t="shared" ref="J5:J9" si="6">IF(L4*O4&lt;0,J4,N4)</f>
        <v>1</v>
      </c>
      <c r="K5" s="13">
        <f t="shared" ref="K5:K9" si="7">5*EXP(I5)+2*I5-10</f>
        <v>-0.18221635810153458</v>
      </c>
      <c r="L5" s="13">
        <f t="shared" ref="L5:L9" si="8">5*EXP(J5)+2*J5-10</f>
        <v>5.591409142295225</v>
      </c>
      <c r="M5" s="14">
        <f t="shared" ref="M5:M9" si="9">((L5*I5-K5*J5)/(L5-K5))</f>
        <v>0.5688705095750507</v>
      </c>
      <c r="N5" s="14">
        <f t="shared" ref="N5:N9" si="10">I5-((K5*(J5-I5))/(L5-K5))</f>
        <v>0.56887050957505059</v>
      </c>
      <c r="O5" s="21">
        <f t="shared" ref="O5:O9" si="11">5*EXP(M5)+2*M5-10</f>
        <v>-3.0904289660048434E-2</v>
      </c>
      <c r="P5" s="23" t="str">
        <f t="shared" ref="P5:P9" si="12">IF(I5=J5,"☺","Falla critica")</f>
        <v>Falla critica</v>
      </c>
    </row>
    <row r="6" spans="1:19" ht="15.75" thickBot="1" x14ac:dyDescent="0.3">
      <c r="A6" s="10" t="s">
        <v>8</v>
      </c>
      <c r="B6" s="11">
        <f t="shared" si="0"/>
        <v>0.57174720514881816</v>
      </c>
      <c r="C6" s="12">
        <f t="shared" si="1"/>
        <v>2.907968993248744E-4</v>
      </c>
      <c r="D6" s="13">
        <f t="shared" si="2"/>
        <v>10.856796386601689</v>
      </c>
      <c r="E6" s="14">
        <f t="shared" si="3"/>
        <v>0.57172042036913084</v>
      </c>
      <c r="F6" s="15" t="str">
        <f t="shared" si="4"/>
        <v>Falla critica</v>
      </c>
      <c r="H6" s="10" t="s">
        <v>8</v>
      </c>
      <c r="I6" s="11">
        <f t="shared" si="5"/>
        <v>0.56887050957505059</v>
      </c>
      <c r="J6" s="11">
        <f t="shared" si="6"/>
        <v>1</v>
      </c>
      <c r="K6" s="13">
        <f t="shared" si="7"/>
        <v>-3.090428966005021E-2</v>
      </c>
      <c r="L6" s="13">
        <f t="shared" si="8"/>
        <v>5.591409142295225</v>
      </c>
      <c r="M6" s="14">
        <f t="shared" si="9"/>
        <v>0.57124030820231231</v>
      </c>
      <c r="N6" s="14">
        <f t="shared" si="10"/>
        <v>0.57124030820231231</v>
      </c>
      <c r="O6" s="21">
        <f t="shared" si="11"/>
        <v>-5.2113423774908796E-3</v>
      </c>
      <c r="P6" s="23" t="str">
        <f t="shared" si="12"/>
        <v>Falla critica</v>
      </c>
    </row>
    <row r="7" spans="1:19" ht="15.75" thickBot="1" x14ac:dyDescent="0.3">
      <c r="A7" s="10" t="s">
        <v>9</v>
      </c>
      <c r="B7" s="11">
        <f t="shared" si="0"/>
        <v>0.57172042036913084</v>
      </c>
      <c r="C7" s="12">
        <f t="shared" si="1"/>
        <v>3.1770124309105086E-9</v>
      </c>
      <c r="D7" s="13">
        <f t="shared" si="2"/>
        <v>10.856559162438751</v>
      </c>
      <c r="E7" s="14">
        <f t="shared" si="3"/>
        <v>0.57172042007649559</v>
      </c>
      <c r="F7" s="15" t="str">
        <f t="shared" si="4"/>
        <v>Falla critica</v>
      </c>
      <c r="H7" s="10" t="s">
        <v>9</v>
      </c>
      <c r="I7" s="11">
        <f t="shared" si="5"/>
        <v>0.57124030820231231</v>
      </c>
      <c r="J7" s="11">
        <f t="shared" si="6"/>
        <v>1</v>
      </c>
      <c r="K7" s="13">
        <f t="shared" si="7"/>
        <v>-5.2113423774908796E-3</v>
      </c>
      <c r="L7" s="13">
        <f t="shared" si="8"/>
        <v>5.591409142295225</v>
      </c>
      <c r="M7" s="14">
        <f t="shared" si="9"/>
        <v>0.5716395515595748</v>
      </c>
      <c r="N7" s="14">
        <f t="shared" si="10"/>
        <v>0.57163955155957491</v>
      </c>
      <c r="O7" s="21">
        <f t="shared" si="11"/>
        <v>-8.7792487920346218E-4</v>
      </c>
      <c r="P7" s="23" t="str">
        <f t="shared" si="12"/>
        <v>Falla critica</v>
      </c>
    </row>
    <row r="8" spans="1:19" ht="15.75" thickBot="1" x14ac:dyDescent="0.3">
      <c r="A8" s="10" t="s">
        <v>10</v>
      </c>
      <c r="B8" s="11">
        <f t="shared" si="0"/>
        <v>0.57172042007649559</v>
      </c>
      <c r="C8" s="12">
        <f t="shared" si="1"/>
        <v>0</v>
      </c>
      <c r="D8" s="13">
        <f t="shared" si="2"/>
        <v>10.856559159847009</v>
      </c>
      <c r="E8" s="14">
        <f t="shared" si="3"/>
        <v>0.57172042007649559</v>
      </c>
      <c r="F8" s="15" t="str">
        <f t="shared" si="4"/>
        <v>☺</v>
      </c>
      <c r="H8" s="10" t="s">
        <v>10</v>
      </c>
      <c r="I8" s="11">
        <f t="shared" si="5"/>
        <v>0.57163955155957491</v>
      </c>
      <c r="J8" s="11">
        <f t="shared" si="6"/>
        <v>1</v>
      </c>
      <c r="K8" s="13">
        <f t="shared" si="7"/>
        <v>-8.7792487920168583E-4</v>
      </c>
      <c r="L8" s="13">
        <f t="shared" si="8"/>
        <v>5.591409142295225</v>
      </c>
      <c r="M8" s="14">
        <f t="shared" si="9"/>
        <v>0.57170679923309997</v>
      </c>
      <c r="N8" s="14">
        <f t="shared" si="10"/>
        <v>0.57170679923309997</v>
      </c>
      <c r="O8" s="21">
        <f t="shared" si="11"/>
        <v>-1.4787467056720516E-4</v>
      </c>
      <c r="P8" s="23" t="str">
        <f t="shared" si="12"/>
        <v>Falla critica</v>
      </c>
    </row>
    <row r="9" spans="1:19" ht="15.75" thickBot="1" x14ac:dyDescent="0.3">
      <c r="A9" s="10" t="s">
        <v>11</v>
      </c>
      <c r="B9" s="11">
        <f t="shared" si="0"/>
        <v>0.57172042007649559</v>
      </c>
      <c r="C9" s="12">
        <f t="shared" si="1"/>
        <v>0</v>
      </c>
      <c r="D9" s="13">
        <f t="shared" si="2"/>
        <v>10.856559159847009</v>
      </c>
      <c r="E9" s="14">
        <f t="shared" si="3"/>
        <v>0.57172042007649559</v>
      </c>
      <c r="F9" s="15" t="str">
        <f t="shared" si="4"/>
        <v>☺</v>
      </c>
      <c r="H9" s="10" t="s">
        <v>11</v>
      </c>
      <c r="I9" s="11">
        <f t="shared" si="5"/>
        <v>0.57170679923309997</v>
      </c>
      <c r="J9" s="11">
        <f t="shared" si="6"/>
        <v>1</v>
      </c>
      <c r="K9" s="13">
        <f t="shared" si="7"/>
        <v>-1.4787467056720516E-4</v>
      </c>
      <c r="L9" s="13">
        <f t="shared" si="8"/>
        <v>5.591409142295225</v>
      </c>
      <c r="M9" s="14">
        <f t="shared" si="9"/>
        <v>0.57171812590217941</v>
      </c>
      <c r="N9" s="14">
        <f t="shared" si="10"/>
        <v>0.5717181259021793</v>
      </c>
      <c r="O9" s="21">
        <f t="shared" si="11"/>
        <v>-2.4906815879077726E-5</v>
      </c>
      <c r="P9" s="23" t="str">
        <f t="shared" si="12"/>
        <v>Falla critica</v>
      </c>
    </row>
    <row r="10" spans="1:19" ht="15.75" thickBot="1" x14ac:dyDescent="0.3">
      <c r="H10" s="10" t="s">
        <v>12</v>
      </c>
      <c r="I10" s="11">
        <f t="shared" ref="I10:I24" si="13">IF(K9*O9&lt;0,I9,N9)</f>
        <v>0.5717181259021793</v>
      </c>
      <c r="J10" s="11">
        <f t="shared" ref="J10:J24" si="14">IF(L9*O9&lt;0,J9,N9)</f>
        <v>1</v>
      </c>
      <c r="K10" s="13">
        <f t="shared" ref="K10:K24" si="15">5*EXP(I10)+2*I10-10</f>
        <v>-2.4906815880854083E-5</v>
      </c>
      <c r="L10" s="13">
        <f t="shared" ref="L10:L24" si="16">5*EXP(J10)+2*J10-10</f>
        <v>5.591409142295225</v>
      </c>
      <c r="M10" s="14">
        <f t="shared" ref="M10:M24" si="17">((L10*I10-K10*J10)/(L10-K10))</f>
        <v>0.57172003366639323</v>
      </c>
      <c r="N10" s="14">
        <f t="shared" ref="N10:N24" si="18">I10-((K10*(J10-I10))/(L10-K10))</f>
        <v>0.57172003366639323</v>
      </c>
      <c r="O10" s="21">
        <f t="shared" ref="O10:O24" si="19">5*EXP(M10)+2*M10-10</f>
        <v>-4.1950834752668698E-6</v>
      </c>
      <c r="P10" s="23" t="str">
        <f t="shared" ref="P10:P24" si="20">IF(I10=J10,"☺","Falla critica")</f>
        <v>Falla critica</v>
      </c>
    </row>
    <row r="11" spans="1:19" ht="15.75" thickBot="1" x14ac:dyDescent="0.3">
      <c r="H11" s="10" t="s">
        <v>13</v>
      </c>
      <c r="I11" s="11">
        <f t="shared" si="13"/>
        <v>0.57172003366639323</v>
      </c>
      <c r="J11" s="11">
        <f t="shared" si="14"/>
        <v>1</v>
      </c>
      <c r="K11" s="13">
        <f t="shared" si="15"/>
        <v>-4.1950834752668698E-6</v>
      </c>
      <c r="L11" s="13">
        <f t="shared" si="16"/>
        <v>5.591409142295225</v>
      </c>
      <c r="M11" s="14">
        <f t="shared" si="17"/>
        <v>0.57172035499305984</v>
      </c>
      <c r="N11" s="14">
        <f t="shared" si="18"/>
        <v>0.57172035499305984</v>
      </c>
      <c r="O11" s="21">
        <f t="shared" si="19"/>
        <v>-7.0658215101104815E-7</v>
      </c>
      <c r="P11" s="23" t="str">
        <f t="shared" si="20"/>
        <v>Falla critica</v>
      </c>
    </row>
    <row r="12" spans="1:19" ht="15.75" thickBot="1" x14ac:dyDescent="0.3">
      <c r="H12" s="10" t="s">
        <v>23</v>
      </c>
      <c r="I12" s="11">
        <f t="shared" si="13"/>
        <v>0.57172035499305984</v>
      </c>
      <c r="J12" s="11">
        <f t="shared" si="14"/>
        <v>1</v>
      </c>
      <c r="K12" s="13">
        <f t="shared" si="15"/>
        <v>-7.0658215101104815E-7</v>
      </c>
      <c r="L12" s="13">
        <f t="shared" si="16"/>
        <v>5.591409142295225</v>
      </c>
      <c r="M12" s="14">
        <f t="shared" si="17"/>
        <v>0.57172040911442834</v>
      </c>
      <c r="N12" s="14">
        <f t="shared" si="18"/>
        <v>0.57172040911442834</v>
      </c>
      <c r="O12" s="21">
        <f t="shared" si="19"/>
        <v>-1.1901033047934106E-7</v>
      </c>
      <c r="P12" s="23" t="str">
        <f t="shared" si="20"/>
        <v>Falla critica</v>
      </c>
    </row>
    <row r="13" spans="1:19" ht="15.75" thickBot="1" x14ac:dyDescent="0.3">
      <c r="H13" s="10" t="s">
        <v>24</v>
      </c>
      <c r="I13" s="11">
        <f t="shared" si="13"/>
        <v>0.57172040911442834</v>
      </c>
      <c r="J13" s="11">
        <f t="shared" si="14"/>
        <v>1</v>
      </c>
      <c r="K13" s="13">
        <f t="shared" si="15"/>
        <v>-1.1901033047934106E-7</v>
      </c>
      <c r="L13" s="13">
        <f t="shared" si="16"/>
        <v>5.591409142295225</v>
      </c>
      <c r="M13" s="14">
        <f t="shared" si="17"/>
        <v>0.57172041823014375</v>
      </c>
      <c r="N13" s="14">
        <f t="shared" si="18"/>
        <v>0.57172041823014375</v>
      </c>
      <c r="O13" s="21">
        <f t="shared" si="19"/>
        <v>-2.0045026971615698E-8</v>
      </c>
      <c r="P13" s="23" t="str">
        <f t="shared" si="20"/>
        <v>Falla critica</v>
      </c>
    </row>
    <row r="14" spans="1:19" ht="15.75" thickBot="1" x14ac:dyDescent="0.3">
      <c r="H14" s="10" t="s">
        <v>25</v>
      </c>
      <c r="I14" s="11">
        <f t="shared" si="13"/>
        <v>0.57172041823014375</v>
      </c>
      <c r="J14" s="11">
        <f t="shared" si="14"/>
        <v>1</v>
      </c>
      <c r="K14" s="13">
        <f t="shared" si="15"/>
        <v>-2.0045026971615698E-8</v>
      </c>
      <c r="L14" s="13">
        <f t="shared" si="16"/>
        <v>5.591409142295225</v>
      </c>
      <c r="M14" s="14">
        <f t="shared" si="17"/>
        <v>0.57172041976551269</v>
      </c>
      <c r="N14" s="14">
        <f t="shared" si="18"/>
        <v>0.57172041976551269</v>
      </c>
      <c r="O14" s="21">
        <f t="shared" si="19"/>
        <v>-3.3762024287398162E-9</v>
      </c>
      <c r="P14" s="23" t="str">
        <f t="shared" si="20"/>
        <v>Falla critica</v>
      </c>
    </row>
    <row r="15" spans="1:19" ht="15.75" thickBot="1" x14ac:dyDescent="0.3">
      <c r="H15" s="10" t="s">
        <v>26</v>
      </c>
      <c r="I15" s="11">
        <f t="shared" si="13"/>
        <v>0.57172041976551269</v>
      </c>
      <c r="J15" s="11">
        <f t="shared" si="14"/>
        <v>1</v>
      </c>
      <c r="K15" s="13">
        <f t="shared" si="15"/>
        <v>-3.3762024287398162E-9</v>
      </c>
      <c r="L15" s="13">
        <f t="shared" si="16"/>
        <v>5.591409142295225</v>
      </c>
      <c r="M15" s="14">
        <f t="shared" si="17"/>
        <v>0.57172042002411627</v>
      </c>
      <c r="N15" s="14">
        <f t="shared" si="18"/>
        <v>0.57172042002411627</v>
      </c>
      <c r="O15" s="21">
        <f t="shared" si="19"/>
        <v>-5.6865800956984458E-10</v>
      </c>
      <c r="P15" s="23" t="str">
        <f t="shared" si="20"/>
        <v>Falla critica</v>
      </c>
    </row>
    <row r="16" spans="1:19" ht="15.75" thickBot="1" x14ac:dyDescent="0.3">
      <c r="H16" s="10" t="s">
        <v>27</v>
      </c>
      <c r="I16" s="11">
        <f t="shared" si="13"/>
        <v>0.57172042002411627</v>
      </c>
      <c r="J16" s="11">
        <f t="shared" si="14"/>
        <v>1</v>
      </c>
      <c r="K16" s="13">
        <f t="shared" si="15"/>
        <v>-5.6865800956984458E-10</v>
      </c>
      <c r="L16" s="13">
        <f t="shared" si="16"/>
        <v>5.591409142295225</v>
      </c>
      <c r="M16" s="14">
        <f t="shared" si="17"/>
        <v>0.57172042006767321</v>
      </c>
      <c r="N16" s="14">
        <f t="shared" si="18"/>
        <v>0.57172042006767321</v>
      </c>
      <c r="O16" s="21">
        <f t="shared" si="19"/>
        <v>-9.5781160780461505E-11</v>
      </c>
      <c r="P16" s="23" t="str">
        <f t="shared" si="20"/>
        <v>Falla critica</v>
      </c>
    </row>
    <row r="17" spans="8:16" ht="15.75" thickBot="1" x14ac:dyDescent="0.3">
      <c r="H17" s="10" t="s">
        <v>28</v>
      </c>
      <c r="I17" s="11">
        <f t="shared" si="13"/>
        <v>0.57172042006767321</v>
      </c>
      <c r="J17" s="11">
        <f t="shared" si="14"/>
        <v>1</v>
      </c>
      <c r="K17" s="13">
        <f t="shared" si="15"/>
        <v>-9.5781160780461505E-11</v>
      </c>
      <c r="L17" s="13">
        <f t="shared" si="16"/>
        <v>5.591409142295225</v>
      </c>
      <c r="M17" s="14">
        <f t="shared" si="17"/>
        <v>0.57172042007500967</v>
      </c>
      <c r="N17" s="14">
        <f t="shared" si="18"/>
        <v>0.57172042007500967</v>
      </c>
      <c r="O17" s="21">
        <f t="shared" si="19"/>
        <v>-1.6132872815433075E-11</v>
      </c>
      <c r="P17" s="23" t="str">
        <f t="shared" si="20"/>
        <v>Falla critica</v>
      </c>
    </row>
    <row r="18" spans="8:16" ht="15.75" thickBot="1" x14ac:dyDescent="0.3">
      <c r="H18" s="10" t="s">
        <v>29</v>
      </c>
      <c r="I18" s="11">
        <f t="shared" si="13"/>
        <v>0.57172042007500967</v>
      </c>
      <c r="J18" s="11">
        <f t="shared" si="14"/>
        <v>1</v>
      </c>
      <c r="K18" s="13">
        <f t="shared" si="15"/>
        <v>-1.6132872815433075E-11</v>
      </c>
      <c r="L18" s="13">
        <f t="shared" si="16"/>
        <v>5.591409142295225</v>
      </c>
      <c r="M18" s="14">
        <f t="shared" si="17"/>
        <v>0.57172042007624535</v>
      </c>
      <c r="N18" s="14">
        <f t="shared" si="18"/>
        <v>0.57172042007624535</v>
      </c>
      <c r="O18" s="21">
        <f t="shared" si="19"/>
        <v>-2.7142732506035827E-12</v>
      </c>
      <c r="P18" s="23" t="str">
        <f t="shared" si="20"/>
        <v>Falla critica</v>
      </c>
    </row>
    <row r="19" spans="8:16" ht="15.75" thickBot="1" x14ac:dyDescent="0.3">
      <c r="H19" s="10" t="s">
        <v>30</v>
      </c>
      <c r="I19" s="11">
        <f t="shared" si="13"/>
        <v>0.57172042007624535</v>
      </c>
      <c r="J19" s="11">
        <f t="shared" si="14"/>
        <v>1</v>
      </c>
      <c r="K19" s="13">
        <f t="shared" si="15"/>
        <v>-2.7142732506035827E-12</v>
      </c>
      <c r="L19" s="13">
        <f t="shared" si="16"/>
        <v>5.591409142295225</v>
      </c>
      <c r="M19" s="14">
        <f t="shared" si="17"/>
        <v>0.57172042007645318</v>
      </c>
      <c r="N19" s="14">
        <f t="shared" si="18"/>
        <v>0.5717204200764533</v>
      </c>
      <c r="O19" s="21">
        <f t="shared" si="19"/>
        <v>-4.5830006456526462E-13</v>
      </c>
      <c r="P19" s="23" t="str">
        <f t="shared" si="20"/>
        <v>Falla critica</v>
      </c>
    </row>
    <row r="20" spans="8:16" ht="15.75" thickBot="1" x14ac:dyDescent="0.3">
      <c r="H20" s="10" t="s">
        <v>31</v>
      </c>
      <c r="I20" s="11">
        <f t="shared" si="13"/>
        <v>0.5717204200764533</v>
      </c>
      <c r="J20" s="11">
        <f t="shared" si="14"/>
        <v>1</v>
      </c>
      <c r="K20" s="13">
        <f t="shared" si="15"/>
        <v>-4.5652370772586437E-13</v>
      </c>
      <c r="L20" s="13">
        <f t="shared" si="16"/>
        <v>5.591409142295225</v>
      </c>
      <c r="M20" s="14">
        <f t="shared" si="17"/>
        <v>0.57172042007648827</v>
      </c>
      <c r="N20" s="14">
        <f t="shared" si="18"/>
        <v>0.57172042007648827</v>
      </c>
      <c r="O20" s="21">
        <f t="shared" si="19"/>
        <v>-7.815970093361102E-14</v>
      </c>
      <c r="P20" s="23" t="str">
        <f t="shared" si="20"/>
        <v>Falla critica</v>
      </c>
    </row>
    <row r="21" spans="8:16" ht="15.75" thickBot="1" x14ac:dyDescent="0.3">
      <c r="H21" s="10" t="s">
        <v>32</v>
      </c>
      <c r="I21" s="11">
        <f t="shared" si="13"/>
        <v>0.57172042007648827</v>
      </c>
      <c r="J21" s="11">
        <f t="shared" si="14"/>
        <v>1</v>
      </c>
      <c r="K21" s="13">
        <f t="shared" si="15"/>
        <v>-7.815970093361102E-14</v>
      </c>
      <c r="L21" s="13">
        <f t="shared" si="16"/>
        <v>5.591409142295225</v>
      </c>
      <c r="M21" s="14">
        <f t="shared" si="17"/>
        <v>0.57172042007649426</v>
      </c>
      <c r="N21" s="14">
        <f t="shared" si="18"/>
        <v>0.57172042007649426</v>
      </c>
      <c r="O21" s="21">
        <f t="shared" si="19"/>
        <v>-1.4210854715202004E-14</v>
      </c>
      <c r="P21" s="23" t="str">
        <f t="shared" si="20"/>
        <v>Falla critica</v>
      </c>
    </row>
    <row r="22" spans="8:16" ht="15.75" thickBot="1" x14ac:dyDescent="0.3">
      <c r="H22" s="10" t="s">
        <v>33</v>
      </c>
      <c r="I22" s="11">
        <f t="shared" si="13"/>
        <v>0.57172042007649426</v>
      </c>
      <c r="J22" s="11">
        <f t="shared" si="14"/>
        <v>1</v>
      </c>
      <c r="K22" s="13">
        <f t="shared" si="15"/>
        <v>-1.4210854715202004E-14</v>
      </c>
      <c r="L22" s="13">
        <f t="shared" si="16"/>
        <v>5.591409142295225</v>
      </c>
      <c r="M22" s="14">
        <f t="shared" si="17"/>
        <v>0.57172042007649537</v>
      </c>
      <c r="N22" s="14">
        <f t="shared" si="18"/>
        <v>0.57172042007649537</v>
      </c>
      <c r="O22" s="21">
        <f t="shared" si="19"/>
        <v>0</v>
      </c>
      <c r="P22" s="23" t="str">
        <f t="shared" si="20"/>
        <v>Falla critica</v>
      </c>
    </row>
    <row r="23" spans="8:16" ht="15.75" thickBot="1" x14ac:dyDescent="0.3">
      <c r="H23" s="10" t="s">
        <v>34</v>
      </c>
      <c r="I23" s="11">
        <f t="shared" si="13"/>
        <v>0.57172042007649537</v>
      </c>
      <c r="J23" s="11">
        <f t="shared" si="14"/>
        <v>0.57172042007649537</v>
      </c>
      <c r="K23" s="13">
        <f t="shared" si="15"/>
        <v>0</v>
      </c>
      <c r="L23" s="13">
        <f t="shared" si="16"/>
        <v>0</v>
      </c>
      <c r="M23" s="14" t="e">
        <f t="shared" si="17"/>
        <v>#DIV/0!</v>
      </c>
      <c r="N23" s="14" t="e">
        <f t="shared" si="18"/>
        <v>#DIV/0!</v>
      </c>
      <c r="O23" s="21" t="e">
        <f t="shared" si="19"/>
        <v>#DIV/0!</v>
      </c>
      <c r="P23" s="23" t="str">
        <f t="shared" si="20"/>
        <v>☺</v>
      </c>
    </row>
    <row r="24" spans="8:16" ht="15.75" thickBot="1" x14ac:dyDescent="0.3">
      <c r="H24" s="10" t="s">
        <v>35</v>
      </c>
      <c r="I24" s="11" t="e">
        <f t="shared" si="13"/>
        <v>#DIV/0!</v>
      </c>
      <c r="J24" s="11" t="e">
        <f t="shared" si="14"/>
        <v>#DIV/0!</v>
      </c>
      <c r="K24" s="13" t="e">
        <f t="shared" si="15"/>
        <v>#DIV/0!</v>
      </c>
      <c r="L24" s="13" t="e">
        <f t="shared" si="16"/>
        <v>#DIV/0!</v>
      </c>
      <c r="M24" s="14" t="e">
        <f t="shared" si="17"/>
        <v>#DIV/0!</v>
      </c>
      <c r="N24" s="14" t="e">
        <f t="shared" si="18"/>
        <v>#DIV/0!</v>
      </c>
      <c r="O24" s="21" t="e">
        <f t="shared" si="19"/>
        <v>#DIV/0!</v>
      </c>
      <c r="P24" s="23" t="e">
        <f t="shared" si="20"/>
        <v>#DIV/0!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92A0-5435-4A78-92A4-3DECC25F28BD}">
  <dimension ref="A1:S24"/>
  <sheetViews>
    <sheetView workbookViewId="0">
      <selection activeCell="J30" sqref="J30"/>
    </sheetView>
  </sheetViews>
  <sheetFormatPr baseColWidth="10" defaultRowHeight="15" x14ac:dyDescent="0.25"/>
  <cols>
    <col min="3" max="3" width="11.85546875" bestFit="1" customWidth="1"/>
    <col min="4" max="4" width="22.85546875" customWidth="1"/>
    <col min="6" max="6" width="22.85546875" customWidth="1"/>
    <col min="14" max="14" width="11.42578125" customWidth="1"/>
    <col min="16" max="16" width="23" customWidth="1"/>
  </cols>
  <sheetData>
    <row r="1" spans="1:19" ht="15.75" thickBot="1" x14ac:dyDescent="0.3">
      <c r="A1" s="24" t="s">
        <v>44</v>
      </c>
      <c r="B1" s="25"/>
      <c r="C1" s="26"/>
      <c r="D1" s="1"/>
      <c r="E1" s="1"/>
      <c r="F1" s="1"/>
      <c r="H1" s="24" t="s">
        <v>45</v>
      </c>
      <c r="I1" s="25"/>
      <c r="J1" s="26"/>
      <c r="K1" s="1"/>
      <c r="L1" s="1"/>
      <c r="M1" s="1"/>
      <c r="N1" s="1"/>
      <c r="O1" s="1"/>
      <c r="P1" s="1"/>
      <c r="R1" s="30" t="s">
        <v>46</v>
      </c>
      <c r="S1" s="29"/>
    </row>
    <row r="2" spans="1:19" ht="15.75" thickBot="1" x14ac:dyDescent="0.3">
      <c r="A2" s="2" t="s">
        <v>15</v>
      </c>
      <c r="B2" s="3" t="s">
        <v>1</v>
      </c>
      <c r="C2" s="4" t="s">
        <v>2</v>
      </c>
      <c r="D2" s="5" t="s">
        <v>3</v>
      </c>
      <c r="E2" s="6" t="s">
        <v>4</v>
      </c>
      <c r="F2" s="9" t="s">
        <v>14</v>
      </c>
      <c r="H2" s="2" t="s">
        <v>15</v>
      </c>
      <c r="I2" s="3" t="s">
        <v>17</v>
      </c>
      <c r="J2" s="3" t="s">
        <v>18</v>
      </c>
      <c r="K2" s="5" t="s">
        <v>19</v>
      </c>
      <c r="L2" s="5" t="s">
        <v>20</v>
      </c>
      <c r="M2" s="6" t="s">
        <v>21</v>
      </c>
      <c r="N2" s="20" t="s">
        <v>16</v>
      </c>
      <c r="O2" s="4" t="s">
        <v>22</v>
      </c>
      <c r="P2" s="7" t="s">
        <v>14</v>
      </c>
    </row>
    <row r="3" spans="1:19" ht="15.75" thickBot="1" x14ac:dyDescent="0.3">
      <c r="A3" s="10" t="s">
        <v>5</v>
      </c>
      <c r="B3" s="11">
        <v>-4</v>
      </c>
      <c r="C3" s="12">
        <f>(B3^3+1)*SIN(B3)-1</f>
        <v>-48.678557204399475</v>
      </c>
      <c r="D3" s="13">
        <f>COS(B3)+3*B3^2*SIN(B3)+B3^3*COS(B3)</f>
        <v>77.506067889188103</v>
      </c>
      <c r="E3" s="14">
        <f>B3-(C3/D3)</f>
        <v>-3.3719387587305274</v>
      </c>
      <c r="F3" s="15" t="str">
        <f>IF(B3=E3,"☺","Falla critica")</f>
        <v>Falla critica</v>
      </c>
      <c r="H3" s="10" t="s">
        <v>5</v>
      </c>
      <c r="I3" s="11">
        <v>0.7</v>
      </c>
      <c r="J3" s="11">
        <v>0.8</v>
      </c>
      <c r="K3" s="13">
        <f>(I3^3+1)*SIN(I3)-1</f>
        <v>-0.13481564603978102</v>
      </c>
      <c r="L3" s="13">
        <f>(J3^3+1)*SIN(J3)-1</f>
        <v>8.4642409440078392E-2</v>
      </c>
      <c r="M3" s="14">
        <f>((L3*I3-K3*J3)/(L3-K3))</f>
        <v>0.7614311676757537</v>
      </c>
      <c r="N3" s="14">
        <f>I3-((K3*(J3-I3))/(L3-K3))</f>
        <v>0.7614311676757537</v>
      </c>
      <c r="O3" s="21">
        <f>(M3^3+1)*SIN(M3)-1</f>
        <v>-5.4525814468269207E-3</v>
      </c>
      <c r="P3" s="23" t="str">
        <f>IF(I3=J3,"☺","Falla critica")</f>
        <v>Falla critica</v>
      </c>
    </row>
    <row r="4" spans="1:19" ht="15.75" thickBot="1" x14ac:dyDescent="0.3">
      <c r="A4" s="10" t="s">
        <v>6</v>
      </c>
      <c r="B4" s="11">
        <f>E3</f>
        <v>-3.3719387587305274</v>
      </c>
      <c r="C4" s="12">
        <f>(B4^3+1)*SIN(B4)-1</f>
        <v>-9.5249999572488271</v>
      </c>
      <c r="D4" s="13">
        <f>COS(B4)+3*B4^2*SIN(B4)+B4^3*COS(B4)</f>
        <v>44.140418843020782</v>
      </c>
      <c r="E4" s="14">
        <f>B4-(C4/D4)</f>
        <v>-3.1561501412476902</v>
      </c>
      <c r="F4" s="15" t="str">
        <f>IF(B4=E4,"☺","Falla critica")</f>
        <v>Falla critica</v>
      </c>
      <c r="H4" s="10" t="s">
        <v>6</v>
      </c>
      <c r="I4" s="11">
        <f>IF(K3*O3&lt;0,I3,N3)</f>
        <v>0.7614311676757537</v>
      </c>
      <c r="J4" s="11">
        <f>IF(L3*O3&lt;0,J3,N3)</f>
        <v>0.8</v>
      </c>
      <c r="K4" s="13">
        <f>(I4^3+1)*SIN(I4)-1</f>
        <v>-5.4525814468269207E-3</v>
      </c>
      <c r="L4" s="13">
        <f>(J4^3+1)*SIN(J4)-1</f>
        <v>8.4642409440078392E-2</v>
      </c>
      <c r="M4" s="14">
        <f>((L4*I4-K4*J4)/(L4-K4))</f>
        <v>0.76376536736306988</v>
      </c>
      <c r="N4" s="14">
        <f>I4-((K4*(J4-I4))/(L4-K4))</f>
        <v>0.76376536736306988</v>
      </c>
      <c r="O4" s="21">
        <f>(M4^3+1)*SIN(M4)-1</f>
        <v>-2.0312483306228479E-4</v>
      </c>
      <c r="P4" s="23" t="str">
        <f>IF(I4=J4,"☺","Falla critica")</f>
        <v>Falla critica</v>
      </c>
    </row>
    <row r="5" spans="1:19" ht="15.75" thickBot="1" x14ac:dyDescent="0.3">
      <c r="A5" s="10" t="s">
        <v>7</v>
      </c>
      <c r="B5" s="11">
        <f t="shared" ref="B5:B10" si="0">E4</f>
        <v>-3.1561501412476902</v>
      </c>
      <c r="C5" s="12">
        <f t="shared" ref="C5:C10" si="1">(B5^3+1)*SIN(B5)-1</f>
        <v>-1.4431041851259776</v>
      </c>
      <c r="D5" s="13">
        <f t="shared" ref="D5:D10" si="2">COS(B5)+3*B5^2*SIN(B5)+B5^3*COS(B5)</f>
        <v>30.871100131357135</v>
      </c>
      <c r="E5" s="14">
        <f t="shared" ref="E5:E10" si="3">B5-(C5/D5)</f>
        <v>-3.1094040201510809</v>
      </c>
      <c r="F5" s="15" t="str">
        <f t="shared" ref="F5:F10" si="4">IF(B5=E5,"☺","Falla critica")</f>
        <v>Falla critica</v>
      </c>
      <c r="H5" s="10" t="s">
        <v>7</v>
      </c>
      <c r="I5" s="11">
        <f t="shared" ref="I5:I24" si="5">IF(K4*O4&lt;0,I4,N4)</f>
        <v>0.76376536736306988</v>
      </c>
      <c r="J5" s="11">
        <f t="shared" ref="J5:J24" si="6">IF(L4*O4&lt;0,J4,N4)</f>
        <v>0.8</v>
      </c>
      <c r="K5" s="13">
        <f t="shared" ref="K5:K24" si="7">(I5^3+1)*SIN(I5)-1</f>
        <v>-2.0312483306228479E-4</v>
      </c>
      <c r="L5" s="13">
        <f t="shared" ref="L5:L24" si="8">(J5^3+1)*SIN(J5)-1</f>
        <v>8.4642409440078392E-2</v>
      </c>
      <c r="M5" s="14">
        <f t="shared" ref="M5:M24" si="9">((L5*I5-K5*J5)/(L5-K5))</f>
        <v>0.76385211504836059</v>
      </c>
      <c r="N5" s="14">
        <f t="shared" ref="N5:N24" si="10">I5-((K5*(J5-I5))/(L5-K5))</f>
        <v>0.76385211504836059</v>
      </c>
      <c r="O5" s="21">
        <f t="shared" ref="O5:O24" si="11">(M5^3+1)*SIN(M5)-1</f>
        <v>-7.5426454774207841E-6</v>
      </c>
      <c r="P5" s="23" t="str">
        <f t="shared" ref="P5:P24" si="12">IF(I5=J5,"☺","Falla critica")</f>
        <v>Falla critica</v>
      </c>
    </row>
    <row r="6" spans="1:19" ht="15.75" thickBot="1" x14ac:dyDescent="0.3">
      <c r="A6" s="10" t="s">
        <v>8</v>
      </c>
      <c r="B6" s="11">
        <f t="shared" si="0"/>
        <v>-3.1094040201510809</v>
      </c>
      <c r="C6" s="12">
        <f t="shared" si="1"/>
        <v>-6.4665177116521422E-2</v>
      </c>
      <c r="D6" s="13">
        <f t="shared" si="2"/>
        <v>28.114410415875259</v>
      </c>
      <c r="E6" s="14">
        <f t="shared" si="3"/>
        <v>-3.1071039478337186</v>
      </c>
      <c r="F6" s="15" t="str">
        <f t="shared" si="4"/>
        <v>Falla critica</v>
      </c>
      <c r="H6" s="10" t="s">
        <v>8</v>
      </c>
      <c r="I6" s="11">
        <f t="shared" si="5"/>
        <v>0.76385211504836059</v>
      </c>
      <c r="J6" s="11">
        <f t="shared" si="6"/>
        <v>0.8</v>
      </c>
      <c r="K6" s="13">
        <f t="shared" si="7"/>
        <v>-7.5426454774207841E-6</v>
      </c>
      <c r="L6" s="13">
        <f t="shared" si="8"/>
        <v>8.4642409440078392E-2</v>
      </c>
      <c r="M6" s="14">
        <f t="shared" si="9"/>
        <v>0.76385533596785582</v>
      </c>
      <c r="N6" s="14">
        <f t="shared" si="10"/>
        <v>0.76385533596785593</v>
      </c>
      <c r="O6" s="21">
        <f t="shared" si="11"/>
        <v>-2.8004787167024148E-7</v>
      </c>
      <c r="P6" s="23" t="str">
        <f t="shared" si="12"/>
        <v>Falla critica</v>
      </c>
    </row>
    <row r="7" spans="1:19" ht="15.75" thickBot="1" x14ac:dyDescent="0.3">
      <c r="A7" s="10" t="s">
        <v>9</v>
      </c>
      <c r="B7" s="11">
        <f t="shared" si="0"/>
        <v>-3.1071039478337186</v>
      </c>
      <c r="C7" s="12">
        <f t="shared" si="1"/>
        <v>-1.5419353692147642E-4</v>
      </c>
      <c r="D7" s="13">
        <f t="shared" si="2"/>
        <v>27.980359396126222</v>
      </c>
      <c r="E7" s="14">
        <f t="shared" si="3"/>
        <v>-3.1070984370561501</v>
      </c>
      <c r="F7" s="15" t="str">
        <f t="shared" si="4"/>
        <v>Falla critica</v>
      </c>
      <c r="H7" s="10" t="s">
        <v>9</v>
      </c>
      <c r="I7" s="11">
        <f t="shared" si="5"/>
        <v>0.76385533596785593</v>
      </c>
      <c r="J7" s="11">
        <f t="shared" si="6"/>
        <v>0.8</v>
      </c>
      <c r="K7" s="13">
        <f t="shared" si="7"/>
        <v>-2.8004787133717457E-7</v>
      </c>
      <c r="L7" s="13">
        <f t="shared" si="8"/>
        <v>8.4642409440078392E-2</v>
      </c>
      <c r="M7" s="14">
        <f t="shared" si="9"/>
        <v>0.76385545555569367</v>
      </c>
      <c r="N7" s="14">
        <f t="shared" si="10"/>
        <v>0.76385545555569379</v>
      </c>
      <c r="O7" s="21">
        <f t="shared" si="11"/>
        <v>-1.0397739558243302E-8</v>
      </c>
      <c r="P7" s="23" t="str">
        <f t="shared" si="12"/>
        <v>Falla critica</v>
      </c>
    </row>
    <row r="8" spans="1:19" ht="15.75" thickBot="1" x14ac:dyDescent="0.3">
      <c r="A8" s="10" t="s">
        <v>10</v>
      </c>
      <c r="B8" s="11">
        <f t="shared" si="0"/>
        <v>-3.1070984370561501</v>
      </c>
      <c r="C8" s="12">
        <f t="shared" si="1"/>
        <v>-8.8444596091363792E-10</v>
      </c>
      <c r="D8" s="13">
        <f t="shared" si="2"/>
        <v>27.980038409563591</v>
      </c>
      <c r="E8" s="14">
        <f t="shared" si="3"/>
        <v>-3.1070984370245402</v>
      </c>
      <c r="F8" s="15" t="str">
        <f t="shared" si="4"/>
        <v>Falla critica</v>
      </c>
      <c r="H8" s="10" t="s">
        <v>10</v>
      </c>
      <c r="I8" s="11">
        <f t="shared" si="5"/>
        <v>0.76385545555569379</v>
      </c>
      <c r="J8" s="11">
        <f t="shared" si="6"/>
        <v>0.8</v>
      </c>
      <c r="K8" s="13">
        <f t="shared" si="7"/>
        <v>-1.0397739225176394E-8</v>
      </c>
      <c r="L8" s="13">
        <f t="shared" si="8"/>
        <v>8.4642409440078392E-2</v>
      </c>
      <c r="M8" s="14">
        <f t="shared" si="9"/>
        <v>0.76385545999580251</v>
      </c>
      <c r="N8" s="14">
        <f t="shared" si="10"/>
        <v>0.76385545999580251</v>
      </c>
      <c r="O8" s="21">
        <f t="shared" si="11"/>
        <v>-3.8605163510396778E-10</v>
      </c>
      <c r="P8" s="23" t="str">
        <f t="shared" si="12"/>
        <v>Falla critica</v>
      </c>
    </row>
    <row r="9" spans="1:19" ht="15.75" thickBot="1" x14ac:dyDescent="0.3">
      <c r="A9" s="10" t="s">
        <v>11</v>
      </c>
      <c r="B9" s="11">
        <f t="shared" si="0"/>
        <v>-3.1070984370245402</v>
      </c>
      <c r="C9" s="12">
        <f t="shared" si="1"/>
        <v>-1.8873791418627661E-15</v>
      </c>
      <c r="D9" s="13">
        <f t="shared" si="2"/>
        <v>27.980038407722411</v>
      </c>
      <c r="E9" s="14">
        <f t="shared" si="3"/>
        <v>-3.1070984370245402</v>
      </c>
      <c r="F9" s="15" t="str">
        <f t="shared" si="4"/>
        <v>☺</v>
      </c>
      <c r="H9" s="10" t="s">
        <v>11</v>
      </c>
      <c r="I9" s="11">
        <f t="shared" si="5"/>
        <v>0.76385545999580251</v>
      </c>
      <c r="J9" s="11">
        <f t="shared" si="6"/>
        <v>0.8</v>
      </c>
      <c r="K9" s="13">
        <f t="shared" si="7"/>
        <v>-3.8605163510396778E-10</v>
      </c>
      <c r="L9" s="13">
        <f t="shared" si="8"/>
        <v>8.4642409440078392E-2</v>
      </c>
      <c r="M9" s="14">
        <f t="shared" si="9"/>
        <v>0.76385546016065686</v>
      </c>
      <c r="N9" s="14">
        <f t="shared" si="10"/>
        <v>0.76385546016065675</v>
      </c>
      <c r="O9" s="21">
        <f t="shared" si="11"/>
        <v>-1.4333423337120621E-11</v>
      </c>
      <c r="P9" s="23" t="str">
        <f t="shared" si="12"/>
        <v>Falla critica</v>
      </c>
    </row>
    <row r="10" spans="1:19" ht="15.75" thickBot="1" x14ac:dyDescent="0.3">
      <c r="A10" s="10" t="s">
        <v>12</v>
      </c>
      <c r="B10" s="11">
        <f t="shared" si="0"/>
        <v>-3.1070984370245402</v>
      </c>
      <c r="C10" s="12">
        <f t="shared" si="1"/>
        <v>-1.8873791418627661E-15</v>
      </c>
      <c r="D10" s="13">
        <f t="shared" si="2"/>
        <v>27.980038407722411</v>
      </c>
      <c r="E10" s="14">
        <f t="shared" si="3"/>
        <v>-3.1070984370245402</v>
      </c>
      <c r="F10" s="15" t="str">
        <f t="shared" si="4"/>
        <v>☺</v>
      </c>
      <c r="H10" s="10" t="s">
        <v>12</v>
      </c>
      <c r="I10" s="11">
        <f t="shared" si="5"/>
        <v>0.76385546016065675</v>
      </c>
      <c r="J10" s="11">
        <f t="shared" si="6"/>
        <v>0.8</v>
      </c>
      <c r="K10" s="13">
        <f t="shared" si="7"/>
        <v>-1.4333534359423084E-11</v>
      </c>
      <c r="L10" s="13">
        <f t="shared" si="8"/>
        <v>8.4642409440078392E-2</v>
      </c>
      <c r="M10" s="14">
        <f t="shared" si="9"/>
        <v>0.76385546016677763</v>
      </c>
      <c r="N10" s="14">
        <f t="shared" si="10"/>
        <v>0.76385546016677752</v>
      </c>
      <c r="O10" s="21">
        <f t="shared" si="11"/>
        <v>-5.3201887340037501E-13</v>
      </c>
      <c r="P10" s="23" t="str">
        <f t="shared" si="12"/>
        <v>Falla critica</v>
      </c>
    </row>
    <row r="11" spans="1:19" ht="15.75" thickBot="1" x14ac:dyDescent="0.3">
      <c r="H11" s="10" t="s">
        <v>13</v>
      </c>
      <c r="I11" s="11">
        <f t="shared" si="5"/>
        <v>0.76385546016677752</v>
      </c>
      <c r="J11" s="11">
        <f t="shared" si="6"/>
        <v>0.8</v>
      </c>
      <c r="K11" s="13">
        <f t="shared" si="7"/>
        <v>-5.3235194030776256E-13</v>
      </c>
      <c r="L11" s="13">
        <f t="shared" si="8"/>
        <v>8.4642409440078392E-2</v>
      </c>
      <c r="M11" s="14">
        <f t="shared" si="9"/>
        <v>0.76385546016700478</v>
      </c>
      <c r="N11" s="14">
        <f t="shared" si="10"/>
        <v>0.7638554601670049</v>
      </c>
      <c r="O11" s="21">
        <f t="shared" si="11"/>
        <v>-1.9872992140790302E-14</v>
      </c>
      <c r="P11" s="23" t="str">
        <f t="shared" si="12"/>
        <v>Falla critica</v>
      </c>
    </row>
    <row r="12" spans="1:19" ht="15.75" thickBot="1" x14ac:dyDescent="0.3">
      <c r="H12" s="10" t="s">
        <v>23</v>
      </c>
      <c r="I12" s="11">
        <f t="shared" si="5"/>
        <v>0.7638554601670049</v>
      </c>
      <c r="J12" s="11">
        <f t="shared" si="6"/>
        <v>0.8</v>
      </c>
      <c r="K12" s="13">
        <f t="shared" si="7"/>
        <v>-1.9650947535865271E-14</v>
      </c>
      <c r="L12" s="13">
        <f t="shared" si="8"/>
        <v>8.4642409440078392E-2</v>
      </c>
      <c r="M12" s="14">
        <f t="shared" si="9"/>
        <v>0.76385546016701333</v>
      </c>
      <c r="N12" s="14">
        <f t="shared" si="10"/>
        <v>0.76385546016701333</v>
      </c>
      <c r="O12" s="21">
        <f t="shared" si="11"/>
        <v>0</v>
      </c>
      <c r="P12" s="23" t="str">
        <f t="shared" si="12"/>
        <v>Falla critica</v>
      </c>
    </row>
    <row r="13" spans="1:19" ht="15.75" thickBot="1" x14ac:dyDescent="0.3">
      <c r="H13" s="10" t="s">
        <v>24</v>
      </c>
      <c r="I13" s="11">
        <f t="shared" si="5"/>
        <v>0.76385546016701333</v>
      </c>
      <c r="J13" s="11">
        <f t="shared" si="6"/>
        <v>0.76385546016701333</v>
      </c>
      <c r="K13" s="13">
        <f t="shared" si="7"/>
        <v>0</v>
      </c>
      <c r="L13" s="13">
        <f t="shared" si="8"/>
        <v>0</v>
      </c>
      <c r="M13" s="14" t="e">
        <f t="shared" si="9"/>
        <v>#DIV/0!</v>
      </c>
      <c r="N13" s="14" t="e">
        <f t="shared" si="10"/>
        <v>#DIV/0!</v>
      </c>
      <c r="O13" s="21" t="e">
        <f t="shared" si="11"/>
        <v>#DIV/0!</v>
      </c>
      <c r="P13" s="23" t="str">
        <f t="shared" si="12"/>
        <v>☺</v>
      </c>
    </row>
    <row r="14" spans="1:19" ht="15.75" thickBot="1" x14ac:dyDescent="0.3">
      <c r="H14" s="10" t="s">
        <v>25</v>
      </c>
      <c r="I14" s="11" t="e">
        <f t="shared" si="5"/>
        <v>#DIV/0!</v>
      </c>
      <c r="J14" s="11" t="e">
        <f t="shared" si="6"/>
        <v>#DIV/0!</v>
      </c>
      <c r="K14" s="13" t="e">
        <f t="shared" si="7"/>
        <v>#DIV/0!</v>
      </c>
      <c r="L14" s="13" t="e">
        <f t="shared" si="8"/>
        <v>#DIV/0!</v>
      </c>
      <c r="M14" s="14" t="e">
        <f t="shared" si="9"/>
        <v>#DIV/0!</v>
      </c>
      <c r="N14" s="14" t="e">
        <f t="shared" si="10"/>
        <v>#DIV/0!</v>
      </c>
      <c r="O14" s="21" t="e">
        <f t="shared" si="11"/>
        <v>#DIV/0!</v>
      </c>
      <c r="P14" s="23" t="e">
        <f t="shared" si="12"/>
        <v>#DIV/0!</v>
      </c>
    </row>
    <row r="15" spans="1:19" ht="15.75" thickBot="1" x14ac:dyDescent="0.3">
      <c r="H15" s="10" t="s">
        <v>26</v>
      </c>
      <c r="I15" s="11" t="e">
        <f t="shared" si="5"/>
        <v>#DIV/0!</v>
      </c>
      <c r="J15" s="11" t="e">
        <f t="shared" si="6"/>
        <v>#DIV/0!</v>
      </c>
      <c r="K15" s="13" t="e">
        <f t="shared" si="7"/>
        <v>#DIV/0!</v>
      </c>
      <c r="L15" s="13" t="e">
        <f t="shared" si="8"/>
        <v>#DIV/0!</v>
      </c>
      <c r="M15" s="14" t="e">
        <f t="shared" si="9"/>
        <v>#DIV/0!</v>
      </c>
      <c r="N15" s="14" t="e">
        <f t="shared" si="10"/>
        <v>#DIV/0!</v>
      </c>
      <c r="O15" s="21" t="e">
        <f t="shared" si="11"/>
        <v>#DIV/0!</v>
      </c>
      <c r="P15" s="23" t="e">
        <f t="shared" si="12"/>
        <v>#DIV/0!</v>
      </c>
    </row>
    <row r="16" spans="1:19" ht="15.75" thickBot="1" x14ac:dyDescent="0.3">
      <c r="H16" s="10" t="s">
        <v>27</v>
      </c>
      <c r="I16" s="11" t="e">
        <f t="shared" si="5"/>
        <v>#DIV/0!</v>
      </c>
      <c r="J16" s="11" t="e">
        <f t="shared" si="6"/>
        <v>#DIV/0!</v>
      </c>
      <c r="K16" s="13" t="e">
        <f t="shared" si="7"/>
        <v>#DIV/0!</v>
      </c>
      <c r="L16" s="13" t="e">
        <f t="shared" si="8"/>
        <v>#DIV/0!</v>
      </c>
      <c r="M16" s="14" t="e">
        <f t="shared" si="9"/>
        <v>#DIV/0!</v>
      </c>
      <c r="N16" s="14" t="e">
        <f t="shared" si="10"/>
        <v>#DIV/0!</v>
      </c>
      <c r="O16" s="21" t="e">
        <f t="shared" si="11"/>
        <v>#DIV/0!</v>
      </c>
      <c r="P16" s="23" t="e">
        <f t="shared" si="12"/>
        <v>#DIV/0!</v>
      </c>
    </row>
    <row r="17" spans="8:16" ht="15.75" thickBot="1" x14ac:dyDescent="0.3">
      <c r="H17" s="10" t="s">
        <v>28</v>
      </c>
      <c r="I17" s="11" t="e">
        <f t="shared" si="5"/>
        <v>#DIV/0!</v>
      </c>
      <c r="J17" s="11" t="e">
        <f t="shared" si="6"/>
        <v>#DIV/0!</v>
      </c>
      <c r="K17" s="13" t="e">
        <f t="shared" si="7"/>
        <v>#DIV/0!</v>
      </c>
      <c r="L17" s="13" t="e">
        <f t="shared" si="8"/>
        <v>#DIV/0!</v>
      </c>
      <c r="M17" s="14" t="e">
        <f t="shared" si="9"/>
        <v>#DIV/0!</v>
      </c>
      <c r="N17" s="14" t="e">
        <f t="shared" si="10"/>
        <v>#DIV/0!</v>
      </c>
      <c r="O17" s="21" t="e">
        <f t="shared" si="11"/>
        <v>#DIV/0!</v>
      </c>
      <c r="P17" s="23" t="e">
        <f t="shared" si="12"/>
        <v>#DIV/0!</v>
      </c>
    </row>
    <row r="18" spans="8:16" ht="15.75" thickBot="1" x14ac:dyDescent="0.3">
      <c r="H18" s="10" t="s">
        <v>29</v>
      </c>
      <c r="I18" s="11" t="e">
        <f t="shared" si="5"/>
        <v>#DIV/0!</v>
      </c>
      <c r="J18" s="11" t="e">
        <f t="shared" si="6"/>
        <v>#DIV/0!</v>
      </c>
      <c r="K18" s="13" t="e">
        <f t="shared" si="7"/>
        <v>#DIV/0!</v>
      </c>
      <c r="L18" s="13" t="e">
        <f t="shared" si="8"/>
        <v>#DIV/0!</v>
      </c>
      <c r="M18" s="14" t="e">
        <f t="shared" si="9"/>
        <v>#DIV/0!</v>
      </c>
      <c r="N18" s="14" t="e">
        <f t="shared" si="10"/>
        <v>#DIV/0!</v>
      </c>
      <c r="O18" s="21" t="e">
        <f t="shared" si="11"/>
        <v>#DIV/0!</v>
      </c>
      <c r="P18" s="23" t="e">
        <f t="shared" si="12"/>
        <v>#DIV/0!</v>
      </c>
    </row>
    <row r="19" spans="8:16" ht="15.75" thickBot="1" x14ac:dyDescent="0.3">
      <c r="H19" s="10" t="s">
        <v>30</v>
      </c>
      <c r="I19" s="11" t="e">
        <f t="shared" si="5"/>
        <v>#DIV/0!</v>
      </c>
      <c r="J19" s="11" t="e">
        <f t="shared" si="6"/>
        <v>#DIV/0!</v>
      </c>
      <c r="K19" s="13" t="e">
        <f t="shared" si="7"/>
        <v>#DIV/0!</v>
      </c>
      <c r="L19" s="13" t="e">
        <f t="shared" si="8"/>
        <v>#DIV/0!</v>
      </c>
      <c r="M19" s="14" t="e">
        <f t="shared" si="9"/>
        <v>#DIV/0!</v>
      </c>
      <c r="N19" s="14" t="e">
        <f t="shared" si="10"/>
        <v>#DIV/0!</v>
      </c>
      <c r="O19" s="21" t="e">
        <f t="shared" si="11"/>
        <v>#DIV/0!</v>
      </c>
      <c r="P19" s="23" t="e">
        <f t="shared" si="12"/>
        <v>#DIV/0!</v>
      </c>
    </row>
    <row r="20" spans="8:16" ht="15.75" thickBot="1" x14ac:dyDescent="0.3">
      <c r="H20" s="10" t="s">
        <v>31</v>
      </c>
      <c r="I20" s="11" t="e">
        <f t="shared" si="5"/>
        <v>#DIV/0!</v>
      </c>
      <c r="J20" s="11" t="e">
        <f t="shared" si="6"/>
        <v>#DIV/0!</v>
      </c>
      <c r="K20" s="13" t="e">
        <f t="shared" si="7"/>
        <v>#DIV/0!</v>
      </c>
      <c r="L20" s="13" t="e">
        <f t="shared" si="8"/>
        <v>#DIV/0!</v>
      </c>
      <c r="M20" s="14" t="e">
        <f t="shared" si="9"/>
        <v>#DIV/0!</v>
      </c>
      <c r="N20" s="14" t="e">
        <f t="shared" si="10"/>
        <v>#DIV/0!</v>
      </c>
      <c r="O20" s="21" t="e">
        <f t="shared" si="11"/>
        <v>#DIV/0!</v>
      </c>
      <c r="P20" s="23" t="e">
        <f t="shared" si="12"/>
        <v>#DIV/0!</v>
      </c>
    </row>
    <row r="21" spans="8:16" ht="15.75" thickBot="1" x14ac:dyDescent="0.3">
      <c r="H21" s="10" t="s">
        <v>32</v>
      </c>
      <c r="I21" s="11" t="e">
        <f t="shared" si="5"/>
        <v>#DIV/0!</v>
      </c>
      <c r="J21" s="11" t="e">
        <f t="shared" si="6"/>
        <v>#DIV/0!</v>
      </c>
      <c r="K21" s="13" t="e">
        <f t="shared" si="7"/>
        <v>#DIV/0!</v>
      </c>
      <c r="L21" s="13" t="e">
        <f t="shared" si="8"/>
        <v>#DIV/0!</v>
      </c>
      <c r="M21" s="14" t="e">
        <f t="shared" si="9"/>
        <v>#DIV/0!</v>
      </c>
      <c r="N21" s="14" t="e">
        <f t="shared" si="10"/>
        <v>#DIV/0!</v>
      </c>
      <c r="O21" s="21" t="e">
        <f t="shared" si="11"/>
        <v>#DIV/0!</v>
      </c>
      <c r="P21" s="23" t="e">
        <f t="shared" si="12"/>
        <v>#DIV/0!</v>
      </c>
    </row>
    <row r="22" spans="8:16" ht="15.75" thickBot="1" x14ac:dyDescent="0.3">
      <c r="H22" s="10" t="s">
        <v>33</v>
      </c>
      <c r="I22" s="11" t="e">
        <f t="shared" si="5"/>
        <v>#DIV/0!</v>
      </c>
      <c r="J22" s="11" t="e">
        <f t="shared" si="6"/>
        <v>#DIV/0!</v>
      </c>
      <c r="K22" s="13" t="e">
        <f t="shared" si="7"/>
        <v>#DIV/0!</v>
      </c>
      <c r="L22" s="13" t="e">
        <f t="shared" si="8"/>
        <v>#DIV/0!</v>
      </c>
      <c r="M22" s="14" t="e">
        <f t="shared" si="9"/>
        <v>#DIV/0!</v>
      </c>
      <c r="N22" s="14" t="e">
        <f t="shared" si="10"/>
        <v>#DIV/0!</v>
      </c>
      <c r="O22" s="21" t="e">
        <f t="shared" si="11"/>
        <v>#DIV/0!</v>
      </c>
      <c r="P22" s="23" t="e">
        <f t="shared" si="12"/>
        <v>#DIV/0!</v>
      </c>
    </row>
    <row r="23" spans="8:16" ht="15.75" thickBot="1" x14ac:dyDescent="0.3">
      <c r="H23" s="10" t="s">
        <v>34</v>
      </c>
      <c r="I23" s="11" t="e">
        <f t="shared" si="5"/>
        <v>#DIV/0!</v>
      </c>
      <c r="J23" s="11" t="e">
        <f t="shared" si="6"/>
        <v>#DIV/0!</v>
      </c>
      <c r="K23" s="13" t="e">
        <f t="shared" si="7"/>
        <v>#DIV/0!</v>
      </c>
      <c r="L23" s="13" t="e">
        <f t="shared" si="8"/>
        <v>#DIV/0!</v>
      </c>
      <c r="M23" s="14" t="e">
        <f t="shared" si="9"/>
        <v>#DIV/0!</v>
      </c>
      <c r="N23" s="14" t="e">
        <f t="shared" si="10"/>
        <v>#DIV/0!</v>
      </c>
      <c r="O23" s="21" t="e">
        <f t="shared" si="11"/>
        <v>#DIV/0!</v>
      </c>
      <c r="P23" s="23" t="e">
        <f t="shared" si="12"/>
        <v>#DIV/0!</v>
      </c>
    </row>
    <row r="24" spans="8:16" ht="15.75" thickBot="1" x14ac:dyDescent="0.3">
      <c r="H24" s="10" t="s">
        <v>35</v>
      </c>
      <c r="I24" s="11" t="e">
        <f t="shared" si="5"/>
        <v>#DIV/0!</v>
      </c>
      <c r="J24" s="11" t="e">
        <f t="shared" si="6"/>
        <v>#DIV/0!</v>
      </c>
      <c r="K24" s="13" t="e">
        <f t="shared" si="7"/>
        <v>#DIV/0!</v>
      </c>
      <c r="L24" s="13" t="e">
        <f t="shared" si="8"/>
        <v>#DIV/0!</v>
      </c>
      <c r="M24" s="14" t="e">
        <f t="shared" si="9"/>
        <v>#DIV/0!</v>
      </c>
      <c r="N24" s="14" t="e">
        <f t="shared" si="10"/>
        <v>#DIV/0!</v>
      </c>
      <c r="O24" s="21" t="e">
        <f t="shared" si="11"/>
        <v>#DIV/0!</v>
      </c>
      <c r="P24" s="23" t="e">
        <f t="shared" si="12"/>
        <v>#DIV/0!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03F-A8FE-4553-BF94-48D874AD7986}">
  <dimension ref="A1:AB34"/>
  <sheetViews>
    <sheetView workbookViewId="0">
      <selection activeCell="U29" sqref="U29"/>
    </sheetView>
  </sheetViews>
  <sheetFormatPr baseColWidth="10" defaultRowHeight="15" x14ac:dyDescent="0.25"/>
  <cols>
    <col min="6" max="6" width="22.85546875" customWidth="1"/>
    <col min="16" max="16" width="22.7109375" customWidth="1"/>
    <col min="25" max="25" width="23" customWidth="1"/>
  </cols>
  <sheetData>
    <row r="1" spans="1:28" ht="15.75" thickBot="1" x14ac:dyDescent="0.3">
      <c r="A1" s="24" t="s">
        <v>44</v>
      </c>
      <c r="B1" s="25"/>
      <c r="C1" s="26"/>
      <c r="D1" s="1"/>
      <c r="E1" s="1"/>
      <c r="F1" s="1"/>
      <c r="H1" s="24" t="s">
        <v>45</v>
      </c>
      <c r="I1" s="25"/>
      <c r="J1" s="26"/>
      <c r="K1" s="1"/>
      <c r="L1" s="1"/>
      <c r="M1" s="1"/>
      <c r="N1" s="1"/>
      <c r="O1" s="1"/>
      <c r="P1" s="1"/>
      <c r="R1" s="24" t="s">
        <v>51</v>
      </c>
      <c r="S1" s="31"/>
      <c r="T1" s="31"/>
      <c r="U1" s="32"/>
      <c r="AA1" s="24" t="s">
        <v>46</v>
      </c>
      <c r="AB1" s="26"/>
    </row>
    <row r="2" spans="1:28" ht="15.75" thickBot="1" x14ac:dyDescent="0.3">
      <c r="A2" s="2" t="s">
        <v>15</v>
      </c>
      <c r="B2" s="3" t="s">
        <v>1</v>
      </c>
      <c r="C2" s="4" t="s">
        <v>2</v>
      </c>
      <c r="D2" s="5" t="s">
        <v>3</v>
      </c>
      <c r="E2" s="6" t="s">
        <v>4</v>
      </c>
      <c r="F2" s="9" t="s">
        <v>14</v>
      </c>
      <c r="H2" s="2" t="s">
        <v>15</v>
      </c>
      <c r="I2" s="3" t="s">
        <v>17</v>
      </c>
      <c r="J2" s="3" t="s">
        <v>18</v>
      </c>
      <c r="K2" s="5" t="s">
        <v>19</v>
      </c>
      <c r="L2" s="5" t="s">
        <v>20</v>
      </c>
      <c r="M2" s="6" t="s">
        <v>21</v>
      </c>
      <c r="N2" s="20" t="s">
        <v>16</v>
      </c>
      <c r="O2" s="4" t="s">
        <v>22</v>
      </c>
      <c r="P2" s="7" t="s">
        <v>14</v>
      </c>
      <c r="R2" s="18" t="s">
        <v>15</v>
      </c>
      <c r="S2" s="3" t="s">
        <v>1</v>
      </c>
      <c r="T2" s="5" t="s">
        <v>2</v>
      </c>
      <c r="U2" s="4" t="s">
        <v>3</v>
      </c>
      <c r="V2" s="6" t="s">
        <v>49</v>
      </c>
      <c r="W2" s="27" t="s">
        <v>50</v>
      </c>
      <c r="X2" s="19" t="s">
        <v>4</v>
      </c>
      <c r="Y2" s="7" t="s">
        <v>14</v>
      </c>
    </row>
    <row r="3" spans="1:28" ht="15.75" thickBot="1" x14ac:dyDescent="0.3">
      <c r="A3" s="10" t="s">
        <v>5</v>
      </c>
      <c r="B3" s="11">
        <v>3</v>
      </c>
      <c r="C3" s="12">
        <f>2*B3^3-11.7*B3^2+17.7*B3-5</f>
        <v>-3.2000000000000028</v>
      </c>
      <c r="D3" s="13">
        <f>6*B3^2-23.4*B3+17.7</f>
        <v>1.5000000000000107</v>
      </c>
      <c r="E3" s="14">
        <f>B3-(C3/D3)</f>
        <v>5.1333333333333204</v>
      </c>
      <c r="F3" s="15" t="str">
        <f>IF(B3=E3,"☺","Falla critica")</f>
        <v>Falla critica</v>
      </c>
      <c r="H3" s="10" t="s">
        <v>5</v>
      </c>
      <c r="I3" s="11">
        <v>3</v>
      </c>
      <c r="J3" s="11">
        <v>4</v>
      </c>
      <c r="K3" s="13">
        <f>2*I3^3-11.7*I3^2+17.7*I3-5</f>
        <v>-3.2000000000000028</v>
      </c>
      <c r="L3" s="13">
        <f>2*J3^3-11.7*J3^2+17.7*J3-5</f>
        <v>6.6000000000000085</v>
      </c>
      <c r="M3" s="14">
        <f>((L3*I3-K3*J3)/(L3-K3))</f>
        <v>3.3265306122448979</v>
      </c>
      <c r="N3" s="14">
        <f>I3-((K3*(J3-I3))/(L3-K3))</f>
        <v>3.3265306122448979</v>
      </c>
      <c r="O3" s="21">
        <f>2*M3^3-11.7*M3^2+17.7*M3-5</f>
        <v>-1.9688531139236147</v>
      </c>
      <c r="P3" s="23" t="str">
        <f>IF(I3=J3,"☺","Falla critica")</f>
        <v>Falla critica</v>
      </c>
      <c r="R3" s="33" t="s">
        <v>5</v>
      </c>
      <c r="S3" s="34">
        <v>8</v>
      </c>
      <c r="T3" s="35">
        <f>2*S3^3-11.7*S3^2+17.7*S3-5</f>
        <v>411.80000000000007</v>
      </c>
      <c r="U3" s="36">
        <f>6*S3^2-23.4*S3+17.7</f>
        <v>214.5</v>
      </c>
      <c r="V3" s="37">
        <f>U3*U3</f>
        <v>46010.25</v>
      </c>
      <c r="W3" s="38">
        <f>12*S3-23.4</f>
        <v>72.599999999999994</v>
      </c>
      <c r="X3" s="39">
        <f>S3-((T3*U3)/(V3-(T3*W3)))</f>
        <v>2.5182166335579241</v>
      </c>
      <c r="Y3" s="23" t="str">
        <f>IF(B2=G2,"☺","Falla critica")</f>
        <v>Falla critica</v>
      </c>
    </row>
    <row r="4" spans="1:28" ht="15.75" thickBot="1" x14ac:dyDescent="0.3">
      <c r="A4" s="10" t="s">
        <v>6</v>
      </c>
      <c r="B4" s="11">
        <f>E3</f>
        <v>5.1333333333333204</v>
      </c>
      <c r="C4" s="12">
        <f>2*B4^3-11.7*B4^2+17.7*B4-5</f>
        <v>48.090074074073399</v>
      </c>
      <c r="D4" s="13">
        <f>6*B4^2-23.4*B4+17.7</f>
        <v>55.68666666666617</v>
      </c>
      <c r="E4" s="14">
        <f>B4-(C4/D4)</f>
        <v>4.2697500565332396</v>
      </c>
      <c r="F4" s="15" t="str">
        <f>IF(B4=E4,"☺","Falla critica")</f>
        <v>Falla critica</v>
      </c>
      <c r="H4" s="10" t="s">
        <v>6</v>
      </c>
      <c r="I4" s="11">
        <f>IF(K3*O3&lt;0,I3,N3)</f>
        <v>3.3265306122448979</v>
      </c>
      <c r="J4" s="11">
        <f>IF(L3*O3&lt;0,J3,N3)</f>
        <v>4</v>
      </c>
      <c r="K4" s="13">
        <f>2*I4^3-11.7*I4^2+17.7*I4-5</f>
        <v>-1.9688531139236147</v>
      </c>
      <c r="L4" s="13">
        <f>2*J4^3-11.7*J4^2+17.7*J4-5</f>
        <v>6.6000000000000085</v>
      </c>
      <c r="M4" s="14">
        <f>((L4*I4-K4*J4)/(L4-K4))</f>
        <v>3.4812727094176563</v>
      </c>
      <c r="N4" s="14">
        <f>I4-((K4*(J4-I4))/(L4-K4))</f>
        <v>3.4812727094176563</v>
      </c>
      <c r="O4" s="21">
        <f>2*M4^3-11.7*M4^2+17.7*M4-5</f>
        <v>-0.79591532202808679</v>
      </c>
      <c r="P4" s="23" t="str">
        <f>IF(I4=J4,"☺","Falla critica")</f>
        <v>Falla critica</v>
      </c>
      <c r="R4" s="33" t="s">
        <v>6</v>
      </c>
      <c r="S4" s="34">
        <f>X3</f>
        <v>2.5182166335579241</v>
      </c>
      <c r="T4" s="35">
        <f>2*S4^3-11.7*S4^2+17.7*S4-5</f>
        <v>-2.6840077095807118</v>
      </c>
      <c r="U4" s="36">
        <f>6*S4^2-23.4*S4+17.7</f>
        <v>-3.1777791440885998</v>
      </c>
      <c r="V4" s="37">
        <f>U4*U4</f>
        <v>10.098280288604474</v>
      </c>
      <c r="W4" s="38">
        <f>12*S4-23.4</f>
        <v>6.818599602695091</v>
      </c>
      <c r="X4" s="39">
        <f>S4-((T4*U4)/(V4-(T4*W4)))</f>
        <v>2.2178874911462012</v>
      </c>
      <c r="Y4" s="23" t="str">
        <f>IF(B3=G3,"☺","Falla critica")</f>
        <v>Falla critica</v>
      </c>
    </row>
    <row r="5" spans="1:28" ht="15.75" thickBot="1" x14ac:dyDescent="0.3">
      <c r="A5" s="10" t="s">
        <v>7</v>
      </c>
      <c r="B5" s="11">
        <f t="shared" ref="B5:B9" si="0">E4</f>
        <v>4.2697500565332396</v>
      </c>
      <c r="C5" s="12">
        <f t="shared" ref="C5:C23" si="1">2*B5^3-11.7*B5^2+17.7*B5-5</f>
        <v>12.956243556114885</v>
      </c>
      <c r="D5" s="13">
        <f t="shared" ref="D5:D9" si="2">6*B5^2-23.4*B5+17.7</f>
        <v>27.172441948715811</v>
      </c>
      <c r="E5" s="14">
        <f t="shared" ref="E5:E9" si="3">B5-(C5/D5)</f>
        <v>3.7929344806432264</v>
      </c>
      <c r="F5" s="15" t="str">
        <f t="shared" ref="F5:F9" si="4">IF(B5=E5,"☺","Falla critica")</f>
        <v>Falla critica</v>
      </c>
      <c r="H5" s="10" t="s">
        <v>7</v>
      </c>
      <c r="I5" s="11">
        <f t="shared" ref="I5:I24" si="5">IF(K4*O4&lt;0,I4,N4)</f>
        <v>3.4812727094176563</v>
      </c>
      <c r="J5" s="11">
        <f t="shared" ref="J5:J24" si="6">IF(L4*O4&lt;0,J4,N4)</f>
        <v>4</v>
      </c>
      <c r="K5" s="13">
        <f t="shared" ref="K5:K24" si="7">2*I5^3-11.7*I5^2+17.7*I5-5</f>
        <v>-0.79591532202808679</v>
      </c>
      <c r="L5" s="13">
        <f t="shared" ref="L5:L24" si="8">2*J5^3-11.7*J5^2+17.7*J5-5</f>
        <v>6.6000000000000085</v>
      </c>
      <c r="M5" s="14">
        <f t="shared" ref="M5:M24" si="9">((L5*I5-K5*J5)/(L5-K5))</f>
        <v>3.5370958199525924</v>
      </c>
      <c r="N5" s="14">
        <f t="shared" ref="N5:N24" si="10">I5-((K5*(J5-I5))/(L5-K5))</f>
        <v>3.5370958199525924</v>
      </c>
      <c r="O5" s="21">
        <f t="shared" ref="O5:O24" si="11">2*M5^3-11.7*M5^2+17.7*M5-5</f>
        <v>-0.26710905065677082</v>
      </c>
      <c r="P5" s="23" t="str">
        <f t="shared" ref="P5:P24" si="12">IF(I5=J5,"☺","Falla critica")</f>
        <v>Falla critica</v>
      </c>
      <c r="R5" s="33" t="s">
        <v>7</v>
      </c>
      <c r="S5" s="34">
        <f t="shared" ref="S5:S13" si="13">X4</f>
        <v>2.2178874911462012</v>
      </c>
      <c r="T5" s="35">
        <f t="shared" ref="T5:T25" si="14">2*S5^3-11.7*S5^2+17.7*S5-5</f>
        <v>-1.4762953178767049</v>
      </c>
      <c r="U5" s="36">
        <f t="shared" ref="U5:U13" si="15">6*S5^2-23.4*S5+17.7</f>
        <v>-4.6844177525243609</v>
      </c>
      <c r="V5" s="37">
        <f t="shared" ref="V5:V25" si="16">U5*U5</f>
        <v>21.943769680165385</v>
      </c>
      <c r="W5" s="38">
        <f t="shared" ref="W5:W13" si="17">12*S5-23.4</f>
        <v>3.2146498937544159</v>
      </c>
      <c r="X5" s="39">
        <f t="shared" ref="X5:X13" si="18">S5-((T5*U5)/(V5-(T5*W5)))</f>
        <v>1.9587753667843075</v>
      </c>
      <c r="Y5" s="23" t="str">
        <f t="shared" ref="Y5:Y13" si="19">IF(B4=G4,"☺","Falla critica")</f>
        <v>Falla critica</v>
      </c>
    </row>
    <row r="6" spans="1:28" ht="15.75" thickBot="1" x14ac:dyDescent="0.3">
      <c r="A6" s="10" t="s">
        <v>8</v>
      </c>
      <c r="B6" s="11">
        <f t="shared" si="0"/>
        <v>3.7929344806432264</v>
      </c>
      <c r="C6" s="12">
        <f t="shared" si="1"/>
        <v>2.9476031154329831</v>
      </c>
      <c r="D6" s="13">
        <f t="shared" si="2"/>
        <v>15.263444999662308</v>
      </c>
      <c r="E6" s="14">
        <f t="shared" si="3"/>
        <v>3.5998192883980815</v>
      </c>
      <c r="F6" s="15" t="str">
        <f t="shared" si="4"/>
        <v>Falla critica</v>
      </c>
      <c r="H6" s="10" t="s">
        <v>8</v>
      </c>
      <c r="I6" s="11">
        <f t="shared" si="5"/>
        <v>3.5370958199525924</v>
      </c>
      <c r="J6" s="11">
        <f t="shared" si="6"/>
        <v>4</v>
      </c>
      <c r="K6" s="13">
        <f t="shared" si="7"/>
        <v>-0.26710905065677082</v>
      </c>
      <c r="L6" s="13">
        <f t="shared" si="8"/>
        <v>6.6000000000000085</v>
      </c>
      <c r="M6" s="14">
        <f t="shared" si="9"/>
        <v>3.5551013438441474</v>
      </c>
      <c r="N6" s="14">
        <f t="shared" si="10"/>
        <v>3.5551013438441474</v>
      </c>
      <c r="O6" s="21">
        <f t="shared" si="11"/>
        <v>-8.3986639198386115E-2</v>
      </c>
      <c r="P6" s="23" t="str">
        <f t="shared" si="12"/>
        <v>Falla critica</v>
      </c>
      <c r="R6" s="33" t="s">
        <v>8</v>
      </c>
      <c r="S6" s="34">
        <f t="shared" si="13"/>
        <v>1.9587753667843075</v>
      </c>
      <c r="T6" s="35">
        <f t="shared" si="14"/>
        <v>-0.18938464957130208</v>
      </c>
      <c r="U6" s="36">
        <f t="shared" si="15"/>
        <v>-5.1145379576268013</v>
      </c>
      <c r="V6" s="37">
        <f t="shared" si="16"/>
        <v>26.158498520005331</v>
      </c>
      <c r="W6" s="38">
        <f t="shared" si="17"/>
        <v>0.1053044014116935</v>
      </c>
      <c r="X6" s="39">
        <f t="shared" si="18"/>
        <v>1.9217748838980691</v>
      </c>
      <c r="Y6" s="23" t="str">
        <f t="shared" si="19"/>
        <v>Falla critica</v>
      </c>
    </row>
    <row r="7" spans="1:28" ht="15.75" thickBot="1" x14ac:dyDescent="0.3">
      <c r="A7" s="10" t="s">
        <v>9</v>
      </c>
      <c r="B7" s="11">
        <f t="shared" si="0"/>
        <v>3.5998192883980815</v>
      </c>
      <c r="C7" s="12">
        <f t="shared" si="1"/>
        <v>0.39797273911585052</v>
      </c>
      <c r="D7" s="13">
        <f t="shared" si="2"/>
        <v>11.216422106222108</v>
      </c>
      <c r="E7" s="14">
        <f t="shared" si="3"/>
        <v>3.5643380328473402</v>
      </c>
      <c r="F7" s="15" t="str">
        <f t="shared" si="4"/>
        <v>Falla critica</v>
      </c>
      <c r="H7" s="10" t="s">
        <v>9</v>
      </c>
      <c r="I7" s="11">
        <f t="shared" si="5"/>
        <v>3.5551013438441474</v>
      </c>
      <c r="J7" s="11">
        <f t="shared" si="6"/>
        <v>4</v>
      </c>
      <c r="K7" s="13">
        <f t="shared" si="7"/>
        <v>-8.3986639198386115E-2</v>
      </c>
      <c r="L7" s="13">
        <f t="shared" si="8"/>
        <v>6.6000000000000085</v>
      </c>
      <c r="M7" s="14">
        <f t="shared" si="9"/>
        <v>3.5606916516845728</v>
      </c>
      <c r="N7" s="14">
        <f t="shared" si="10"/>
        <v>3.5606916516845728</v>
      </c>
      <c r="O7" s="21">
        <f t="shared" si="11"/>
        <v>-2.5864194544723773E-2</v>
      </c>
      <c r="P7" s="23" t="str">
        <f t="shared" si="12"/>
        <v>Falla critica</v>
      </c>
      <c r="R7" s="33" t="s">
        <v>9</v>
      </c>
      <c r="S7" s="34">
        <f t="shared" si="13"/>
        <v>1.9217748838980691</v>
      </c>
      <c r="T7" s="35">
        <f t="shared" si="14"/>
        <v>-1.7350262135806815E-4</v>
      </c>
      <c r="U7" s="36">
        <f t="shared" si="15"/>
        <v>-5.1102200569261917</v>
      </c>
      <c r="V7" s="37">
        <f t="shared" si="16"/>
        <v>26.114349030210729</v>
      </c>
      <c r="W7" s="38">
        <f t="shared" si="17"/>
        <v>-0.33870139322316817</v>
      </c>
      <c r="X7" s="39">
        <f t="shared" si="18"/>
        <v>1.9217409317375236</v>
      </c>
      <c r="Y7" s="23" t="str">
        <f t="shared" si="19"/>
        <v>Falla critica</v>
      </c>
    </row>
    <row r="8" spans="1:28" ht="15.75" thickBot="1" x14ac:dyDescent="0.3">
      <c r="A8" s="10" t="s">
        <v>10</v>
      </c>
      <c r="B8" s="11">
        <f t="shared" si="0"/>
        <v>3.5643380328473402</v>
      </c>
      <c r="C8" s="12">
        <f t="shared" si="1"/>
        <v>1.2372601908190006E-2</v>
      </c>
      <c r="D8" s="13">
        <f t="shared" si="2"/>
        <v>10.521523705784528</v>
      </c>
      <c r="E8" s="14">
        <f t="shared" si="3"/>
        <v>3.5631621003251914</v>
      </c>
      <c r="F8" s="15" t="str">
        <f t="shared" si="4"/>
        <v>Falla critica</v>
      </c>
      <c r="H8" s="10" t="s">
        <v>10</v>
      </c>
      <c r="I8" s="11">
        <f t="shared" si="5"/>
        <v>3.5606916516845728</v>
      </c>
      <c r="J8" s="11">
        <f t="shared" si="6"/>
        <v>4</v>
      </c>
      <c r="K8" s="13">
        <f t="shared" si="7"/>
        <v>-2.5864194544723773E-2</v>
      </c>
      <c r="L8" s="13">
        <f t="shared" si="8"/>
        <v>6.6000000000000085</v>
      </c>
      <c r="M8" s="14">
        <f t="shared" si="9"/>
        <v>3.5624065006842409</v>
      </c>
      <c r="N8" s="14">
        <f t="shared" si="10"/>
        <v>3.5624065006842409</v>
      </c>
      <c r="O8" s="21">
        <f t="shared" si="11"/>
        <v>-7.913937152935091E-3</v>
      </c>
      <c r="P8" s="23" t="str">
        <f t="shared" si="12"/>
        <v>Falla critica</v>
      </c>
      <c r="R8" s="33" t="s">
        <v>10</v>
      </c>
      <c r="S8" s="34">
        <f t="shared" si="13"/>
        <v>1.9217409317375236</v>
      </c>
      <c r="T8" s="35">
        <f t="shared" si="14"/>
        <v>1.9513279880811751E-10</v>
      </c>
      <c r="U8" s="36">
        <f t="shared" si="15"/>
        <v>-5.1102085503656163</v>
      </c>
      <c r="V8" s="37">
        <f t="shared" si="16"/>
        <v>26.114231428229854</v>
      </c>
      <c r="W8" s="38">
        <f t="shared" si="17"/>
        <v>-0.33910881914971469</v>
      </c>
      <c r="X8" s="39">
        <f t="shared" si="18"/>
        <v>1.9217409317757084</v>
      </c>
      <c r="Y8" s="23" t="str">
        <f t="shared" si="19"/>
        <v>Falla critica</v>
      </c>
    </row>
    <row r="9" spans="1:28" ht="15.75" thickBot="1" x14ac:dyDescent="0.3">
      <c r="A9" s="10" t="s">
        <v>11</v>
      </c>
      <c r="B9" s="11">
        <f t="shared" si="0"/>
        <v>3.5631621003251914</v>
      </c>
      <c r="C9" s="12">
        <f t="shared" si="1"/>
        <v>1.3390755121633902E-5</v>
      </c>
      <c r="D9" s="13">
        <f t="shared" si="2"/>
        <v>10.498751771553511</v>
      </c>
      <c r="E9" s="14">
        <f t="shared" si="3"/>
        <v>3.5631608248635542</v>
      </c>
      <c r="F9" s="15" t="str">
        <f t="shared" si="4"/>
        <v>Falla critica</v>
      </c>
      <c r="H9" s="10" t="s">
        <v>11</v>
      </c>
      <c r="I9" s="11">
        <f t="shared" si="5"/>
        <v>3.5624065006842409</v>
      </c>
      <c r="J9" s="11">
        <f t="shared" si="6"/>
        <v>4</v>
      </c>
      <c r="K9" s="13">
        <f t="shared" si="7"/>
        <v>-7.913937152935091E-3</v>
      </c>
      <c r="L9" s="13">
        <f t="shared" si="8"/>
        <v>6.6000000000000085</v>
      </c>
      <c r="M9" s="14">
        <f t="shared" si="9"/>
        <v>3.5629305824875233</v>
      </c>
      <c r="N9" s="14">
        <f t="shared" si="10"/>
        <v>3.5629305824875233</v>
      </c>
      <c r="O9" s="21">
        <f t="shared" si="11"/>
        <v>-2.4167387801981022E-3</v>
      </c>
      <c r="P9" s="23" t="str">
        <f t="shared" si="12"/>
        <v>Falla critica</v>
      </c>
      <c r="R9" s="33" t="s">
        <v>11</v>
      </c>
      <c r="S9" s="34">
        <f t="shared" si="13"/>
        <v>1.9217409317757084</v>
      </c>
      <c r="T9" s="35">
        <f t="shared" si="14"/>
        <v>0</v>
      </c>
      <c r="U9" s="36">
        <f t="shared" si="15"/>
        <v>-5.1102085503785695</v>
      </c>
      <c r="V9" s="37">
        <f t="shared" si="16"/>
        <v>26.114231428362242</v>
      </c>
      <c r="W9" s="38">
        <f t="shared" si="17"/>
        <v>-0.33910881869149989</v>
      </c>
      <c r="X9" s="39">
        <f t="shared" si="18"/>
        <v>1.9217409317757084</v>
      </c>
      <c r="Y9" s="23" t="str">
        <f t="shared" si="19"/>
        <v>Falla critica</v>
      </c>
    </row>
    <row r="10" spans="1:28" ht="15.75" thickBot="1" x14ac:dyDescent="0.3">
      <c r="A10" s="10" t="s">
        <v>12</v>
      </c>
      <c r="B10" s="11">
        <f t="shared" ref="B10:B23" si="20">E9</f>
        <v>3.5631608248635542</v>
      </c>
      <c r="C10" s="12">
        <f t="shared" si="1"/>
        <v>1.5759837879159022E-11</v>
      </c>
      <c r="D10" s="13">
        <f t="shared" ref="D10:D23" si="21">6*B10^2-23.4*B10+17.7</f>
        <v>10.498727081246766</v>
      </c>
      <c r="E10" s="14">
        <f t="shared" ref="E10:E23" si="22">B10-(C10/D10)</f>
        <v>3.5631608248620532</v>
      </c>
      <c r="F10" s="15" t="str">
        <f t="shared" ref="F10:F23" si="23">IF(B10=E10,"☺","Falla critica")</f>
        <v>Falla critica</v>
      </c>
      <c r="H10" s="10" t="s">
        <v>12</v>
      </c>
      <c r="I10" s="11">
        <f t="shared" si="5"/>
        <v>3.5629305824875233</v>
      </c>
      <c r="J10" s="11">
        <f t="shared" si="6"/>
        <v>4</v>
      </c>
      <c r="K10" s="13">
        <f t="shared" si="7"/>
        <v>-2.4167387801981022E-3</v>
      </c>
      <c r="L10" s="13">
        <f t="shared" si="8"/>
        <v>6.6000000000000085</v>
      </c>
      <c r="M10" s="14">
        <f t="shared" si="9"/>
        <v>3.5630905667255277</v>
      </c>
      <c r="N10" s="14">
        <f t="shared" si="10"/>
        <v>3.5630905667255277</v>
      </c>
      <c r="O10" s="21">
        <f t="shared" si="11"/>
        <v>-7.3757322395806568E-4</v>
      </c>
      <c r="P10" s="23" t="str">
        <f t="shared" si="12"/>
        <v>Falla critica</v>
      </c>
      <c r="R10" s="33" t="s">
        <v>12</v>
      </c>
      <c r="S10" s="34">
        <f t="shared" si="13"/>
        <v>1.9217409317757084</v>
      </c>
      <c r="T10" s="35">
        <f t="shared" si="14"/>
        <v>0</v>
      </c>
      <c r="U10" s="36">
        <f t="shared" si="15"/>
        <v>-5.1102085503785695</v>
      </c>
      <c r="V10" s="37">
        <f t="shared" si="16"/>
        <v>26.114231428362242</v>
      </c>
      <c r="W10" s="38">
        <f t="shared" si="17"/>
        <v>-0.33910881869149989</v>
      </c>
      <c r="X10" s="39">
        <f t="shared" si="18"/>
        <v>1.9217409317757084</v>
      </c>
      <c r="Y10" s="23" t="str">
        <f t="shared" si="19"/>
        <v>Falla critica</v>
      </c>
    </row>
    <row r="11" spans="1:28" ht="15.75" thickBot="1" x14ac:dyDescent="0.3">
      <c r="A11" s="10" t="s">
        <v>13</v>
      </c>
      <c r="B11" s="11">
        <f t="shared" si="20"/>
        <v>3.5631608248620532</v>
      </c>
      <c r="C11" s="12">
        <f t="shared" si="1"/>
        <v>-2.1316282072803006E-14</v>
      </c>
      <c r="D11" s="13">
        <f t="shared" si="21"/>
        <v>10.498727081217719</v>
      </c>
      <c r="E11" s="14">
        <f t="shared" si="22"/>
        <v>3.5631608248620554</v>
      </c>
      <c r="F11" s="15" t="str">
        <f t="shared" si="23"/>
        <v>Falla critica</v>
      </c>
      <c r="H11" s="10" t="s">
        <v>13</v>
      </c>
      <c r="I11" s="11">
        <f t="shared" si="5"/>
        <v>3.5630905667255277</v>
      </c>
      <c r="J11" s="11">
        <f t="shared" si="6"/>
        <v>4</v>
      </c>
      <c r="K11" s="13">
        <f t="shared" si="7"/>
        <v>-7.3757322395806568E-4</v>
      </c>
      <c r="L11" s="13">
        <f t="shared" si="8"/>
        <v>6.6000000000000085</v>
      </c>
      <c r="M11" s="14">
        <f t="shared" si="9"/>
        <v>3.5631393874361987</v>
      </c>
      <c r="N11" s="14">
        <f t="shared" si="10"/>
        <v>3.5631393874361987</v>
      </c>
      <c r="O11" s="21">
        <f t="shared" si="11"/>
        <v>-2.2506123529808519E-4</v>
      </c>
      <c r="P11" s="23" t="str">
        <f t="shared" si="12"/>
        <v>Falla critica</v>
      </c>
      <c r="R11" s="33" t="s">
        <v>13</v>
      </c>
      <c r="S11" s="34">
        <f t="shared" si="13"/>
        <v>1.9217409317757084</v>
      </c>
      <c r="T11" s="35">
        <f t="shared" si="14"/>
        <v>0</v>
      </c>
      <c r="U11" s="36">
        <f t="shared" si="15"/>
        <v>-5.1102085503785695</v>
      </c>
      <c r="V11" s="37">
        <f t="shared" si="16"/>
        <v>26.114231428362242</v>
      </c>
      <c r="W11" s="38">
        <f t="shared" si="17"/>
        <v>-0.33910881869149989</v>
      </c>
      <c r="X11" s="39">
        <f t="shared" si="18"/>
        <v>1.9217409317757084</v>
      </c>
      <c r="Y11" s="23" t="str">
        <f t="shared" si="19"/>
        <v>Falla critica</v>
      </c>
    </row>
    <row r="12" spans="1:28" ht="15.75" thickBot="1" x14ac:dyDescent="0.3">
      <c r="A12" s="10" t="s">
        <v>23</v>
      </c>
      <c r="B12" s="11">
        <f t="shared" si="20"/>
        <v>3.5631608248620554</v>
      </c>
      <c r="C12" s="12">
        <f t="shared" si="1"/>
        <v>1.4210854715202004E-14</v>
      </c>
      <c r="D12" s="13">
        <f t="shared" si="21"/>
        <v>10.498727081217762</v>
      </c>
      <c r="E12" s="14">
        <f t="shared" si="22"/>
        <v>3.5631608248620541</v>
      </c>
      <c r="F12" s="15" t="str">
        <f t="shared" si="23"/>
        <v>Falla critica</v>
      </c>
      <c r="H12" s="10" t="s">
        <v>23</v>
      </c>
      <c r="I12" s="11">
        <f t="shared" si="5"/>
        <v>3.5631393874361987</v>
      </c>
      <c r="J12" s="11">
        <f t="shared" si="6"/>
        <v>4</v>
      </c>
      <c r="K12" s="13">
        <f t="shared" si="7"/>
        <v>-2.2506123529808519E-4</v>
      </c>
      <c r="L12" s="13">
        <f t="shared" si="8"/>
        <v>6.6000000000000085</v>
      </c>
      <c r="M12" s="14">
        <f t="shared" si="9"/>
        <v>3.5631542839568784</v>
      </c>
      <c r="N12" s="14">
        <f t="shared" si="10"/>
        <v>3.5631542839568788</v>
      </c>
      <c r="O12" s="21">
        <f t="shared" si="11"/>
        <v>-6.8670764200362555E-5</v>
      </c>
      <c r="P12" s="23" t="str">
        <f t="shared" si="12"/>
        <v>Falla critica</v>
      </c>
      <c r="R12" s="33" t="s">
        <v>23</v>
      </c>
      <c r="S12" s="34">
        <f t="shared" si="13"/>
        <v>1.9217409317757084</v>
      </c>
      <c r="T12" s="35">
        <f t="shared" si="14"/>
        <v>0</v>
      </c>
      <c r="U12" s="36">
        <f t="shared" si="15"/>
        <v>-5.1102085503785695</v>
      </c>
      <c r="V12" s="37">
        <f t="shared" si="16"/>
        <v>26.114231428362242</v>
      </c>
      <c r="W12" s="38">
        <f t="shared" si="17"/>
        <v>-0.33910881869149989</v>
      </c>
      <c r="X12" s="39">
        <f t="shared" si="18"/>
        <v>1.9217409317757084</v>
      </c>
      <c r="Y12" s="23" t="str">
        <f t="shared" si="19"/>
        <v>Falla critica</v>
      </c>
    </row>
    <row r="13" spans="1:28" ht="15.75" thickBot="1" x14ac:dyDescent="0.3">
      <c r="A13" s="10" t="s">
        <v>24</v>
      </c>
      <c r="B13" s="11">
        <f t="shared" si="20"/>
        <v>3.5631608248620541</v>
      </c>
      <c r="C13" s="12">
        <f t="shared" si="1"/>
        <v>-2.1316282072803006E-14</v>
      </c>
      <c r="D13" s="13">
        <f t="shared" si="21"/>
        <v>10.498727081217748</v>
      </c>
      <c r="E13" s="14">
        <f t="shared" si="22"/>
        <v>3.5631608248620563</v>
      </c>
      <c r="F13" s="15" t="str">
        <f t="shared" si="23"/>
        <v>Falla critica</v>
      </c>
      <c r="H13" s="10" t="s">
        <v>24</v>
      </c>
      <c r="I13" s="11">
        <f t="shared" si="5"/>
        <v>3.5631542839568788</v>
      </c>
      <c r="J13" s="11">
        <f t="shared" si="6"/>
        <v>4</v>
      </c>
      <c r="K13" s="13">
        <f t="shared" si="7"/>
        <v>-6.8670764193257128E-5</v>
      </c>
      <c r="L13" s="13">
        <f t="shared" si="8"/>
        <v>6.6000000000000085</v>
      </c>
      <c r="M13" s="14">
        <f t="shared" si="9"/>
        <v>3.5631588291412779</v>
      </c>
      <c r="N13" s="14">
        <f t="shared" si="10"/>
        <v>3.5631588291412779</v>
      </c>
      <c r="O13" s="21">
        <f t="shared" si="11"/>
        <v>-2.0952489215630976E-5</v>
      </c>
      <c r="P13" s="23" t="str">
        <f t="shared" si="12"/>
        <v>Falla critica</v>
      </c>
      <c r="R13" s="33" t="s">
        <v>24</v>
      </c>
      <c r="S13" s="34">
        <f t="shared" si="13"/>
        <v>1.9217409317757084</v>
      </c>
      <c r="T13" s="35">
        <f t="shared" si="14"/>
        <v>0</v>
      </c>
      <c r="U13" s="36">
        <f t="shared" si="15"/>
        <v>-5.1102085503785695</v>
      </c>
      <c r="V13" s="37">
        <f t="shared" si="16"/>
        <v>26.114231428362242</v>
      </c>
      <c r="W13" s="38">
        <f t="shared" si="17"/>
        <v>-0.33910881869149989</v>
      </c>
      <c r="X13" s="39">
        <f t="shared" si="18"/>
        <v>1.9217409317757084</v>
      </c>
      <c r="Y13" s="23" t="str">
        <f t="shared" si="19"/>
        <v>Falla critica</v>
      </c>
    </row>
    <row r="14" spans="1:28" ht="15.75" thickBot="1" x14ac:dyDescent="0.3">
      <c r="A14" s="10" t="s">
        <v>25</v>
      </c>
      <c r="B14" s="11">
        <f t="shared" si="20"/>
        <v>3.5631608248620563</v>
      </c>
      <c r="C14" s="12">
        <f t="shared" si="1"/>
        <v>1.4210854715202004E-14</v>
      </c>
      <c r="D14" s="13">
        <f t="shared" si="21"/>
        <v>10.49872708121779</v>
      </c>
      <c r="E14" s="14">
        <f t="shared" si="22"/>
        <v>3.563160824862055</v>
      </c>
      <c r="F14" s="15" t="str">
        <f t="shared" si="23"/>
        <v>Falla critica</v>
      </c>
      <c r="H14" s="10" t="s">
        <v>25</v>
      </c>
      <c r="I14" s="11">
        <f t="shared" si="5"/>
        <v>3.5631588291412779</v>
      </c>
      <c r="J14" s="11">
        <f t="shared" si="6"/>
        <v>4</v>
      </c>
      <c r="K14" s="13">
        <f t="shared" si="7"/>
        <v>-2.0952489215630976E-5</v>
      </c>
      <c r="L14" s="13">
        <f t="shared" si="8"/>
        <v>6.6000000000000085</v>
      </c>
      <c r="M14" s="14">
        <f t="shared" si="9"/>
        <v>3.5631602159414086</v>
      </c>
      <c r="N14" s="14">
        <f t="shared" si="10"/>
        <v>3.5631602159414091</v>
      </c>
      <c r="O14" s="21">
        <f t="shared" si="11"/>
        <v>-6.3928880749131167E-6</v>
      </c>
      <c r="P14" s="23" t="str">
        <f t="shared" si="12"/>
        <v>Falla critica</v>
      </c>
      <c r="R14" s="33" t="s">
        <v>25</v>
      </c>
      <c r="S14" s="34">
        <f t="shared" ref="S14:S25" si="24">X13</f>
        <v>1.9217409317757084</v>
      </c>
      <c r="T14" s="35">
        <f t="shared" si="14"/>
        <v>0</v>
      </c>
      <c r="U14" s="36">
        <f t="shared" ref="U14:U25" si="25">6*S14^2-23.4*S14+17.7</f>
        <v>-5.1102085503785695</v>
      </c>
      <c r="V14" s="37">
        <f t="shared" si="16"/>
        <v>26.114231428362242</v>
      </c>
      <c r="W14" s="38">
        <f t="shared" ref="W14:W25" si="26">12*S14-23.4</f>
        <v>-0.33910881869149989</v>
      </c>
      <c r="X14" s="39">
        <f t="shared" ref="X14:X25" si="27">S14-((T14*U14)/(V14-(T14*W14)))</f>
        <v>1.9217409317757084</v>
      </c>
      <c r="Y14" s="23" t="str">
        <f t="shared" ref="Y14:Y25" si="28">IF(B13=G13,"☺","Falla critica")</f>
        <v>Falla critica</v>
      </c>
    </row>
    <row r="15" spans="1:28" ht="15.75" thickBot="1" x14ac:dyDescent="0.3">
      <c r="A15" s="10" t="s">
        <v>26</v>
      </c>
      <c r="B15" s="11">
        <f t="shared" si="20"/>
        <v>3.563160824862055</v>
      </c>
      <c r="C15" s="12">
        <f t="shared" si="1"/>
        <v>7.1054273576010019E-15</v>
      </c>
      <c r="D15" s="13">
        <f t="shared" si="21"/>
        <v>10.498727081217748</v>
      </c>
      <c r="E15" s="14">
        <f t="shared" si="22"/>
        <v>3.5631608248620541</v>
      </c>
      <c r="F15" s="15" t="str">
        <f t="shared" si="23"/>
        <v>☺</v>
      </c>
      <c r="H15" s="10" t="s">
        <v>26</v>
      </c>
      <c r="I15" s="11">
        <f t="shared" si="5"/>
        <v>3.5631602159414091</v>
      </c>
      <c r="J15" s="11">
        <f t="shared" si="6"/>
        <v>4</v>
      </c>
      <c r="K15" s="13">
        <f t="shared" si="7"/>
        <v>-6.3928880678076894E-6</v>
      </c>
      <c r="L15" s="13">
        <f t="shared" si="8"/>
        <v>6.6000000000000085</v>
      </c>
      <c r="M15" s="14">
        <f t="shared" si="9"/>
        <v>3.5631606390724908</v>
      </c>
      <c r="N15" s="14">
        <f t="shared" si="10"/>
        <v>3.5631606390724908</v>
      </c>
      <c r="O15" s="21">
        <f t="shared" si="11"/>
        <v>-1.9505535888697523E-6</v>
      </c>
      <c r="P15" s="23" t="str">
        <f t="shared" si="12"/>
        <v>Falla critica</v>
      </c>
      <c r="R15" s="33" t="s">
        <v>26</v>
      </c>
      <c r="S15" s="34">
        <f t="shared" si="24"/>
        <v>1.9217409317757084</v>
      </c>
      <c r="T15" s="35">
        <f t="shared" si="14"/>
        <v>0</v>
      </c>
      <c r="U15" s="36">
        <f t="shared" si="25"/>
        <v>-5.1102085503785695</v>
      </c>
      <c r="V15" s="37">
        <f t="shared" si="16"/>
        <v>26.114231428362242</v>
      </c>
      <c r="W15" s="38">
        <f t="shared" si="26"/>
        <v>-0.33910881869149989</v>
      </c>
      <c r="X15" s="39">
        <f t="shared" si="27"/>
        <v>1.9217409317757084</v>
      </c>
      <c r="Y15" s="23" t="str">
        <f t="shared" si="28"/>
        <v>Falla critica</v>
      </c>
    </row>
    <row r="16" spans="1:28" ht="15.75" thickBot="1" x14ac:dyDescent="0.3">
      <c r="A16" s="10" t="s">
        <v>27</v>
      </c>
      <c r="B16" s="11">
        <f t="shared" si="20"/>
        <v>3.5631608248620541</v>
      </c>
      <c r="C16" s="12">
        <f t="shared" si="1"/>
        <v>-2.1316282072803006E-14</v>
      </c>
      <c r="D16" s="13">
        <f t="shared" si="21"/>
        <v>10.498727081217748</v>
      </c>
      <c r="E16" s="14">
        <f t="shared" si="22"/>
        <v>3.5631608248620563</v>
      </c>
      <c r="F16" s="15" t="str">
        <f t="shared" si="23"/>
        <v>Falla critica</v>
      </c>
      <c r="H16" s="10" t="s">
        <v>27</v>
      </c>
      <c r="I16" s="11">
        <f t="shared" si="5"/>
        <v>3.5631606390724908</v>
      </c>
      <c r="J16" s="11">
        <f t="shared" si="6"/>
        <v>4</v>
      </c>
      <c r="K16" s="13">
        <f t="shared" si="7"/>
        <v>-1.9505535888697523E-6</v>
      </c>
      <c r="L16" s="13">
        <f t="shared" si="8"/>
        <v>6.6000000000000085</v>
      </c>
      <c r="M16" s="14">
        <f t="shared" si="9"/>
        <v>3.5631607681752682</v>
      </c>
      <c r="N16" s="14">
        <f t="shared" si="10"/>
        <v>3.5631607681752682</v>
      </c>
      <c r="O16" s="21">
        <f t="shared" si="11"/>
        <v>-5.9513907046948589E-7</v>
      </c>
      <c r="P16" s="23" t="str">
        <f t="shared" si="12"/>
        <v>Falla critica</v>
      </c>
      <c r="R16" s="33" t="s">
        <v>27</v>
      </c>
      <c r="S16" s="34">
        <f t="shared" si="24"/>
        <v>1.9217409317757084</v>
      </c>
      <c r="T16" s="35">
        <f t="shared" si="14"/>
        <v>0</v>
      </c>
      <c r="U16" s="36">
        <f t="shared" si="25"/>
        <v>-5.1102085503785695</v>
      </c>
      <c r="V16" s="37">
        <f t="shared" si="16"/>
        <v>26.114231428362242</v>
      </c>
      <c r="W16" s="38">
        <f t="shared" si="26"/>
        <v>-0.33910881869149989</v>
      </c>
      <c r="X16" s="39">
        <f t="shared" si="27"/>
        <v>1.9217409317757084</v>
      </c>
      <c r="Y16" s="23" t="str">
        <f t="shared" si="28"/>
        <v>Falla critica</v>
      </c>
    </row>
    <row r="17" spans="1:25" ht="15.75" thickBot="1" x14ac:dyDescent="0.3">
      <c r="A17" s="10" t="s">
        <v>28</v>
      </c>
      <c r="B17" s="11">
        <f t="shared" si="20"/>
        <v>3.5631608248620563</v>
      </c>
      <c r="C17" s="12">
        <f t="shared" si="1"/>
        <v>1.4210854715202004E-14</v>
      </c>
      <c r="D17" s="13">
        <f t="shared" si="21"/>
        <v>10.49872708121779</v>
      </c>
      <c r="E17" s="14">
        <f t="shared" si="22"/>
        <v>3.563160824862055</v>
      </c>
      <c r="F17" s="15" t="str">
        <f t="shared" si="23"/>
        <v>Falla critica</v>
      </c>
      <c r="H17" s="10" t="s">
        <v>28</v>
      </c>
      <c r="I17" s="11">
        <f t="shared" si="5"/>
        <v>3.5631607681752682</v>
      </c>
      <c r="J17" s="11">
        <f t="shared" si="6"/>
        <v>4</v>
      </c>
      <c r="K17" s="13">
        <f t="shared" si="7"/>
        <v>-5.9513907046948589E-7</v>
      </c>
      <c r="L17" s="13">
        <f t="shared" si="8"/>
        <v>6.6000000000000085</v>
      </c>
      <c r="M17" s="14">
        <f t="shared" si="9"/>
        <v>3.563160807566188</v>
      </c>
      <c r="N17" s="14">
        <f t="shared" si="10"/>
        <v>3.563160807566188</v>
      </c>
      <c r="O17" s="21">
        <f t="shared" si="11"/>
        <v>-1.8158456782657595E-7</v>
      </c>
      <c r="P17" s="23" t="str">
        <f t="shared" si="12"/>
        <v>Falla critica</v>
      </c>
      <c r="R17" s="33" t="s">
        <v>28</v>
      </c>
      <c r="S17" s="34">
        <f t="shared" si="24"/>
        <v>1.9217409317757084</v>
      </c>
      <c r="T17" s="35">
        <f t="shared" si="14"/>
        <v>0</v>
      </c>
      <c r="U17" s="36">
        <f t="shared" si="25"/>
        <v>-5.1102085503785695</v>
      </c>
      <c r="V17" s="37">
        <f t="shared" si="16"/>
        <v>26.114231428362242</v>
      </c>
      <c r="W17" s="38">
        <f t="shared" si="26"/>
        <v>-0.33910881869149989</v>
      </c>
      <c r="X17" s="39">
        <f t="shared" si="27"/>
        <v>1.9217409317757084</v>
      </c>
      <c r="Y17" s="23" t="str">
        <f t="shared" si="28"/>
        <v>Falla critica</v>
      </c>
    </row>
    <row r="18" spans="1:25" ht="15.75" thickBot="1" x14ac:dyDescent="0.3">
      <c r="A18" s="10" t="s">
        <v>29</v>
      </c>
      <c r="B18" s="11">
        <f t="shared" si="20"/>
        <v>3.563160824862055</v>
      </c>
      <c r="C18" s="12">
        <f t="shared" si="1"/>
        <v>7.1054273576010019E-15</v>
      </c>
      <c r="D18" s="13">
        <f t="shared" si="21"/>
        <v>10.498727081217748</v>
      </c>
      <c r="E18" s="14">
        <f t="shared" si="22"/>
        <v>3.5631608248620541</v>
      </c>
      <c r="F18" s="15" t="str">
        <f t="shared" si="23"/>
        <v>☺</v>
      </c>
      <c r="H18" s="10" t="s">
        <v>29</v>
      </c>
      <c r="I18" s="11">
        <f t="shared" si="5"/>
        <v>3.563160807566188</v>
      </c>
      <c r="J18" s="11">
        <f t="shared" si="6"/>
        <v>4</v>
      </c>
      <c r="K18" s="13">
        <f t="shared" si="7"/>
        <v>-1.8158456782657595E-7</v>
      </c>
      <c r="L18" s="13">
        <f t="shared" si="8"/>
        <v>6.6000000000000085</v>
      </c>
      <c r="M18" s="14">
        <f t="shared" si="9"/>
        <v>3.563160819584863</v>
      </c>
      <c r="N18" s="14">
        <f t="shared" si="10"/>
        <v>3.563160819584863</v>
      </c>
      <c r="O18" s="21">
        <f t="shared" si="11"/>
        <v>-5.5403795329311833E-8</v>
      </c>
      <c r="P18" s="23" t="str">
        <f t="shared" si="12"/>
        <v>Falla critica</v>
      </c>
      <c r="R18" s="33" t="s">
        <v>29</v>
      </c>
      <c r="S18" s="34">
        <f t="shared" si="24"/>
        <v>1.9217409317757084</v>
      </c>
      <c r="T18" s="35">
        <f t="shared" si="14"/>
        <v>0</v>
      </c>
      <c r="U18" s="36">
        <f t="shared" si="25"/>
        <v>-5.1102085503785695</v>
      </c>
      <c r="V18" s="37">
        <f t="shared" si="16"/>
        <v>26.114231428362242</v>
      </c>
      <c r="W18" s="38">
        <f t="shared" si="26"/>
        <v>-0.33910881869149989</v>
      </c>
      <c r="X18" s="39">
        <f t="shared" si="27"/>
        <v>1.9217409317757084</v>
      </c>
      <c r="Y18" s="23" t="str">
        <f t="shared" si="28"/>
        <v>Falla critica</v>
      </c>
    </row>
    <row r="19" spans="1:25" ht="15.75" thickBot="1" x14ac:dyDescent="0.3">
      <c r="A19" s="10" t="s">
        <v>30</v>
      </c>
      <c r="B19" s="11">
        <f t="shared" si="20"/>
        <v>3.5631608248620541</v>
      </c>
      <c r="C19" s="12">
        <f t="shared" si="1"/>
        <v>-2.1316282072803006E-14</v>
      </c>
      <c r="D19" s="13">
        <f t="shared" si="21"/>
        <v>10.498727081217748</v>
      </c>
      <c r="E19" s="14">
        <f t="shared" si="22"/>
        <v>3.5631608248620563</v>
      </c>
      <c r="F19" s="15" t="str">
        <f t="shared" si="23"/>
        <v>Falla critica</v>
      </c>
      <c r="H19" s="10" t="s">
        <v>30</v>
      </c>
      <c r="I19" s="11">
        <f t="shared" si="5"/>
        <v>3.563160819584863</v>
      </c>
      <c r="J19" s="11">
        <f t="shared" si="6"/>
        <v>4</v>
      </c>
      <c r="K19" s="13">
        <f t="shared" si="7"/>
        <v>-5.5403795329311833E-8</v>
      </c>
      <c r="L19" s="13">
        <f t="shared" si="8"/>
        <v>6.6000000000000085</v>
      </c>
      <c r="M19" s="14">
        <f t="shared" si="9"/>
        <v>3.5631608232519159</v>
      </c>
      <c r="N19" s="14">
        <f t="shared" si="10"/>
        <v>3.5631608232519159</v>
      </c>
      <c r="O19" s="21">
        <f t="shared" si="11"/>
        <v>-1.6904408539630822E-8</v>
      </c>
      <c r="P19" s="23" t="str">
        <f t="shared" si="12"/>
        <v>Falla critica</v>
      </c>
      <c r="R19" s="33" t="s">
        <v>30</v>
      </c>
      <c r="S19" s="34">
        <f t="shared" si="24"/>
        <v>1.9217409317757084</v>
      </c>
      <c r="T19" s="35">
        <f t="shared" si="14"/>
        <v>0</v>
      </c>
      <c r="U19" s="36">
        <f t="shared" si="25"/>
        <v>-5.1102085503785695</v>
      </c>
      <c r="V19" s="37">
        <f t="shared" si="16"/>
        <v>26.114231428362242</v>
      </c>
      <c r="W19" s="38">
        <f t="shared" si="26"/>
        <v>-0.33910881869149989</v>
      </c>
      <c r="X19" s="39">
        <f t="shared" si="27"/>
        <v>1.9217409317757084</v>
      </c>
      <c r="Y19" s="23" t="str">
        <f t="shared" si="28"/>
        <v>Falla critica</v>
      </c>
    </row>
    <row r="20" spans="1:25" ht="15.75" thickBot="1" x14ac:dyDescent="0.3">
      <c r="A20" s="10" t="s">
        <v>31</v>
      </c>
      <c r="B20" s="11">
        <f t="shared" si="20"/>
        <v>3.5631608248620563</v>
      </c>
      <c r="C20" s="12">
        <f t="shared" si="1"/>
        <v>1.4210854715202004E-14</v>
      </c>
      <c r="D20" s="13">
        <f t="shared" si="21"/>
        <v>10.49872708121779</v>
      </c>
      <c r="E20" s="14">
        <f t="shared" si="22"/>
        <v>3.563160824862055</v>
      </c>
      <c r="F20" s="15" t="str">
        <f t="shared" si="23"/>
        <v>Falla critica</v>
      </c>
      <c r="H20" s="10" t="s">
        <v>31</v>
      </c>
      <c r="I20" s="11">
        <f t="shared" si="5"/>
        <v>3.5631608232519159</v>
      </c>
      <c r="J20" s="11">
        <f t="shared" si="6"/>
        <v>4</v>
      </c>
      <c r="K20" s="13">
        <f t="shared" si="7"/>
        <v>-1.6904408539630822E-8</v>
      </c>
      <c r="L20" s="13">
        <f t="shared" si="8"/>
        <v>6.6000000000000085</v>
      </c>
      <c r="M20" s="14">
        <f t="shared" si="9"/>
        <v>3.5631608243707809</v>
      </c>
      <c r="N20" s="14">
        <f t="shared" si="10"/>
        <v>3.5631608243707809</v>
      </c>
      <c r="O20" s="21">
        <f t="shared" si="11"/>
        <v>-5.1577373483269184E-9</v>
      </c>
      <c r="P20" s="23" t="str">
        <f t="shared" si="12"/>
        <v>Falla critica</v>
      </c>
      <c r="R20" s="33" t="s">
        <v>31</v>
      </c>
      <c r="S20" s="34">
        <f t="shared" si="24"/>
        <v>1.9217409317757084</v>
      </c>
      <c r="T20" s="35">
        <f t="shared" si="14"/>
        <v>0</v>
      </c>
      <c r="U20" s="36">
        <f t="shared" si="25"/>
        <v>-5.1102085503785695</v>
      </c>
      <c r="V20" s="37">
        <f t="shared" si="16"/>
        <v>26.114231428362242</v>
      </c>
      <c r="W20" s="38">
        <f t="shared" si="26"/>
        <v>-0.33910881869149989</v>
      </c>
      <c r="X20" s="39">
        <f t="shared" si="27"/>
        <v>1.9217409317757084</v>
      </c>
      <c r="Y20" s="23" t="str">
        <f t="shared" si="28"/>
        <v>Falla critica</v>
      </c>
    </row>
    <row r="21" spans="1:25" ht="15.75" thickBot="1" x14ac:dyDescent="0.3">
      <c r="A21" s="10" t="s">
        <v>32</v>
      </c>
      <c r="B21" s="11">
        <f t="shared" si="20"/>
        <v>3.563160824862055</v>
      </c>
      <c r="C21" s="12">
        <f t="shared" si="1"/>
        <v>7.1054273576010019E-15</v>
      </c>
      <c r="D21" s="13">
        <f t="shared" si="21"/>
        <v>10.498727081217748</v>
      </c>
      <c r="E21" s="14">
        <f t="shared" si="22"/>
        <v>3.5631608248620541</v>
      </c>
      <c r="F21" s="15" t="str">
        <f t="shared" si="23"/>
        <v>☺</v>
      </c>
      <c r="H21" s="10" t="s">
        <v>32</v>
      </c>
      <c r="I21" s="11">
        <f t="shared" si="5"/>
        <v>3.5631608243707809</v>
      </c>
      <c r="J21" s="11">
        <f t="shared" si="6"/>
        <v>4</v>
      </c>
      <c r="K21" s="13">
        <f t="shared" si="7"/>
        <v>-5.1577373483269184E-9</v>
      </c>
      <c r="L21" s="13">
        <f t="shared" si="8"/>
        <v>6.6000000000000085</v>
      </c>
      <c r="M21" s="14">
        <f t="shared" si="9"/>
        <v>3.5631608247121598</v>
      </c>
      <c r="N21" s="14">
        <f t="shared" si="10"/>
        <v>3.5631608247121598</v>
      </c>
      <c r="O21" s="21">
        <f t="shared" si="11"/>
        <v>-1.5736958403067547E-9</v>
      </c>
      <c r="P21" s="23" t="str">
        <f t="shared" si="12"/>
        <v>Falla critica</v>
      </c>
      <c r="R21" s="33" t="s">
        <v>32</v>
      </c>
      <c r="S21" s="34">
        <f t="shared" si="24"/>
        <v>1.9217409317757084</v>
      </c>
      <c r="T21" s="35">
        <f t="shared" si="14"/>
        <v>0</v>
      </c>
      <c r="U21" s="36">
        <f t="shared" si="25"/>
        <v>-5.1102085503785695</v>
      </c>
      <c r="V21" s="37">
        <f t="shared" si="16"/>
        <v>26.114231428362242</v>
      </c>
      <c r="W21" s="38">
        <f t="shared" si="26"/>
        <v>-0.33910881869149989</v>
      </c>
      <c r="X21" s="39">
        <f t="shared" si="27"/>
        <v>1.9217409317757084</v>
      </c>
      <c r="Y21" s="23" t="str">
        <f t="shared" si="28"/>
        <v>Falla critica</v>
      </c>
    </row>
    <row r="22" spans="1:25" ht="15.75" thickBot="1" x14ac:dyDescent="0.3">
      <c r="A22" s="10" t="s">
        <v>33</v>
      </c>
      <c r="B22" s="11">
        <f t="shared" si="20"/>
        <v>3.5631608248620541</v>
      </c>
      <c r="C22" s="12">
        <f t="shared" si="1"/>
        <v>-2.1316282072803006E-14</v>
      </c>
      <c r="D22" s="13">
        <f t="shared" si="21"/>
        <v>10.498727081217748</v>
      </c>
      <c r="E22" s="14">
        <f t="shared" si="22"/>
        <v>3.5631608248620563</v>
      </c>
      <c r="F22" s="15" t="str">
        <f t="shared" si="23"/>
        <v>Falla critica</v>
      </c>
      <c r="H22" s="10" t="s">
        <v>33</v>
      </c>
      <c r="I22" s="11">
        <f t="shared" si="5"/>
        <v>3.5631608247121598</v>
      </c>
      <c r="J22" s="11">
        <f t="shared" si="6"/>
        <v>4</v>
      </c>
      <c r="K22" s="13">
        <f t="shared" si="7"/>
        <v>-1.5736958403067547E-9</v>
      </c>
      <c r="L22" s="13">
        <f t="shared" si="8"/>
        <v>6.6000000000000085</v>
      </c>
      <c r="M22" s="14">
        <f t="shared" si="9"/>
        <v>3.5631608248163191</v>
      </c>
      <c r="N22" s="14">
        <f t="shared" si="10"/>
        <v>3.5631608248163191</v>
      </c>
      <c r="O22" s="21">
        <f t="shared" si="11"/>
        <v>-4.801492536898877E-10</v>
      </c>
      <c r="P22" s="23" t="str">
        <f t="shared" si="12"/>
        <v>Falla critica</v>
      </c>
      <c r="R22" s="33" t="s">
        <v>33</v>
      </c>
      <c r="S22" s="34">
        <f t="shared" si="24"/>
        <v>1.9217409317757084</v>
      </c>
      <c r="T22" s="35">
        <f t="shared" si="14"/>
        <v>0</v>
      </c>
      <c r="U22" s="36">
        <f t="shared" si="25"/>
        <v>-5.1102085503785695</v>
      </c>
      <c r="V22" s="37">
        <f t="shared" si="16"/>
        <v>26.114231428362242</v>
      </c>
      <c r="W22" s="38">
        <f t="shared" si="26"/>
        <v>-0.33910881869149989</v>
      </c>
      <c r="X22" s="39">
        <f t="shared" si="27"/>
        <v>1.9217409317757084</v>
      </c>
      <c r="Y22" s="23" t="str">
        <f t="shared" si="28"/>
        <v>Falla critica</v>
      </c>
    </row>
    <row r="23" spans="1:25" ht="15.75" thickBot="1" x14ac:dyDescent="0.3">
      <c r="A23" s="10" t="s">
        <v>34</v>
      </c>
      <c r="B23" s="11">
        <f t="shared" si="20"/>
        <v>3.5631608248620563</v>
      </c>
      <c r="C23" s="12">
        <f t="shared" si="1"/>
        <v>1.4210854715202004E-14</v>
      </c>
      <c r="D23" s="13">
        <f t="shared" si="21"/>
        <v>10.49872708121779</v>
      </c>
      <c r="E23" s="14">
        <f t="shared" si="22"/>
        <v>3.563160824862055</v>
      </c>
      <c r="F23" s="15" t="str">
        <f t="shared" si="23"/>
        <v>Falla critica</v>
      </c>
      <c r="H23" s="10" t="s">
        <v>34</v>
      </c>
      <c r="I23" s="11">
        <f t="shared" si="5"/>
        <v>3.5631608248163191</v>
      </c>
      <c r="J23" s="11">
        <f t="shared" si="6"/>
        <v>4</v>
      </c>
      <c r="K23" s="13">
        <f t="shared" si="7"/>
        <v>-4.801492536898877E-10</v>
      </c>
      <c r="L23" s="13">
        <f t="shared" si="8"/>
        <v>6.6000000000000085</v>
      </c>
      <c r="M23" s="14">
        <f t="shared" si="9"/>
        <v>3.563160824848099</v>
      </c>
      <c r="N23" s="14">
        <f t="shared" si="10"/>
        <v>3.563160824848099</v>
      </c>
      <c r="O23" s="21">
        <f t="shared" si="11"/>
        <v>-1.4649970125901746E-10</v>
      </c>
      <c r="P23" s="23" t="str">
        <f t="shared" si="12"/>
        <v>Falla critica</v>
      </c>
      <c r="R23" s="33" t="s">
        <v>34</v>
      </c>
      <c r="S23" s="34">
        <f t="shared" si="24"/>
        <v>1.9217409317757084</v>
      </c>
      <c r="T23" s="35">
        <f t="shared" si="14"/>
        <v>0</v>
      </c>
      <c r="U23" s="36">
        <f t="shared" si="25"/>
        <v>-5.1102085503785695</v>
      </c>
      <c r="V23" s="37">
        <f t="shared" si="16"/>
        <v>26.114231428362242</v>
      </c>
      <c r="W23" s="38">
        <f t="shared" si="26"/>
        <v>-0.33910881869149989</v>
      </c>
      <c r="X23" s="39">
        <f t="shared" si="27"/>
        <v>1.9217409317757084</v>
      </c>
      <c r="Y23" s="23" t="str">
        <f t="shared" si="28"/>
        <v>Falla critica</v>
      </c>
    </row>
    <row r="24" spans="1:25" ht="15.75" thickBot="1" x14ac:dyDescent="0.3">
      <c r="H24" s="10" t="s">
        <v>35</v>
      </c>
      <c r="I24" s="11">
        <f t="shared" si="5"/>
        <v>3.563160824848099</v>
      </c>
      <c r="J24" s="11">
        <f t="shared" si="6"/>
        <v>4</v>
      </c>
      <c r="K24" s="13">
        <f t="shared" si="7"/>
        <v>-1.4649970125901746E-10</v>
      </c>
      <c r="L24" s="13">
        <f t="shared" si="8"/>
        <v>6.6000000000000085</v>
      </c>
      <c r="M24" s="14">
        <f t="shared" si="9"/>
        <v>3.5631608248577957</v>
      </c>
      <c r="N24" s="14">
        <f t="shared" si="10"/>
        <v>3.5631608248577957</v>
      </c>
      <c r="O24" s="21">
        <f t="shared" si="11"/>
        <v>-4.4714454361383105E-11</v>
      </c>
      <c r="P24" s="23" t="str">
        <f t="shared" si="12"/>
        <v>Falla critica</v>
      </c>
      <c r="R24" s="33" t="s">
        <v>35</v>
      </c>
      <c r="S24" s="34">
        <f t="shared" si="24"/>
        <v>1.9217409317757084</v>
      </c>
      <c r="T24" s="35">
        <f t="shared" si="14"/>
        <v>0</v>
      </c>
      <c r="U24" s="36">
        <f t="shared" si="25"/>
        <v>-5.1102085503785695</v>
      </c>
      <c r="V24" s="37">
        <f t="shared" si="16"/>
        <v>26.114231428362242</v>
      </c>
      <c r="W24" s="38">
        <f t="shared" si="26"/>
        <v>-0.33910881869149989</v>
      </c>
      <c r="X24" s="39">
        <f t="shared" si="27"/>
        <v>1.9217409317757084</v>
      </c>
      <c r="Y24" s="23" t="str">
        <f t="shared" si="28"/>
        <v>Falla critica</v>
      </c>
    </row>
    <row r="25" spans="1:25" ht="15.75" thickBot="1" x14ac:dyDescent="0.3">
      <c r="H25" s="10" t="s">
        <v>36</v>
      </c>
      <c r="I25" s="11">
        <f t="shared" ref="I25:I34" si="29">IF(K24*O24&lt;0,I24,N24)</f>
        <v>3.5631608248577957</v>
      </c>
      <c r="J25" s="11">
        <f t="shared" ref="J25:J34" si="30">IF(L24*O24&lt;0,J24,N24)</f>
        <v>4</v>
      </c>
      <c r="K25" s="13">
        <f t="shared" ref="K25:K34" si="31">2*I25^3-11.7*I25^2+17.7*I25-5</f>
        <v>-4.4714454361383105E-11</v>
      </c>
      <c r="L25" s="13">
        <f t="shared" ref="L25:L34" si="32">2*J25^3-11.7*J25^2+17.7*J25-5</f>
        <v>6.6000000000000085</v>
      </c>
      <c r="M25" s="14">
        <f t="shared" ref="M25:M34" si="33">((L25*I25-K25*J25)/(L25-K25))</f>
        <v>3.5631608248607556</v>
      </c>
      <c r="N25" s="14">
        <f t="shared" ref="N25:N34" si="34">I25-((K25*(J25-I25))/(L25-K25))</f>
        <v>3.5631608248607551</v>
      </c>
      <c r="O25" s="21">
        <f t="shared" ref="O25:O34" si="35">2*M25^3-11.7*M25^2+17.7*M25-5</f>
        <v>-1.3628209671878722E-11</v>
      </c>
      <c r="P25" s="23" t="str">
        <f t="shared" ref="P25:P34" si="36">IF(I25=J25,"☺","Falla critica")</f>
        <v>Falla critica</v>
      </c>
      <c r="R25" s="33" t="s">
        <v>36</v>
      </c>
      <c r="S25" s="34">
        <f t="shared" si="24"/>
        <v>1.9217409317757084</v>
      </c>
      <c r="T25" s="35">
        <f t="shared" si="14"/>
        <v>0</v>
      </c>
      <c r="U25" s="36">
        <f t="shared" si="25"/>
        <v>-5.1102085503785695</v>
      </c>
      <c r="V25" s="37">
        <f t="shared" si="16"/>
        <v>26.114231428362242</v>
      </c>
      <c r="W25" s="38">
        <f t="shared" si="26"/>
        <v>-0.33910881869149989</v>
      </c>
      <c r="X25" s="39">
        <f t="shared" si="27"/>
        <v>1.9217409317757084</v>
      </c>
      <c r="Y25" s="23" t="str">
        <f t="shared" si="28"/>
        <v>☺</v>
      </c>
    </row>
    <row r="26" spans="1:25" ht="15.75" thickBot="1" x14ac:dyDescent="0.3">
      <c r="H26" s="10" t="s">
        <v>37</v>
      </c>
      <c r="I26" s="11">
        <f t="shared" si="29"/>
        <v>3.5631608248607551</v>
      </c>
      <c r="J26" s="11">
        <f t="shared" si="30"/>
        <v>4</v>
      </c>
      <c r="K26" s="13">
        <f t="shared" si="31"/>
        <v>-1.3649525953951525E-11</v>
      </c>
      <c r="L26" s="13">
        <f t="shared" si="32"/>
        <v>6.6000000000000085</v>
      </c>
      <c r="M26" s="14">
        <f t="shared" si="33"/>
        <v>3.5631608248616589</v>
      </c>
      <c r="N26" s="14">
        <f t="shared" si="34"/>
        <v>3.5631608248616584</v>
      </c>
      <c r="O26" s="21">
        <f t="shared" si="35"/>
        <v>-4.1637804315541871E-12</v>
      </c>
      <c r="P26" s="23" t="str">
        <f t="shared" si="36"/>
        <v>Falla critica</v>
      </c>
    </row>
    <row r="27" spans="1:25" ht="15.75" thickBot="1" x14ac:dyDescent="0.3">
      <c r="H27" s="10" t="s">
        <v>38</v>
      </c>
      <c r="I27" s="11">
        <f t="shared" si="29"/>
        <v>3.5631608248616584</v>
      </c>
      <c r="J27" s="11">
        <f t="shared" si="30"/>
        <v>4</v>
      </c>
      <c r="K27" s="13">
        <f t="shared" si="31"/>
        <v>-4.1424641494813841E-12</v>
      </c>
      <c r="L27" s="13">
        <f t="shared" si="32"/>
        <v>6.6000000000000085</v>
      </c>
      <c r="M27" s="14">
        <f t="shared" si="33"/>
        <v>3.5631608248619329</v>
      </c>
      <c r="N27" s="14">
        <f t="shared" si="34"/>
        <v>3.5631608248619324</v>
      </c>
      <c r="O27" s="21">
        <f t="shared" si="35"/>
        <v>-1.2576606422953773E-12</v>
      </c>
      <c r="P27" s="23" t="str">
        <f t="shared" si="36"/>
        <v>Falla critica</v>
      </c>
    </row>
    <row r="28" spans="1:25" ht="15.75" thickBot="1" x14ac:dyDescent="0.3">
      <c r="H28" s="10" t="s">
        <v>39</v>
      </c>
      <c r="I28" s="11">
        <f t="shared" si="29"/>
        <v>3.5631608248619324</v>
      </c>
      <c r="J28" s="11">
        <f t="shared" si="30"/>
        <v>4</v>
      </c>
      <c r="K28" s="13">
        <f t="shared" si="31"/>
        <v>-1.2931877790833823E-12</v>
      </c>
      <c r="L28" s="13">
        <f t="shared" si="32"/>
        <v>6.6000000000000085</v>
      </c>
      <c r="M28" s="14">
        <f t="shared" si="33"/>
        <v>3.5631608248620181</v>
      </c>
      <c r="N28" s="14">
        <f t="shared" si="34"/>
        <v>3.5631608248620181</v>
      </c>
      <c r="O28" s="21">
        <f t="shared" si="35"/>
        <v>-3.765876499528531E-13</v>
      </c>
      <c r="P28" s="23" t="str">
        <f t="shared" si="36"/>
        <v>Falla critica</v>
      </c>
    </row>
    <row r="29" spans="1:25" ht="15.75" thickBot="1" x14ac:dyDescent="0.3">
      <c r="H29" s="10" t="s">
        <v>40</v>
      </c>
      <c r="I29" s="11">
        <f t="shared" si="29"/>
        <v>3.5631608248620181</v>
      </c>
      <c r="J29" s="11">
        <f t="shared" si="30"/>
        <v>4</v>
      </c>
      <c r="K29" s="13">
        <f t="shared" si="31"/>
        <v>-3.765876499528531E-13</v>
      </c>
      <c r="L29" s="13">
        <f t="shared" si="32"/>
        <v>6.6000000000000085</v>
      </c>
      <c r="M29" s="14">
        <f t="shared" si="33"/>
        <v>3.563160824862043</v>
      </c>
      <c r="N29" s="14">
        <f t="shared" si="34"/>
        <v>3.563160824862043</v>
      </c>
      <c r="O29" s="21">
        <f t="shared" si="35"/>
        <v>-1.3500311979441904E-13</v>
      </c>
      <c r="P29" s="23" t="str">
        <f t="shared" si="36"/>
        <v>Falla critica</v>
      </c>
    </row>
    <row r="30" spans="1:25" ht="15.75" thickBot="1" x14ac:dyDescent="0.3">
      <c r="H30" s="10" t="s">
        <v>41</v>
      </c>
      <c r="I30" s="11">
        <f t="shared" si="29"/>
        <v>3.563160824862043</v>
      </c>
      <c r="J30" s="11">
        <f t="shared" si="30"/>
        <v>4</v>
      </c>
      <c r="K30" s="13">
        <f t="shared" si="31"/>
        <v>-1.3500311979441904E-13</v>
      </c>
      <c r="L30" s="13">
        <f t="shared" si="32"/>
        <v>6.6000000000000085</v>
      </c>
      <c r="M30" s="14">
        <f t="shared" si="33"/>
        <v>3.5631608248620519</v>
      </c>
      <c r="N30" s="14">
        <f t="shared" si="34"/>
        <v>3.5631608248620519</v>
      </c>
      <c r="O30" s="21">
        <f t="shared" si="35"/>
        <v>-3.5527136788005009E-14</v>
      </c>
      <c r="P30" s="23" t="str">
        <f t="shared" si="36"/>
        <v>Falla critica</v>
      </c>
    </row>
    <row r="31" spans="1:25" ht="15.75" thickBot="1" x14ac:dyDescent="0.3">
      <c r="H31" s="10" t="s">
        <v>42</v>
      </c>
      <c r="I31" s="11">
        <f t="shared" si="29"/>
        <v>3.5631608248620519</v>
      </c>
      <c r="J31" s="11">
        <f t="shared" si="30"/>
        <v>4</v>
      </c>
      <c r="K31" s="13">
        <f t="shared" si="31"/>
        <v>-3.5527136788005009E-14</v>
      </c>
      <c r="L31" s="13">
        <f t="shared" si="32"/>
        <v>6.6000000000000085</v>
      </c>
      <c r="M31" s="14">
        <f t="shared" si="33"/>
        <v>3.5631608248620545</v>
      </c>
      <c r="N31" s="14">
        <f t="shared" si="34"/>
        <v>3.5631608248620541</v>
      </c>
      <c r="O31" s="21">
        <f t="shared" si="35"/>
        <v>0</v>
      </c>
      <c r="P31" s="23" t="str">
        <f t="shared" si="36"/>
        <v>Falla critica</v>
      </c>
    </row>
    <row r="32" spans="1:25" ht="15.75" thickBot="1" x14ac:dyDescent="0.3">
      <c r="H32" s="10" t="s">
        <v>43</v>
      </c>
      <c r="I32" s="11">
        <f t="shared" si="29"/>
        <v>3.5631608248620541</v>
      </c>
      <c r="J32" s="11">
        <f t="shared" si="30"/>
        <v>3.5631608248620541</v>
      </c>
      <c r="K32" s="13">
        <f t="shared" si="31"/>
        <v>-2.1316282072803006E-14</v>
      </c>
      <c r="L32" s="13">
        <f t="shared" si="32"/>
        <v>-2.1316282072803006E-14</v>
      </c>
      <c r="M32" s="14" t="e">
        <f t="shared" si="33"/>
        <v>#DIV/0!</v>
      </c>
      <c r="N32" s="14" t="e">
        <f t="shared" si="34"/>
        <v>#DIV/0!</v>
      </c>
      <c r="O32" s="21" t="e">
        <f t="shared" si="35"/>
        <v>#DIV/0!</v>
      </c>
      <c r="P32" s="23" t="str">
        <f t="shared" si="36"/>
        <v>☺</v>
      </c>
    </row>
    <row r="33" spans="8:16" ht="15.75" thickBot="1" x14ac:dyDescent="0.3">
      <c r="H33" s="10" t="s">
        <v>47</v>
      </c>
      <c r="I33" s="11" t="e">
        <f t="shared" si="29"/>
        <v>#DIV/0!</v>
      </c>
      <c r="J33" s="11" t="e">
        <f t="shared" si="30"/>
        <v>#DIV/0!</v>
      </c>
      <c r="K33" s="13" t="e">
        <f t="shared" si="31"/>
        <v>#DIV/0!</v>
      </c>
      <c r="L33" s="13" t="e">
        <f t="shared" si="32"/>
        <v>#DIV/0!</v>
      </c>
      <c r="M33" s="14" t="e">
        <f t="shared" si="33"/>
        <v>#DIV/0!</v>
      </c>
      <c r="N33" s="14" t="e">
        <f t="shared" si="34"/>
        <v>#DIV/0!</v>
      </c>
      <c r="O33" s="21" t="e">
        <f t="shared" si="35"/>
        <v>#DIV/0!</v>
      </c>
      <c r="P33" s="23" t="e">
        <f t="shared" si="36"/>
        <v>#DIV/0!</v>
      </c>
    </row>
    <row r="34" spans="8:16" ht="15.75" thickBot="1" x14ac:dyDescent="0.3">
      <c r="H34" s="10" t="s">
        <v>48</v>
      </c>
      <c r="I34" s="11" t="e">
        <f t="shared" si="29"/>
        <v>#DIV/0!</v>
      </c>
      <c r="J34" s="11" t="e">
        <f t="shared" si="30"/>
        <v>#DIV/0!</v>
      </c>
      <c r="K34" s="13" t="e">
        <f t="shared" si="31"/>
        <v>#DIV/0!</v>
      </c>
      <c r="L34" s="13" t="e">
        <f t="shared" si="32"/>
        <v>#DIV/0!</v>
      </c>
      <c r="M34" s="14" t="e">
        <f t="shared" si="33"/>
        <v>#DIV/0!</v>
      </c>
      <c r="N34" s="14" t="e">
        <f t="shared" si="34"/>
        <v>#DIV/0!</v>
      </c>
      <c r="O34" s="21" t="e">
        <f t="shared" si="35"/>
        <v>#DIV/0!</v>
      </c>
      <c r="P34" s="23" t="e">
        <f t="shared" si="36"/>
        <v>#DIV/0!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1B7D-38D5-4724-B050-2CAAC78CBC69}">
  <dimension ref="A1:L28"/>
  <sheetViews>
    <sheetView workbookViewId="0">
      <selection activeCell="E16" sqref="E16"/>
    </sheetView>
  </sheetViews>
  <sheetFormatPr baseColWidth="10" defaultRowHeight="15" x14ac:dyDescent="0.25"/>
  <cols>
    <col min="5" max="5" width="26.5703125" customWidth="1"/>
    <col min="6" max="6" width="14.140625" customWidth="1"/>
    <col min="10" max="10" width="11.42578125" customWidth="1"/>
  </cols>
  <sheetData>
    <row r="1" spans="1:12" ht="15.75" thickBot="1" x14ac:dyDescent="0.3">
      <c r="A1" s="30" t="s">
        <v>64</v>
      </c>
      <c r="B1" s="29"/>
      <c r="I1" s="16"/>
      <c r="J1" s="16"/>
      <c r="K1" s="16"/>
      <c r="L1" s="16"/>
    </row>
    <row r="2" spans="1:12" ht="15.75" thickBot="1" x14ac:dyDescent="0.3">
      <c r="A2" s="41" t="s">
        <v>16</v>
      </c>
      <c r="B2" s="42" t="s">
        <v>52</v>
      </c>
      <c r="C2" s="42" t="s">
        <v>53</v>
      </c>
      <c r="D2" s="42" t="s">
        <v>18</v>
      </c>
      <c r="E2" s="40" t="s">
        <v>54</v>
      </c>
      <c r="F2" s="8" t="s">
        <v>57</v>
      </c>
      <c r="G2" s="16"/>
      <c r="H2" s="16"/>
      <c r="I2" s="16"/>
      <c r="J2" s="16"/>
      <c r="K2" s="16"/>
      <c r="L2" s="16"/>
    </row>
    <row r="3" spans="1:12" ht="15.75" thickBot="1" x14ac:dyDescent="0.3">
      <c r="A3" s="38">
        <v>8</v>
      </c>
      <c r="B3" s="38">
        <v>2</v>
      </c>
      <c r="C3" s="38">
        <v>-2</v>
      </c>
      <c r="D3" s="38">
        <v>-2</v>
      </c>
      <c r="E3" s="35">
        <f>MDETERM(A3:C5)</f>
        <v>31.999999999999993</v>
      </c>
      <c r="F3" s="46">
        <f>A3*B26+B3*B27+C3*B28</f>
        <v>-1.999999999999998</v>
      </c>
      <c r="G3" s="22" t="s">
        <v>59</v>
      </c>
      <c r="H3" s="46">
        <f>D3</f>
        <v>-2</v>
      </c>
      <c r="I3" s="16"/>
      <c r="J3" s="16"/>
      <c r="K3" s="16"/>
      <c r="L3" s="16"/>
    </row>
    <row r="4" spans="1:12" ht="15.75" thickBot="1" x14ac:dyDescent="0.3">
      <c r="A4" s="38">
        <v>10</v>
      </c>
      <c r="B4" s="38">
        <v>2</v>
      </c>
      <c r="C4" s="38">
        <v>4</v>
      </c>
      <c r="D4" s="38">
        <v>4</v>
      </c>
      <c r="E4" s="16"/>
      <c r="F4" s="46">
        <f>A4*B26+B4*B27+C4*B28</f>
        <v>4.0000000000000018</v>
      </c>
      <c r="G4" s="22" t="s">
        <v>59</v>
      </c>
      <c r="H4" s="46">
        <f>D4</f>
        <v>4</v>
      </c>
      <c r="I4" s="16"/>
      <c r="J4" s="16"/>
      <c r="K4" s="16"/>
      <c r="L4" s="16"/>
    </row>
    <row r="5" spans="1:12" ht="15.75" thickBot="1" x14ac:dyDescent="0.3">
      <c r="A5" s="38">
        <v>12</v>
      </c>
      <c r="B5" s="38">
        <v>2</v>
      </c>
      <c r="C5" s="38">
        <v>2</v>
      </c>
      <c r="D5" s="38">
        <v>6</v>
      </c>
      <c r="E5" s="16"/>
      <c r="F5" s="46">
        <f>A5*B26+B5*B27+C5*B28</f>
        <v>6.0000000000000053</v>
      </c>
      <c r="G5" s="22" t="s">
        <v>59</v>
      </c>
      <c r="H5" s="46">
        <f>D5</f>
        <v>6</v>
      </c>
      <c r="I5" s="16"/>
      <c r="J5" s="16"/>
      <c r="K5" s="16"/>
      <c r="L5" s="16"/>
    </row>
    <row r="6" spans="1:12" ht="15.75" thickBo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15.75" thickBot="1" x14ac:dyDescent="0.3">
      <c r="A7" s="43">
        <f>D3</f>
        <v>-2</v>
      </c>
      <c r="B7" s="43">
        <f>B3</f>
        <v>2</v>
      </c>
      <c r="C7" s="43">
        <f>C3</f>
        <v>-2</v>
      </c>
      <c r="D7" s="16"/>
      <c r="E7" s="5" t="s">
        <v>55</v>
      </c>
      <c r="H7" s="16"/>
      <c r="I7" s="16"/>
      <c r="J7" s="16"/>
      <c r="K7" s="16"/>
      <c r="L7" s="16"/>
    </row>
    <row r="8" spans="1:12" ht="15.75" thickBot="1" x14ac:dyDescent="0.3">
      <c r="A8" s="43">
        <f>D4</f>
        <v>4</v>
      </c>
      <c r="B8" s="43">
        <f>B4</f>
        <v>2</v>
      </c>
      <c r="C8" s="43">
        <f>C4</f>
        <v>4</v>
      </c>
      <c r="D8" s="16"/>
      <c r="E8" s="35">
        <f>MDETERM(A7:C9)</f>
        <v>48.000000000000007</v>
      </c>
      <c r="H8" s="16"/>
      <c r="I8" s="16"/>
    </row>
    <row r="9" spans="1:12" ht="15.75" thickBot="1" x14ac:dyDescent="0.3">
      <c r="A9" s="43">
        <f>D5</f>
        <v>6</v>
      </c>
      <c r="B9" s="43">
        <f>B5</f>
        <v>2</v>
      </c>
      <c r="C9" s="43">
        <f>C5</f>
        <v>2</v>
      </c>
      <c r="D9" s="16"/>
      <c r="E9" s="16"/>
      <c r="I9" s="16"/>
    </row>
    <row r="10" spans="1:12" ht="15.75" thickBot="1" x14ac:dyDescent="0.3">
      <c r="F10" s="16"/>
      <c r="I10" s="16"/>
    </row>
    <row r="11" spans="1:12" ht="15.75" thickBot="1" x14ac:dyDescent="0.3">
      <c r="A11" s="43">
        <f>A3</f>
        <v>8</v>
      </c>
      <c r="B11" s="43">
        <f>D3</f>
        <v>-2</v>
      </c>
      <c r="C11" s="43">
        <f>C3</f>
        <v>-2</v>
      </c>
      <c r="D11" s="16"/>
      <c r="E11" s="5" t="s">
        <v>61</v>
      </c>
      <c r="F11" s="16"/>
      <c r="I11" s="16"/>
    </row>
    <row r="12" spans="1:12" ht="15.75" thickBot="1" x14ac:dyDescent="0.3">
      <c r="A12" s="43">
        <f>A4</f>
        <v>10</v>
      </c>
      <c r="B12" s="43">
        <f>D4</f>
        <v>4</v>
      </c>
      <c r="C12" s="43">
        <f>C4</f>
        <v>4</v>
      </c>
      <c r="D12" s="16"/>
      <c r="E12" s="35">
        <f>MDETERM(A11:C13)</f>
        <v>-207.99999999999997</v>
      </c>
      <c r="F12" s="16"/>
      <c r="G12" s="16"/>
      <c r="H12" s="16"/>
      <c r="I12" s="16"/>
      <c r="J12" s="16"/>
      <c r="K12" s="16"/>
      <c r="L12" s="16"/>
    </row>
    <row r="13" spans="1:12" ht="15.75" thickBot="1" x14ac:dyDescent="0.3">
      <c r="A13" s="43">
        <f>A5</f>
        <v>12</v>
      </c>
      <c r="B13" s="43">
        <f>D5</f>
        <v>6</v>
      </c>
      <c r="C13" s="43">
        <f>C5</f>
        <v>2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5.75" thickBot="1" x14ac:dyDescent="0.3">
      <c r="F14" s="16"/>
      <c r="G14" s="16"/>
      <c r="H14" s="16"/>
      <c r="I14" s="16"/>
      <c r="J14" s="16"/>
      <c r="K14" s="16"/>
      <c r="L14" s="16"/>
    </row>
    <row r="15" spans="1:12" ht="15.75" thickBot="1" x14ac:dyDescent="0.3">
      <c r="A15" s="17">
        <f>A3</f>
        <v>8</v>
      </c>
      <c r="B15" s="17">
        <f>B3</f>
        <v>2</v>
      </c>
      <c r="C15" s="17">
        <f>D3</f>
        <v>-2</v>
      </c>
      <c r="D15" s="16"/>
      <c r="E15" s="5" t="s">
        <v>62</v>
      </c>
      <c r="F15" s="16"/>
      <c r="G15" s="16"/>
      <c r="H15" s="16"/>
      <c r="I15" s="16"/>
      <c r="J15" s="16"/>
      <c r="K15" s="16"/>
      <c r="L15" s="16"/>
    </row>
    <row r="16" spans="1:12" ht="15.75" thickBot="1" x14ac:dyDescent="0.3">
      <c r="A16" s="17">
        <f>A4</f>
        <v>10</v>
      </c>
      <c r="B16" s="17">
        <f>B4</f>
        <v>2</v>
      </c>
      <c r="C16" s="17">
        <f>D4</f>
        <v>4</v>
      </c>
      <c r="D16" s="16"/>
      <c r="E16" s="35">
        <f>MDETERM(A15:C17)</f>
        <v>15.999999999999993</v>
      </c>
      <c r="F16" s="16"/>
      <c r="G16" s="16"/>
      <c r="H16" s="16"/>
      <c r="I16" s="16"/>
      <c r="J16" s="16"/>
      <c r="K16" s="16"/>
      <c r="L16" s="16"/>
    </row>
    <row r="17" spans="1:12" ht="15.75" thickBot="1" x14ac:dyDescent="0.3">
      <c r="A17" s="17">
        <f>A5</f>
        <v>12</v>
      </c>
      <c r="B17" s="17">
        <f>B5</f>
        <v>2</v>
      </c>
      <c r="C17" s="17">
        <f>D5</f>
        <v>6</v>
      </c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ht="15.75" thickBot="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5.75" thickBot="1" x14ac:dyDescent="0.3">
      <c r="A20" s="24" t="s">
        <v>63</v>
      </c>
      <c r="B20" s="32"/>
      <c r="F20" s="16"/>
      <c r="G20" s="16"/>
      <c r="H20" s="16"/>
      <c r="I20" s="16"/>
      <c r="J20" s="16"/>
      <c r="K20" s="16"/>
      <c r="L20" s="16"/>
    </row>
    <row r="21" spans="1:12" ht="15.75" thickBot="1" x14ac:dyDescent="0.3">
      <c r="A21" s="44" t="s">
        <v>16</v>
      </c>
      <c r="B21" s="44" t="s">
        <v>52</v>
      </c>
      <c r="C21" s="44" t="s">
        <v>53</v>
      </c>
      <c r="D21" s="44" t="s">
        <v>18</v>
      </c>
      <c r="F21" s="16"/>
      <c r="G21" s="16"/>
      <c r="H21" s="16"/>
      <c r="I21" s="16"/>
      <c r="J21" s="16"/>
      <c r="K21" s="16"/>
      <c r="L21" s="16"/>
    </row>
    <row r="22" spans="1:12" ht="15.75" thickBot="1" x14ac:dyDescent="0.3">
      <c r="A22" s="28" cm="1">
        <f t="array" ref="A22:C24">MINVERSE(A3:C5)</f>
        <v>-0.12500000000000003</v>
      </c>
      <c r="B22" s="28">
        <v>-0.25</v>
      </c>
      <c r="C22" s="28">
        <v>0.375</v>
      </c>
      <c r="D22" s="28" cm="1">
        <f t="array" ref="D22:D24">MMULT(_xlfn.ANCHORARRAY(A22),D3:D5)</f>
        <v>1.5</v>
      </c>
      <c r="F22" s="16"/>
      <c r="G22" s="16"/>
      <c r="H22" s="16"/>
      <c r="I22" s="16"/>
      <c r="J22" s="16"/>
      <c r="K22" s="16"/>
      <c r="L22" s="16"/>
    </row>
    <row r="23" spans="1:12" ht="15.75" thickBot="1" x14ac:dyDescent="0.3">
      <c r="A23" s="28">
        <v>0.87500000000000011</v>
      </c>
      <c r="B23" s="28">
        <v>1.25</v>
      </c>
      <c r="C23" s="28">
        <v>-1.625</v>
      </c>
      <c r="D23" s="28">
        <v>-6.5</v>
      </c>
      <c r="E23" s="16"/>
      <c r="F23" s="16"/>
      <c r="G23" s="16"/>
      <c r="H23" s="16"/>
      <c r="I23" s="16"/>
      <c r="J23" s="16"/>
      <c r="K23" s="16"/>
      <c r="L23" s="16"/>
    </row>
    <row r="24" spans="1:12" ht="15.75" thickBot="1" x14ac:dyDescent="0.3">
      <c r="A24" s="28">
        <v>-0.12499999999999999</v>
      </c>
      <c r="B24" s="28">
        <v>0.25000000000000006</v>
      </c>
      <c r="C24" s="28">
        <v>-0.12500000000000008</v>
      </c>
      <c r="D24" s="28">
        <v>0.49999999999999978</v>
      </c>
      <c r="E24" s="16"/>
      <c r="F24" s="16"/>
      <c r="G24" s="16"/>
      <c r="H24" s="16"/>
      <c r="I24" s="16"/>
      <c r="J24" s="16"/>
      <c r="K24" s="16"/>
      <c r="L24" s="16"/>
    </row>
    <row r="25" spans="1:12" ht="15.75" thickBot="1" x14ac:dyDescent="0.3">
      <c r="E25" s="16"/>
      <c r="F25" s="16"/>
      <c r="G25" s="16"/>
      <c r="H25" s="16"/>
      <c r="I25" s="16"/>
      <c r="J25" s="16"/>
      <c r="K25" s="16"/>
      <c r="L25" s="16"/>
    </row>
    <row r="26" spans="1:12" ht="15.75" thickBot="1" x14ac:dyDescent="0.3">
      <c r="A26" s="45" t="s">
        <v>56</v>
      </c>
      <c r="B26" s="28">
        <f>E8/E3</f>
        <v>1.5000000000000004</v>
      </c>
      <c r="E26" s="16"/>
      <c r="F26" s="16"/>
      <c r="G26" s="16"/>
      <c r="H26" s="16"/>
      <c r="I26" s="16"/>
      <c r="J26" s="16"/>
      <c r="K26" s="16"/>
      <c r="L26" s="16"/>
    </row>
    <row r="27" spans="1:12" ht="15.75" thickBot="1" x14ac:dyDescent="0.3">
      <c r="A27" s="45" t="s">
        <v>58</v>
      </c>
      <c r="B27" s="28">
        <f>E12/E3</f>
        <v>-6.5000000000000009</v>
      </c>
      <c r="E27" s="16"/>
      <c r="F27" s="16"/>
      <c r="G27" s="16"/>
      <c r="H27" s="16"/>
    </row>
    <row r="28" spans="1:12" ht="15.75" thickBot="1" x14ac:dyDescent="0.3">
      <c r="A28" s="45" t="s">
        <v>60</v>
      </c>
      <c r="B28" s="28">
        <f>E16/E3</f>
        <v>0.49999999999999989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8AD7-56F8-42B0-88E7-C22F49B6F312}">
  <dimension ref="B1:R45"/>
  <sheetViews>
    <sheetView tabSelected="1" zoomScaleNormal="100" workbookViewId="0">
      <selection activeCell="B4" sqref="B4"/>
    </sheetView>
  </sheetViews>
  <sheetFormatPr baseColWidth="10" defaultColWidth="9.140625" defaultRowHeight="12.75" x14ac:dyDescent="0.2"/>
  <cols>
    <col min="1" max="16384" width="9.140625" style="47"/>
  </cols>
  <sheetData>
    <row r="1" spans="2:18" ht="15.75" customHeight="1" thickBot="1" x14ac:dyDescent="0.25">
      <c r="B1" s="61" t="s">
        <v>56</v>
      </c>
      <c r="C1" s="62" t="s">
        <v>58</v>
      </c>
      <c r="D1" s="63" t="s">
        <v>60</v>
      </c>
      <c r="G1" s="73" t="s">
        <v>65</v>
      </c>
    </row>
    <row r="2" spans="2:18" ht="15.75" customHeight="1" thickBot="1" x14ac:dyDescent="0.3">
      <c r="B2" s="64">
        <v>8</v>
      </c>
      <c r="C2" s="65">
        <v>2</v>
      </c>
      <c r="D2" s="65">
        <v>-2</v>
      </c>
      <c r="E2" s="66">
        <v>-2</v>
      </c>
      <c r="G2" s="74">
        <v>1</v>
      </c>
      <c r="H2" s="60"/>
      <c r="I2" s="60"/>
      <c r="J2" s="60"/>
      <c r="K2" s="60"/>
      <c r="L2" s="60"/>
      <c r="M2" s="60"/>
      <c r="N2" s="60"/>
    </row>
    <row r="3" spans="2:18" ht="15" customHeight="1" thickBot="1" x14ac:dyDescent="0.25">
      <c r="B3" s="67">
        <v>10</v>
      </c>
      <c r="C3" s="68">
        <v>2</v>
      </c>
      <c r="D3" s="68">
        <v>4</v>
      </c>
      <c r="E3" s="69">
        <v>4</v>
      </c>
      <c r="G3" s="74">
        <v>2</v>
      </c>
    </row>
    <row r="4" spans="2:18" ht="15" customHeight="1" thickBot="1" x14ac:dyDescent="0.25">
      <c r="B4" s="70">
        <v>4</v>
      </c>
      <c r="C4" s="71">
        <v>2</v>
      </c>
      <c r="D4" s="71">
        <v>2</v>
      </c>
      <c r="E4" s="72">
        <v>6</v>
      </c>
      <c r="G4" s="75">
        <v>0</v>
      </c>
    </row>
    <row r="6" spans="2:18" ht="13.5" thickBot="1" x14ac:dyDescent="0.25"/>
    <row r="7" spans="2:18" ht="13.5" thickBot="1" x14ac:dyDescent="0.25">
      <c r="B7" s="76"/>
      <c r="C7" s="77"/>
      <c r="D7" s="78"/>
      <c r="E7" s="80" t="s">
        <v>68</v>
      </c>
      <c r="F7" s="77"/>
      <c r="G7" s="77"/>
      <c r="H7" s="79"/>
      <c r="J7" s="81"/>
      <c r="K7" s="82"/>
      <c r="L7" s="78"/>
      <c r="M7" s="84" t="s">
        <v>66</v>
      </c>
      <c r="N7" s="82"/>
      <c r="O7" s="82"/>
      <c r="P7" s="83"/>
      <c r="R7" s="59"/>
    </row>
    <row r="8" spans="2:18" ht="13.5" thickBot="1" x14ac:dyDescent="0.25">
      <c r="B8" s="57" t="str">
        <f>B1</f>
        <v>X</v>
      </c>
      <c r="C8" s="56" t="str">
        <f>C1</f>
        <v>Y</v>
      </c>
      <c r="D8" s="56" t="str">
        <f>D1</f>
        <v>Z</v>
      </c>
      <c r="E8" s="56" t="str">
        <f>CONCATENATE(B1,"new")</f>
        <v>Xnew</v>
      </c>
      <c r="F8" s="56" t="str">
        <f>CONCATENATE(C1,"new")</f>
        <v>Ynew</v>
      </c>
      <c r="G8" s="58" t="str">
        <f>CONCATENATE(D1,"new")</f>
        <v>Znew</v>
      </c>
      <c r="H8" s="55" t="s">
        <v>67</v>
      </c>
      <c r="J8" s="57" t="str">
        <f>B1</f>
        <v>X</v>
      </c>
      <c r="K8" s="56" t="str">
        <f>C1</f>
        <v>Y</v>
      </c>
      <c r="L8" s="56" t="str">
        <f>D1</f>
        <v>Z</v>
      </c>
      <c r="M8" s="56" t="str">
        <f>CONCATENATE(J8,"new")</f>
        <v>Xnew</v>
      </c>
      <c r="N8" s="56" t="str">
        <f>CONCATENATE(K8,"new")</f>
        <v>Ynew</v>
      </c>
      <c r="O8" s="56" t="str">
        <f>CONCATENATE(L8,"new")</f>
        <v>Znew</v>
      </c>
      <c r="P8" s="55" t="s">
        <v>67</v>
      </c>
    </row>
    <row r="9" spans="2:18" x14ac:dyDescent="0.2">
      <c r="B9" s="53">
        <f>G2</f>
        <v>1</v>
      </c>
      <c r="C9" s="52">
        <f>G3</f>
        <v>2</v>
      </c>
      <c r="D9" s="52">
        <f>G4</f>
        <v>0</v>
      </c>
      <c r="E9" s="52">
        <f>($E$2/$B$2) - ($C$2/$B$2)*C9 - ($D$2/$B$2)*D9</f>
        <v>-0.75</v>
      </c>
      <c r="F9" s="52">
        <f>($E$3/$C$3) - ($B$3/$C$3)*B9 - ($D$3/$C$3)*D9</f>
        <v>-3</v>
      </c>
      <c r="G9" s="52">
        <f>($E$4/$D$4) - ($B$4/$D$4)*B9 - ($C$4/$D$4)*C9</f>
        <v>-1</v>
      </c>
      <c r="H9" s="54">
        <f>MAX(ABS(B9-E9),ABS(C9-F9),ABS(D9-G9))</f>
        <v>5</v>
      </c>
      <c r="J9" s="53">
        <f>G2</f>
        <v>1</v>
      </c>
      <c r="K9" s="52">
        <f>G3</f>
        <v>2</v>
      </c>
      <c r="L9" s="52">
        <f>G4</f>
        <v>0</v>
      </c>
      <c r="M9" s="52">
        <f>($E$2/$B$2) - ($C$2/$B$2)*K9 - ($D$2/$B$2)*L9</f>
        <v>-0.75</v>
      </c>
      <c r="N9" s="52">
        <f>($E$3/$C$3) - ($B$3/$C$3)*M9 - ($D$3/$C$3)*L9</f>
        <v>5.75</v>
      </c>
      <c r="O9" s="52">
        <f>($E$4/$D$4) - ($B$4/$D$4)*M9 - ($C$4/$D$4)*N9</f>
        <v>-1.25</v>
      </c>
      <c r="P9" s="51">
        <f>MAX(ABS(J9-M9),ABS(K9-N9),ABS(L9-O9))</f>
        <v>3.75</v>
      </c>
    </row>
    <row r="10" spans="2:18" x14ac:dyDescent="0.2">
      <c r="B10" s="53">
        <f>E9</f>
        <v>-0.75</v>
      </c>
      <c r="C10" s="52">
        <f>F9</f>
        <v>-3</v>
      </c>
      <c r="D10" s="52">
        <f>G9</f>
        <v>-1</v>
      </c>
      <c r="E10" s="52">
        <f>($E$2/$B$2) - ($C$2/$B$2)*C10 - ($D$2/$B$2)*D10</f>
        <v>0.25</v>
      </c>
      <c r="F10" s="52">
        <f>($E$3/$C$3) - ($B$3/$C$3)*B10 - ($D$3/$C$3)*D10</f>
        <v>7.75</v>
      </c>
      <c r="G10" s="52">
        <f>($E$4/$D$4) - ($B$4/$D$4)*B10 - ($C$4/$D$4)*C10</f>
        <v>7.5</v>
      </c>
      <c r="H10" s="51">
        <f>MAX(ABS(B10-E10),ABS(C10-F10),ABS(D10-G10))</f>
        <v>10.75</v>
      </c>
      <c r="J10" s="53">
        <f>M9</f>
        <v>-0.75</v>
      </c>
      <c r="K10" s="52">
        <f>N9</f>
        <v>5.75</v>
      </c>
      <c r="L10" s="52">
        <f>O9</f>
        <v>-1.25</v>
      </c>
      <c r="M10" s="52">
        <f>($E$2/$B$2) - ($C$2/$B$2)*K10 - ($D$2/$B$2)*L10</f>
        <v>-2</v>
      </c>
      <c r="N10" s="52">
        <f>($E$3/$C$3) - ($B$3/$C$3)*M10 - ($D$3/$C$3)*L10</f>
        <v>14.5</v>
      </c>
      <c r="O10" s="52">
        <f>($E$4/$D$4) - ($B$4/$D$4)*M10 - ($C$4/$D$4)*N10</f>
        <v>-7.5</v>
      </c>
      <c r="P10" s="51">
        <f>MAX(ABS(J10-M10),ABS(K10-N10),ABS(L10-O10))</f>
        <v>8.75</v>
      </c>
    </row>
    <row r="11" spans="2:18" x14ac:dyDescent="0.2">
      <c r="B11" s="53">
        <f>E10</f>
        <v>0.25</v>
      </c>
      <c r="C11" s="52">
        <f>F10</f>
        <v>7.75</v>
      </c>
      <c r="D11" s="52">
        <f>G10</f>
        <v>7.5</v>
      </c>
      <c r="E11" s="52">
        <f>($E$2/$B$2) - ($C$2/$B$2)*C11 - ($D$2/$B$2)*D11</f>
        <v>-0.3125</v>
      </c>
      <c r="F11" s="52">
        <f>($E$3/$C$3) - ($B$3/$C$3)*B11 - ($D$3/$C$3)*D11</f>
        <v>-14.25</v>
      </c>
      <c r="G11" s="52">
        <f>($E$4/$D$4) - ($B$4/$D$4)*B11 - ($C$4/$D$4)*C11</f>
        <v>-5.25</v>
      </c>
      <c r="H11" s="51">
        <f>MAX(ABS(B11-E11),ABS(C11-F11),ABS(D11-G11))</f>
        <v>22</v>
      </c>
      <c r="J11" s="53">
        <f>M10</f>
        <v>-2</v>
      </c>
      <c r="K11" s="52">
        <f>N10</f>
        <v>14.5</v>
      </c>
      <c r="L11" s="52">
        <f>O10</f>
        <v>-7.5</v>
      </c>
      <c r="M11" s="52">
        <f>($E$2/$B$2) - ($C$2/$B$2)*K11 - ($D$2/$B$2)*L11</f>
        <v>-5.75</v>
      </c>
      <c r="N11" s="52">
        <f>($E$3/$C$3) - ($B$3/$C$3)*M11 - ($D$3/$C$3)*L11</f>
        <v>45.75</v>
      </c>
      <c r="O11" s="52">
        <f>($E$4/$D$4) - ($B$4/$D$4)*M11 - ($C$4/$D$4)*N11</f>
        <v>-31.25</v>
      </c>
      <c r="P11" s="51">
        <f>MAX(ABS(J11-M11),ABS(K11-N11),ABS(L11-O11))</f>
        <v>31.25</v>
      </c>
    </row>
    <row r="12" spans="2:18" x14ac:dyDescent="0.2">
      <c r="B12" s="53">
        <f>E11</f>
        <v>-0.3125</v>
      </c>
      <c r="C12" s="52">
        <f>F11</f>
        <v>-14.25</v>
      </c>
      <c r="D12" s="52">
        <f>G11</f>
        <v>-5.25</v>
      </c>
      <c r="E12" s="52">
        <f>($E$2/$B$2) - ($C$2/$B$2)*C12 - ($D$2/$B$2)*D12</f>
        <v>2</v>
      </c>
      <c r="F12" s="52">
        <f>($E$3/$C$3) - ($B$3/$C$3)*B12 - ($D$3/$C$3)*D12</f>
        <v>14.0625</v>
      </c>
      <c r="G12" s="52">
        <f>($E$4/$D$4) - ($B$4/$D$4)*B12 - ($C$4/$D$4)*C12</f>
        <v>17.875</v>
      </c>
      <c r="H12" s="51">
        <f>MAX(ABS(B12-E12),ABS(C12-F12),ABS(D12-G12))</f>
        <v>28.3125</v>
      </c>
      <c r="J12" s="53">
        <f>M11</f>
        <v>-5.75</v>
      </c>
      <c r="K12" s="52">
        <f>N11</f>
        <v>45.75</v>
      </c>
      <c r="L12" s="52">
        <f>O11</f>
        <v>-31.25</v>
      </c>
      <c r="M12" s="52">
        <f>($E$2/$B$2) - ($C$2/$B$2)*K12 - ($D$2/$B$2)*L12</f>
        <v>-19.5</v>
      </c>
      <c r="N12" s="52">
        <f>($E$3/$C$3) - ($B$3/$C$3)*M12 - ($D$3/$C$3)*L12</f>
        <v>162</v>
      </c>
      <c r="O12" s="52">
        <f>($E$4/$D$4) - ($B$4/$D$4)*M12 - ($C$4/$D$4)*N12</f>
        <v>-120</v>
      </c>
      <c r="P12" s="51">
        <f>MAX(ABS(J12-M12),ABS(K12-N12),ABS(L12-O12))</f>
        <v>116.25</v>
      </c>
    </row>
    <row r="13" spans="2:18" x14ac:dyDescent="0.2">
      <c r="B13" s="53">
        <f>E12</f>
        <v>2</v>
      </c>
      <c r="C13" s="52">
        <f>F12</f>
        <v>14.0625</v>
      </c>
      <c r="D13" s="52">
        <f>G12</f>
        <v>17.875</v>
      </c>
      <c r="E13" s="52">
        <f>($E$2/$B$2) - ($C$2/$B$2)*C13 - ($D$2/$B$2)*D13</f>
        <v>0.703125</v>
      </c>
      <c r="F13" s="52">
        <f>($E$3/$C$3) - ($B$3/$C$3)*B13 - ($D$3/$C$3)*D13</f>
        <v>-43.75</v>
      </c>
      <c r="G13" s="52">
        <f>($E$4/$D$4) - ($B$4/$D$4)*B13 - ($C$4/$D$4)*C13</f>
        <v>-15.0625</v>
      </c>
      <c r="H13" s="51">
        <f>MAX(ABS(B13-E13),ABS(C13-F13),ABS(D13-G13))</f>
        <v>57.8125</v>
      </c>
      <c r="J13" s="53">
        <f>M12</f>
        <v>-19.5</v>
      </c>
      <c r="K13" s="52">
        <f>N12</f>
        <v>162</v>
      </c>
      <c r="L13" s="52">
        <f>O12</f>
        <v>-120</v>
      </c>
      <c r="M13" s="52">
        <f>($E$2/$B$2) - ($C$2/$B$2)*K13 - ($D$2/$B$2)*L13</f>
        <v>-70.75</v>
      </c>
      <c r="N13" s="52">
        <f>($E$3/$C$3) - ($B$3/$C$3)*M13 - ($D$3/$C$3)*L13</f>
        <v>595.75</v>
      </c>
      <c r="O13" s="52">
        <f>($E$4/$D$4) - ($B$4/$D$4)*M13 - ($C$4/$D$4)*N13</f>
        <v>-451.25</v>
      </c>
      <c r="P13" s="51">
        <f>MAX(ABS(J13-M13),ABS(K13-N13),ABS(L13-O13))</f>
        <v>433.75</v>
      </c>
    </row>
    <row r="14" spans="2:18" x14ac:dyDescent="0.2">
      <c r="B14" s="53">
        <f>E13</f>
        <v>0.703125</v>
      </c>
      <c r="C14" s="52">
        <f>F13</f>
        <v>-43.75</v>
      </c>
      <c r="D14" s="52">
        <f>G13</f>
        <v>-15.0625</v>
      </c>
      <c r="E14" s="52">
        <f>($E$2/$B$2) - ($C$2/$B$2)*C14 - ($D$2/$B$2)*D14</f>
        <v>6.921875</v>
      </c>
      <c r="F14" s="52">
        <f>($E$3/$C$3) - ($B$3/$C$3)*B14 - ($D$3/$C$3)*D14</f>
        <v>28.609375</v>
      </c>
      <c r="G14" s="52">
        <f>($E$4/$D$4) - ($B$4/$D$4)*B14 - ($C$4/$D$4)*C14</f>
        <v>45.34375</v>
      </c>
      <c r="H14" s="51">
        <f>MAX(ABS(B14-E14),ABS(C14-F14),ABS(D14-G14))</f>
        <v>72.359375</v>
      </c>
      <c r="J14" s="53">
        <f>M13</f>
        <v>-70.75</v>
      </c>
      <c r="K14" s="52">
        <f>N13</f>
        <v>595.75</v>
      </c>
      <c r="L14" s="52">
        <f>O13</f>
        <v>-451.25</v>
      </c>
      <c r="M14" s="52">
        <f>($E$2/$B$2) - ($C$2/$B$2)*K14 - ($D$2/$B$2)*L14</f>
        <v>-262</v>
      </c>
      <c r="N14" s="52">
        <f>($E$3/$C$3) - ($B$3/$C$3)*M14 - ($D$3/$C$3)*L14</f>
        <v>2214.5</v>
      </c>
      <c r="O14" s="52">
        <f>($E$4/$D$4) - ($B$4/$D$4)*M14 - ($C$4/$D$4)*N14</f>
        <v>-1687.5</v>
      </c>
      <c r="P14" s="51">
        <f>MAX(ABS(J14-M14),ABS(K14-N14),ABS(L14-O14))</f>
        <v>1618.75</v>
      </c>
    </row>
    <row r="15" spans="2:18" x14ac:dyDescent="0.2">
      <c r="B15" s="53">
        <f>E14</f>
        <v>6.921875</v>
      </c>
      <c r="C15" s="52">
        <f>F14</f>
        <v>28.609375</v>
      </c>
      <c r="D15" s="52">
        <f>G14</f>
        <v>45.34375</v>
      </c>
      <c r="E15" s="52">
        <f>($E$2/$B$2) - ($C$2/$B$2)*C15 - ($D$2/$B$2)*D15</f>
        <v>3.93359375</v>
      </c>
      <c r="F15" s="52">
        <f>($E$3/$C$3) - ($B$3/$C$3)*B15 - ($D$3/$C$3)*D15</f>
        <v>-123.296875</v>
      </c>
      <c r="G15" s="52">
        <f>($E$4/$D$4) - ($B$4/$D$4)*B15 - ($C$4/$D$4)*C15</f>
        <v>-39.453125</v>
      </c>
      <c r="H15" s="51">
        <f>MAX(ABS(B15-E15),ABS(C15-F15),ABS(D15-G15))</f>
        <v>151.90625</v>
      </c>
      <c r="J15" s="53">
        <f>M14</f>
        <v>-262</v>
      </c>
      <c r="K15" s="52">
        <f>N14</f>
        <v>2214.5</v>
      </c>
      <c r="L15" s="52">
        <f>O14</f>
        <v>-1687.5</v>
      </c>
      <c r="M15" s="52">
        <f>($E$2/$B$2) - ($C$2/$B$2)*K15 - ($D$2/$B$2)*L15</f>
        <v>-975.75</v>
      </c>
      <c r="N15" s="52">
        <f>($E$3/$C$3) - ($B$3/$C$3)*M15 - ($D$3/$C$3)*L15</f>
        <v>8255.75</v>
      </c>
      <c r="O15" s="52">
        <f>($E$4/$D$4) - ($B$4/$D$4)*M15 - ($C$4/$D$4)*N15</f>
        <v>-6301.25</v>
      </c>
      <c r="P15" s="51">
        <f>MAX(ABS(J15-M15),ABS(K15-N15),ABS(L15-O15))</f>
        <v>6041.25</v>
      </c>
    </row>
    <row r="16" spans="2:18" x14ac:dyDescent="0.2">
      <c r="B16" s="53">
        <f>E15</f>
        <v>3.93359375</v>
      </c>
      <c r="C16" s="52">
        <f>F15</f>
        <v>-123.296875</v>
      </c>
      <c r="D16" s="52">
        <f>G15</f>
        <v>-39.453125</v>
      </c>
      <c r="E16" s="52">
        <f>($E$2/$B$2) - ($C$2/$B$2)*C16 - ($D$2/$B$2)*D16</f>
        <v>20.7109375</v>
      </c>
      <c r="F16" s="52">
        <f>($E$3/$C$3) - ($B$3/$C$3)*B16 - ($D$3/$C$3)*D16</f>
        <v>61.23828125</v>
      </c>
      <c r="G16" s="52">
        <f>($E$4/$D$4) - ($B$4/$D$4)*B16 - ($C$4/$D$4)*C16</f>
        <v>118.4296875</v>
      </c>
      <c r="H16" s="51">
        <f>MAX(ABS(B16-E16),ABS(C16-F16),ABS(D16-G16))</f>
        <v>184.53515625</v>
      </c>
      <c r="J16" s="53">
        <f>M15</f>
        <v>-975.75</v>
      </c>
      <c r="K16" s="52">
        <f>N15</f>
        <v>8255.75</v>
      </c>
      <c r="L16" s="52">
        <f>O15</f>
        <v>-6301.25</v>
      </c>
      <c r="M16" s="52">
        <f>($E$2/$B$2) - ($C$2/$B$2)*K16 - ($D$2/$B$2)*L16</f>
        <v>-3639.5</v>
      </c>
      <c r="N16" s="52">
        <f>($E$3/$C$3) - ($B$3/$C$3)*M16 - ($D$3/$C$3)*L16</f>
        <v>30802</v>
      </c>
      <c r="O16" s="52">
        <f>($E$4/$D$4) - ($B$4/$D$4)*M16 - ($C$4/$D$4)*N16</f>
        <v>-23520</v>
      </c>
      <c r="P16" s="51">
        <f>MAX(ABS(J16-M16),ABS(K16-N16),ABS(L16-O16))</f>
        <v>22546.25</v>
      </c>
    </row>
    <row r="17" spans="2:16" x14ac:dyDescent="0.2">
      <c r="B17" s="53">
        <f>E16</f>
        <v>20.7109375</v>
      </c>
      <c r="C17" s="52">
        <f>F16</f>
        <v>61.23828125</v>
      </c>
      <c r="D17" s="52">
        <f>G16</f>
        <v>118.4296875</v>
      </c>
      <c r="E17" s="52">
        <f>($E$2/$B$2) - ($C$2/$B$2)*C17 - ($D$2/$B$2)*D17</f>
        <v>14.0478515625</v>
      </c>
      <c r="F17" s="52">
        <f>($E$3/$C$3) - ($B$3/$C$3)*B17 - ($D$3/$C$3)*D17</f>
        <v>-338.4140625</v>
      </c>
      <c r="G17" s="52">
        <f>($E$4/$D$4) - ($B$4/$D$4)*B17 - ($C$4/$D$4)*C17</f>
        <v>-99.66015625</v>
      </c>
      <c r="H17" s="51">
        <f>MAX(ABS(B17-E17),ABS(C17-F17),ABS(D17-G17))</f>
        <v>399.65234375</v>
      </c>
      <c r="J17" s="53">
        <f>M16</f>
        <v>-3639.5</v>
      </c>
      <c r="K17" s="52">
        <f>N16</f>
        <v>30802</v>
      </c>
      <c r="L17" s="52">
        <f>O16</f>
        <v>-23520</v>
      </c>
      <c r="M17" s="52">
        <f>($E$2/$B$2) - ($C$2/$B$2)*K17 - ($D$2/$B$2)*L17</f>
        <v>-13580.75</v>
      </c>
      <c r="N17" s="52">
        <f>($E$3/$C$3) - ($B$3/$C$3)*M17 - ($D$3/$C$3)*L17</f>
        <v>114945.75</v>
      </c>
      <c r="O17" s="52">
        <f>($E$4/$D$4) - ($B$4/$D$4)*M17 - ($C$4/$D$4)*N17</f>
        <v>-87781.25</v>
      </c>
      <c r="P17" s="51">
        <f>MAX(ABS(J17-M17),ABS(K17-N17),ABS(L17-O17))</f>
        <v>84143.75</v>
      </c>
    </row>
    <row r="18" spans="2:16" x14ac:dyDescent="0.2">
      <c r="B18" s="53">
        <f>E17</f>
        <v>14.0478515625</v>
      </c>
      <c r="C18" s="52">
        <f>F17</f>
        <v>-338.4140625</v>
      </c>
      <c r="D18" s="52">
        <f>G17</f>
        <v>-99.66015625</v>
      </c>
      <c r="E18" s="52">
        <f>($E$2/$B$2) - ($C$2/$B$2)*C18 - ($D$2/$B$2)*D18</f>
        <v>59.4384765625</v>
      </c>
      <c r="F18" s="52">
        <f>($E$3/$C$3) - ($B$3/$C$3)*B18 - ($D$3/$C$3)*D18</f>
        <v>131.0810546875</v>
      </c>
      <c r="G18" s="52">
        <f>($E$4/$D$4) - ($B$4/$D$4)*B18 - ($C$4/$D$4)*C18</f>
        <v>313.318359375</v>
      </c>
      <c r="H18" s="51">
        <f>MAX(ABS(B18-E18),ABS(C18-F18),ABS(D18-G18))</f>
        <v>469.4951171875</v>
      </c>
      <c r="J18" s="53">
        <f>M17</f>
        <v>-13580.75</v>
      </c>
      <c r="K18" s="52">
        <f>N17</f>
        <v>114945.75</v>
      </c>
      <c r="L18" s="52">
        <f>O17</f>
        <v>-87781.25</v>
      </c>
      <c r="M18" s="52">
        <f>($E$2/$B$2) - ($C$2/$B$2)*K18 - ($D$2/$B$2)*L18</f>
        <v>-50682</v>
      </c>
      <c r="N18" s="52">
        <f>($E$3/$C$3) - ($B$3/$C$3)*M18 - ($D$3/$C$3)*L18</f>
        <v>428974.5</v>
      </c>
      <c r="O18" s="52">
        <f>($E$4/$D$4) - ($B$4/$D$4)*M18 - ($C$4/$D$4)*N18</f>
        <v>-327607.5</v>
      </c>
      <c r="P18" s="51">
        <f>MAX(ABS(J18-M18),ABS(K18-N18),ABS(L18-O18))</f>
        <v>314028.75</v>
      </c>
    </row>
    <row r="19" spans="2:16" x14ac:dyDescent="0.2">
      <c r="B19" s="53">
        <f>E18</f>
        <v>59.4384765625</v>
      </c>
      <c r="C19" s="52">
        <f>F18</f>
        <v>131.0810546875</v>
      </c>
      <c r="D19" s="52">
        <f>G18</f>
        <v>313.318359375</v>
      </c>
      <c r="E19" s="52">
        <f>($E$2/$B$2) - ($C$2/$B$2)*C19 - ($D$2/$B$2)*D19</f>
        <v>45.309326171875</v>
      </c>
      <c r="F19" s="52">
        <f>($E$3/$C$3) - ($B$3/$C$3)*B19 - ($D$3/$C$3)*D19</f>
        <v>-921.8291015625</v>
      </c>
      <c r="G19" s="52">
        <f>($E$4/$D$4) - ($B$4/$D$4)*B19 - ($C$4/$D$4)*C19</f>
        <v>-246.9580078125</v>
      </c>
      <c r="H19" s="51">
        <f>MAX(ABS(B19-E19),ABS(C19-F19),ABS(D19-G19))</f>
        <v>1052.91015625</v>
      </c>
      <c r="J19" s="53">
        <f>M18</f>
        <v>-50682</v>
      </c>
      <c r="K19" s="52">
        <f>N18</f>
        <v>428974.5</v>
      </c>
      <c r="L19" s="52">
        <f>O18</f>
        <v>-327607.5</v>
      </c>
      <c r="M19" s="52">
        <f>($E$2/$B$2) - ($C$2/$B$2)*K19 - ($D$2/$B$2)*L19</f>
        <v>-189145.75</v>
      </c>
      <c r="N19" s="52">
        <f>($E$3/$C$3) - ($B$3/$C$3)*M19 - ($D$3/$C$3)*L19</f>
        <v>1600945.75</v>
      </c>
      <c r="O19" s="52">
        <f>($E$4/$D$4) - ($B$4/$D$4)*M19 - ($C$4/$D$4)*N19</f>
        <v>-1222651.25</v>
      </c>
      <c r="P19" s="51">
        <f>MAX(ABS(J19-M19),ABS(K19-N19),ABS(L19-O19))</f>
        <v>1171971.25</v>
      </c>
    </row>
    <row r="20" spans="2:16" x14ac:dyDescent="0.2">
      <c r="B20" s="53">
        <f>E19</f>
        <v>45.309326171875</v>
      </c>
      <c r="C20" s="52">
        <f>F19</f>
        <v>-921.8291015625</v>
      </c>
      <c r="D20" s="52">
        <f>G19</f>
        <v>-246.9580078125</v>
      </c>
      <c r="E20" s="52">
        <f>($E$2/$B$2) - ($C$2/$B$2)*C20 - ($D$2/$B$2)*D20</f>
        <v>168.4677734375</v>
      </c>
      <c r="F20" s="52">
        <f>($E$3/$C$3) - ($B$3/$C$3)*B20 - ($D$3/$C$3)*D20</f>
        <v>269.369384765625</v>
      </c>
      <c r="G20" s="52">
        <f>($E$4/$D$4) - ($B$4/$D$4)*B20 - ($C$4/$D$4)*C20</f>
        <v>834.21044921875</v>
      </c>
      <c r="H20" s="51">
        <f>MAX(ABS(B20-E20),ABS(C20-F20),ABS(D20-G20))</f>
        <v>1191.198486328125</v>
      </c>
      <c r="J20" s="53">
        <f>M19</f>
        <v>-189145.75</v>
      </c>
      <c r="K20" s="52">
        <f>N19</f>
        <v>1600945.75</v>
      </c>
      <c r="L20" s="52">
        <f>O19</f>
        <v>-1222651.25</v>
      </c>
      <c r="M20" s="52">
        <f>($E$2/$B$2) - ($C$2/$B$2)*K20 - ($D$2/$B$2)*L20</f>
        <v>-705899.5</v>
      </c>
      <c r="N20" s="52">
        <f>($E$3/$C$3) - ($B$3/$C$3)*M20 - ($D$3/$C$3)*L20</f>
        <v>5974802</v>
      </c>
      <c r="O20" s="52">
        <f>($E$4/$D$4) - ($B$4/$D$4)*M20 - ($C$4/$D$4)*N20</f>
        <v>-4563000</v>
      </c>
      <c r="P20" s="51">
        <f>MAX(ABS(J20-M20),ABS(K20-N20),ABS(L20-O20))</f>
        <v>4373856.25</v>
      </c>
    </row>
    <row r="21" spans="2:16" x14ac:dyDescent="0.2">
      <c r="B21" s="53">
        <f>E20</f>
        <v>168.4677734375</v>
      </c>
      <c r="C21" s="52">
        <f>F20</f>
        <v>269.369384765625</v>
      </c>
      <c r="D21" s="52">
        <f>G20</f>
        <v>834.21044921875</v>
      </c>
      <c r="E21" s="52">
        <f>($E$2/$B$2) - ($C$2/$B$2)*C21 - ($D$2/$B$2)*D21</f>
        <v>140.96026611328125</v>
      </c>
      <c r="F21" s="52">
        <f>($E$3/$C$3) - ($B$3/$C$3)*B21 - ($D$3/$C$3)*D21</f>
        <v>-2508.759765625</v>
      </c>
      <c r="G21" s="52">
        <f>($E$4/$D$4) - ($B$4/$D$4)*B21 - ($C$4/$D$4)*C21</f>
        <v>-603.304931640625</v>
      </c>
      <c r="H21" s="51">
        <f>MAX(ABS(B21-E21),ABS(C21-F21),ABS(D21-G21))</f>
        <v>2778.129150390625</v>
      </c>
      <c r="J21" s="53">
        <f>M20</f>
        <v>-705899.5</v>
      </c>
      <c r="K21" s="52">
        <f>N20</f>
        <v>5974802</v>
      </c>
      <c r="L21" s="52">
        <f>O20</f>
        <v>-4563000</v>
      </c>
      <c r="M21" s="52">
        <f>($E$2/$B$2) - ($C$2/$B$2)*K21 - ($D$2/$B$2)*L21</f>
        <v>-2634450.75</v>
      </c>
      <c r="N21" s="52">
        <f>($E$3/$C$3) - ($B$3/$C$3)*M21 - ($D$3/$C$3)*L21</f>
        <v>22298255.75</v>
      </c>
      <c r="O21" s="52">
        <f>($E$4/$D$4) - ($B$4/$D$4)*M21 - ($C$4/$D$4)*N21</f>
        <v>-17029351.25</v>
      </c>
      <c r="P21" s="51">
        <f>MAX(ABS(J21-M21),ABS(K21-N21),ABS(L21-O21))</f>
        <v>16323453.75</v>
      </c>
    </row>
    <row r="22" spans="2:16" x14ac:dyDescent="0.2">
      <c r="B22" s="53">
        <f>E21</f>
        <v>140.96026611328125</v>
      </c>
      <c r="C22" s="52">
        <f>F21</f>
        <v>-2508.759765625</v>
      </c>
      <c r="D22" s="52">
        <f>G21</f>
        <v>-603.304931640625</v>
      </c>
      <c r="E22" s="52">
        <f>($E$2/$B$2) - ($C$2/$B$2)*C22 - ($D$2/$B$2)*D22</f>
        <v>476.11370849609375</v>
      </c>
      <c r="F22" s="52">
        <f>($E$3/$C$3) - ($B$3/$C$3)*B22 - ($D$3/$C$3)*D22</f>
        <v>503.80853271484375</v>
      </c>
      <c r="G22" s="52">
        <f>($E$4/$D$4) - ($B$4/$D$4)*B22 - ($C$4/$D$4)*C22</f>
        <v>2229.8392333984375</v>
      </c>
      <c r="H22" s="51">
        <f>MAX(ABS(B22-E22),ABS(C22-F22),ABS(D22-G22))</f>
        <v>3012.5682983398438</v>
      </c>
      <c r="J22" s="53">
        <f>M21</f>
        <v>-2634450.75</v>
      </c>
      <c r="K22" s="52">
        <f>N21</f>
        <v>22298255.75</v>
      </c>
      <c r="L22" s="52">
        <f>O21</f>
        <v>-17029351.25</v>
      </c>
      <c r="M22" s="52">
        <f>($E$2/$B$2) - ($C$2/$B$2)*K22 - ($D$2/$B$2)*L22</f>
        <v>-9831902</v>
      </c>
      <c r="N22" s="52">
        <f>($E$3/$C$3) - ($B$3/$C$3)*M22 - ($D$3/$C$3)*L22</f>
        <v>83218214.5</v>
      </c>
      <c r="O22" s="52">
        <f>($E$4/$D$4) - ($B$4/$D$4)*M22 - ($C$4/$D$4)*N22</f>
        <v>-63554407.5</v>
      </c>
      <c r="P22" s="51">
        <f>MAX(ABS(J22-M22),ABS(K22-N22),ABS(L22-O22))</f>
        <v>60919958.75</v>
      </c>
    </row>
    <row r="23" spans="2:16" x14ac:dyDescent="0.2">
      <c r="B23" s="53">
        <f>E22</f>
        <v>476.11370849609375</v>
      </c>
      <c r="C23" s="52">
        <f>F22</f>
        <v>503.80853271484375</v>
      </c>
      <c r="D23" s="52">
        <f>G22</f>
        <v>2229.8392333984375</v>
      </c>
      <c r="E23" s="52">
        <f>($E$2/$B$2) - ($C$2/$B$2)*C23 - ($D$2/$B$2)*D23</f>
        <v>431.25767517089844</v>
      </c>
      <c r="F23" s="52">
        <f>($E$3/$C$3) - ($B$3/$C$3)*B23 - ($D$3/$C$3)*D23</f>
        <v>-6838.2470092773438</v>
      </c>
      <c r="G23" s="52">
        <f>($E$4/$D$4) - ($B$4/$D$4)*B23 - ($C$4/$D$4)*C23</f>
        <v>-1453.0359497070313</v>
      </c>
      <c r="H23" s="51">
        <f>MAX(ABS(B23-E23),ABS(C23-F23),ABS(D23-G23))</f>
        <v>7342.0555419921875</v>
      </c>
      <c r="J23" s="53">
        <f>M22</f>
        <v>-9831902</v>
      </c>
      <c r="K23" s="52">
        <f>N22</f>
        <v>83218214.5</v>
      </c>
      <c r="L23" s="52">
        <f>O22</f>
        <v>-63554407.5</v>
      </c>
      <c r="M23" s="52">
        <f>($E$2/$B$2) - ($C$2/$B$2)*K23 - ($D$2/$B$2)*L23</f>
        <v>-36693155.75</v>
      </c>
      <c r="N23" s="52">
        <f>($E$3/$C$3) - ($B$3/$C$3)*M23 - ($D$3/$C$3)*L23</f>
        <v>310574595.75</v>
      </c>
      <c r="O23" s="52">
        <f>($E$4/$D$4) - ($B$4/$D$4)*M23 - ($C$4/$D$4)*N23</f>
        <v>-237188281.25</v>
      </c>
      <c r="P23" s="51">
        <f>MAX(ABS(J23-M23),ABS(K23-N23),ABS(L23-O23))</f>
        <v>227356381.25</v>
      </c>
    </row>
    <row r="24" spans="2:16" x14ac:dyDescent="0.2">
      <c r="B24" s="53">
        <f>E23</f>
        <v>431.25767517089844</v>
      </c>
      <c r="C24" s="52">
        <f>F23</f>
        <v>-6838.2470092773438</v>
      </c>
      <c r="D24" s="52">
        <f>G23</f>
        <v>-1453.0359497070313</v>
      </c>
      <c r="E24" s="52">
        <f>($E$2/$B$2) - ($C$2/$B$2)*C24 - ($D$2/$B$2)*D24</f>
        <v>1346.0527648925781</v>
      </c>
      <c r="F24" s="52">
        <f>($E$3/$C$3) - ($B$3/$C$3)*B24 - ($D$3/$C$3)*D24</f>
        <v>751.78352355957031</v>
      </c>
      <c r="G24" s="52">
        <f>($E$4/$D$4) - ($B$4/$D$4)*B24 - ($C$4/$D$4)*C24</f>
        <v>5978.7316589355469</v>
      </c>
      <c r="H24" s="51">
        <f>MAX(ABS(B24-E24),ABS(C24-F24),ABS(D24-G24))</f>
        <v>7590.0305328369141</v>
      </c>
      <c r="J24" s="53">
        <f>M23</f>
        <v>-36693155.75</v>
      </c>
      <c r="K24" s="52">
        <f>N23</f>
        <v>310574595.75</v>
      </c>
      <c r="L24" s="52">
        <f>O23</f>
        <v>-237188281.25</v>
      </c>
      <c r="M24" s="52">
        <f>($E$2/$B$2) - ($C$2/$B$2)*K24 - ($D$2/$B$2)*L24</f>
        <v>-136940719.5</v>
      </c>
      <c r="N24" s="52">
        <f>($E$3/$C$3) - ($B$3/$C$3)*M24 - ($D$3/$C$3)*L24</f>
        <v>1159080162</v>
      </c>
      <c r="O24" s="52">
        <f>($E$4/$D$4) - ($B$4/$D$4)*M24 - ($C$4/$D$4)*N24</f>
        <v>-885198720</v>
      </c>
      <c r="P24" s="51">
        <f>MAX(ABS(J24-M24),ABS(K24-N24),ABS(L24-O24))</f>
        <v>848505566.25</v>
      </c>
    </row>
    <row r="25" spans="2:16" x14ac:dyDescent="0.2">
      <c r="B25" s="53">
        <f>E24</f>
        <v>1346.0527648925781</v>
      </c>
      <c r="C25" s="52">
        <f>F24</f>
        <v>751.78352355957031</v>
      </c>
      <c r="D25" s="52">
        <f>G24</f>
        <v>5978.7316589355469</v>
      </c>
      <c r="E25" s="52">
        <f>($E$2/$B$2) - ($C$2/$B$2)*C25 - ($D$2/$B$2)*D25</f>
        <v>1306.4870338439941</v>
      </c>
      <c r="F25" s="52">
        <f>($E$3/$C$3) - ($B$3/$C$3)*B25 - ($D$3/$C$3)*D25</f>
        <v>-18685.727142333984</v>
      </c>
      <c r="G25" s="52">
        <f>($E$4/$D$4) - ($B$4/$D$4)*B25 - ($C$4/$D$4)*C25</f>
        <v>-3440.8890533447266</v>
      </c>
      <c r="H25" s="51">
        <f>MAX(ABS(B25-E25),ABS(C25-F25),ABS(D25-G25))</f>
        <v>19437.510665893555</v>
      </c>
      <c r="J25" s="53">
        <f>M24</f>
        <v>-136940719.5</v>
      </c>
      <c r="K25" s="52">
        <f>N24</f>
        <v>1159080162</v>
      </c>
      <c r="L25" s="52">
        <f>O24</f>
        <v>-885198720</v>
      </c>
      <c r="M25" s="52">
        <f>($E$2/$B$2) - ($C$2/$B$2)*K25 - ($D$2/$B$2)*L25</f>
        <v>-511069720.75</v>
      </c>
      <c r="N25" s="52">
        <f>($E$3/$C$3) - ($B$3/$C$3)*M25 - ($D$3/$C$3)*L25</f>
        <v>4325746045.75</v>
      </c>
      <c r="O25" s="52">
        <f>($E$4/$D$4) - ($B$4/$D$4)*M25 - ($C$4/$D$4)*N25</f>
        <v>-3303606601.25</v>
      </c>
      <c r="P25" s="51">
        <f>MAX(ABS(J25-M25),ABS(K25-N25),ABS(L25-O25))</f>
        <v>3166665883.75</v>
      </c>
    </row>
    <row r="26" spans="2:16" x14ac:dyDescent="0.2">
      <c r="B26" s="53">
        <f>E25</f>
        <v>1306.4870338439941</v>
      </c>
      <c r="C26" s="52">
        <f>F25</f>
        <v>-18685.727142333984</v>
      </c>
      <c r="D26" s="52">
        <f>G25</f>
        <v>-3440.8890533447266</v>
      </c>
      <c r="E26" s="52">
        <f>($E$2/$B$2) - ($C$2/$B$2)*C26 - ($D$2/$B$2)*D26</f>
        <v>3810.9595222473145</v>
      </c>
      <c r="F26" s="52">
        <f>($E$3/$C$3) - ($B$3/$C$3)*B26 - ($D$3/$C$3)*D26</f>
        <v>351.34293746948242</v>
      </c>
      <c r="G26" s="52">
        <f>($E$4/$D$4) - ($B$4/$D$4)*B26 - ($C$4/$D$4)*C26</f>
        <v>16075.753074645996</v>
      </c>
      <c r="H26" s="51">
        <f>MAX(ABS(B26-E26),ABS(C26-F26),ABS(D26-G26))</f>
        <v>19516.642127990723</v>
      </c>
      <c r="J26" s="53">
        <f>M25</f>
        <v>-511069720.75</v>
      </c>
      <c r="K26" s="52">
        <f>N25</f>
        <v>4325746045.75</v>
      </c>
      <c r="L26" s="52">
        <f>O25</f>
        <v>-3303606601.25</v>
      </c>
      <c r="M26" s="52">
        <f>($E$2/$B$2) - ($C$2/$B$2)*K26 - ($D$2/$B$2)*L26</f>
        <v>-1907338162</v>
      </c>
      <c r="N26" s="52">
        <f>($E$3/$C$3) - ($B$3/$C$3)*M26 - ($D$3/$C$3)*L26</f>
        <v>16143904014.5</v>
      </c>
      <c r="O26" s="52">
        <f>($E$4/$D$4) - ($B$4/$D$4)*M26 - ($C$4/$D$4)*N26</f>
        <v>-12329227687.5</v>
      </c>
      <c r="P26" s="51">
        <f>MAX(ABS(J26-M26),ABS(K26-N26),ABS(L26-O26))</f>
        <v>11818157968.75</v>
      </c>
    </row>
    <row r="27" spans="2:16" x14ac:dyDescent="0.2">
      <c r="B27" s="53">
        <f>E26</f>
        <v>3810.9595222473145</v>
      </c>
      <c r="C27" s="52">
        <f>F26</f>
        <v>351.34293746948242</v>
      </c>
      <c r="D27" s="52">
        <f>G26</f>
        <v>16075.753074645996</v>
      </c>
      <c r="E27" s="52">
        <f>($E$2/$B$2) - ($C$2/$B$2)*C27 - ($D$2/$B$2)*D27</f>
        <v>3930.8525342941284</v>
      </c>
      <c r="F27" s="52">
        <f>($E$3/$C$3) - ($B$3/$C$3)*B27 - ($D$3/$C$3)*D27</f>
        <v>-51204.303760528564</v>
      </c>
      <c r="G27" s="52">
        <f>($E$4/$D$4) - ($B$4/$D$4)*B27 - ($C$4/$D$4)*C27</f>
        <v>-7970.2619819641113</v>
      </c>
      <c r="H27" s="51">
        <f>MAX(ABS(B27-E27),ABS(C27-F27),ABS(D27-G27))</f>
        <v>51555.646697998047</v>
      </c>
      <c r="J27" s="53">
        <f>M26</f>
        <v>-1907338162</v>
      </c>
      <c r="K27" s="52">
        <f>N26</f>
        <v>16143904014.5</v>
      </c>
      <c r="L27" s="52">
        <f>O26</f>
        <v>-12329227687.5</v>
      </c>
      <c r="M27" s="52">
        <f>($E$2/$B$2) - ($C$2/$B$2)*K27 - ($D$2/$B$2)*L27</f>
        <v>-7118282925.75</v>
      </c>
      <c r="N27" s="52">
        <f>($E$3/$C$3) - ($B$3/$C$3)*M27 - ($D$3/$C$3)*L27</f>
        <v>60249870005.75</v>
      </c>
      <c r="O27" s="52">
        <f>($E$4/$D$4) - ($B$4/$D$4)*M27 - ($C$4/$D$4)*N27</f>
        <v>-46013304151.25</v>
      </c>
      <c r="P27" s="51">
        <f>MAX(ABS(J27-M27),ABS(K27-N27),ABS(L27-O27))</f>
        <v>44105965991.25</v>
      </c>
    </row>
    <row r="28" spans="2:16" x14ac:dyDescent="0.2">
      <c r="B28" s="53">
        <f>E27</f>
        <v>3930.8525342941284</v>
      </c>
      <c r="C28" s="52">
        <f>F27</f>
        <v>-51204.303760528564</v>
      </c>
      <c r="D28" s="52">
        <f>G27</f>
        <v>-7970.2619819641113</v>
      </c>
      <c r="E28" s="52">
        <f>($E$2/$B$2) - ($C$2/$B$2)*C28 - ($D$2/$B$2)*D28</f>
        <v>10808.260444641113</v>
      </c>
      <c r="F28" s="52">
        <f>($E$3/$C$3) - ($B$3/$C$3)*B28 - ($D$3/$C$3)*D28</f>
        <v>-3711.7387075424194</v>
      </c>
      <c r="G28" s="52">
        <f>($E$4/$D$4) - ($B$4/$D$4)*B28 - ($C$4/$D$4)*C28</f>
        <v>43345.598691940308</v>
      </c>
      <c r="H28" s="51">
        <f>MAX(ABS(B28-E28),ABS(C28-F28),ABS(D28-G28))</f>
        <v>51315.860673904419</v>
      </c>
      <c r="J28" s="53">
        <f>M27</f>
        <v>-7118282925.75</v>
      </c>
      <c r="K28" s="52">
        <f>N27</f>
        <v>60249870005.75</v>
      </c>
      <c r="L28" s="52">
        <f>O27</f>
        <v>-46013304151.25</v>
      </c>
      <c r="M28" s="52">
        <f>($E$2/$B$2) - ($C$2/$B$2)*K28 - ($D$2/$B$2)*L28</f>
        <v>-26565793539.5</v>
      </c>
      <c r="N28" s="52">
        <f>($E$3/$C$3) - ($B$3/$C$3)*M28 - ($D$3/$C$3)*L28</f>
        <v>224855576002</v>
      </c>
      <c r="O28" s="52">
        <f>($E$4/$D$4) - ($B$4/$D$4)*M28 - ($C$4/$D$4)*N28</f>
        <v>-171723988920</v>
      </c>
      <c r="P28" s="51">
        <f>MAX(ABS(J28-M28),ABS(K28-N28),ABS(L28-O28))</f>
        <v>164605705996.25</v>
      </c>
    </row>
    <row r="29" spans="2:16" x14ac:dyDescent="0.2">
      <c r="B29" s="53">
        <f>E28</f>
        <v>10808.260444641113</v>
      </c>
      <c r="C29" s="52">
        <f>F28</f>
        <v>-3711.7387075424194</v>
      </c>
      <c r="D29" s="52">
        <f>G28</f>
        <v>43345.598691940308</v>
      </c>
      <c r="E29" s="52">
        <f>($E$2/$B$2) - ($C$2/$B$2)*C29 - ($D$2/$B$2)*D29</f>
        <v>11764.084349870682</v>
      </c>
      <c r="F29" s="52">
        <f>($E$3/$C$3) - ($B$3/$C$3)*B29 - ($D$3/$C$3)*D29</f>
        <v>-140730.49960708618</v>
      </c>
      <c r="G29" s="52">
        <f>($E$4/$D$4) - ($B$4/$D$4)*B29 - ($C$4/$D$4)*C29</f>
        <v>-17901.782181739807</v>
      </c>
      <c r="H29" s="51">
        <f>MAX(ABS(B29-E29),ABS(C29-F29),ABS(D29-G29))</f>
        <v>137018.76089954376</v>
      </c>
      <c r="J29" s="53">
        <f>M28</f>
        <v>-26565793539.5</v>
      </c>
      <c r="K29" s="52">
        <f>N28</f>
        <v>224855576002</v>
      </c>
      <c r="L29" s="52">
        <f>O28</f>
        <v>-171723988920</v>
      </c>
      <c r="M29" s="52">
        <f>($E$2/$B$2) - ($C$2/$B$2)*K29 - ($D$2/$B$2)*L29</f>
        <v>-99144891230.75</v>
      </c>
      <c r="N29" s="52">
        <f>($E$3/$C$3) - ($B$3/$C$3)*M29 - ($D$3/$C$3)*L29</f>
        <v>839172433995.75</v>
      </c>
      <c r="O29" s="52">
        <f>($E$4/$D$4) - ($B$4/$D$4)*M29 - ($C$4/$D$4)*N29</f>
        <v>-640882651531.25</v>
      </c>
      <c r="P29" s="51">
        <f>MAX(ABS(J29-M29),ABS(K29-N29),ABS(L29-O29))</f>
        <v>614316857993.75</v>
      </c>
    </row>
    <row r="30" spans="2:16" x14ac:dyDescent="0.2">
      <c r="B30" s="53">
        <f>E29</f>
        <v>11764.084349870682</v>
      </c>
      <c r="C30" s="52">
        <f>F29</f>
        <v>-140730.49960708618</v>
      </c>
      <c r="D30" s="52">
        <f>G29</f>
        <v>-17901.782181739807</v>
      </c>
      <c r="E30" s="52">
        <f>($E$2/$B$2) - ($C$2/$B$2)*C30 - ($D$2/$B$2)*D30</f>
        <v>30706.929356336594</v>
      </c>
      <c r="F30" s="52">
        <f>($E$3/$C$3) - ($B$3/$C$3)*B30 - ($D$3/$C$3)*D30</f>
        <v>-23014.857385873795</v>
      </c>
      <c r="G30" s="52">
        <f>($E$4/$D$4) - ($B$4/$D$4)*B30 - ($C$4/$D$4)*C30</f>
        <v>117205.33090734482</v>
      </c>
      <c r="H30" s="51">
        <f>MAX(ABS(B30-E30),ABS(C30-F30),ABS(D30-G30))</f>
        <v>135107.11308908463</v>
      </c>
      <c r="J30" s="53">
        <f>M29</f>
        <v>-99144891230.75</v>
      </c>
      <c r="K30" s="52">
        <f>N29</f>
        <v>839172433995.75</v>
      </c>
      <c r="L30" s="52">
        <f>O29</f>
        <v>-640882651531.25</v>
      </c>
      <c r="M30" s="52">
        <f>($E$2/$B$2) - ($C$2/$B$2)*K30 - ($D$2/$B$2)*L30</f>
        <v>-370013771382</v>
      </c>
      <c r="N30" s="52">
        <f>($E$3/$C$3) - ($B$3/$C$3)*M30 - ($D$3/$C$3)*L30</f>
        <v>3131834159974.5</v>
      </c>
      <c r="O30" s="52">
        <f>($E$4/$D$4) - ($B$4/$D$4)*M30 - ($C$4/$D$4)*N30</f>
        <v>-2391806617207.5</v>
      </c>
      <c r="P30" s="51">
        <f>MAX(ABS(J30-M30),ABS(K30-N30),ABS(L30-O30))</f>
        <v>2292661725978.75</v>
      </c>
    </row>
    <row r="31" spans="2:16" x14ac:dyDescent="0.2">
      <c r="B31" s="53">
        <f>E30</f>
        <v>30706.929356336594</v>
      </c>
      <c r="C31" s="52">
        <f>F30</f>
        <v>-23014.857385873795</v>
      </c>
      <c r="D31" s="52">
        <f>G30</f>
        <v>117205.33090734482</v>
      </c>
      <c r="E31" s="52">
        <f>($E$2/$B$2) - ($C$2/$B$2)*C31 - ($D$2/$B$2)*D31</f>
        <v>35054.797073304653</v>
      </c>
      <c r="F31" s="52">
        <f>($E$3/$C$3) - ($B$3/$C$3)*B31 - ($D$3/$C$3)*D31</f>
        <v>-387943.3085963726</v>
      </c>
      <c r="G31" s="52">
        <f>($E$4/$D$4) - ($B$4/$D$4)*B31 - ($C$4/$D$4)*C31</f>
        <v>-38396.001326799393</v>
      </c>
      <c r="H31" s="51">
        <f>MAX(ABS(B31-E31),ABS(C31-F31),ABS(D31-G31))</f>
        <v>364928.45121049881</v>
      </c>
      <c r="J31" s="53">
        <f>M30</f>
        <v>-370013771382</v>
      </c>
      <c r="K31" s="52">
        <f>N30</f>
        <v>3131834159974.5</v>
      </c>
      <c r="L31" s="52">
        <f>O30</f>
        <v>-2391806617207.5</v>
      </c>
      <c r="M31" s="52">
        <f>($E$2/$B$2) - ($C$2/$B$2)*K31 - ($D$2/$B$2)*L31</f>
        <v>-1380910194295.75</v>
      </c>
      <c r="N31" s="52">
        <f>($E$3/$C$3) - ($B$3/$C$3)*M31 - ($D$3/$C$3)*L31</f>
        <v>11688164205895.75</v>
      </c>
      <c r="O31" s="52">
        <f>($E$4/$D$4) - ($B$4/$D$4)*M31 - ($C$4/$D$4)*N31</f>
        <v>-8926343817301.25</v>
      </c>
      <c r="P31" s="51">
        <f>MAX(ABS(J31-M31),ABS(K31-N31),ABS(L31-O31))</f>
        <v>8556330045921.25</v>
      </c>
    </row>
    <row r="32" spans="2:16" x14ac:dyDescent="0.2">
      <c r="B32" s="53">
        <f>E31</f>
        <v>35054.797073304653</v>
      </c>
      <c r="C32" s="52">
        <f>F31</f>
        <v>-387943.3085963726</v>
      </c>
      <c r="D32" s="52">
        <f>G31</f>
        <v>-38396.001326799393</v>
      </c>
      <c r="E32" s="52">
        <f>($E$2/$B$2) - ($C$2/$B$2)*C32 - ($D$2/$B$2)*D32</f>
        <v>87386.576817393303</v>
      </c>
      <c r="F32" s="52">
        <f>($E$3/$C$3) - ($B$3/$C$3)*B32 - ($D$3/$C$3)*D32</f>
        <v>-98479.98271292448</v>
      </c>
      <c r="G32" s="52">
        <f>($E$4/$D$4) - ($B$4/$D$4)*B32 - ($C$4/$D$4)*C32</f>
        <v>317836.7144497633</v>
      </c>
      <c r="H32" s="51">
        <f>MAX(ABS(B32-E32),ABS(C32-F32),ABS(D32-G32))</f>
        <v>356232.71577656269</v>
      </c>
      <c r="J32" s="53">
        <f>M31</f>
        <v>-1380910194295.75</v>
      </c>
      <c r="K32" s="52">
        <f>N31</f>
        <v>11688164205895.75</v>
      </c>
      <c r="L32" s="52">
        <f>O31</f>
        <v>-8926343817301.25</v>
      </c>
      <c r="M32" s="52">
        <f>($E$2/$B$2) - ($C$2/$B$2)*K32 - ($D$2/$B$2)*L32</f>
        <v>-5153627005799.5</v>
      </c>
      <c r="N32" s="52">
        <f>($E$3/$C$3) - ($B$3/$C$3)*M32 - ($D$3/$C$3)*L32</f>
        <v>43620822663602</v>
      </c>
      <c r="O32" s="52">
        <f>($E$4/$D$4) - ($B$4/$D$4)*M32 - ($C$4/$D$4)*N32</f>
        <v>-33313568652000</v>
      </c>
      <c r="P32" s="51">
        <f>MAX(ABS(J32-M32),ABS(K32-N32),ABS(L32-O32))</f>
        <v>31932658457706.25</v>
      </c>
    </row>
    <row r="33" spans="2:16" x14ac:dyDescent="0.2">
      <c r="B33" s="53">
        <f>E32</f>
        <v>87386.576817393303</v>
      </c>
      <c r="C33" s="52">
        <f>F32</f>
        <v>-98479.98271292448</v>
      </c>
      <c r="D33" s="52">
        <f>G32</f>
        <v>317836.7144497633</v>
      </c>
      <c r="E33" s="52">
        <f>($E$2/$B$2) - ($C$2/$B$2)*C33 - ($D$2/$B$2)*D33</f>
        <v>104078.92429067194</v>
      </c>
      <c r="F33" s="52">
        <f>($E$3/$C$3) - ($B$3/$C$3)*B33 - ($D$3/$C$3)*D33</f>
        <v>-1072604.3129864931</v>
      </c>
      <c r="G33" s="52">
        <f>($E$4/$D$4) - ($B$4/$D$4)*B33 - ($C$4/$D$4)*C33</f>
        <v>-76290.170921862125</v>
      </c>
      <c r="H33" s="51">
        <f>MAX(ABS(B33-E33),ABS(C33-F33),ABS(D33-G33))</f>
        <v>974124.33027356863</v>
      </c>
      <c r="J33" s="53">
        <f>M32</f>
        <v>-5153627005799.5</v>
      </c>
      <c r="K33" s="52">
        <f>N32</f>
        <v>43620822663602</v>
      </c>
      <c r="L33" s="52">
        <f>O32</f>
        <v>-33313568652000</v>
      </c>
      <c r="M33" s="52">
        <f>($E$2/$B$2) - ($C$2/$B$2)*K33 - ($D$2/$B$2)*L33</f>
        <v>-19233597828900.75</v>
      </c>
      <c r="N33" s="52">
        <f>($E$3/$C$3) - ($B$3/$C$3)*M33 - ($D$3/$C$3)*L33</f>
        <v>162795126448505.75</v>
      </c>
      <c r="O33" s="52">
        <f>($E$4/$D$4) - ($B$4/$D$4)*M33 - ($C$4/$D$4)*N33</f>
        <v>-124327930790701.25</v>
      </c>
      <c r="P33" s="51">
        <f>MAX(ABS(J33-M33),ABS(K33-N33),ABS(L33-O33))</f>
        <v>119174303784903.75</v>
      </c>
    </row>
    <row r="34" spans="2:16" x14ac:dyDescent="0.2">
      <c r="B34" s="53">
        <f>E33</f>
        <v>104078.92429067194</v>
      </c>
      <c r="C34" s="52">
        <f>F33</f>
        <v>-1072604.3129864931</v>
      </c>
      <c r="D34" s="52">
        <f>G33</f>
        <v>-76290.170921862125</v>
      </c>
      <c r="E34" s="52">
        <f>($E$2/$B$2) - ($C$2/$B$2)*C34 - ($D$2/$B$2)*D34</f>
        <v>249078.28551615775</v>
      </c>
      <c r="F34" s="52">
        <f>($E$3/$C$3) - ($B$3/$C$3)*B34 - ($D$3/$C$3)*D34</f>
        <v>-367812.27960963547</v>
      </c>
      <c r="G34" s="52">
        <f>($E$4/$D$4) - ($B$4/$D$4)*B34 - ($C$4/$D$4)*C34</f>
        <v>864449.46440514922</v>
      </c>
      <c r="H34" s="51">
        <f>MAX(ABS(B34-E34),ABS(C34-F34),ABS(D34-G34))</f>
        <v>940739.63532701135</v>
      </c>
      <c r="J34" s="53">
        <f>M33</f>
        <v>-19233597828900.75</v>
      </c>
      <c r="K34" s="52">
        <f>N33</f>
        <v>162795126448505.75</v>
      </c>
      <c r="L34" s="52">
        <f>O33</f>
        <v>-124327930790701.25</v>
      </c>
      <c r="M34" s="52">
        <f>($E$2/$B$2) - ($C$2/$B$2)*K34 - ($D$2/$B$2)*L34</f>
        <v>-71780764309802</v>
      </c>
      <c r="N34" s="52">
        <f>($E$3/$C$3) - ($B$3/$C$3)*M34 - ($D$3/$C$3)*L34</f>
        <v>607559683130414.5</v>
      </c>
      <c r="O34" s="52">
        <f>($E$4/$D$4) - ($B$4/$D$4)*M34 - ($C$4/$D$4)*N34</f>
        <v>-463998154510807.5</v>
      </c>
      <c r="P34" s="51">
        <f>MAX(ABS(J34-M34),ABS(K34-N34),ABS(L34-O34))</f>
        <v>444764556681908.75</v>
      </c>
    </row>
    <row r="35" spans="2:16" x14ac:dyDescent="0.2">
      <c r="B35" s="53">
        <f>E34</f>
        <v>249078.28551615775</v>
      </c>
      <c r="C35" s="52">
        <f>F34</f>
        <v>-367812.27960963547</v>
      </c>
      <c r="D35" s="52">
        <f>G34</f>
        <v>864449.46440514922</v>
      </c>
      <c r="E35" s="52">
        <f>($E$2/$B$2) - ($C$2/$B$2)*C35 - ($D$2/$B$2)*D35</f>
        <v>308065.18600369617</v>
      </c>
      <c r="F35" s="52">
        <f>($E$3/$C$3) - ($B$3/$C$3)*B35 - ($D$3/$C$3)*D35</f>
        <v>-2974288.3563910872</v>
      </c>
      <c r="G35" s="52">
        <f>($E$4/$D$4) - ($B$4/$D$4)*B35 - ($C$4/$D$4)*C35</f>
        <v>-130341.29142268002</v>
      </c>
      <c r="H35" s="51">
        <f>MAX(ABS(B35-E35),ABS(C35-F35),ABS(D35-G35))</f>
        <v>2606476.0767814517</v>
      </c>
      <c r="J35" s="53">
        <f>M34</f>
        <v>-71780764309802</v>
      </c>
      <c r="K35" s="52">
        <f>N34</f>
        <v>607559683130414.5</v>
      </c>
      <c r="L35" s="52">
        <f>O34</f>
        <v>-463998154510807.5</v>
      </c>
      <c r="M35" s="52">
        <f>($E$2/$B$2) - ($C$2/$B$2)*K35 - ($D$2/$B$2)*L35</f>
        <v>-267889459410305.75</v>
      </c>
      <c r="N35" s="52">
        <f>($E$3/$C$3) - ($B$3/$C$3)*M35 - ($D$3/$C$3)*L35</f>
        <v>2267443606073146</v>
      </c>
      <c r="O35" s="52">
        <f>($E$4/$D$4) - ($B$4/$D$4)*M35 - ($C$4/$D$4)*N35</f>
        <v>-1731664687252531.5</v>
      </c>
      <c r="P35" s="51">
        <f>MAX(ABS(J35-M35),ABS(K35-N35),ABS(L35-O35))</f>
        <v>1659883922942731.5</v>
      </c>
    </row>
    <row r="36" spans="2:16" x14ac:dyDescent="0.2">
      <c r="B36" s="53">
        <f>E35</f>
        <v>308065.18600369617</v>
      </c>
      <c r="C36" s="52">
        <f>F35</f>
        <v>-2974288.3563910872</v>
      </c>
      <c r="D36" s="52">
        <f>G35</f>
        <v>-130341.29142268002</v>
      </c>
      <c r="E36" s="52">
        <f>($E$2/$B$2) - ($C$2/$B$2)*C36 - ($D$2/$B$2)*D36</f>
        <v>710986.51624210179</v>
      </c>
      <c r="F36" s="52">
        <f>($E$3/$C$3) - ($B$3/$C$3)*B36 - ($D$3/$C$3)*D36</f>
        <v>-1279641.3471731208</v>
      </c>
      <c r="G36" s="52">
        <f>($E$4/$D$4) - ($B$4/$D$4)*B36 - ($C$4/$D$4)*C36</f>
        <v>2358160.9843836948</v>
      </c>
      <c r="H36" s="51">
        <f>MAX(ABS(B36-E36),ABS(C36-F36),ABS(D36-G36))</f>
        <v>2488502.2758063748</v>
      </c>
      <c r="J36" s="53">
        <f>M35</f>
        <v>-267889459410305.75</v>
      </c>
      <c r="K36" s="52">
        <f>N35</f>
        <v>2267443606073146</v>
      </c>
      <c r="L36" s="52">
        <f>O35</f>
        <v>-1731664687252531.5</v>
      </c>
      <c r="M36" s="52">
        <f>($E$2/$B$2) - ($C$2/$B$2)*K36 - ($D$2/$B$2)*L36</f>
        <v>-999777073331419.63</v>
      </c>
      <c r="N36" s="52">
        <f>($E$3/$C$3) - ($B$3/$C$3)*M36 - ($D$3/$C$3)*L36</f>
        <v>8462214741162163</v>
      </c>
      <c r="O36" s="52">
        <f>($E$4/$D$4) - ($B$4/$D$4)*M36 - ($C$4/$D$4)*N36</f>
        <v>-6462660594499321</v>
      </c>
      <c r="P36" s="51">
        <f>MAX(ABS(J36-M36),ABS(K36-N36),ABS(L36-O36))</f>
        <v>6194771135089017</v>
      </c>
    </row>
    <row r="37" spans="2:16" x14ac:dyDescent="0.2">
      <c r="B37" s="53">
        <f>E36</f>
        <v>710986.51624210179</v>
      </c>
      <c r="C37" s="52">
        <f>F36</f>
        <v>-1279641.3471731208</v>
      </c>
      <c r="D37" s="52">
        <f>G36</f>
        <v>2358160.9843836948</v>
      </c>
      <c r="E37" s="52">
        <f>($E$2/$B$2) - ($C$2/$B$2)*C37 - ($D$2/$B$2)*D37</f>
        <v>909450.33288920391</v>
      </c>
      <c r="F37" s="52">
        <f>($E$3/$C$3) - ($B$3/$C$3)*B37 - ($D$3/$C$3)*D37</f>
        <v>-8271252.5499778986</v>
      </c>
      <c r="G37" s="52">
        <f>($E$4/$D$4) - ($B$4/$D$4)*B37 - ($C$4/$D$4)*C37</f>
        <v>-142328.68531108275</v>
      </c>
      <c r="H37" s="51">
        <f>MAX(ABS(B37-E37),ABS(C37-F37),ABS(D37-G37))</f>
        <v>6991611.2028047778</v>
      </c>
      <c r="J37" s="53">
        <f>M36</f>
        <v>-999777073331419.63</v>
      </c>
      <c r="K37" s="52">
        <f>N36</f>
        <v>8462214741162163</v>
      </c>
      <c r="L37" s="52">
        <f>O36</f>
        <v>-6462660594499321</v>
      </c>
      <c r="M37" s="52">
        <f>($E$2/$B$2) - ($C$2/$B$2)*K37 - ($D$2/$B$2)*L37</f>
        <v>-3731218833915371</v>
      </c>
      <c r="N37" s="52">
        <f>($E$3/$C$3) - ($B$3/$C$3)*M37 - ($D$3/$C$3)*L37</f>
        <v>3.1581415358575496E+16</v>
      </c>
      <c r="O37" s="52">
        <f>($E$4/$D$4) - ($B$4/$D$4)*M37 - ($C$4/$D$4)*N37</f>
        <v>-2.4118977690744752E+16</v>
      </c>
      <c r="P37" s="51">
        <f>MAX(ABS(J37-M37),ABS(K37-N37),ABS(L37-O37))</f>
        <v>2.3119200617413332E+16</v>
      </c>
    </row>
    <row r="38" spans="2:16" x14ac:dyDescent="0.2">
      <c r="B38" s="53">
        <f>E37</f>
        <v>909450.33288920391</v>
      </c>
      <c r="C38" s="52">
        <f>F37</f>
        <v>-8271252.5499778986</v>
      </c>
      <c r="D38" s="52">
        <f>G37</f>
        <v>-142328.68531108275</v>
      </c>
      <c r="E38" s="52">
        <f>($E$2/$B$2) - ($C$2/$B$2)*C38 - ($D$2/$B$2)*D38</f>
        <v>2032230.716166704</v>
      </c>
      <c r="F38" s="52">
        <f>($E$3/$C$3) - ($B$3/$C$3)*B38 - ($D$3/$C$3)*D38</f>
        <v>-4262592.2938238541</v>
      </c>
      <c r="G38" s="52">
        <f>($E$4/$D$4) - ($B$4/$D$4)*B38 - ($C$4/$D$4)*C38</f>
        <v>6452354.8841994908</v>
      </c>
      <c r="H38" s="51">
        <f>MAX(ABS(B38-E38),ABS(C38-F38),ABS(D38-G38))</f>
        <v>6594683.5695105735</v>
      </c>
      <c r="J38" s="53">
        <f>M37</f>
        <v>-3731218833915371</v>
      </c>
      <c r="K38" s="52">
        <f>N37</f>
        <v>3.1581415358575496E+16</v>
      </c>
      <c r="L38" s="52">
        <f>O37</f>
        <v>-2.4118977690744752E+16</v>
      </c>
      <c r="M38" s="52">
        <f>($E$2/$B$2) - ($C$2/$B$2)*K38 - ($D$2/$B$2)*L38</f>
        <v>-1.3925098262330062E+16</v>
      </c>
      <c r="N38" s="52">
        <f>($E$3/$C$3) - ($B$3/$C$3)*M38 - ($D$3/$C$3)*L38</f>
        <v>1.1786344669313981E+17</v>
      </c>
      <c r="O38" s="52">
        <f>($E$4/$D$4) - ($B$4/$D$4)*M38 - ($C$4/$D$4)*N38</f>
        <v>-9.001325016847968E+16</v>
      </c>
      <c r="P38" s="51">
        <f>MAX(ABS(J38-M38),ABS(K38-N38),ABS(L38-O38))</f>
        <v>8.628203133456432E+16</v>
      </c>
    </row>
    <row r="39" spans="2:16" x14ac:dyDescent="0.2">
      <c r="B39" s="53">
        <f>E38</f>
        <v>2032230.716166704</v>
      </c>
      <c r="C39" s="52">
        <f>F38</f>
        <v>-4262592.2938238541</v>
      </c>
      <c r="D39" s="52">
        <f>G38</f>
        <v>6452354.8841994908</v>
      </c>
      <c r="E39" s="52">
        <f>($E$2/$B$2) - ($C$2/$B$2)*C39 - ($D$2/$B$2)*D39</f>
        <v>2678736.5445058364</v>
      </c>
      <c r="F39" s="52">
        <f>($E$3/$C$3) - ($B$3/$C$3)*B39 - ($D$3/$C$3)*D39</f>
        <v>-23065861.349232502</v>
      </c>
      <c r="G39" s="52">
        <f>($E$4/$D$4) - ($B$4/$D$4)*B39 - ($C$4/$D$4)*C39</f>
        <v>198133.86149044614</v>
      </c>
      <c r="H39" s="51">
        <f>MAX(ABS(B39-E39),ABS(C39-F39),ABS(D39-G39))</f>
        <v>18803269.055408649</v>
      </c>
      <c r="J39" s="53">
        <f>M38</f>
        <v>-1.3925098262330062E+16</v>
      </c>
      <c r="K39" s="52">
        <f>N38</f>
        <v>1.1786344669313981E+17</v>
      </c>
      <c r="L39" s="52">
        <f>O38</f>
        <v>-9.001325016847968E+16</v>
      </c>
      <c r="M39" s="52">
        <f>($E$2/$B$2) - ($C$2/$B$2)*K39 - ($D$2/$B$2)*L39</f>
        <v>-5.1969174215404872E+16</v>
      </c>
      <c r="N39" s="52">
        <f>($E$3/$C$3) - ($B$3/$C$3)*M39 - ($D$3/$C$3)*L39</f>
        <v>4.3987237141398374E+17</v>
      </c>
      <c r="O39" s="52">
        <f>($E$4/$D$4) - ($B$4/$D$4)*M39 - ($C$4/$D$4)*N39</f>
        <v>-3.3593402298317402E+17</v>
      </c>
      <c r="P39" s="51">
        <f>MAX(ABS(J39-M39),ABS(K39-N39),ABS(L39-O39))</f>
        <v>3.220089247208439E+17</v>
      </c>
    </row>
    <row r="40" spans="2:16" x14ac:dyDescent="0.2">
      <c r="B40" s="53">
        <f>E39</f>
        <v>2678736.5445058364</v>
      </c>
      <c r="C40" s="52">
        <f>F39</f>
        <v>-23065861.349232502</v>
      </c>
      <c r="D40" s="52">
        <f>G39</f>
        <v>198133.86149044614</v>
      </c>
      <c r="E40" s="52">
        <f>($E$2/$B$2) - ($C$2/$B$2)*C40 - ($D$2/$B$2)*D40</f>
        <v>5815998.5526807373</v>
      </c>
      <c r="F40" s="52">
        <f>($E$3/$C$3) - ($B$3/$C$3)*B40 - ($D$3/$C$3)*D40</f>
        <v>-13789948.445510074</v>
      </c>
      <c r="G40" s="52">
        <f>($E$4/$D$4) - ($B$4/$D$4)*B40 - ($C$4/$D$4)*C40</f>
        <v>17708391.260220829</v>
      </c>
      <c r="H40" s="51">
        <f>MAX(ABS(B40-E40),ABS(C40-F40),ABS(D40-G40))</f>
        <v>17510257.398730382</v>
      </c>
      <c r="J40" s="53">
        <f>M39</f>
        <v>-5.1969174215404872E+16</v>
      </c>
      <c r="K40" s="52">
        <f>N39</f>
        <v>4.3987237141398374E+17</v>
      </c>
      <c r="L40" s="52">
        <f>O39</f>
        <v>-3.3593402298317402E+17</v>
      </c>
      <c r="M40" s="52">
        <f>($E$2/$B$2) - ($C$2/$B$2)*K40 - ($D$2/$B$2)*L40</f>
        <v>-1.9395159859928944E+17</v>
      </c>
      <c r="N40" s="52">
        <f>($E$3/$C$3) - ($B$3/$C$3)*M40 - ($D$3/$C$3)*L40</f>
        <v>1.6416260389627953E+18</v>
      </c>
      <c r="O40" s="52">
        <f>($E$4/$D$4) - ($B$4/$D$4)*M40 - ($C$4/$D$4)*N40</f>
        <v>-1.2537228417642163E+18</v>
      </c>
      <c r="P40" s="51">
        <f>MAX(ABS(J40-M40),ABS(K40-N40),ABS(L40-O40))</f>
        <v>1.2017536675488115E+18</v>
      </c>
    </row>
    <row r="41" spans="2:16" x14ac:dyDescent="0.2">
      <c r="B41" s="53">
        <f>E40</f>
        <v>5815998.5526807373</v>
      </c>
      <c r="C41" s="52">
        <f>F40</f>
        <v>-13789948.445510074</v>
      </c>
      <c r="D41" s="52">
        <f>G40</f>
        <v>17708391.260220829</v>
      </c>
      <c r="E41" s="52">
        <f>($E$2/$B$2) - ($C$2/$B$2)*C41 - ($D$2/$B$2)*D41</f>
        <v>7874584.676432726</v>
      </c>
      <c r="F41" s="52">
        <f>($E$3/$C$3) - ($B$3/$C$3)*B41 - ($D$3/$C$3)*D41</f>
        <v>-64496773.28384535</v>
      </c>
      <c r="G41" s="52">
        <f>($E$4/$D$4) - ($B$4/$D$4)*B41 - ($C$4/$D$4)*C41</f>
        <v>2157954.3401485998</v>
      </c>
      <c r="H41" s="51">
        <f>MAX(ABS(B41-E41),ABS(C41-F41),ABS(D41-G41))</f>
        <v>50706824.838335276</v>
      </c>
      <c r="J41" s="53">
        <f>M40</f>
        <v>-1.9395159859928944E+17</v>
      </c>
      <c r="K41" s="52">
        <f>N40</f>
        <v>1.6416260389627953E+18</v>
      </c>
      <c r="L41" s="52">
        <f>O40</f>
        <v>-1.2537228417642163E+18</v>
      </c>
      <c r="M41" s="52">
        <f>($E$2/$B$2) - ($C$2/$B$2)*K41 - ($D$2/$B$2)*L41</f>
        <v>-7.2383722018175283E+17</v>
      </c>
      <c r="N41" s="52">
        <f>($E$3/$C$3) - ($B$3/$C$3)*M41 - ($D$3/$C$3)*L41</f>
        <v>6.1266317844371968E+18</v>
      </c>
      <c r="O41" s="52">
        <f>($E$4/$D$4) - ($B$4/$D$4)*M41 - ($C$4/$D$4)*N41</f>
        <v>-4.6789573440736911E+18</v>
      </c>
      <c r="P41" s="51">
        <f>MAX(ABS(J41-M41),ABS(K41-N41),ABS(L41-O41))</f>
        <v>4.4850057454744013E+18</v>
      </c>
    </row>
    <row r="42" spans="2:16" x14ac:dyDescent="0.2">
      <c r="B42" s="53">
        <f>E41</f>
        <v>7874584.676432726</v>
      </c>
      <c r="C42" s="52">
        <f>F41</f>
        <v>-64496773.28384535</v>
      </c>
      <c r="D42" s="52">
        <f>G41</f>
        <v>2157954.3401485998</v>
      </c>
      <c r="E42" s="52">
        <f>($E$2/$B$2) - ($C$2/$B$2)*C42 - ($D$2/$B$2)*D42</f>
        <v>16663681.655998487</v>
      </c>
      <c r="F42" s="52">
        <f>($E$3/$C$3) - ($B$3/$C$3)*B42 - ($D$3/$C$3)*D42</f>
        <v>-43688830.062460825</v>
      </c>
      <c r="G42" s="52">
        <f>($E$4/$D$4) - ($B$4/$D$4)*B42 - ($C$4/$D$4)*C42</f>
        <v>48747606.9309799</v>
      </c>
      <c r="H42" s="51">
        <f>MAX(ABS(B42-E42),ABS(C42-F42),ABS(D42-G42))</f>
        <v>46589652.590831302</v>
      </c>
      <c r="J42" s="53">
        <f>M41</f>
        <v>-7.2383722018175283E+17</v>
      </c>
      <c r="K42" s="52">
        <f>N41</f>
        <v>6.1266317844371968E+18</v>
      </c>
      <c r="L42" s="52">
        <f>O41</f>
        <v>-4.6789573440736911E+18</v>
      </c>
      <c r="M42" s="52">
        <f>($E$2/$B$2) - ($C$2/$B$2)*K42 - ($D$2/$B$2)*L42</f>
        <v>-2.701397282127722E+18</v>
      </c>
      <c r="N42" s="52">
        <f>($E$3/$C$3) - ($B$3/$C$3)*M42 - ($D$3/$C$3)*L42</f>
        <v>2.2864901098785993E+19</v>
      </c>
      <c r="O42" s="52">
        <f>($E$4/$D$4) - ($B$4/$D$4)*M42 - ($C$4/$D$4)*N42</f>
        <v>-1.7462106534530548E+19</v>
      </c>
      <c r="P42" s="51">
        <f>MAX(ABS(J42-M42),ABS(K42-N42),ABS(L42-O42))</f>
        <v>1.6738269314348796E+19</v>
      </c>
    </row>
    <row r="43" spans="2:16" x14ac:dyDescent="0.2">
      <c r="B43" s="53">
        <f>E42</f>
        <v>16663681.655998487</v>
      </c>
      <c r="C43" s="52">
        <f>F42</f>
        <v>-43688830.062460825</v>
      </c>
      <c r="D43" s="52">
        <f>G42</f>
        <v>48747606.9309799</v>
      </c>
      <c r="E43" s="52">
        <f>($E$2/$B$2) - ($C$2/$B$2)*C43 - ($D$2/$B$2)*D43</f>
        <v>23109108.998360179</v>
      </c>
      <c r="F43" s="52">
        <f>($E$3/$C$3) - ($B$3/$C$3)*B43 - ($D$3/$C$3)*D43</f>
        <v>-180813620.14195222</v>
      </c>
      <c r="G43" s="52">
        <f>($E$4/$D$4) - ($B$4/$D$4)*B43 - ($C$4/$D$4)*C43</f>
        <v>10361469.750463851</v>
      </c>
      <c r="H43" s="51">
        <f>MAX(ABS(B43-E43),ABS(C43-F43),ABS(D43-G43))</f>
        <v>137124790.07949138</v>
      </c>
      <c r="J43" s="53">
        <f>M42</f>
        <v>-2.701397282127722E+18</v>
      </c>
      <c r="K43" s="52">
        <f>N42</f>
        <v>2.2864901098785993E+19</v>
      </c>
      <c r="L43" s="52">
        <f>O42</f>
        <v>-1.7462106534530548E+19</v>
      </c>
      <c r="M43" s="52">
        <f>($E$2/$B$2) - ($C$2/$B$2)*K43 - ($D$2/$B$2)*L43</f>
        <v>-1.0081751908329136E+19</v>
      </c>
      <c r="N43" s="52">
        <f>($E$3/$C$3) - ($B$3/$C$3)*M43 - ($D$3/$C$3)*L43</f>
        <v>8.5332972610706768E+19</v>
      </c>
      <c r="O43" s="52">
        <f>($E$4/$D$4) - ($B$4/$D$4)*M43 - ($C$4/$D$4)*N43</f>
        <v>-6.5169468794048496E+19</v>
      </c>
      <c r="P43" s="51">
        <f>MAX(ABS(J43-M43),ABS(K43-N43),ABS(L43-O43))</f>
        <v>6.2468071511920771E+19</v>
      </c>
    </row>
    <row r="44" spans="2:16" x14ac:dyDescent="0.2">
      <c r="B44" s="53">
        <f>E43</f>
        <v>23109108.998360179</v>
      </c>
      <c r="C44" s="52">
        <f>F43</f>
        <v>-180813620.14195222</v>
      </c>
      <c r="D44" s="52">
        <f>G43</f>
        <v>10361469.750463851</v>
      </c>
      <c r="E44" s="52">
        <f>($E$2/$B$2) - ($C$2/$B$2)*C44 - ($D$2/$B$2)*D44</f>
        <v>47793772.223104015</v>
      </c>
      <c r="F44" s="52">
        <f>($E$3/$C$3) - ($B$3/$C$3)*B44 - ($D$3/$C$3)*D44</f>
        <v>-136268482.49272859</v>
      </c>
      <c r="G44" s="52">
        <f>($E$4/$D$4) - ($B$4/$D$4)*B44 - ($C$4/$D$4)*C44</f>
        <v>134595405.14523184</v>
      </c>
      <c r="H44" s="51">
        <f>MAX(ABS(B44-E44),ABS(C44-F44),ABS(D44-G44))</f>
        <v>124233935.394768</v>
      </c>
      <c r="J44" s="53">
        <f>M43</f>
        <v>-1.0081751908329136E+19</v>
      </c>
      <c r="K44" s="52">
        <f>N43</f>
        <v>8.5332972610706768E+19</v>
      </c>
      <c r="L44" s="52">
        <f>O43</f>
        <v>-6.5169468794048496E+19</v>
      </c>
      <c r="M44" s="52">
        <f>($E$2/$B$2) - ($C$2/$B$2)*K44 - ($D$2/$B$2)*L44</f>
        <v>-3.762561035118882E+19</v>
      </c>
      <c r="N44" s="52">
        <f>($E$3/$C$3) - ($B$3/$C$3)*M44 - ($D$3/$C$3)*L44</f>
        <v>3.1846698934404107E+20</v>
      </c>
      <c r="O44" s="52">
        <f>($E$4/$D$4) - ($B$4/$D$4)*M44 - ($C$4/$D$4)*N44</f>
        <v>-2.4321576864166343E+20</v>
      </c>
      <c r="P44" s="51">
        <f>MAX(ABS(J44-M44),ABS(K44-N44),ABS(L44-O44))</f>
        <v>2.3313401673333431E+20</v>
      </c>
    </row>
    <row r="45" spans="2:16" ht="13.5" thickBot="1" x14ac:dyDescent="0.25">
      <c r="B45" s="50"/>
      <c r="C45" s="49"/>
      <c r="D45" s="49"/>
      <c r="E45" s="49"/>
      <c r="F45" s="49"/>
      <c r="G45" s="49"/>
      <c r="H45" s="48"/>
      <c r="J45" s="50"/>
      <c r="K45" s="49"/>
      <c r="L45" s="49"/>
      <c r="M45" s="49"/>
      <c r="N45" s="49"/>
      <c r="O45" s="49"/>
      <c r="P45" s="48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19B7-70C8-4545-9DEF-8E3BDBFC27F8}">
  <dimension ref="A1:J69"/>
  <sheetViews>
    <sheetView zoomScale="128" workbookViewId="0">
      <selection activeCell="P14" sqref="P14"/>
    </sheetView>
  </sheetViews>
  <sheetFormatPr baseColWidth="10" defaultRowHeight="15" x14ac:dyDescent="0.25"/>
  <cols>
    <col min="1" max="7" width="11.42578125" style="85"/>
    <col min="8" max="8" width="14.140625" style="85" bestFit="1" customWidth="1"/>
    <col min="9" max="9" width="11.42578125" style="85"/>
    <col min="10" max="10" width="13" style="85" bestFit="1" customWidth="1"/>
    <col min="11" max="16384" width="11.42578125" style="85"/>
  </cols>
  <sheetData>
    <row r="1" spans="1:10" x14ac:dyDescent="0.25">
      <c r="B1" s="90" t="s">
        <v>16</v>
      </c>
      <c r="C1" s="89" t="s">
        <v>52</v>
      </c>
      <c r="D1" s="88" t="s">
        <v>53</v>
      </c>
      <c r="F1" s="87" t="s">
        <v>18</v>
      </c>
      <c r="H1" s="85" t="s">
        <v>106</v>
      </c>
      <c r="J1" s="85" t="s">
        <v>105</v>
      </c>
    </row>
    <row r="2" spans="1:10" x14ac:dyDescent="0.25">
      <c r="B2" s="86">
        <v>4</v>
      </c>
      <c r="C2" s="86">
        <v>-1</v>
      </c>
      <c r="D2" s="86">
        <v>2</v>
      </c>
      <c r="F2" s="86">
        <v>7</v>
      </c>
      <c r="H2" s="85">
        <v>0</v>
      </c>
      <c r="J2" s="85" t="str">
        <f>IF(ABS(B2)&gt;ABS(C2)+ABS(D2),"Converge","No Converge")</f>
        <v>Converge</v>
      </c>
    </row>
    <row r="3" spans="1:10" x14ac:dyDescent="0.25">
      <c r="B3" s="86">
        <v>1</v>
      </c>
      <c r="C3" s="86">
        <v>8</v>
      </c>
      <c r="D3" s="86">
        <v>-3</v>
      </c>
      <c r="F3" s="86">
        <v>2</v>
      </c>
      <c r="H3" s="85">
        <v>0</v>
      </c>
      <c r="J3" s="85" t="str">
        <f>IF(ABS(C3)&gt;ABS(B3)+ABS(D3),"Converge","No Converge")</f>
        <v>Converge</v>
      </c>
    </row>
    <row r="4" spans="1:10" x14ac:dyDescent="0.25">
      <c r="B4" s="86">
        <v>-2</v>
      </c>
      <c r="C4" s="86">
        <v>3</v>
      </c>
      <c r="D4" s="86">
        <v>-6</v>
      </c>
      <c r="F4" s="86">
        <v>1</v>
      </c>
      <c r="H4" s="85">
        <v>0</v>
      </c>
      <c r="J4" s="85" t="str">
        <f>IF(ABS(D4)&gt;ABS(B4)+ABS(C4),"Converge","No Converge")</f>
        <v>Converge</v>
      </c>
    </row>
    <row r="7" spans="1:10" x14ac:dyDescent="0.25">
      <c r="A7" s="85" t="s">
        <v>0</v>
      </c>
      <c r="B7" s="85" t="s">
        <v>16</v>
      </c>
      <c r="C7" s="85" t="s">
        <v>52</v>
      </c>
      <c r="D7" s="85" t="s">
        <v>53</v>
      </c>
      <c r="E7" s="85" t="s">
        <v>104</v>
      </c>
      <c r="F7" s="85" t="s">
        <v>103</v>
      </c>
      <c r="G7" s="85" t="s">
        <v>102</v>
      </c>
      <c r="H7" s="85" t="s">
        <v>101</v>
      </c>
      <c r="I7" s="85" t="s">
        <v>100</v>
      </c>
      <c r="J7" s="85" t="s">
        <v>99</v>
      </c>
    </row>
    <row r="8" spans="1:10" x14ac:dyDescent="0.25">
      <c r="A8" s="85" t="s">
        <v>5</v>
      </c>
      <c r="B8" s="85">
        <f>H2</f>
        <v>0</v>
      </c>
      <c r="C8" s="85">
        <f>H3</f>
        <v>0</v>
      </c>
      <c r="D8" s="85">
        <f>H4</f>
        <v>0</v>
      </c>
      <c r="E8" s="85">
        <f>-($C$2/$B$2)*C8-($D$2/$B$2)*D8+($F$2/$B$2)</f>
        <v>1.75</v>
      </c>
      <c r="F8" s="85">
        <f>-($B$3/$C$3)*B8-($D$3/$C$3)*D8+($F$3/$C$3)</f>
        <v>0.25</v>
      </c>
      <c r="G8" s="85">
        <f>-($B$4/$D$4)*B8-($C$4/$D$4)*C8+($F$4/$D$4)</f>
        <v>-0.16666666666666666</v>
      </c>
      <c r="H8" s="85" t="str">
        <f>IF(B8=E8,"Solucion","Continua")</f>
        <v>Continua</v>
      </c>
      <c r="I8" s="85" t="str">
        <f>IF(C8=F8,"Solucion","Continua")</f>
        <v>Continua</v>
      </c>
      <c r="J8" s="85" t="str">
        <f>IF(D8=G8,"Solucion","Continua")</f>
        <v>Continua</v>
      </c>
    </row>
    <row r="9" spans="1:10" x14ac:dyDescent="0.25">
      <c r="A9" s="85" t="s">
        <v>6</v>
      </c>
      <c r="B9" s="85">
        <f>E8</f>
        <v>1.75</v>
      </c>
      <c r="C9" s="85">
        <f>F8</f>
        <v>0.25</v>
      </c>
      <c r="D9" s="85">
        <f>G8</f>
        <v>-0.16666666666666666</v>
      </c>
      <c r="E9" s="85">
        <f>-($C$2/$B$2)*C9-($D$2/$B$2)*D9+($F$2/$B$2)</f>
        <v>1.8958333333333333</v>
      </c>
      <c r="F9" s="85">
        <f>-($B$3/$C$3)*B9-($D$3/$C$3)*D9+($F$3/$C$3)</f>
        <v>-3.125E-2</v>
      </c>
      <c r="G9" s="85">
        <f>-($B$4/$D$4)*B9-($C$4/$D$4)*C9+($F$4/$D$4)</f>
        <v>-0.62499999999999989</v>
      </c>
      <c r="H9" s="85" t="str">
        <f>IF(B9=E9,"Solucion","Continua")</f>
        <v>Continua</v>
      </c>
      <c r="I9" s="85" t="str">
        <f>IF(C9=F9,"Solucion","Continua")</f>
        <v>Continua</v>
      </c>
      <c r="J9" s="85" t="str">
        <f>IF(D9=G9,"Solucion","Continua")</f>
        <v>Continua</v>
      </c>
    </row>
    <row r="10" spans="1:10" x14ac:dyDescent="0.25">
      <c r="A10" s="85" t="s">
        <v>7</v>
      </c>
      <c r="B10" s="85">
        <f>E9</f>
        <v>1.8958333333333333</v>
      </c>
      <c r="C10" s="85">
        <f>F9</f>
        <v>-3.125E-2</v>
      </c>
      <c r="D10" s="85">
        <f>G9</f>
        <v>-0.62499999999999989</v>
      </c>
      <c r="E10" s="85">
        <f>-($C$2/$B$2)*C10-($D$2/$B$2)*D10+($F$2/$B$2)</f>
        <v>2.0546875</v>
      </c>
      <c r="F10" s="85">
        <f>-($B$3/$C$3)*B10-($D$3/$C$3)*D10+($F$3/$C$3)</f>
        <v>-0.22135416666666663</v>
      </c>
      <c r="G10" s="85">
        <f>-($B$4/$D$4)*B10-($C$4/$D$4)*C10+($F$4/$D$4)</f>
        <v>-0.81423611111111105</v>
      </c>
      <c r="H10" s="85" t="str">
        <f>IF(B10=E10,"Solucion","Continua")</f>
        <v>Continua</v>
      </c>
      <c r="I10" s="85" t="str">
        <f>IF(C10=F10,"Solucion","Continua")</f>
        <v>Continua</v>
      </c>
      <c r="J10" s="85" t="str">
        <f>IF(D10=G10,"Solucion","Continua")</f>
        <v>Continua</v>
      </c>
    </row>
    <row r="11" spans="1:10" x14ac:dyDescent="0.25">
      <c r="A11" s="85" t="s">
        <v>8</v>
      </c>
      <c r="B11" s="85">
        <f>E10</f>
        <v>2.0546875</v>
      </c>
      <c r="C11" s="85">
        <f>F10</f>
        <v>-0.22135416666666663</v>
      </c>
      <c r="D11" s="85">
        <f>G10</f>
        <v>-0.81423611111111105</v>
      </c>
      <c r="E11" s="85">
        <f>-($C$2/$B$2)*C11-($D$2/$B$2)*D11+($F$2/$B$2)</f>
        <v>2.1017795138888888</v>
      </c>
      <c r="F11" s="85">
        <f>-($B$3/$C$3)*B11-($D$3/$C$3)*D11+($F$3/$C$3)</f>
        <v>-0.31217447916666663</v>
      </c>
      <c r="G11" s="85">
        <f>-($B$4/$D$4)*B11-($C$4/$D$4)*C11+($F$4/$D$4)</f>
        <v>-0.96223958333333315</v>
      </c>
      <c r="H11" s="85" t="str">
        <f>IF(B11=E11,"Solucion","Continua")</f>
        <v>Continua</v>
      </c>
      <c r="I11" s="85" t="str">
        <f>IF(C11=F11,"Solucion","Continua")</f>
        <v>Continua</v>
      </c>
      <c r="J11" s="85" t="str">
        <f>IF(D11=G11,"Solucion","Continua")</f>
        <v>Continua</v>
      </c>
    </row>
    <row r="12" spans="1:10" x14ac:dyDescent="0.25">
      <c r="A12" s="85" t="s">
        <v>9</v>
      </c>
      <c r="B12" s="85">
        <f>E11</f>
        <v>2.1017795138888888</v>
      </c>
      <c r="C12" s="85">
        <f>F11</f>
        <v>-0.31217447916666663</v>
      </c>
      <c r="D12" s="85">
        <f>G11</f>
        <v>-0.96223958333333315</v>
      </c>
      <c r="E12" s="85">
        <f>-($C$2/$B$2)*C12-($D$2/$B$2)*D12+($F$2/$B$2)</f>
        <v>2.153076171875</v>
      </c>
      <c r="F12" s="85">
        <f>-($B$3/$C$3)*B12-($D$3/$C$3)*D12+($F$3/$C$3)</f>
        <v>-0.37356228298611105</v>
      </c>
      <c r="G12" s="85">
        <f>-($B$4/$D$4)*B12-($C$4/$D$4)*C12+($F$4/$D$4)</f>
        <v>-1.0233470775462963</v>
      </c>
      <c r="H12" s="85" t="str">
        <f>IF(B12=E12,"Solucion","Continua")</f>
        <v>Continua</v>
      </c>
      <c r="I12" s="85" t="str">
        <f>IF(C12=F12,"Solucion","Continua")</f>
        <v>Continua</v>
      </c>
      <c r="J12" s="85" t="str">
        <f>IF(D12=G12,"Solucion","Continua")</f>
        <v>Continua</v>
      </c>
    </row>
    <row r="13" spans="1:10" x14ac:dyDescent="0.25">
      <c r="A13" s="85" t="s">
        <v>10</v>
      </c>
      <c r="B13" s="85">
        <f>E12</f>
        <v>2.153076171875</v>
      </c>
      <c r="C13" s="85">
        <f>F12</f>
        <v>-0.37356228298611105</v>
      </c>
      <c r="D13" s="85">
        <f>G12</f>
        <v>-1.0233470775462963</v>
      </c>
      <c r="E13" s="85">
        <f>-($C$2/$B$2)*C13-($D$2/$B$2)*D13+($F$2/$B$2)</f>
        <v>2.1682829680266202</v>
      </c>
      <c r="F13" s="85">
        <f>-($B$3/$C$3)*B13-($D$3/$C$3)*D13+($F$3/$C$3)</f>
        <v>-0.40288967556423616</v>
      </c>
      <c r="G13" s="85">
        <f>-($B$4/$D$4)*B13-($C$4/$D$4)*C13+($F$4/$D$4)</f>
        <v>-1.0711398654513888</v>
      </c>
      <c r="H13" s="85" t="str">
        <f>IF(B13=E13,"Solucion","Continua")</f>
        <v>Continua</v>
      </c>
      <c r="I13" s="85" t="str">
        <f>IF(C13=F13,"Solucion","Continua")</f>
        <v>Continua</v>
      </c>
      <c r="J13" s="85" t="str">
        <f>IF(D13=G13,"Solucion","Continua")</f>
        <v>Continua</v>
      </c>
    </row>
    <row r="14" spans="1:10" x14ac:dyDescent="0.25">
      <c r="A14" s="85" t="s">
        <v>11</v>
      </c>
      <c r="B14" s="85">
        <f>E13</f>
        <v>2.1682829680266202</v>
      </c>
      <c r="C14" s="85">
        <f>F13</f>
        <v>-0.40288967556423616</v>
      </c>
      <c r="D14" s="85">
        <f>G13</f>
        <v>-1.0711398654513888</v>
      </c>
      <c r="E14" s="85">
        <f>-($C$2/$B$2)*C14-($D$2/$B$2)*D14+($F$2/$B$2)</f>
        <v>2.1848475138346353</v>
      </c>
      <c r="F14" s="85">
        <f>-($B$3/$C$3)*B14-($D$3/$C$3)*D14+($F$3/$C$3)</f>
        <v>-0.42271282054759829</v>
      </c>
      <c r="G14" s="85">
        <f>-($B$4/$D$4)*B14-($C$4/$D$4)*C14+($F$4/$D$4)</f>
        <v>-1.0908724937909915</v>
      </c>
      <c r="H14" s="85" t="str">
        <f>IF(B14=E14,"Solucion","Continua")</f>
        <v>Continua</v>
      </c>
      <c r="I14" s="85" t="str">
        <f>IF(C14=F14,"Solucion","Continua")</f>
        <v>Continua</v>
      </c>
      <c r="J14" s="85" t="str">
        <f>IF(D14=G14,"Solucion","Continua")</f>
        <v>Continua</v>
      </c>
    </row>
    <row r="15" spans="1:10" x14ac:dyDescent="0.25">
      <c r="A15" s="85" t="s">
        <v>12</v>
      </c>
      <c r="B15" s="85">
        <f>E14</f>
        <v>2.1848475138346353</v>
      </c>
      <c r="C15" s="85">
        <f>F14</f>
        <v>-0.42271282054759829</v>
      </c>
      <c r="D15" s="85">
        <f>G14</f>
        <v>-1.0908724937909915</v>
      </c>
      <c r="E15" s="85">
        <f>-($C$2/$B$2)*C15-($D$2/$B$2)*D15+($F$2/$B$2)</f>
        <v>2.189758041758596</v>
      </c>
      <c r="F15" s="85">
        <f>-($B$3/$C$3)*B15-($D$3/$C$3)*D15+($F$3/$C$3)</f>
        <v>-0.4321831244009513</v>
      </c>
      <c r="G15" s="85">
        <f>-($B$4/$D$4)*B15-($C$4/$D$4)*C15+($F$4/$D$4)</f>
        <v>-1.1063055815520109</v>
      </c>
      <c r="H15" s="85" t="str">
        <f>IF(B15=E15,"Solucion","Continua")</f>
        <v>Continua</v>
      </c>
      <c r="I15" s="85" t="str">
        <f>IF(C15=F15,"Solucion","Continua")</f>
        <v>Continua</v>
      </c>
      <c r="J15" s="85" t="str">
        <f>IF(D15=G15,"Solucion","Continua")</f>
        <v>Continua</v>
      </c>
    </row>
    <row r="16" spans="1:10" x14ac:dyDescent="0.25">
      <c r="A16" s="85" t="s">
        <v>13</v>
      </c>
      <c r="B16" s="85">
        <f>E15</f>
        <v>2.189758041758596</v>
      </c>
      <c r="C16" s="85">
        <f>F15</f>
        <v>-0.4321831244009513</v>
      </c>
      <c r="D16" s="85">
        <f>G15</f>
        <v>-1.1063055815520109</v>
      </c>
      <c r="E16" s="85">
        <f>-($C$2/$B$2)*C16-($D$2/$B$2)*D16+($F$2/$B$2)</f>
        <v>2.1951070096757674</v>
      </c>
      <c r="F16" s="85">
        <f>-($B$3/$C$3)*B16-($D$3/$C$3)*D16+($F$3/$C$3)</f>
        <v>-0.43858434830182857</v>
      </c>
      <c r="G16" s="85">
        <f>-($B$4/$D$4)*B16-($C$4/$D$4)*C16+($F$4/$D$4)</f>
        <v>-1.1126775761200076</v>
      </c>
      <c r="H16" s="85" t="str">
        <f>IF(B16=E16,"Solucion","Continua")</f>
        <v>Continua</v>
      </c>
      <c r="I16" s="85" t="str">
        <f>IF(C16=F16,"Solucion","Continua")</f>
        <v>Continua</v>
      </c>
      <c r="J16" s="85" t="str">
        <f>IF(D16=G16,"Solucion","Continua")</f>
        <v>Continua</v>
      </c>
    </row>
    <row r="17" spans="1:10" x14ac:dyDescent="0.25">
      <c r="A17" s="85" t="s">
        <v>23</v>
      </c>
      <c r="B17" s="85">
        <f>E16</f>
        <v>2.1951070096757674</v>
      </c>
      <c r="C17" s="85">
        <f>F16</f>
        <v>-0.43858434830182857</v>
      </c>
      <c r="D17" s="85">
        <f>G16</f>
        <v>-1.1126775761200076</v>
      </c>
      <c r="E17" s="85">
        <f>-($C$2/$B$2)*C17-($D$2/$B$2)*D17+($F$2/$B$2)</f>
        <v>2.1966927009845465</v>
      </c>
      <c r="F17" s="85">
        <f>-($B$3/$C$3)*B17-($D$3/$C$3)*D17+($F$3/$C$3)</f>
        <v>-0.44164246725447387</v>
      </c>
      <c r="G17" s="85">
        <f>-($B$4/$D$4)*B17-($C$4/$D$4)*C17+($F$4/$D$4)</f>
        <v>-1.11766117737617</v>
      </c>
      <c r="H17" s="85" t="str">
        <f>IF(B17=E17,"Solucion","Continua")</f>
        <v>Continua</v>
      </c>
      <c r="I17" s="85" t="str">
        <f>IF(C17=F17,"Solucion","Continua")</f>
        <v>Continua</v>
      </c>
      <c r="J17" s="85" t="str">
        <f>IF(D17=G17,"Solucion","Continua")</f>
        <v>Continua</v>
      </c>
    </row>
    <row r="18" spans="1:10" x14ac:dyDescent="0.25">
      <c r="A18" s="85" t="s">
        <v>24</v>
      </c>
      <c r="B18" s="85">
        <f>E17</f>
        <v>2.1966927009845465</v>
      </c>
      <c r="C18" s="85">
        <f>F17</f>
        <v>-0.44164246725447387</v>
      </c>
      <c r="D18" s="85">
        <f>G17</f>
        <v>-1.11766117737617</v>
      </c>
      <c r="E18" s="85">
        <f>-($C$2/$B$2)*C18-($D$2/$B$2)*D18+($F$2/$B$2)</f>
        <v>2.1984199718744666</v>
      </c>
      <c r="F18" s="85">
        <f>-($B$3/$C$3)*B18-($D$3/$C$3)*D18+($F$3/$C$3)</f>
        <v>-0.44370952913913209</v>
      </c>
      <c r="G18" s="85">
        <f>-($B$4/$D$4)*B18-($C$4/$D$4)*C18+($F$4/$D$4)</f>
        <v>-1.1197188006220857</v>
      </c>
      <c r="H18" s="85" t="str">
        <f>IF(B18=E18,"Solucion","Continua")</f>
        <v>Continua</v>
      </c>
      <c r="I18" s="85" t="str">
        <f>IF(C18=F18,"Solucion","Continua")</f>
        <v>Continua</v>
      </c>
      <c r="J18" s="85" t="str">
        <f>IF(D18=G18,"Solucion","Continua")</f>
        <v>Continua</v>
      </c>
    </row>
    <row r="19" spans="1:10" x14ac:dyDescent="0.25">
      <c r="A19" s="85" t="s">
        <v>25</v>
      </c>
      <c r="B19" s="85">
        <f>E18</f>
        <v>2.1984199718744666</v>
      </c>
      <c r="C19" s="85">
        <f>F18</f>
        <v>-0.44370952913913209</v>
      </c>
      <c r="D19" s="85">
        <f>G18</f>
        <v>-1.1197188006220857</v>
      </c>
      <c r="E19" s="85">
        <f>-($C$2/$B$2)*C19-($D$2/$B$2)*D19+($F$2/$B$2)</f>
        <v>2.1989320180262597</v>
      </c>
      <c r="F19" s="85">
        <f>-($B$3/$C$3)*B19-($D$3/$C$3)*D19+($F$3/$C$3)</f>
        <v>-0.44469704671759047</v>
      </c>
      <c r="G19" s="85">
        <f>-($B$4/$D$4)*B19-($C$4/$D$4)*C19+($F$4/$D$4)</f>
        <v>-1.1213280885277217</v>
      </c>
      <c r="H19" s="85" t="str">
        <f>IF(B19=E19,"Solucion","Continua")</f>
        <v>Continua</v>
      </c>
      <c r="I19" s="85" t="str">
        <f>IF(C19=F19,"Solucion","Continua")</f>
        <v>Continua</v>
      </c>
      <c r="J19" s="85" t="str">
        <f>IF(D19=G19,"Solucion","Continua")</f>
        <v>Continua</v>
      </c>
    </row>
    <row r="20" spans="1:10" x14ac:dyDescent="0.25">
      <c r="A20" s="85" t="s">
        <v>26</v>
      </c>
      <c r="B20" s="85">
        <f>E19</f>
        <v>2.1989320180262597</v>
      </c>
      <c r="C20" s="85">
        <f>F19</f>
        <v>-0.44469704671759047</v>
      </c>
      <c r="D20" s="85">
        <f>G19</f>
        <v>-1.1213280885277217</v>
      </c>
      <c r="E20" s="85">
        <f>-($C$2/$B$2)*C20-($D$2/$B$2)*D20+($F$2/$B$2)</f>
        <v>2.1994897825844633</v>
      </c>
      <c r="F20" s="85">
        <f>-($B$3/$C$3)*B20-($D$3/$C$3)*D20+($F$3/$C$3)</f>
        <v>-0.44536453545117816</v>
      </c>
      <c r="G20" s="85">
        <f>-($B$4/$D$4)*B20-($C$4/$D$4)*C20+($F$4/$D$4)</f>
        <v>-1.1219925293675486</v>
      </c>
      <c r="H20" s="85" t="str">
        <f>IF(B20=E20,"Solucion","Continua")</f>
        <v>Continua</v>
      </c>
      <c r="I20" s="85" t="str">
        <f>IF(C20=F20,"Solucion","Continua")</f>
        <v>Continua</v>
      </c>
      <c r="J20" s="85" t="str">
        <f>IF(D20=G20,"Solucion","Continua")</f>
        <v>Continua</v>
      </c>
    </row>
    <row r="21" spans="1:10" x14ac:dyDescent="0.25">
      <c r="A21" s="85" t="s">
        <v>27</v>
      </c>
      <c r="B21" s="85">
        <f>E20</f>
        <v>2.1994897825844633</v>
      </c>
      <c r="C21" s="85">
        <f>F20</f>
        <v>-0.44536453545117816</v>
      </c>
      <c r="D21" s="85">
        <f>G20</f>
        <v>-1.1219925293675486</v>
      </c>
      <c r="E21" s="85">
        <f>-($C$2/$B$2)*C21-($D$2/$B$2)*D21+($F$2/$B$2)</f>
        <v>2.1996551308209797</v>
      </c>
      <c r="F21" s="85">
        <f>-($B$3/$C$3)*B21-($D$3/$C$3)*D21+($F$3/$C$3)</f>
        <v>-0.44568342133588867</v>
      </c>
      <c r="G21" s="85">
        <f>-($B$4/$D$4)*B21-($C$4/$D$4)*C21+($F$4/$D$4)</f>
        <v>-1.1225121952537436</v>
      </c>
      <c r="H21" s="85" t="str">
        <f>IF(B21=E21,"Solucion","Continua")</f>
        <v>Continua</v>
      </c>
      <c r="I21" s="85" t="str">
        <f>IF(C21=F21,"Solucion","Continua")</f>
        <v>Continua</v>
      </c>
      <c r="J21" s="85" t="str">
        <f>IF(D21=G21,"Solucion","Continua")</f>
        <v>Continua</v>
      </c>
    </row>
    <row r="22" spans="1:10" x14ac:dyDescent="0.25">
      <c r="A22" s="85" t="s">
        <v>28</v>
      </c>
      <c r="B22" s="85">
        <f>E21</f>
        <v>2.1996551308209797</v>
      </c>
      <c r="C22" s="85">
        <f>F21</f>
        <v>-0.44568342133588867</v>
      </c>
      <c r="D22" s="85">
        <f>G21</f>
        <v>-1.1225121952537436</v>
      </c>
      <c r="E22" s="85">
        <f>-($C$2/$B$2)*C22-($D$2/$B$2)*D22+($F$2/$B$2)</f>
        <v>2.1998352422928997</v>
      </c>
      <c r="F22" s="85">
        <f>-($B$3/$C$3)*B22-($D$3/$C$3)*D22+($F$3/$C$3)</f>
        <v>-0.44589896457277634</v>
      </c>
      <c r="G22" s="85">
        <f>-($B$4/$D$4)*B22-($C$4/$D$4)*C22+($F$4/$D$4)</f>
        <v>-1.1227267542749375</v>
      </c>
      <c r="H22" s="85" t="str">
        <f>IF(B22=E22,"Solucion","Continua")</f>
        <v>Continua</v>
      </c>
      <c r="I22" s="85" t="str">
        <f>IF(C22=F22,"Solucion","Continua")</f>
        <v>Continua</v>
      </c>
      <c r="J22" s="85" t="str">
        <f>IF(D22=G22,"Solucion","Continua")</f>
        <v>Continua</v>
      </c>
    </row>
    <row r="23" spans="1:10" x14ac:dyDescent="0.25">
      <c r="A23" s="85" t="s">
        <v>29</v>
      </c>
      <c r="B23" s="85">
        <f>E22</f>
        <v>2.1998352422928997</v>
      </c>
      <c r="C23" s="85">
        <f>F22</f>
        <v>-0.44589896457277634</v>
      </c>
      <c r="D23" s="85">
        <f>G22</f>
        <v>-1.1227267542749375</v>
      </c>
      <c r="E23" s="85">
        <f>-($C$2/$B$2)*C23-($D$2/$B$2)*D23+($F$2/$B$2)</f>
        <v>2.1998886359942746</v>
      </c>
      <c r="F23" s="85">
        <f>-($B$3/$C$3)*B23-($D$3/$C$3)*D23+($F$3/$C$3)</f>
        <v>-0.446001938139714</v>
      </c>
      <c r="G23" s="85">
        <f>-($B$4/$D$4)*B23-($C$4/$D$4)*C23+($F$4/$D$4)</f>
        <v>-1.1228945630506881</v>
      </c>
      <c r="H23" s="85" t="str">
        <f>IF(B23=E23,"Solucion","Continua")</f>
        <v>Continua</v>
      </c>
      <c r="I23" s="85" t="str">
        <f>IF(C23=F23,"Solucion","Continua")</f>
        <v>Continua</v>
      </c>
      <c r="J23" s="85" t="str">
        <f>IF(D23=G23,"Solucion","Continua")</f>
        <v>Continua</v>
      </c>
    </row>
    <row r="24" spans="1:10" x14ac:dyDescent="0.25">
      <c r="A24" s="85" t="s">
        <v>30</v>
      </c>
      <c r="B24" s="85">
        <f>E23</f>
        <v>2.1998886359942746</v>
      </c>
      <c r="C24" s="85">
        <f>F23</f>
        <v>-0.446001938139714</v>
      </c>
      <c r="D24" s="85">
        <f>G23</f>
        <v>-1.1228945630506881</v>
      </c>
      <c r="E24" s="85">
        <f>-($C$2/$B$2)*C24-($D$2/$B$2)*D24+($F$2/$B$2)</f>
        <v>2.1999467969904156</v>
      </c>
      <c r="F24" s="85">
        <f>-($B$3/$C$3)*B24-($D$3/$C$3)*D24+($F$3/$C$3)</f>
        <v>-0.44607154064329235</v>
      </c>
      <c r="G24" s="85">
        <f>-($B$4/$D$4)*B24-($C$4/$D$4)*C24+($F$4/$D$4)</f>
        <v>-1.1229638477346151</v>
      </c>
      <c r="H24" s="85" t="str">
        <f>IF(B24=E24,"Solucion","Continua")</f>
        <v>Continua</v>
      </c>
      <c r="I24" s="85" t="str">
        <f>IF(C24=F24,"Solucion","Continua")</f>
        <v>Continua</v>
      </c>
      <c r="J24" s="85" t="str">
        <f>IF(D24=G24,"Solucion","Continua")</f>
        <v>Continua</v>
      </c>
    </row>
    <row r="25" spans="1:10" x14ac:dyDescent="0.25">
      <c r="A25" s="85" t="s">
        <v>31</v>
      </c>
      <c r="B25" s="85">
        <f>E24</f>
        <v>2.1999467969904156</v>
      </c>
      <c r="C25" s="85">
        <f>F24</f>
        <v>-0.44607154064329235</v>
      </c>
      <c r="D25" s="85">
        <f>G24</f>
        <v>-1.1229638477346151</v>
      </c>
      <c r="E25" s="85">
        <f>-($C$2/$B$2)*C25-($D$2/$B$2)*D25+($F$2/$B$2)</f>
        <v>2.1999640387064847</v>
      </c>
      <c r="F25" s="85">
        <f>-($B$3/$C$3)*B25-($D$3/$C$3)*D25+($F$3/$C$3)</f>
        <v>-0.44610479252428259</v>
      </c>
      <c r="G25" s="85">
        <f>-($B$4/$D$4)*B25-($C$4/$D$4)*C25+($F$4/$D$4)</f>
        <v>-1.1230180359851181</v>
      </c>
      <c r="H25" s="85" t="str">
        <f>IF(B25=E25,"Solucion","Continua")</f>
        <v>Continua</v>
      </c>
      <c r="I25" s="85" t="str">
        <f>IF(C25=F25,"Solucion","Continua")</f>
        <v>Continua</v>
      </c>
      <c r="J25" s="85" t="str">
        <f>IF(D25=G25,"Solucion","Continua")</f>
        <v>Continua</v>
      </c>
    </row>
    <row r="26" spans="1:10" x14ac:dyDescent="0.25">
      <c r="A26" s="85" t="s">
        <v>32</v>
      </c>
      <c r="B26" s="85">
        <f>E25</f>
        <v>2.1999640387064847</v>
      </c>
      <c r="C26" s="85">
        <f>F25</f>
        <v>-0.44610479252428259</v>
      </c>
      <c r="D26" s="85">
        <f>G25</f>
        <v>-1.1230180359851181</v>
      </c>
      <c r="E26" s="85">
        <f>-($C$2/$B$2)*C26-($D$2/$B$2)*D26+($F$2/$B$2)</f>
        <v>2.1999828198614884</v>
      </c>
      <c r="F26" s="85">
        <f>-($B$3/$C$3)*B26-($D$3/$C$3)*D26+($F$3/$C$3)</f>
        <v>-0.44612726833272986</v>
      </c>
      <c r="G26" s="85">
        <f>-($B$4/$D$4)*B26-($C$4/$D$4)*C26+($F$4/$D$4)</f>
        <v>-1.1230404091643029</v>
      </c>
      <c r="H26" s="85" t="str">
        <f>IF(B26=E26,"Solucion","Continua")</f>
        <v>Continua</v>
      </c>
      <c r="I26" s="85" t="str">
        <f>IF(C26=F26,"Solucion","Continua")</f>
        <v>Continua</v>
      </c>
      <c r="J26" s="85" t="str">
        <f>IF(D26=G26,"Solucion","Continua")</f>
        <v>Continua</v>
      </c>
    </row>
    <row r="27" spans="1:10" x14ac:dyDescent="0.25">
      <c r="A27" s="85" t="s">
        <v>33</v>
      </c>
      <c r="B27" s="85">
        <f>E26</f>
        <v>2.1999828198614884</v>
      </c>
      <c r="C27" s="85">
        <f>F26</f>
        <v>-0.44612726833272986</v>
      </c>
      <c r="D27" s="85">
        <f>G26</f>
        <v>-1.1230404091643029</v>
      </c>
      <c r="E27" s="85">
        <f>-($C$2/$B$2)*C27-($D$2/$B$2)*D27+($F$2/$B$2)</f>
        <v>2.1999883874989692</v>
      </c>
      <c r="F27" s="85">
        <f>-($B$3/$C$3)*B27-($D$3/$C$3)*D27+($F$3/$C$3)</f>
        <v>-0.44613800591929964</v>
      </c>
      <c r="G27" s="85">
        <f>-($B$4/$D$4)*B27-($C$4/$D$4)*C27+($F$4/$D$4)</f>
        <v>-1.1230579074535278</v>
      </c>
      <c r="H27" s="85" t="str">
        <f>IF(B27=E27,"Solucion","Continua")</f>
        <v>Continua</v>
      </c>
      <c r="I27" s="85" t="str">
        <f>IF(C27=F27,"Solucion","Continua")</f>
        <v>Continua</v>
      </c>
      <c r="J27" s="85" t="str">
        <f>IF(D27=G27,"Solucion","Continua")</f>
        <v>Continua</v>
      </c>
    </row>
    <row r="28" spans="1:10" x14ac:dyDescent="0.25">
      <c r="A28" s="85" t="s">
        <v>34</v>
      </c>
      <c r="B28" s="85">
        <f>E27</f>
        <v>2.1999883874989692</v>
      </c>
      <c r="C28" s="85">
        <f>F27</f>
        <v>-0.44613800591929964</v>
      </c>
      <c r="D28" s="85">
        <f>G27</f>
        <v>-1.1230579074535278</v>
      </c>
      <c r="E28" s="85">
        <f>-($C$2/$B$2)*C28-($D$2/$B$2)*D28+($F$2/$B$2)</f>
        <v>2.1999944522469388</v>
      </c>
      <c r="F28" s="85">
        <f>-($B$3/$C$3)*B28-($D$3/$C$3)*D28+($F$3/$C$3)</f>
        <v>-0.44614526373244412</v>
      </c>
      <c r="G28" s="85">
        <f>-($B$4/$D$4)*B28-($C$4/$D$4)*C28+($F$4/$D$4)</f>
        <v>-1.1230651321259728</v>
      </c>
      <c r="H28" s="85" t="str">
        <f>IF(B28=E28,"Solucion","Continua")</f>
        <v>Continua</v>
      </c>
      <c r="I28" s="85" t="str">
        <f>IF(C28=F28,"Solucion","Continua")</f>
        <v>Continua</v>
      </c>
      <c r="J28" s="85" t="str">
        <f>IF(D28=G28,"Solucion","Continua")</f>
        <v>Continua</v>
      </c>
    </row>
    <row r="29" spans="1:10" x14ac:dyDescent="0.25">
      <c r="A29" s="85" t="s">
        <v>35</v>
      </c>
      <c r="B29" s="85">
        <f>E28</f>
        <v>2.1999944522469388</v>
      </c>
      <c r="C29" s="85">
        <f>F28</f>
        <v>-0.44614526373244412</v>
      </c>
      <c r="D29" s="85">
        <f>G28</f>
        <v>-1.1230651321259728</v>
      </c>
      <c r="E29" s="85">
        <f>-($C$2/$B$2)*C29-($D$2/$B$2)*D29+($F$2/$B$2)</f>
        <v>2.1999962501298755</v>
      </c>
      <c r="F29" s="85">
        <f>-($B$3/$C$3)*B29-($D$3/$C$3)*D29+($F$3/$C$3)</f>
        <v>-0.44614873107810715</v>
      </c>
      <c r="G29" s="85">
        <f>-($B$4/$D$4)*B29-($C$4/$D$4)*C29+($F$4/$D$4)</f>
        <v>-1.1230707826152015</v>
      </c>
      <c r="H29" s="85" t="str">
        <f>IF(B29=E29,"Solucion","Continua")</f>
        <v>Continua</v>
      </c>
      <c r="I29" s="85" t="str">
        <f>IF(C29=F29,"Solucion","Continua")</f>
        <v>Continua</v>
      </c>
      <c r="J29" s="85" t="str">
        <f>IF(D29=G29,"Solucion","Continua")</f>
        <v>Continua</v>
      </c>
    </row>
    <row r="30" spans="1:10" x14ac:dyDescent="0.25">
      <c r="A30" s="85" t="s">
        <v>36</v>
      </c>
      <c r="B30" s="85">
        <f>E29</f>
        <v>2.1999962501298755</v>
      </c>
      <c r="C30" s="85">
        <f>F29</f>
        <v>-0.44614873107810715</v>
      </c>
      <c r="D30" s="85">
        <f>G29</f>
        <v>-1.1230707826152015</v>
      </c>
      <c r="E30" s="85">
        <f>-($C$2/$B$2)*C30-($D$2/$B$2)*D30+($F$2/$B$2)</f>
        <v>2.1999982085380738</v>
      </c>
      <c r="F30" s="85">
        <f>-($B$3/$C$3)*B30-($D$3/$C$3)*D30+($F$3/$C$3)</f>
        <v>-0.44615107474693505</v>
      </c>
      <c r="G30" s="85">
        <f>-($B$4/$D$4)*B30-($C$4/$D$4)*C30+($F$4/$D$4)</f>
        <v>-1.1230731155823455</v>
      </c>
      <c r="H30" s="85" t="str">
        <f>IF(B30=E30,"Solucion","Continua")</f>
        <v>Continua</v>
      </c>
      <c r="I30" s="85" t="str">
        <f>IF(C30=F30,"Solucion","Continua")</f>
        <v>Continua</v>
      </c>
      <c r="J30" s="85" t="str">
        <f>IF(D30=G30,"Solucion","Continua")</f>
        <v>Continua</v>
      </c>
    </row>
    <row r="31" spans="1:10" x14ac:dyDescent="0.25">
      <c r="A31" s="85" t="s">
        <v>37</v>
      </c>
      <c r="B31" s="85">
        <f>E30</f>
        <v>2.1999982085380738</v>
      </c>
      <c r="C31" s="85">
        <f>F30</f>
        <v>-0.44615107474693505</v>
      </c>
      <c r="D31" s="85">
        <f>G30</f>
        <v>-1.1230731155823455</v>
      </c>
      <c r="E31" s="85">
        <f>-($C$2/$B$2)*C31-($D$2/$B$2)*D31+($F$2/$B$2)</f>
        <v>2.199998789104439</v>
      </c>
      <c r="F31" s="85">
        <f>-($B$3/$C$3)*B31-($D$3/$C$3)*D31+($F$3/$C$3)</f>
        <v>-0.4461521944106388</v>
      </c>
      <c r="G31" s="85">
        <f>-($B$4/$D$4)*B31-($C$4/$D$4)*C31+($F$4/$D$4)</f>
        <v>-1.1230749402194922</v>
      </c>
      <c r="H31" s="85" t="str">
        <f>IF(B31=E31,"Solucion","Continua")</f>
        <v>Continua</v>
      </c>
      <c r="I31" s="85" t="str">
        <f>IF(C31=F31,"Solucion","Continua")</f>
        <v>Continua</v>
      </c>
      <c r="J31" s="85" t="str">
        <f>IF(D31=G31,"Solucion","Continua")</f>
        <v>Continua</v>
      </c>
    </row>
    <row r="32" spans="1:10" x14ac:dyDescent="0.25">
      <c r="A32" s="85" t="s">
        <v>38</v>
      </c>
      <c r="B32" s="85">
        <f>E31</f>
        <v>2.199998789104439</v>
      </c>
      <c r="C32" s="85">
        <f>F31</f>
        <v>-0.4461521944106388</v>
      </c>
      <c r="D32" s="85">
        <f>G31</f>
        <v>-1.1230749402194922</v>
      </c>
      <c r="E32" s="85">
        <f>-($C$2/$B$2)*C32-($D$2/$B$2)*D32+($F$2/$B$2)</f>
        <v>2.1999994215070862</v>
      </c>
      <c r="F32" s="85">
        <f>-($B$3/$C$3)*B32-($D$3/$C$3)*D32+($F$3/$C$3)</f>
        <v>-0.44615295122036436</v>
      </c>
      <c r="G32" s="85">
        <f>-($B$4/$D$4)*B32-($C$4/$D$4)*C32+($F$4/$D$4)</f>
        <v>-1.1230756935734658</v>
      </c>
      <c r="H32" s="85" t="str">
        <f>IF(B32=E32,"Solucion","Continua")</f>
        <v>Continua</v>
      </c>
      <c r="I32" s="85" t="str">
        <f>IF(C32=F32,"Solucion","Continua")</f>
        <v>Continua</v>
      </c>
      <c r="J32" s="85" t="str">
        <f>IF(D32=G32,"Solucion","Continua")</f>
        <v>Continua</v>
      </c>
    </row>
    <row r="33" spans="1:10" x14ac:dyDescent="0.25">
      <c r="A33" s="85" t="s">
        <v>39</v>
      </c>
      <c r="B33" s="85">
        <f>E32</f>
        <v>2.1999994215070862</v>
      </c>
      <c r="C33" s="85">
        <f>F32</f>
        <v>-0.44615295122036436</v>
      </c>
      <c r="D33" s="85">
        <f>G32</f>
        <v>-1.1230756935734658</v>
      </c>
      <c r="E33" s="85">
        <f>-($C$2/$B$2)*C33-($D$2/$B$2)*D33+($F$2/$B$2)</f>
        <v>2.199999608981642</v>
      </c>
      <c r="F33" s="85">
        <f>-($B$3/$C$3)*B33-($D$3/$C$3)*D33+($F$3/$C$3)</f>
        <v>-0.4461533127784354</v>
      </c>
      <c r="G33" s="85">
        <f>-($B$4/$D$4)*B33-($C$4/$D$4)*C33+($F$4/$D$4)</f>
        <v>-1.1230762827792109</v>
      </c>
      <c r="H33" s="85" t="str">
        <f>IF(B33=E33,"Solucion","Continua")</f>
        <v>Continua</v>
      </c>
      <c r="I33" s="85" t="str">
        <f>IF(C33=F33,"Solucion","Continua")</f>
        <v>Continua</v>
      </c>
      <c r="J33" s="85" t="str">
        <f>IF(D33=G33,"Solucion","Continua")</f>
        <v>Continua</v>
      </c>
    </row>
    <row r="34" spans="1:10" x14ac:dyDescent="0.25">
      <c r="A34" s="85" t="s">
        <v>40</v>
      </c>
      <c r="B34" s="85">
        <f>E33</f>
        <v>2.199999608981642</v>
      </c>
      <c r="C34" s="85">
        <f>F33</f>
        <v>-0.4461533127784354</v>
      </c>
      <c r="D34" s="85">
        <f>G33</f>
        <v>-1.1230762827792109</v>
      </c>
      <c r="E34" s="85">
        <f>-($C$2/$B$2)*C34-($D$2/$B$2)*D34+($F$2/$B$2)</f>
        <v>2.1999998131949967</v>
      </c>
      <c r="F34" s="85">
        <f>-($B$3/$C$3)*B34-($D$3/$C$3)*D34+($F$3/$C$3)</f>
        <v>-0.44615355716490934</v>
      </c>
      <c r="G34" s="85">
        <f>-($B$4/$D$4)*B34-($C$4/$D$4)*C34+($F$4/$D$4)</f>
        <v>-1.123076526049765</v>
      </c>
      <c r="H34" s="85" t="str">
        <f>IF(B34=E34,"Solucion","Continua")</f>
        <v>Continua</v>
      </c>
      <c r="I34" s="85" t="str">
        <f>IF(C34=F34,"Solucion","Continua")</f>
        <v>Continua</v>
      </c>
      <c r="J34" s="85" t="str">
        <f>IF(D34=G34,"Solucion","Continua")</f>
        <v>Continua</v>
      </c>
    </row>
    <row r="35" spans="1:10" x14ac:dyDescent="0.25">
      <c r="A35" s="85" t="s">
        <v>41</v>
      </c>
      <c r="B35" s="85">
        <f>E34</f>
        <v>2.1999998131949967</v>
      </c>
      <c r="C35" s="85">
        <f>F34</f>
        <v>-0.44615355716490934</v>
      </c>
      <c r="D35" s="85">
        <f>G34</f>
        <v>-1.123076526049765</v>
      </c>
      <c r="E35" s="85">
        <f>-($C$2/$B$2)*C35-($D$2/$B$2)*D35+($F$2/$B$2)</f>
        <v>2.1999998737336552</v>
      </c>
      <c r="F35" s="85">
        <f>-($B$3/$C$3)*B35-($D$3/$C$3)*D35+($F$3/$C$3)</f>
        <v>-0.44615367391803651</v>
      </c>
      <c r="G35" s="85">
        <f>-($B$4/$D$4)*B35-($C$4/$D$4)*C35+($F$4/$D$4)</f>
        <v>-1.1230767163141202</v>
      </c>
      <c r="H35" s="85" t="str">
        <f>IF(B35=E35,"Solucion","Continua")</f>
        <v>Continua</v>
      </c>
      <c r="I35" s="85" t="str">
        <f>IF(C35=F35,"Solucion","Continua")</f>
        <v>Continua</v>
      </c>
      <c r="J35" s="85" t="str">
        <f>IF(D35=G35,"Solucion","Continua")</f>
        <v>Continua</v>
      </c>
    </row>
    <row r="36" spans="1:10" x14ac:dyDescent="0.25">
      <c r="A36" s="85" t="s">
        <v>42</v>
      </c>
      <c r="B36" s="85">
        <f>E35</f>
        <v>2.1999998737336552</v>
      </c>
      <c r="C36" s="85">
        <f>F35</f>
        <v>-0.44615367391803651</v>
      </c>
      <c r="D36" s="85">
        <f>G35</f>
        <v>-1.1230767163141202</v>
      </c>
      <c r="E36" s="85">
        <f>-($C$2/$B$2)*C36-($D$2/$B$2)*D36+($F$2/$B$2)</f>
        <v>2.1999999396775509</v>
      </c>
      <c r="F36" s="85">
        <f>-($B$3/$C$3)*B36-($D$3/$C$3)*D36+($F$3/$C$3)</f>
        <v>-0.44615375283450198</v>
      </c>
      <c r="G36" s="85">
        <f>-($B$4/$D$4)*B36-($C$4/$D$4)*C36+($F$4/$D$4)</f>
        <v>-1.1230767948702367</v>
      </c>
      <c r="H36" s="85" t="str">
        <f>IF(B36=E36,"Solucion","Continua")</f>
        <v>Continua</v>
      </c>
      <c r="I36" s="85" t="str">
        <f>IF(C36=F36,"Solucion","Continua")</f>
        <v>Continua</v>
      </c>
      <c r="J36" s="85" t="str">
        <f>IF(D36=G36,"Solucion","Continua")</f>
        <v>Continua</v>
      </c>
    </row>
    <row r="37" spans="1:10" x14ac:dyDescent="0.25">
      <c r="A37" s="85" t="s">
        <v>43</v>
      </c>
      <c r="B37" s="85">
        <f>E36</f>
        <v>2.1999999396775509</v>
      </c>
      <c r="C37" s="85">
        <f>F36</f>
        <v>-0.44615375283450198</v>
      </c>
      <c r="D37" s="85">
        <f>G36</f>
        <v>-1.1230767948702367</v>
      </c>
      <c r="E37" s="85">
        <f>-($C$2/$B$2)*C37-($D$2/$B$2)*D37+($F$2/$B$2)</f>
        <v>2.1999999592264929</v>
      </c>
      <c r="F37" s="85">
        <f>-($B$3/$C$3)*B37-($D$3/$C$3)*D37+($F$3/$C$3)</f>
        <v>-0.44615379053603266</v>
      </c>
      <c r="G37" s="85">
        <f>-($B$4/$D$4)*B37-($C$4/$D$4)*C37+($F$4/$D$4)</f>
        <v>-1.1230768563097679</v>
      </c>
      <c r="H37" s="85" t="str">
        <f>IF(B37=E37,"Solucion","Continua")</f>
        <v>Continua</v>
      </c>
      <c r="I37" s="85" t="str">
        <f>IF(C37=F37,"Solucion","Continua")</f>
        <v>Continua</v>
      </c>
      <c r="J37" s="85" t="str">
        <f>IF(D37=G37,"Solucion","Continua")</f>
        <v>Continua</v>
      </c>
    </row>
    <row r="38" spans="1:10" x14ac:dyDescent="0.25">
      <c r="A38" s="85" t="s">
        <v>47</v>
      </c>
      <c r="B38" s="85">
        <f>E37</f>
        <v>2.1999999592264929</v>
      </c>
      <c r="C38" s="85">
        <f>F37</f>
        <v>-0.44615379053603266</v>
      </c>
      <c r="D38" s="85">
        <f>G37</f>
        <v>-1.1230768563097679</v>
      </c>
      <c r="E38" s="85">
        <f>-($C$2/$B$2)*C38-($D$2/$B$2)*D38+($F$2/$B$2)</f>
        <v>2.1999999805208756</v>
      </c>
      <c r="F38" s="85">
        <f>-($B$3/$C$3)*B38-($D$3/$C$3)*D38+($F$3/$C$3)</f>
        <v>-0.44615381601947457</v>
      </c>
      <c r="G38" s="85">
        <f>-($B$4/$D$4)*B38-($C$4/$D$4)*C38+($F$4/$D$4)</f>
        <v>-1.1230768816768473</v>
      </c>
      <c r="H38" s="85" t="str">
        <f>IF(B38=E38,"Solucion","Continua")</f>
        <v>Continua</v>
      </c>
      <c r="I38" s="85" t="str">
        <f>IF(C38=F38,"Solucion","Continua")</f>
        <v>Continua</v>
      </c>
      <c r="J38" s="85" t="str">
        <f>IF(D38=G38,"Solucion","Continua")</f>
        <v>Continua</v>
      </c>
    </row>
    <row r="39" spans="1:10" x14ac:dyDescent="0.25">
      <c r="A39" s="85" t="s">
        <v>48</v>
      </c>
      <c r="B39" s="85">
        <f>E38</f>
        <v>2.1999999805208756</v>
      </c>
      <c r="C39" s="85">
        <f>F38</f>
        <v>-0.44615381601947457</v>
      </c>
      <c r="D39" s="85">
        <f>G38</f>
        <v>-1.1230768816768473</v>
      </c>
      <c r="E39" s="85">
        <f>-($C$2/$B$2)*C39-($D$2/$B$2)*D39+($F$2/$B$2)</f>
        <v>2.1999999868335549</v>
      </c>
      <c r="F39" s="85">
        <f>-($B$3/$C$3)*B39-($D$3/$C$3)*D39+($F$3/$C$3)</f>
        <v>-0.44615382819392724</v>
      </c>
      <c r="G39" s="85">
        <f>-($B$4/$D$4)*B39-($C$4/$D$4)*C39+($F$4/$D$4)</f>
        <v>-1.1230769015166959</v>
      </c>
      <c r="H39" s="85" t="str">
        <f>IF(B39=E39,"Solucion","Continua")</f>
        <v>Continua</v>
      </c>
      <c r="I39" s="85" t="str">
        <f>IF(C39=F39,"Solucion","Continua")</f>
        <v>Continua</v>
      </c>
      <c r="J39" s="85" t="str">
        <f>IF(D39=G39,"Solucion","Continua")</f>
        <v>Continua</v>
      </c>
    </row>
    <row r="40" spans="1:10" x14ac:dyDescent="0.25">
      <c r="A40" s="85" t="s">
        <v>98</v>
      </c>
      <c r="B40" s="85">
        <f>E39</f>
        <v>2.1999999868335549</v>
      </c>
      <c r="C40" s="85">
        <f>F39</f>
        <v>-0.44615382819392724</v>
      </c>
      <c r="D40" s="85">
        <f>G39</f>
        <v>-1.1230769015166959</v>
      </c>
      <c r="E40" s="85">
        <f>-($C$2/$B$2)*C40-($D$2/$B$2)*D40+($F$2/$B$2)</f>
        <v>2.199999993709866</v>
      </c>
      <c r="F40" s="85">
        <f>-($B$3/$C$3)*B40-($D$3/$C$3)*D40+($F$3/$C$3)</f>
        <v>-0.44615383642295536</v>
      </c>
      <c r="G40" s="85">
        <f>-($B$4/$D$4)*B40-($C$4/$D$4)*C40+($F$4/$D$4)</f>
        <v>-1.1230769097081486</v>
      </c>
      <c r="H40" s="85" t="str">
        <f>IF(B40=E40,"Solucion","Continua")</f>
        <v>Continua</v>
      </c>
      <c r="I40" s="85" t="str">
        <f>IF(C40=F40,"Solucion","Continua")</f>
        <v>Continua</v>
      </c>
      <c r="J40" s="85" t="str">
        <f>IF(D40=G40,"Solucion","Continua")</f>
        <v>Continua</v>
      </c>
    </row>
    <row r="41" spans="1:10" x14ac:dyDescent="0.25">
      <c r="A41" s="85" t="s">
        <v>97</v>
      </c>
      <c r="B41" s="85">
        <f>E40</f>
        <v>2.199999993709866</v>
      </c>
      <c r="C41" s="85">
        <f>F40</f>
        <v>-0.44615383642295536</v>
      </c>
      <c r="D41" s="85">
        <f>G40</f>
        <v>-1.1230769097081486</v>
      </c>
      <c r="E41" s="85">
        <f>-($C$2/$B$2)*C41-($D$2/$B$2)*D41+($F$2/$B$2)</f>
        <v>2.1999999957483354</v>
      </c>
      <c r="F41" s="85">
        <f>-($B$3/$C$3)*B41-($D$3/$C$3)*D41+($F$3/$C$3)</f>
        <v>-0.44615384035428896</v>
      </c>
      <c r="G41" s="85">
        <f>-($B$4/$D$4)*B41-($C$4/$D$4)*C41+($F$4/$D$4)</f>
        <v>-1.1230769161147662</v>
      </c>
      <c r="H41" s="85" t="str">
        <f>IF(B41=E41,"Solucion","Continua")</f>
        <v>Continua</v>
      </c>
      <c r="I41" s="85" t="str">
        <f>IF(C41=F41,"Solucion","Continua")</f>
        <v>Continua</v>
      </c>
      <c r="J41" s="85" t="str">
        <f>IF(D41=G41,"Solucion","Continua")</f>
        <v>Continua</v>
      </c>
    </row>
    <row r="42" spans="1:10" x14ac:dyDescent="0.25">
      <c r="A42" s="85" t="s">
        <v>96</v>
      </c>
      <c r="B42" s="85">
        <f>E41</f>
        <v>2.1999999957483354</v>
      </c>
      <c r="C42" s="85">
        <f>F41</f>
        <v>-0.44615384035428896</v>
      </c>
      <c r="D42" s="85">
        <f>G41</f>
        <v>-1.1230769161147662</v>
      </c>
      <c r="E42" s="85">
        <f>-($C$2/$B$2)*C42-($D$2/$B$2)*D42+($F$2/$B$2)</f>
        <v>2.1999999979688107</v>
      </c>
      <c r="F42" s="85">
        <f>-($B$3/$C$3)*B42-($D$3/$C$3)*D42+($F$3/$C$3)</f>
        <v>-0.44615384301157923</v>
      </c>
      <c r="G42" s="85">
        <f>-($B$4/$D$4)*B42-($C$4/$D$4)*C42+($F$4/$D$4)</f>
        <v>-1.123076918759923</v>
      </c>
      <c r="H42" s="85" t="str">
        <f>IF(B42=E42,"Solucion","Continua")</f>
        <v>Continua</v>
      </c>
      <c r="I42" s="85" t="str">
        <f>IF(C42=F42,"Solucion","Continua")</f>
        <v>Continua</v>
      </c>
      <c r="J42" s="85" t="str">
        <f>IF(D42=G42,"Solucion","Continua")</f>
        <v>Continua</v>
      </c>
    </row>
    <row r="43" spans="1:10" x14ac:dyDescent="0.25">
      <c r="A43" s="85" t="s">
        <v>95</v>
      </c>
      <c r="B43" s="85">
        <f>E42</f>
        <v>2.1999999979688107</v>
      </c>
      <c r="C43" s="85">
        <f>F42</f>
        <v>-0.44615384301157923</v>
      </c>
      <c r="D43" s="85">
        <f>G42</f>
        <v>-1.123076918759923</v>
      </c>
      <c r="E43" s="85">
        <f>-($C$2/$B$2)*C43-($D$2/$B$2)*D43+($F$2/$B$2)</f>
        <v>2.1999999986270669</v>
      </c>
      <c r="F43" s="85">
        <f>-($B$3/$C$3)*B43-($D$3/$C$3)*D43+($F$3/$C$3)</f>
        <v>-0.44615384428107241</v>
      </c>
      <c r="G43" s="85">
        <f>-($B$4/$D$4)*B43-($C$4/$D$4)*C43+($F$4/$D$4)</f>
        <v>-1.1230769208287266</v>
      </c>
      <c r="H43" s="85" t="str">
        <f>IF(B43=E43,"Solucion","Continua")</f>
        <v>Continua</v>
      </c>
      <c r="I43" s="85" t="str">
        <f>IF(C43=F43,"Solucion","Continua")</f>
        <v>Continua</v>
      </c>
      <c r="J43" s="85" t="str">
        <f>IF(D43=G43,"Solucion","Continua")</f>
        <v>Continua</v>
      </c>
    </row>
    <row r="44" spans="1:10" x14ac:dyDescent="0.25">
      <c r="A44" s="85" t="s">
        <v>94</v>
      </c>
      <c r="B44" s="85">
        <f>E43</f>
        <v>2.1999999986270669</v>
      </c>
      <c r="C44" s="85">
        <f>F43</f>
        <v>-0.44615384428107241</v>
      </c>
      <c r="D44" s="85">
        <f>G43</f>
        <v>-1.1230769208287266</v>
      </c>
      <c r="E44" s="85">
        <f>-($C$2/$B$2)*C44-($D$2/$B$2)*D44+($F$2/$B$2)</f>
        <v>2.1999999993440951</v>
      </c>
      <c r="F44" s="85">
        <f>-($B$3/$C$3)*B44-($D$3/$C$3)*D44+($F$3/$C$3)</f>
        <v>-0.44615384513915579</v>
      </c>
      <c r="G44" s="85">
        <f>-($B$4/$D$4)*B44-($C$4/$D$4)*C44+($F$4/$D$4)</f>
        <v>-1.1230769216828917</v>
      </c>
      <c r="H44" s="85" t="str">
        <f>IF(B44=E44,"Solucion","Continua")</f>
        <v>Continua</v>
      </c>
      <c r="I44" s="85" t="str">
        <f>IF(C44=F44,"Solucion","Continua")</f>
        <v>Continua</v>
      </c>
      <c r="J44" s="85" t="str">
        <f>IF(D44=G44,"Solucion","Continua")</f>
        <v>Continua</v>
      </c>
    </row>
    <row r="45" spans="1:10" x14ac:dyDescent="0.25">
      <c r="A45" s="85" t="s">
        <v>93</v>
      </c>
      <c r="B45" s="85">
        <f>E44</f>
        <v>2.1999999993440951</v>
      </c>
      <c r="C45" s="85">
        <f>F44</f>
        <v>-0.44615384513915579</v>
      </c>
      <c r="D45" s="85">
        <f>G44</f>
        <v>-1.1230769216828917</v>
      </c>
      <c r="E45" s="85">
        <f>-($C$2/$B$2)*C45-($D$2/$B$2)*D45+($F$2/$B$2)</f>
        <v>2.199999999556657</v>
      </c>
      <c r="F45" s="85">
        <f>-($B$3/$C$3)*B45-($D$3/$C$3)*D45+($F$3/$C$3)</f>
        <v>-0.44615384554909632</v>
      </c>
      <c r="G45" s="85">
        <f>-($B$4/$D$4)*B45-($C$4/$D$4)*C45+($F$4/$D$4)</f>
        <v>-1.1230769223509429</v>
      </c>
      <c r="H45" s="85" t="str">
        <f>IF(B45=E45,"Solucion","Continua")</f>
        <v>Continua</v>
      </c>
      <c r="I45" s="85" t="str">
        <f>IF(C45=F45,"Solucion","Continua")</f>
        <v>Continua</v>
      </c>
      <c r="J45" s="85" t="str">
        <f>IF(D45=G45,"Solucion","Continua")</f>
        <v>Continua</v>
      </c>
    </row>
    <row r="46" spans="1:10" x14ac:dyDescent="0.25">
      <c r="A46" s="85" t="s">
        <v>92</v>
      </c>
      <c r="B46" s="85">
        <f>E45</f>
        <v>2.199999999556657</v>
      </c>
      <c r="C46" s="85">
        <f>F45</f>
        <v>-0.44615384554909632</v>
      </c>
      <c r="D46" s="85">
        <f>G45</f>
        <v>-1.1230769223509429</v>
      </c>
      <c r="E46" s="85">
        <f>-($C$2/$B$2)*C46-($D$2/$B$2)*D46+($F$2/$B$2)</f>
        <v>2.1999999997881972</v>
      </c>
      <c r="F46" s="85">
        <f>-($B$3/$C$3)*B46-($D$3/$C$3)*D46+($F$3/$C$3)</f>
        <v>-0.44615384582618578</v>
      </c>
      <c r="G46" s="85">
        <f>-($B$4/$D$4)*B46-($C$4/$D$4)*C46+($F$4/$D$4)</f>
        <v>-1.1230769226267672</v>
      </c>
      <c r="H46" s="85" t="str">
        <f>IF(B46=E46,"Solucion","Continua")</f>
        <v>Continua</v>
      </c>
      <c r="I46" s="85" t="str">
        <f>IF(C46=F46,"Solucion","Continua")</f>
        <v>Continua</v>
      </c>
      <c r="J46" s="85" t="str">
        <f>IF(D46=G46,"Solucion","Continua")</f>
        <v>Continua</v>
      </c>
    </row>
    <row r="47" spans="1:10" x14ac:dyDescent="0.25">
      <c r="A47" s="85" t="s">
        <v>91</v>
      </c>
      <c r="B47" s="85">
        <f>E46</f>
        <v>2.1999999997881972</v>
      </c>
      <c r="C47" s="85">
        <f>F46</f>
        <v>-0.44615384582618578</v>
      </c>
      <c r="D47" s="85">
        <f>G46</f>
        <v>-1.1230769226267672</v>
      </c>
      <c r="E47" s="85">
        <f>-($C$2/$B$2)*C47-($D$2/$B$2)*D47+($F$2/$B$2)</f>
        <v>2.1999999998568374</v>
      </c>
      <c r="F47" s="85">
        <f>-($B$3/$C$3)*B47-($D$3/$C$3)*D47+($F$3/$C$3)</f>
        <v>-0.44615384595856233</v>
      </c>
      <c r="G47" s="85">
        <f>-($B$4/$D$4)*B47-($C$4/$D$4)*C47+($F$4/$D$4)</f>
        <v>-1.1230769228424919</v>
      </c>
      <c r="H47" s="85" t="str">
        <f>IF(B47=E47,"Solucion","Continua")</f>
        <v>Continua</v>
      </c>
      <c r="I47" s="85" t="str">
        <f>IF(C47=F47,"Solucion","Continua")</f>
        <v>Continua</v>
      </c>
      <c r="J47" s="85" t="str">
        <f>IF(D47=G47,"Solucion","Continua")</f>
        <v>Continua</v>
      </c>
    </row>
    <row r="48" spans="1:10" x14ac:dyDescent="0.25">
      <c r="A48" s="85" t="s">
        <v>90</v>
      </c>
      <c r="B48" s="85">
        <f>E47</f>
        <v>2.1999999998568374</v>
      </c>
      <c r="C48" s="85">
        <f>F47</f>
        <v>-0.44615384595856233</v>
      </c>
      <c r="D48" s="85">
        <f>G47</f>
        <v>-1.1230769228424919</v>
      </c>
      <c r="E48" s="85">
        <f>-($C$2/$B$2)*C48-($D$2/$B$2)*D48+($F$2/$B$2)</f>
        <v>2.1999999999316056</v>
      </c>
      <c r="F48" s="85">
        <f>-($B$3/$C$3)*B48-($D$3/$C$3)*D48+($F$3/$C$3)</f>
        <v>-0.4461538460480392</v>
      </c>
      <c r="G48" s="85">
        <f>-($B$4/$D$4)*B48-($C$4/$D$4)*C48+($F$4/$D$4)</f>
        <v>-1.1230769229315603</v>
      </c>
      <c r="H48" s="85" t="str">
        <f>IF(B48=E48,"Solucion","Continua")</f>
        <v>Continua</v>
      </c>
      <c r="I48" s="85" t="str">
        <f>IF(C48=F48,"Solucion","Continua")</f>
        <v>Continua</v>
      </c>
      <c r="J48" s="85" t="str">
        <f>IF(D48=G48,"Solucion","Continua")</f>
        <v>Continua</v>
      </c>
    </row>
    <row r="49" spans="1:10" x14ac:dyDescent="0.25">
      <c r="A49" s="85" t="s">
        <v>89</v>
      </c>
      <c r="B49" s="85">
        <f>E48</f>
        <v>2.1999999999316056</v>
      </c>
      <c r="C49" s="85">
        <f>F48</f>
        <v>-0.4461538460480392</v>
      </c>
      <c r="D49" s="85">
        <f>G48</f>
        <v>-1.1230769229315603</v>
      </c>
      <c r="E49" s="85">
        <f>-($C$2/$B$2)*C49-($D$2/$B$2)*D49+($F$2/$B$2)</f>
        <v>2.1999999999537705</v>
      </c>
      <c r="F49" s="85">
        <f>-($B$3/$C$3)*B49-($D$3/$C$3)*D49+($F$3/$C$3)</f>
        <v>-0.44615384609078579</v>
      </c>
      <c r="G49" s="85">
        <f>-($B$4/$D$4)*B49-($C$4/$D$4)*C49+($F$4/$D$4)</f>
        <v>-1.1230769230012214</v>
      </c>
      <c r="H49" s="85" t="str">
        <f>IF(B49=E49,"Solucion","Continua")</f>
        <v>Continua</v>
      </c>
      <c r="I49" s="85" t="str">
        <f>IF(C49=F49,"Solucion","Continua")</f>
        <v>Continua</v>
      </c>
      <c r="J49" s="85" t="str">
        <f>IF(D49=G49,"Solucion","Continua")</f>
        <v>Continua</v>
      </c>
    </row>
    <row r="50" spans="1:10" x14ac:dyDescent="0.25">
      <c r="A50" s="85" t="s">
        <v>88</v>
      </c>
      <c r="B50" s="85">
        <f>E49</f>
        <v>2.1999999999537705</v>
      </c>
      <c r="C50" s="85">
        <f>F49</f>
        <v>-0.44615384609078579</v>
      </c>
      <c r="D50" s="85">
        <f>G49</f>
        <v>-1.1230769230012214</v>
      </c>
      <c r="E50" s="85">
        <f>-($C$2/$B$2)*C50-($D$2/$B$2)*D50+($F$2/$B$2)</f>
        <v>2.1999999999779143</v>
      </c>
      <c r="F50" s="85">
        <f>-($B$3/$C$3)*B50-($D$3/$C$3)*D50+($F$3/$C$3)</f>
        <v>-0.44615384611967934</v>
      </c>
      <c r="G50" s="85">
        <f>-($B$4/$D$4)*B50-($C$4/$D$4)*C50+($F$4/$D$4)</f>
        <v>-1.1230769230299831</v>
      </c>
      <c r="H50" s="85" t="str">
        <f>IF(B50=E50,"Solucion","Continua")</f>
        <v>Continua</v>
      </c>
      <c r="I50" s="85" t="str">
        <f>IF(C50=F50,"Solucion","Continua")</f>
        <v>Continua</v>
      </c>
      <c r="J50" s="85" t="str">
        <f>IF(D50=G50,"Solucion","Continua")</f>
        <v>Continua</v>
      </c>
    </row>
    <row r="51" spans="1:10" x14ac:dyDescent="0.25">
      <c r="A51" s="85" t="s">
        <v>87</v>
      </c>
      <c r="B51" s="85">
        <f>E50</f>
        <v>2.1999999999779143</v>
      </c>
      <c r="C51" s="85">
        <f>F50</f>
        <v>-0.44615384611967934</v>
      </c>
      <c r="D51" s="85">
        <f>G50</f>
        <v>-1.1230769230299831</v>
      </c>
      <c r="E51" s="85">
        <f>-($C$2/$B$2)*C51-($D$2/$B$2)*D51+($F$2/$B$2)</f>
        <v>2.1999999999850717</v>
      </c>
      <c r="F51" s="85">
        <f>-($B$3/$C$3)*B51-($D$3/$C$3)*D51+($F$3/$C$3)</f>
        <v>-0.44615384613348286</v>
      </c>
      <c r="G51" s="85">
        <f>-($B$4/$D$4)*B51-($C$4/$D$4)*C51+($F$4/$D$4)</f>
        <v>-1.1230769230524777</v>
      </c>
      <c r="H51" s="85" t="str">
        <f>IF(B51=E51,"Solucion","Continua")</f>
        <v>Continua</v>
      </c>
      <c r="I51" s="85" t="str">
        <f>IF(C51=F51,"Solucion","Continua")</f>
        <v>Continua</v>
      </c>
      <c r="J51" s="85" t="str">
        <f>IF(D51=G51,"Solucion","Continua")</f>
        <v>Continua</v>
      </c>
    </row>
    <row r="52" spans="1:10" x14ac:dyDescent="0.25">
      <c r="A52" s="85" t="s">
        <v>86</v>
      </c>
      <c r="B52" s="85">
        <f>E51</f>
        <v>2.1999999999850717</v>
      </c>
      <c r="C52" s="85">
        <f>F51</f>
        <v>-0.44615384613348286</v>
      </c>
      <c r="D52" s="85">
        <f>G51</f>
        <v>-1.1230769230524777</v>
      </c>
      <c r="E52" s="85">
        <f>-($C$2/$B$2)*C52-($D$2/$B$2)*D52+($F$2/$B$2)</f>
        <v>2.1999999999928681</v>
      </c>
      <c r="F52" s="85">
        <f>-($B$3/$C$3)*B52-($D$3/$C$3)*D52+($F$3/$C$3)</f>
        <v>-0.44615384614281317</v>
      </c>
      <c r="G52" s="85">
        <f>-($B$4/$D$4)*B52-($C$4/$D$4)*C52+($F$4/$D$4)</f>
        <v>-1.1230769230617652</v>
      </c>
      <c r="H52" s="85" t="str">
        <f>IF(B52=E52,"Solucion","Continua")</f>
        <v>Continua</v>
      </c>
      <c r="I52" s="85" t="str">
        <f>IF(C52=F52,"Solucion","Continua")</f>
        <v>Continua</v>
      </c>
      <c r="J52" s="85" t="str">
        <f>IF(D52=G52,"Solucion","Continua")</f>
        <v>Continua</v>
      </c>
    </row>
    <row r="53" spans="1:10" x14ac:dyDescent="0.25">
      <c r="A53" s="85" t="s">
        <v>85</v>
      </c>
      <c r="B53" s="85">
        <f>E52</f>
        <v>2.1999999999928681</v>
      </c>
      <c r="C53" s="85">
        <f>F52</f>
        <v>-0.44615384614281317</v>
      </c>
      <c r="D53" s="85">
        <f>G52</f>
        <v>-1.1230769230617652</v>
      </c>
      <c r="E53" s="85">
        <f>-($C$2/$B$2)*C53-($D$2/$B$2)*D53+($F$2/$B$2)</f>
        <v>2.1999999999951791</v>
      </c>
      <c r="F53" s="85">
        <f>-($B$3/$C$3)*B53-($D$3/$C$3)*D53+($F$3/$C$3)</f>
        <v>-0.44615384614727049</v>
      </c>
      <c r="G53" s="85">
        <f>-($B$4/$D$4)*B53-($C$4/$D$4)*C53+($F$4/$D$4)</f>
        <v>-1.1230769230690292</v>
      </c>
      <c r="H53" s="85" t="str">
        <f>IF(B53=E53,"Solucion","Continua")</f>
        <v>Continua</v>
      </c>
      <c r="I53" s="85" t="str">
        <f>IF(C53=F53,"Solucion","Continua")</f>
        <v>Continua</v>
      </c>
      <c r="J53" s="85" t="str">
        <f>IF(D53=G53,"Solucion","Continua")</f>
        <v>Continua</v>
      </c>
    </row>
    <row r="54" spans="1:10" x14ac:dyDescent="0.25">
      <c r="A54" s="85" t="s">
        <v>84</v>
      </c>
      <c r="B54" s="85">
        <f>E53</f>
        <v>2.1999999999951791</v>
      </c>
      <c r="C54" s="85">
        <f>F53</f>
        <v>-0.44615384614727049</v>
      </c>
      <c r="D54" s="85">
        <f>G53</f>
        <v>-1.1230769230690292</v>
      </c>
      <c r="E54" s="85">
        <f>-($C$2/$B$2)*C54-($D$2/$B$2)*D54+($F$2/$B$2)</f>
        <v>2.1999999999976971</v>
      </c>
      <c r="F54" s="85">
        <f>-($B$3/$C$3)*B54-($D$3/$C$3)*D54+($F$3/$C$3)</f>
        <v>-0.44615384615028331</v>
      </c>
      <c r="G54" s="85">
        <f>-($B$4/$D$4)*B54-($C$4/$D$4)*C54+($F$4/$D$4)</f>
        <v>-1.1230769230720283</v>
      </c>
      <c r="H54" s="85" t="str">
        <f>IF(B54=E54,"Solucion","Continua")</f>
        <v>Continua</v>
      </c>
      <c r="I54" s="85" t="str">
        <f>IF(C54=F54,"Solucion","Continua")</f>
        <v>Continua</v>
      </c>
      <c r="J54" s="85" t="str">
        <f>IF(D54=G54,"Solucion","Continua")</f>
        <v>Continua</v>
      </c>
    </row>
    <row r="55" spans="1:10" x14ac:dyDescent="0.25">
      <c r="A55" s="85" t="s">
        <v>83</v>
      </c>
      <c r="B55" s="85">
        <f>E54</f>
        <v>2.1999999999976971</v>
      </c>
      <c r="C55" s="85">
        <f>F54</f>
        <v>-0.44615384615028331</v>
      </c>
      <c r="D55" s="85">
        <f>G54</f>
        <v>-1.1230769230720283</v>
      </c>
      <c r="E55" s="85">
        <f>-($C$2/$B$2)*C55-($D$2/$B$2)*D55+($F$2/$B$2)</f>
        <v>2.1999999999984432</v>
      </c>
      <c r="F55" s="85">
        <f>-($B$3/$C$3)*B55-($D$3/$C$3)*D55+($F$3/$C$3)</f>
        <v>-0.44615384615172271</v>
      </c>
      <c r="G55" s="85">
        <f>-($B$4/$D$4)*B55-($C$4/$D$4)*C55+($F$4/$D$4)</f>
        <v>-1.123076923074374</v>
      </c>
      <c r="H55" s="85" t="str">
        <f>IF(B55=E55,"Solucion","Continua")</f>
        <v>Continua</v>
      </c>
      <c r="I55" s="85" t="str">
        <f>IF(C55=F55,"Solucion","Continua")</f>
        <v>Continua</v>
      </c>
      <c r="J55" s="85" t="str">
        <f>IF(D55=G55,"Solucion","Continua")</f>
        <v>Continua</v>
      </c>
    </row>
    <row r="56" spans="1:10" x14ac:dyDescent="0.25">
      <c r="A56" s="85" t="s">
        <v>82</v>
      </c>
      <c r="B56" s="85">
        <f>E55</f>
        <v>2.1999999999984432</v>
      </c>
      <c r="C56" s="85">
        <f>F55</f>
        <v>-0.44615384615172271</v>
      </c>
      <c r="D56" s="85">
        <f>G55</f>
        <v>-1.123076923074374</v>
      </c>
      <c r="E56" s="85">
        <f>-($C$2/$B$2)*C56-($D$2/$B$2)*D56+($F$2/$B$2)</f>
        <v>2.1999999999992563</v>
      </c>
      <c r="F56" s="85">
        <f>-($B$3/$C$3)*B56-($D$3/$C$3)*D56+($F$3/$C$3)</f>
        <v>-0.44615384615269571</v>
      </c>
      <c r="G56" s="85">
        <f>-($B$4/$D$4)*B56-($C$4/$D$4)*C56+($F$4/$D$4)</f>
        <v>-1.1230769230753423</v>
      </c>
      <c r="H56" s="85" t="str">
        <f>IF(B56=E56,"Solucion","Continua")</f>
        <v>Continua</v>
      </c>
      <c r="I56" s="85" t="str">
        <f>IF(C56=F56,"Solucion","Continua")</f>
        <v>Continua</v>
      </c>
      <c r="J56" s="85" t="str">
        <f>IF(D56=G56,"Solucion","Continua")</f>
        <v>Continua</v>
      </c>
    </row>
    <row r="57" spans="1:10" x14ac:dyDescent="0.25">
      <c r="A57" s="85" t="s">
        <v>81</v>
      </c>
      <c r="B57" s="85">
        <f>E56</f>
        <v>2.1999999999992563</v>
      </c>
      <c r="C57" s="85">
        <f>F56</f>
        <v>-0.44615384615269571</v>
      </c>
      <c r="D57" s="85">
        <f>G56</f>
        <v>-1.1230769230753423</v>
      </c>
      <c r="E57" s="85">
        <f>-($C$2/$B$2)*C57-($D$2/$B$2)*D57+($F$2/$B$2)</f>
        <v>2.1999999999994975</v>
      </c>
      <c r="F57" s="85">
        <f>-($B$3/$C$3)*B57-($D$3/$C$3)*D57+($F$3/$C$3)</f>
        <v>-0.44615384615316045</v>
      </c>
      <c r="G57" s="85">
        <f>-($B$4/$D$4)*B57-($C$4/$D$4)*C57+($F$4/$D$4)</f>
        <v>-1.1230769230761</v>
      </c>
      <c r="H57" s="85" t="str">
        <f>IF(B57=E57,"Solucion","Continua")</f>
        <v>Continua</v>
      </c>
      <c r="I57" s="85" t="str">
        <f>IF(C57=F57,"Solucion","Continua")</f>
        <v>Continua</v>
      </c>
      <c r="J57" s="85" t="str">
        <f>IF(D57=G57,"Solucion","Continua")</f>
        <v>Continua</v>
      </c>
    </row>
    <row r="58" spans="1:10" x14ac:dyDescent="0.25">
      <c r="A58" s="85" t="s">
        <v>80</v>
      </c>
      <c r="B58" s="85">
        <f>E57</f>
        <v>2.1999999999994975</v>
      </c>
      <c r="C58" s="85">
        <f>F57</f>
        <v>-0.44615384615316045</v>
      </c>
      <c r="D58" s="85">
        <f>G57</f>
        <v>-1.1230769230761</v>
      </c>
      <c r="E58" s="85">
        <f>-($C$2/$B$2)*C58-($D$2/$B$2)*D58+($F$2/$B$2)</f>
        <v>2.1999999999997599</v>
      </c>
      <c r="F58" s="85">
        <f>-($B$3/$C$3)*B58-($D$3/$C$3)*D58+($F$3/$C$3)</f>
        <v>-0.44615384615347464</v>
      </c>
      <c r="G58" s="85">
        <f>-($B$4/$D$4)*B58-($C$4/$D$4)*C58+($F$4/$D$4)</f>
        <v>-1.1230769230764126</v>
      </c>
      <c r="H58" s="85" t="str">
        <f>IF(B58=E58,"Solucion","Continua")</f>
        <v>Continua</v>
      </c>
      <c r="I58" s="85" t="str">
        <f>IF(C58=F58,"Solucion","Continua")</f>
        <v>Continua</v>
      </c>
      <c r="J58" s="85" t="str">
        <f>IF(D58=G58,"Solucion","Continua")</f>
        <v>Continua</v>
      </c>
    </row>
    <row r="59" spans="1:10" x14ac:dyDescent="0.25">
      <c r="A59" s="85" t="s">
        <v>79</v>
      </c>
      <c r="B59" s="85">
        <f>E58</f>
        <v>2.1999999999997599</v>
      </c>
      <c r="C59" s="85">
        <f>F58</f>
        <v>-0.44615384615347464</v>
      </c>
      <c r="D59" s="85">
        <f>G58</f>
        <v>-1.1230769230764126</v>
      </c>
      <c r="E59" s="85">
        <f>-($C$2/$B$2)*C59-($D$2/$B$2)*D59+($F$2/$B$2)</f>
        <v>2.1999999999998376</v>
      </c>
      <c r="F59" s="85">
        <f>-($B$3/$C$3)*B59-($D$3/$C$3)*D59+($F$3/$C$3)</f>
        <v>-0.44615384615362474</v>
      </c>
      <c r="G59" s="85">
        <f>-($B$4/$D$4)*B59-($C$4/$D$4)*C59+($F$4/$D$4)</f>
        <v>-1.1230769230766573</v>
      </c>
      <c r="H59" s="85" t="str">
        <f>IF(B59=E59,"Solucion","Continua")</f>
        <v>Continua</v>
      </c>
      <c r="I59" s="85" t="str">
        <f>IF(C59=F59,"Solucion","Continua")</f>
        <v>Continua</v>
      </c>
      <c r="J59" s="85" t="str">
        <f>IF(D59=G59,"Solucion","Continua")</f>
        <v>Continua</v>
      </c>
    </row>
    <row r="60" spans="1:10" x14ac:dyDescent="0.25">
      <c r="A60" s="85" t="s">
        <v>78</v>
      </c>
      <c r="B60" s="85">
        <f>E59</f>
        <v>2.1999999999998376</v>
      </c>
      <c r="C60" s="85">
        <f>F59</f>
        <v>-0.44615384615362474</v>
      </c>
      <c r="D60" s="85">
        <f>G59</f>
        <v>-1.1230769230766573</v>
      </c>
      <c r="E60" s="85">
        <f>-($C$2/$B$2)*C60-($D$2/$B$2)*D60+($F$2/$B$2)</f>
        <v>2.1999999999999225</v>
      </c>
      <c r="F60" s="85">
        <f>-($B$3/$C$3)*B60-($D$3/$C$3)*D60+($F$3/$C$3)</f>
        <v>-0.44615384615372622</v>
      </c>
      <c r="G60" s="85">
        <f>-($B$4/$D$4)*B60-($C$4/$D$4)*C60+($F$4/$D$4)</f>
        <v>-1.1230769230767583</v>
      </c>
      <c r="H60" s="85" t="str">
        <f>IF(B60=E60,"Solucion","Continua")</f>
        <v>Continua</v>
      </c>
      <c r="I60" s="85" t="str">
        <f>IF(C60=F60,"Solucion","Continua")</f>
        <v>Continua</v>
      </c>
      <c r="J60" s="85" t="str">
        <f>IF(D60=G60,"Solucion","Continua")</f>
        <v>Continua</v>
      </c>
    </row>
    <row r="61" spans="1:10" x14ac:dyDescent="0.25">
      <c r="A61" s="85" t="s">
        <v>77</v>
      </c>
      <c r="B61" s="85">
        <f>E60</f>
        <v>2.1999999999999225</v>
      </c>
      <c r="C61" s="85">
        <f>F60</f>
        <v>-0.44615384615372622</v>
      </c>
      <c r="D61" s="85">
        <f>G60</f>
        <v>-1.1230769230767583</v>
      </c>
      <c r="E61" s="85">
        <f>-($C$2/$B$2)*C61-($D$2/$B$2)*D61+($F$2/$B$2)</f>
        <v>2.1999999999999478</v>
      </c>
      <c r="F61" s="85">
        <f>-($B$3/$C$3)*B61-($D$3/$C$3)*D61+($F$3/$C$3)</f>
        <v>-0.44615384615377462</v>
      </c>
      <c r="G61" s="85">
        <f>-($B$4/$D$4)*B61-($C$4/$D$4)*C61+($F$4/$D$4)</f>
        <v>-1.1230769230768372</v>
      </c>
      <c r="H61" s="85" t="str">
        <f>IF(B61=E61,"Solucion","Continua")</f>
        <v>Continua</v>
      </c>
      <c r="I61" s="85" t="str">
        <f>IF(C61=F61,"Solucion","Continua")</f>
        <v>Continua</v>
      </c>
      <c r="J61" s="85" t="str">
        <f>IF(D61=G61,"Solucion","Continua")</f>
        <v>Continua</v>
      </c>
    </row>
    <row r="62" spans="1:10" x14ac:dyDescent="0.25">
      <c r="A62" s="85" t="s">
        <v>76</v>
      </c>
      <c r="B62" s="85">
        <f>E61</f>
        <v>2.1999999999999478</v>
      </c>
      <c r="C62" s="85">
        <f>F61</f>
        <v>-0.44615384615377462</v>
      </c>
      <c r="D62" s="85">
        <f>G61</f>
        <v>-1.1230769230768372</v>
      </c>
      <c r="E62" s="85">
        <f>-($C$2/$B$2)*C62-($D$2/$B$2)*D62+($F$2/$B$2)</f>
        <v>2.1999999999999749</v>
      </c>
      <c r="F62" s="85">
        <f>-($B$3/$C$3)*B62-($D$3/$C$3)*D62+($F$3/$C$3)</f>
        <v>-0.44615384615380738</v>
      </c>
      <c r="G62" s="85">
        <f>-($B$4/$D$4)*B62-($C$4/$D$4)*C62+($F$4/$D$4)</f>
        <v>-1.1230769230768698</v>
      </c>
      <c r="H62" s="85" t="str">
        <f>IF(B62=E62,"Solucion","Continua")</f>
        <v>Continua</v>
      </c>
      <c r="I62" s="85" t="str">
        <f>IF(C62=F62,"Solucion","Continua")</f>
        <v>Continua</v>
      </c>
      <c r="J62" s="85" t="str">
        <f>IF(D62=G62,"Solucion","Continua")</f>
        <v>Continua</v>
      </c>
    </row>
    <row r="63" spans="1:10" x14ac:dyDescent="0.25">
      <c r="A63" s="85" t="s">
        <v>75</v>
      </c>
      <c r="B63" s="85">
        <f>E62</f>
        <v>2.1999999999999749</v>
      </c>
      <c r="C63" s="85">
        <f>F62</f>
        <v>-0.44615384615380738</v>
      </c>
      <c r="D63" s="85">
        <f>G62</f>
        <v>-1.1230769230768698</v>
      </c>
      <c r="E63" s="85">
        <f>-($C$2/$B$2)*C63-($D$2/$B$2)*D63+($F$2/$B$2)</f>
        <v>2.1999999999999833</v>
      </c>
      <c r="F63" s="85">
        <f>-($B$3/$C$3)*B63-($D$3/$C$3)*D63+($F$3/$C$3)</f>
        <v>-0.44615384615382303</v>
      </c>
      <c r="G63" s="85">
        <f>-($B$4/$D$4)*B63-($C$4/$D$4)*C63+($F$4/$D$4)</f>
        <v>-1.1230769230768953</v>
      </c>
      <c r="H63" s="85" t="str">
        <f>IF(B63=E63,"Solucion","Continua")</f>
        <v>Continua</v>
      </c>
      <c r="I63" s="85" t="str">
        <f>IF(C63=F63,"Solucion","Continua")</f>
        <v>Continua</v>
      </c>
      <c r="J63" s="85" t="str">
        <f>IF(D63=G63,"Solucion","Continua")</f>
        <v>Continua</v>
      </c>
    </row>
    <row r="64" spans="1:10" x14ac:dyDescent="0.25">
      <c r="A64" s="85" t="s">
        <v>74</v>
      </c>
      <c r="B64" s="85">
        <f>E63</f>
        <v>2.1999999999999833</v>
      </c>
      <c r="C64" s="85">
        <f>F63</f>
        <v>-0.44615384615382303</v>
      </c>
      <c r="D64" s="85">
        <f>G63</f>
        <v>-1.1230769230768953</v>
      </c>
      <c r="E64" s="85">
        <f>-($C$2/$B$2)*C64-($D$2/$B$2)*D64+($F$2/$B$2)</f>
        <v>2.1999999999999917</v>
      </c>
      <c r="F64" s="85">
        <f>-($B$3/$C$3)*B64-($D$3/$C$3)*D64+($F$3/$C$3)</f>
        <v>-0.44615384615383369</v>
      </c>
      <c r="G64" s="85">
        <f>-($B$4/$D$4)*B64-($C$4/$D$4)*C64+($F$4/$D$4)</f>
        <v>-1.123076923076906</v>
      </c>
      <c r="H64" s="85" t="str">
        <f>IF(B64=E64,"Solucion","Continua")</f>
        <v>Continua</v>
      </c>
      <c r="I64" s="85" t="str">
        <f>IF(C64=F64,"Solucion","Continua")</f>
        <v>Continua</v>
      </c>
      <c r="J64" s="85" t="str">
        <f>IF(D64=G64,"Solucion","Continua")</f>
        <v>Continua</v>
      </c>
    </row>
    <row r="65" spans="1:10" x14ac:dyDescent="0.25">
      <c r="A65" s="85" t="s">
        <v>73</v>
      </c>
      <c r="B65" s="85">
        <f>E64</f>
        <v>2.1999999999999917</v>
      </c>
      <c r="C65" s="85">
        <f>F64</f>
        <v>-0.44615384615383369</v>
      </c>
      <c r="D65" s="85">
        <f>G64</f>
        <v>-1.123076923076906</v>
      </c>
      <c r="E65" s="85">
        <f>-($C$2/$B$2)*C65-($D$2/$B$2)*D65+($F$2/$B$2)</f>
        <v>2.1999999999999944</v>
      </c>
      <c r="F65" s="85">
        <f>-($B$3/$C$3)*B65-($D$3/$C$3)*D65+($F$3/$C$3)</f>
        <v>-0.4461538461538388</v>
      </c>
      <c r="G65" s="85">
        <f>-($B$4/$D$4)*B65-($C$4/$D$4)*C65+($F$4/$D$4)</f>
        <v>-1.123076923076914</v>
      </c>
      <c r="H65" s="85" t="str">
        <f>IF(B65=E65,"Solucion","Continua")</f>
        <v>Solucion</v>
      </c>
      <c r="I65" s="85" t="str">
        <f>IF(C65=F65,"Solucion","Continua")</f>
        <v>Continua</v>
      </c>
      <c r="J65" s="85" t="str">
        <f>IF(D65=G65,"Solucion","Continua")</f>
        <v>Solucion</v>
      </c>
    </row>
    <row r="66" spans="1:10" x14ac:dyDescent="0.25">
      <c r="A66" s="85" t="s">
        <v>72</v>
      </c>
      <c r="B66" s="85">
        <f>E65</f>
        <v>2.1999999999999944</v>
      </c>
      <c r="C66" s="85">
        <f>F65</f>
        <v>-0.4461538461538388</v>
      </c>
      <c r="D66" s="85">
        <f>G65</f>
        <v>-1.123076923076914</v>
      </c>
      <c r="E66" s="85">
        <f>-($C$2/$B$2)*C66-($D$2/$B$2)*D66+($F$2/$B$2)</f>
        <v>2.1999999999999975</v>
      </c>
      <c r="F66" s="85">
        <f>-($B$3/$C$3)*B66-($D$3/$C$3)*D66+($F$3/$C$3)</f>
        <v>-0.44615384615384213</v>
      </c>
      <c r="G66" s="85">
        <f>-($B$4/$D$4)*B66-($C$4/$D$4)*C66+($F$4/$D$4)</f>
        <v>-1.1230769230769175</v>
      </c>
      <c r="H66" s="85" t="str">
        <f>IF(B66=E66,"Solucion","Continua")</f>
        <v>Continua</v>
      </c>
      <c r="I66" s="85" t="str">
        <f>IF(C66=F66,"Solucion","Continua")</f>
        <v>Continua</v>
      </c>
      <c r="J66" s="85" t="str">
        <f>IF(D66=G66,"Solucion","Continua")</f>
        <v>Continua</v>
      </c>
    </row>
    <row r="67" spans="1:10" x14ac:dyDescent="0.25">
      <c r="A67" s="85" t="s">
        <v>71</v>
      </c>
      <c r="B67" s="85">
        <f>E66</f>
        <v>2.1999999999999975</v>
      </c>
      <c r="C67" s="85">
        <f>F66</f>
        <v>-0.44615384615384213</v>
      </c>
      <c r="D67" s="85">
        <f>G66</f>
        <v>-1.1230769230769175</v>
      </c>
      <c r="E67" s="85">
        <f>-($C$2/$B$2)*C67-($D$2/$B$2)*D67+($F$2/$B$2)</f>
        <v>2.1999999999999984</v>
      </c>
      <c r="F67" s="85">
        <f>-($B$3/$C$3)*B67-($D$3/$C$3)*D67+($F$3/$C$3)</f>
        <v>-0.44615384615384379</v>
      </c>
      <c r="G67" s="85">
        <f>-($B$4/$D$4)*B67-($C$4/$D$4)*C67+($F$4/$D$4)</f>
        <v>-1.1230769230769202</v>
      </c>
      <c r="H67" s="85" t="str">
        <f>IF(B67=E67,"Solucion","Continua")</f>
        <v>Solucion</v>
      </c>
      <c r="I67" s="85" t="str">
        <f>IF(C67=F67,"Solucion","Continua")</f>
        <v>Continua</v>
      </c>
      <c r="J67" s="85" t="str">
        <f>IF(D67=G67,"Solucion","Continua")</f>
        <v>Solucion</v>
      </c>
    </row>
    <row r="68" spans="1:10" x14ac:dyDescent="0.25">
      <c r="A68" s="85" t="s">
        <v>70</v>
      </c>
      <c r="B68" s="85">
        <f>E67</f>
        <v>2.1999999999999984</v>
      </c>
      <c r="C68" s="85">
        <f>F67</f>
        <v>-0.44615384615384379</v>
      </c>
      <c r="D68" s="85">
        <f>G67</f>
        <v>-1.1230769230769202</v>
      </c>
      <c r="E68" s="85">
        <f>-($C$2/$B$2)*C68-($D$2/$B$2)*D68+($F$2/$B$2)</f>
        <v>2.1999999999999993</v>
      </c>
      <c r="F68" s="85">
        <f>-($B$3/$C$3)*B68-($D$3/$C$3)*D68+($F$3/$C$3)</f>
        <v>-0.4461538461538449</v>
      </c>
      <c r="G68" s="85">
        <f>-($B$4/$D$4)*B68-($C$4/$D$4)*C68+($F$4/$D$4)</f>
        <v>-1.1230769230769213</v>
      </c>
      <c r="H68" s="85" t="str">
        <f>IF(B68=E68,"Solucion","Continua")</f>
        <v>Solucion</v>
      </c>
      <c r="I68" s="85" t="str">
        <f>IF(C68=F68,"Solucion","Continua")</f>
        <v>Continua</v>
      </c>
      <c r="J68" s="85" t="str">
        <f>IF(D68=G68,"Solucion","Continua")</f>
        <v>Solucion</v>
      </c>
    </row>
    <row r="69" spans="1:10" x14ac:dyDescent="0.25">
      <c r="A69" s="85" t="s">
        <v>69</v>
      </c>
      <c r="B69" s="85">
        <f>E68</f>
        <v>2.1999999999999993</v>
      </c>
      <c r="C69" s="85">
        <f>F68</f>
        <v>-0.4461538461538449</v>
      </c>
      <c r="D69" s="85">
        <f>G68</f>
        <v>-1.1230769230769213</v>
      </c>
      <c r="E69" s="85">
        <f>-($C$2/$B$2)*C69-($D$2/$B$2)*D69+($F$2/$B$2)</f>
        <v>2.1999999999999993</v>
      </c>
      <c r="F69" s="85">
        <f>-($B$3/$C$3)*B69-($D$3/$C$3)*D69+($F$3/$C$3)</f>
        <v>-0.44615384615384546</v>
      </c>
      <c r="G69" s="85">
        <f>-($B$4/$D$4)*B69-($C$4/$D$4)*C69+($F$4/$D$4)</f>
        <v>-1.1230769230769222</v>
      </c>
      <c r="H69" s="85" t="str">
        <f>IF(B69=E69,"Solucion","Continua")</f>
        <v>Solucion</v>
      </c>
      <c r="I69" s="85" t="str">
        <f>IF(C69=F69,"Solucion","Continua")</f>
        <v>Solucion</v>
      </c>
      <c r="J69" s="85" t="str">
        <f>IF(D69=G69,"Solucion","Continua")</f>
        <v>Solucion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1 P2</vt:lpstr>
      <vt:lpstr>EJERCICIO 2</vt:lpstr>
      <vt:lpstr>EJERCICIO 4</vt:lpstr>
      <vt:lpstr>EJERCICIO 4 P2</vt:lpstr>
      <vt:lpstr>JACOBI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Valdivieso</dc:creator>
  <cp:lastModifiedBy>George Valdivieso</cp:lastModifiedBy>
  <dcterms:created xsi:type="dcterms:W3CDTF">2023-11-28T03:32:37Z</dcterms:created>
  <dcterms:modified xsi:type="dcterms:W3CDTF">2023-11-28T14:59:58Z</dcterms:modified>
</cp:coreProperties>
</file>