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ateus\Desktop\"/>
    </mc:Choice>
  </mc:AlternateContent>
  <xr:revisionPtr revIDLastSave="0" documentId="13_ncr:1_{EC731971-4105-4D23-8136-50AC0BB2EE04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6" l="1"/>
  <c r="G17" i="6"/>
  <c r="C15" i="6"/>
  <c r="D15" i="6"/>
  <c r="D16" i="6" s="1"/>
  <c r="E15" i="6"/>
  <c r="E16" i="6" s="1"/>
  <c r="C14" i="6"/>
  <c r="D14" i="6"/>
  <c r="E14" i="6"/>
  <c r="B14" i="6"/>
  <c r="B15" i="6" s="1"/>
  <c r="B16" i="6" s="1"/>
  <c r="F8" i="6"/>
  <c r="F14" i="6" s="1"/>
  <c r="F15" i="6" s="1"/>
  <c r="F9" i="6"/>
  <c r="F10" i="6"/>
  <c r="F11" i="6"/>
  <c r="F12" i="6"/>
  <c r="F7" i="6"/>
  <c r="F4" i="6"/>
  <c r="D8" i="5" l="1"/>
  <c r="D9" i="5"/>
  <c r="C9" i="5"/>
  <c r="C8" i="5"/>
  <c r="C7" i="5"/>
  <c r="D7" i="5" s="1"/>
  <c r="C6" i="5"/>
  <c r="D6" i="5" s="1"/>
  <c r="C5" i="5"/>
  <c r="D5" i="5" s="1"/>
  <c r="C4" i="5"/>
  <c r="D4" i="5" s="1"/>
  <c r="C3" i="5"/>
  <c r="D3" i="5" s="1"/>
  <c r="C2" i="5"/>
  <c r="D2" i="5" s="1"/>
  <c r="E8" i="4"/>
  <c r="E7" i="4"/>
  <c r="E4" i="4"/>
  <c r="D10" i="4"/>
  <c r="E10" i="4" s="1"/>
  <c r="D9" i="4"/>
  <c r="E9" i="4" s="1"/>
  <c r="D8" i="4"/>
  <c r="D7" i="4"/>
  <c r="D6" i="4"/>
  <c r="E6" i="4" s="1"/>
  <c r="D5" i="4"/>
  <c r="E5" i="4" s="1"/>
  <c r="D4" i="4"/>
  <c r="G6" i="3"/>
  <c r="G7" i="3"/>
  <c r="G8" i="3"/>
  <c r="G9" i="3"/>
  <c r="G10" i="3"/>
  <c r="G11" i="3"/>
  <c r="G12" i="3"/>
  <c r="G5" i="3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5" i="3"/>
  <c r="H5" i="3" s="1"/>
  <c r="F19" i="2"/>
  <c r="B19" i="2"/>
  <c r="E16" i="2"/>
  <c r="E19" i="2" s="1"/>
  <c r="F16" i="2"/>
  <c r="G16" i="2"/>
  <c r="G19" i="2" s="1"/>
  <c r="D16" i="2"/>
  <c r="D19" i="2" s="1"/>
  <c r="C16" i="2"/>
  <c r="C19" i="2" s="1"/>
  <c r="B16" i="2"/>
  <c r="I17" i="1"/>
  <c r="I16" i="1"/>
  <c r="I18" i="1"/>
  <c r="I19" i="1"/>
  <c r="I15" i="1"/>
  <c r="I14" i="1"/>
  <c r="H17" i="1"/>
  <c r="H16" i="1"/>
  <c r="H18" i="1"/>
  <c r="H19" i="1"/>
  <c r="H15" i="1"/>
  <c r="H14" i="1"/>
  <c r="G16" i="1"/>
  <c r="G17" i="1"/>
  <c r="G18" i="1"/>
  <c r="G19" i="1"/>
  <c r="G15" i="1"/>
  <c r="G14" i="1"/>
  <c r="F16" i="1"/>
  <c r="F17" i="1"/>
  <c r="F18" i="1"/>
  <c r="F19" i="1"/>
  <c r="F15" i="1"/>
  <c r="F14" i="1"/>
  <c r="D23" i="1" s="1"/>
  <c r="D21" i="1"/>
  <c r="E21" i="1"/>
  <c r="C21" i="1"/>
  <c r="E11" i="1"/>
  <c r="D11" i="1"/>
  <c r="C11" i="1"/>
  <c r="I7" i="1"/>
  <c r="I8" i="1"/>
  <c r="I9" i="1"/>
  <c r="I6" i="1"/>
  <c r="I5" i="1"/>
  <c r="I4" i="1"/>
  <c r="H7" i="1"/>
  <c r="H8" i="1"/>
  <c r="H9" i="1"/>
  <c r="H6" i="1"/>
  <c r="H5" i="1"/>
  <c r="H4" i="1"/>
  <c r="G8" i="1"/>
  <c r="G9" i="1"/>
  <c r="G7" i="1"/>
  <c r="G6" i="1"/>
  <c r="G5" i="1"/>
  <c r="G4" i="1"/>
  <c r="F9" i="1"/>
  <c r="F8" i="1"/>
  <c r="F7" i="1"/>
  <c r="F6" i="1"/>
  <c r="F5" i="1"/>
  <c r="F4" i="1"/>
  <c r="C23" i="1" s="1"/>
</calcChain>
</file>

<file path=xl/sharedStrings.xml><?xml version="1.0" encoding="utf-8"?>
<sst xmlns="http://schemas.openxmlformats.org/spreadsheetml/2006/main" count="140" uniqueCount="124">
  <si>
    <t>Empresa Nacional S/A</t>
  </si>
  <si>
    <t>Código</t>
  </si>
  <si>
    <t>Produto</t>
  </si>
  <si>
    <t>Jan</t>
  </si>
  <si>
    <t>Fev</t>
  </si>
  <si>
    <t>Mar</t>
  </si>
  <si>
    <t>Total 1° Trim.</t>
  </si>
  <si>
    <t>Máximo</t>
  </si>
  <si>
    <t>Mínimo</t>
  </si>
  <si>
    <t>Média</t>
  </si>
  <si>
    <t xml:space="preserve">Porca </t>
  </si>
  <si>
    <t>Parafuso</t>
  </si>
  <si>
    <t>Arruela</t>
  </si>
  <si>
    <t>Prego</t>
  </si>
  <si>
    <t>Alicate</t>
  </si>
  <si>
    <t>Martelo</t>
  </si>
  <si>
    <t>Porca</t>
  </si>
  <si>
    <t>Totais</t>
  </si>
  <si>
    <t>Total do Semestre</t>
  </si>
  <si>
    <t>Abr</t>
  </si>
  <si>
    <t>Mai</t>
  </si>
  <si>
    <t>Jun</t>
  </si>
  <si>
    <t>Total 2° Trim.</t>
  </si>
  <si>
    <t>CONTAS A PAGAR</t>
  </si>
  <si>
    <t>SALÁRIO</t>
  </si>
  <si>
    <t>JANEIRO</t>
  </si>
  <si>
    <t>FEVEREIRO</t>
  </si>
  <si>
    <t>MARÇO</t>
  </si>
  <si>
    <t>ABRIL</t>
  </si>
  <si>
    <t>MAIO</t>
  </si>
  <si>
    <t>JUNHO</t>
  </si>
  <si>
    <t>CONTAS</t>
  </si>
  <si>
    <t>ÁGUA</t>
  </si>
  <si>
    <t>LUZ</t>
  </si>
  <si>
    <t>ESCOLA</t>
  </si>
  <si>
    <t>IPTU</t>
  </si>
  <si>
    <t>IPVA</t>
  </si>
  <si>
    <t>SHOPPING</t>
  </si>
  <si>
    <t>COMBUSTÍVEL</t>
  </si>
  <si>
    <t>ACADEMIA</t>
  </si>
  <si>
    <t>TOTAL DE CONTAS</t>
  </si>
  <si>
    <t>SALDO</t>
  </si>
  <si>
    <t>Araras Informática - Hardware e Software                                                                                 Rua São Franciso de Assis, 123 - Araras SP</t>
  </si>
  <si>
    <t>N°</t>
  </si>
  <si>
    <t>NOME</t>
  </si>
  <si>
    <t>Salário</t>
  </si>
  <si>
    <t>Salário Bruto</t>
  </si>
  <si>
    <t>INSS</t>
  </si>
  <si>
    <t>Gratificação</t>
  </si>
  <si>
    <t>INSS R$</t>
  </si>
  <si>
    <t>Gratificação R$</t>
  </si>
  <si>
    <t>Salário Líquido</t>
  </si>
  <si>
    <t>Eduardo</t>
  </si>
  <si>
    <t>Maria</t>
  </si>
  <si>
    <t>Helena</t>
  </si>
  <si>
    <t xml:space="preserve">Gabriela </t>
  </si>
  <si>
    <t>Edson</t>
  </si>
  <si>
    <t>Elisangela</t>
  </si>
  <si>
    <t>Regina</t>
  </si>
  <si>
    <t>Paulo</t>
  </si>
  <si>
    <t xml:space="preserve"> </t>
  </si>
  <si>
    <t>Valor do Dólar</t>
  </si>
  <si>
    <t>Papelaria Papel Branco</t>
  </si>
  <si>
    <t>Produtos</t>
  </si>
  <si>
    <t>Qtde</t>
  </si>
  <si>
    <t>Preço Unit.</t>
  </si>
  <si>
    <t>Total R$</t>
  </si>
  <si>
    <t>Total US$</t>
  </si>
  <si>
    <t>Caneta Azul</t>
  </si>
  <si>
    <t>Caneta Vermelha</t>
  </si>
  <si>
    <t>Caderno</t>
  </si>
  <si>
    <t>Régua</t>
  </si>
  <si>
    <t>Lápis</t>
  </si>
  <si>
    <t>Papel Sulfite</t>
  </si>
  <si>
    <t>Tinta Nanquim</t>
  </si>
  <si>
    <t>Nome</t>
  </si>
  <si>
    <t>Aumento</t>
  </si>
  <si>
    <t>Novo Salário</t>
  </si>
  <si>
    <t>João dos Santos</t>
  </si>
  <si>
    <t>Maria da Silva</t>
  </si>
  <si>
    <t>Manoel das Flores</t>
  </si>
  <si>
    <t>Lambarildo Peixe</t>
  </si>
  <si>
    <t>Ana Flávia Silveira</t>
  </si>
  <si>
    <t>Sebastião Souza</t>
  </si>
  <si>
    <t>Silvia Helena Santos</t>
  </si>
  <si>
    <t>Alberto Roberto</t>
  </si>
  <si>
    <t>Até  1000,00</t>
  </si>
  <si>
    <t>mais 1000,00</t>
  </si>
  <si>
    <t>Projeção para o ano</t>
  </si>
  <si>
    <t>Receita Bruta</t>
  </si>
  <si>
    <t>Jan-Mar</t>
  </si>
  <si>
    <t>Abr-Jun</t>
  </si>
  <si>
    <t>Jul-Set</t>
  </si>
  <si>
    <t>Out-Dez</t>
  </si>
  <si>
    <t>Total do Ano</t>
  </si>
  <si>
    <t>Despesa Líquida</t>
  </si>
  <si>
    <t xml:space="preserve">Salários </t>
  </si>
  <si>
    <t>Juros</t>
  </si>
  <si>
    <t>Aluguel</t>
  </si>
  <si>
    <t>Propaganda</t>
  </si>
  <si>
    <t>Suprimentos</t>
  </si>
  <si>
    <t>Diversos</t>
  </si>
  <si>
    <t>Total do Trim.</t>
  </si>
  <si>
    <t>Receita Líquida</t>
  </si>
  <si>
    <t>Situação</t>
  </si>
  <si>
    <t>Valor Acumulado do ano de despesas</t>
  </si>
  <si>
    <t>LOJA DE ELETRODOMÉSTICOS LTDA</t>
  </si>
  <si>
    <t>PLANILHA DE VENDAS BIMESTRAIS POR FILIAL</t>
  </si>
  <si>
    <t>FILIAIS</t>
  </si>
  <si>
    <t>BIM1</t>
  </si>
  <si>
    <t>BIM2</t>
  </si>
  <si>
    <t>BIM3</t>
  </si>
  <si>
    <t>BIM4</t>
  </si>
  <si>
    <t>BIM5</t>
  </si>
  <si>
    <t>BIM6</t>
  </si>
  <si>
    <t>TOT.FILIAIS</t>
  </si>
  <si>
    <t>TUBARÃO</t>
  </si>
  <si>
    <t>CRICIÚMA</t>
  </si>
  <si>
    <t>LAGUNA</t>
  </si>
  <si>
    <t>IMBITUBA</t>
  </si>
  <si>
    <t>PALHOÇA</t>
  </si>
  <si>
    <t>SÃO JOSÉ</t>
  </si>
  <si>
    <t>TOT.BIM</t>
  </si>
  <si>
    <t>TOTAL GERAL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</si>
</sst>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&quot;R$&quot;#,##0.00"/>
    <numFmt numFmtId="166" formatCode="_-[$R$-416]* #,##0.00_-;\-[$R$-416]* #,##0.00_-;_-[$R$-416]* &quot;-&quot;??_-;_-@_-"/>
    <numFmt numFmtId="167" formatCode="_-[$$-409]* #,##0.00_ ;_-[$$-409]* \-#,##0.00\ ;_-[$$-409]* &quot;-&quot;??_ ;_-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2" fillId="0" borderId="22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43" fontId="0" fillId="0" borderId="20" xfId="1" applyFont="1" applyBorder="1"/>
    <xf numFmtId="43" fontId="0" fillId="0" borderId="12" xfId="1" applyFont="1" applyBorder="1"/>
    <xf numFmtId="43" fontId="0" fillId="0" borderId="16" xfId="1" applyFont="1" applyBorder="1"/>
    <xf numFmtId="43" fontId="0" fillId="0" borderId="21" xfId="1" applyFont="1" applyBorder="1"/>
    <xf numFmtId="43" fontId="0" fillId="0" borderId="14" xfId="1" applyFont="1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3" fontId="0" fillId="0" borderId="22" xfId="0" applyNumberFormat="1" applyBorder="1"/>
    <xf numFmtId="43" fontId="0" fillId="0" borderId="23" xfId="0" applyNumberFormat="1" applyBorder="1"/>
    <xf numFmtId="0" fontId="0" fillId="0" borderId="16" xfId="0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Border="1"/>
    <xf numFmtId="164" fontId="0" fillId="0" borderId="23" xfId="2" applyFont="1" applyBorder="1"/>
    <xf numFmtId="164" fontId="0" fillId="0" borderId="24" xfId="2" applyFont="1" applyBorder="1"/>
    <xf numFmtId="165" fontId="0" fillId="0" borderId="23" xfId="2" applyNumberFormat="1" applyFont="1" applyBorder="1"/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164" fontId="0" fillId="0" borderId="26" xfId="2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164" fontId="0" fillId="0" borderId="12" xfId="2" applyFont="1" applyBorder="1" applyAlignment="1">
      <alignment horizontal="center" vertical="center"/>
    </xf>
    <xf numFmtId="164" fontId="0" fillId="0" borderId="16" xfId="2" applyFont="1" applyBorder="1" applyAlignment="1">
      <alignment horizontal="center" vertical="center"/>
    </xf>
    <xf numFmtId="10" fontId="0" fillId="0" borderId="12" xfId="3" applyNumberFormat="1" applyFont="1" applyBorder="1" applyAlignment="1">
      <alignment horizontal="center" vertical="center"/>
    </xf>
    <xf numFmtId="10" fontId="0" fillId="0" borderId="16" xfId="3" applyNumberFormat="1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36" xfId="0" applyBorder="1" applyAlignment="1">
      <alignment horizontal="left"/>
    </xf>
    <xf numFmtId="164" fontId="0" fillId="0" borderId="12" xfId="2" applyFont="1" applyBorder="1" applyAlignment="1">
      <alignment horizontal="center"/>
    </xf>
    <xf numFmtId="164" fontId="0" fillId="0" borderId="16" xfId="2" applyFon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6" fontId="0" fillId="0" borderId="12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37" xfId="0" applyNumberFormat="1" applyBorder="1" applyAlignment="1">
      <alignment horizontal="center"/>
    </xf>
    <xf numFmtId="9" fontId="0" fillId="0" borderId="27" xfId="3" applyFont="1" applyBorder="1"/>
    <xf numFmtId="9" fontId="0" fillId="0" borderId="17" xfId="3" applyFont="1" applyBorder="1"/>
    <xf numFmtId="164" fontId="0" fillId="0" borderId="14" xfId="2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35" xfId="0" applyBorder="1" applyAlignment="1">
      <alignment horizontal="center"/>
    </xf>
    <xf numFmtId="164" fontId="0" fillId="0" borderId="35" xfId="2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43" fontId="0" fillId="0" borderId="16" xfId="1" applyFont="1" applyBorder="1" applyAlignment="1">
      <alignment horizontal="center"/>
    </xf>
    <xf numFmtId="43" fontId="0" fillId="0" borderId="16" xfId="1" applyNumberFormat="1" applyFont="1" applyBorder="1" applyAlignment="1"/>
    <xf numFmtId="43" fontId="0" fillId="0" borderId="17" xfId="1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3" fontId="0" fillId="0" borderId="12" xfId="1" applyFont="1" applyBorder="1" applyAlignment="1">
      <alignment horizontal="center" vertical="center"/>
    </xf>
    <xf numFmtId="43" fontId="0" fillId="0" borderId="14" xfId="1" applyFont="1" applyBorder="1" applyAlignment="1">
      <alignment horizontal="center" vertical="center"/>
    </xf>
    <xf numFmtId="43" fontId="0" fillId="0" borderId="16" xfId="1" applyFont="1" applyBorder="1" applyAlignment="1">
      <alignment horizontal="center" vertical="center"/>
    </xf>
    <xf numFmtId="43" fontId="0" fillId="0" borderId="38" xfId="0" applyNumberFormat="1" applyBorder="1" applyAlignment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43" fontId="0" fillId="0" borderId="39" xfId="1" applyFont="1" applyBorder="1" applyAlignment="1">
      <alignment horizontal="center"/>
    </xf>
    <xf numFmtId="43" fontId="0" fillId="0" borderId="20" xfId="1" applyFont="1" applyBorder="1" applyAlignment="1">
      <alignment horizontal="center"/>
    </xf>
    <xf numFmtId="43" fontId="0" fillId="0" borderId="40" xfId="1" applyFont="1" applyBorder="1" applyAlignment="1">
      <alignment horizontal="center"/>
    </xf>
    <xf numFmtId="43" fontId="0" fillId="0" borderId="12" xfId="1" applyFont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25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43" fontId="0" fillId="0" borderId="28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0" xfId="0" applyFont="1" applyBorder="1" applyAlignment="1">
      <alignment horizontal="left" wrapText="1"/>
    </xf>
    <xf numFmtId="0" fontId="2" fillId="0" borderId="31" xfId="0" applyFont="1" applyBorder="1" applyAlignment="1">
      <alignment horizontal="left" wrapText="1"/>
    </xf>
    <xf numFmtId="165" fontId="0" fillId="0" borderId="28" xfId="0" applyNumberForma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35" xfId="0" applyBorder="1" applyAlignment="1">
      <alignment horizontal="center"/>
    </xf>
    <xf numFmtId="164" fontId="0" fillId="0" borderId="35" xfId="2" applyFont="1" applyBorder="1" applyAlignment="1">
      <alignment horizontal="center"/>
    </xf>
    <xf numFmtId="0" fontId="0" fillId="0" borderId="5" xfId="0" applyBorder="1" applyAlignment="1">
      <alignment horizontal="left" indent="3"/>
    </xf>
    <xf numFmtId="0" fontId="0" fillId="0" borderId="6" xfId="0" applyBorder="1" applyAlignment="1">
      <alignment horizontal="left" indent="3"/>
    </xf>
    <xf numFmtId="0" fontId="0" fillId="0" borderId="7" xfId="0" applyBorder="1" applyAlignment="1">
      <alignment horizontal="left" indent="3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43" fontId="0" fillId="0" borderId="0" xfId="1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43" fontId="0" fillId="0" borderId="44" xfId="1" applyFont="1" applyBorder="1" applyAlignment="1">
      <alignment horizontal="center"/>
    </xf>
    <xf numFmtId="43" fontId="0" fillId="0" borderId="45" xfId="1" applyFont="1" applyBorder="1" applyAlignment="1">
      <alignment horizontal="center"/>
    </xf>
    <xf numFmtId="43" fontId="0" fillId="0" borderId="3" xfId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43" fontId="0" fillId="0" borderId="21" xfId="1" applyFont="1" applyBorder="1" applyAlignment="1">
      <alignment horizontal="center"/>
    </xf>
    <xf numFmtId="43" fontId="0" fillId="0" borderId="14" xfId="1" applyFont="1" applyBorder="1" applyAlignment="1">
      <alignment horizontal="center"/>
    </xf>
    <xf numFmtId="0" fontId="0" fillId="0" borderId="43" xfId="0" applyBorder="1" applyAlignment="1">
      <alignment horizontal="center"/>
    </xf>
    <xf numFmtId="43" fontId="0" fillId="0" borderId="46" xfId="1" applyFont="1" applyBorder="1" applyAlignment="1">
      <alignment horizontal="center"/>
    </xf>
    <xf numFmtId="43" fontId="0" fillId="0" borderId="35" xfId="1" applyFont="1" applyBorder="1" applyAlignment="1">
      <alignment horizontal="center"/>
    </xf>
    <xf numFmtId="43" fontId="0" fillId="0" borderId="47" xfId="1" applyFont="1" applyBorder="1" applyAlignment="1">
      <alignment horizontal="center"/>
    </xf>
    <xf numFmtId="0" fontId="0" fillId="0" borderId="38" xfId="0" applyBorder="1" applyAlignment="1">
      <alignment horizontal="center" vertical="center"/>
    </xf>
    <xf numFmtId="43" fontId="0" fillId="0" borderId="48" xfId="1" applyFont="1" applyBorder="1" applyAlignment="1">
      <alignment horizontal="center" vertical="center"/>
    </xf>
    <xf numFmtId="43" fontId="0" fillId="0" borderId="23" xfId="1" applyFont="1" applyBorder="1" applyAlignment="1">
      <alignment horizontal="center" vertical="center"/>
    </xf>
    <xf numFmtId="43" fontId="0" fillId="0" borderId="28" xfId="1" applyFont="1" applyBorder="1" applyAlignment="1">
      <alignment horizontal="center" vertical="center"/>
    </xf>
    <xf numFmtId="43" fontId="0" fillId="0" borderId="49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3" fontId="0" fillId="0" borderId="38" xfId="1" applyFont="1" applyBorder="1" applyAlignment="1"/>
    <xf numFmtId="0" fontId="9" fillId="4" borderId="16" xfId="6" applyBorder="1" applyAlignment="1">
      <alignment horizontal="center"/>
    </xf>
    <xf numFmtId="0" fontId="7" fillId="2" borderId="16" xfId="4" applyBorder="1" applyAlignment="1">
      <alignment horizontal="center"/>
    </xf>
    <xf numFmtId="43" fontId="8" fillId="3" borderId="14" xfId="5" applyNumberFormat="1" applyBorder="1"/>
    <xf numFmtId="43" fontId="8" fillId="3" borderId="12" xfId="5" applyNumberFormat="1" applyBorder="1"/>
    <xf numFmtId="43" fontId="7" fillId="2" borderId="26" xfId="4" applyNumberFormat="1" applyBorder="1"/>
    <xf numFmtId="43" fontId="7" fillId="2" borderId="27" xfId="4" applyNumberFormat="1" applyBorder="1"/>
    <xf numFmtId="43" fontId="7" fillId="2" borderId="12" xfId="4" applyNumberFormat="1" applyBorder="1"/>
    <xf numFmtId="164" fontId="0" fillId="0" borderId="17" xfId="2" applyFont="1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5" fontId="0" fillId="0" borderId="49" xfId="0" applyNumberForma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</cellXfs>
  <cellStyles count="7">
    <cellStyle name="Bom" xfId="4" builtinId="26"/>
    <cellStyle name="Moeda" xfId="2" builtinId="4"/>
    <cellStyle name="Neutro" xfId="6" builtinId="28"/>
    <cellStyle name="Normal" xfId="0" builtinId="0"/>
    <cellStyle name="Porcentagem" xfId="3" builtinId="5"/>
    <cellStyle name="Ruim" xfId="5" builtinId="27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5253958880139981"/>
          <c:y val="0.15782407407407409"/>
          <c:w val="0.8030159667541557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Planilha7!$H$3</c:f>
              <c:strCache>
                <c:ptCount val="1"/>
                <c:pt idx="0">
                  <c:v>TOT.FILIAIS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Planilha7!$H$4:$H$9</c:f>
              <c:numCache>
                <c:formatCode>_(* #,##0.00_);_(* \(#,##0.00\);_(* "-"??_);_(@_)</c:formatCode>
                <c:ptCount val="6"/>
                <c:pt idx="0">
                  <c:v>60000</c:v>
                </c:pt>
                <c:pt idx="1">
                  <c:v>90000</c:v>
                </c:pt>
                <c:pt idx="2">
                  <c:v>48000</c:v>
                </c:pt>
                <c:pt idx="3">
                  <c:v>30000</c:v>
                </c:pt>
                <c:pt idx="4">
                  <c:v>72000</c:v>
                </c:pt>
                <c:pt idx="5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6-4A5C-B585-01BDCB037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0752"/>
        <c:axId val="876395728"/>
      </c:barChart>
      <c:catAx>
        <c:axId val="87160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6395728"/>
        <c:crosses val="autoZero"/>
        <c:auto val="1"/>
        <c:lblAlgn val="ctr"/>
        <c:lblOffset val="100"/>
        <c:noMultiLvlLbl val="0"/>
      </c:catAx>
      <c:valAx>
        <c:axId val="87639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DE VENDAS DAS FILIAIS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Planilha7!$A$4:$A$9</c:f>
              <c:strCache>
                <c:ptCount val="6"/>
                <c:pt idx="0">
                  <c:v>TUBARÃO</c:v>
                </c:pt>
                <c:pt idx="1">
                  <c:v>CRICIÚMA</c:v>
                </c:pt>
                <c:pt idx="2">
                  <c:v>LAGUNA</c:v>
                </c:pt>
                <c:pt idx="3">
                  <c:v>IMBITUBA</c:v>
                </c:pt>
                <c:pt idx="4">
                  <c:v>PALHOÇA</c:v>
                </c:pt>
                <c:pt idx="5">
                  <c:v>SÃO JOSÉ</c:v>
                </c:pt>
              </c:strCache>
            </c:strRef>
          </c:cat>
          <c:val>
            <c:numRef>
              <c:f>Planilha7!$B$4:$B$9</c:f>
              <c:numCache>
                <c:formatCode>_(* #,##0.00_);_(* \(#,##0.00\);_(* "-"??_);_(@_)</c:formatCode>
                <c:ptCount val="6"/>
                <c:pt idx="0">
                  <c:v>10000</c:v>
                </c:pt>
                <c:pt idx="1">
                  <c:v>15000</c:v>
                </c:pt>
                <c:pt idx="2">
                  <c:v>8000</c:v>
                </c:pt>
                <c:pt idx="3">
                  <c:v>5000</c:v>
                </c:pt>
                <c:pt idx="4">
                  <c:v>12000</c:v>
                </c:pt>
                <c:pt idx="5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A-42B2-B02B-8B2B9A0DE95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33337</xdr:rowOff>
    </xdr:from>
    <xdr:to>
      <xdr:col>6</xdr:col>
      <xdr:colOff>323850</xdr:colOff>
      <xdr:row>25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6F3D9EA-D57A-4CA3-ADCC-8721A0809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333375</xdr:colOff>
      <xdr:row>11</xdr:row>
      <xdr:rowOff>33337</xdr:rowOff>
    </xdr:from>
    <xdr:to>
      <xdr:col>13</xdr:col>
      <xdr:colOff>323850</xdr:colOff>
      <xdr:row>25</xdr:row>
      <xdr:rowOff>109537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21225EA-A7FC-4822-8028-9EE7A7451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zoomScaleNormal="100" workbookViewId="0">
      <selection activeCell="F34" sqref="F34"/>
    </sheetView>
  </sheetViews>
  <sheetFormatPr defaultRowHeight="15" x14ac:dyDescent="0.25"/>
  <cols>
    <col min="1" max="1" width="14.28515625" customWidth="1"/>
    <col min="2" max="2" width="10.5703125" bestFit="1" customWidth="1"/>
    <col min="3" max="4" width="11.5703125" bestFit="1" customWidth="1"/>
    <col min="5" max="5" width="10.5703125" bestFit="1" customWidth="1"/>
    <col min="6" max="6" width="17.28515625" customWidth="1"/>
    <col min="7" max="9" width="10.5703125" bestFit="1" customWidth="1"/>
  </cols>
  <sheetData>
    <row r="1" spans="1:9" ht="15.75" thickBot="1" x14ac:dyDescent="0.3">
      <c r="A1" s="97" t="s">
        <v>0</v>
      </c>
      <c r="B1" s="98"/>
      <c r="C1" s="98"/>
      <c r="D1" s="98"/>
      <c r="E1" s="98"/>
      <c r="F1" s="98"/>
      <c r="G1" s="98"/>
      <c r="H1" s="98"/>
      <c r="I1" s="99"/>
    </row>
    <row r="2" spans="1:9" ht="15.75" thickBot="1" x14ac:dyDescent="0.3">
      <c r="A2" s="1"/>
      <c r="B2" s="2"/>
      <c r="C2" s="2"/>
      <c r="D2" s="2"/>
      <c r="E2" s="2"/>
      <c r="F2" s="2"/>
      <c r="G2" s="2"/>
      <c r="H2" s="2"/>
      <c r="I2" s="3"/>
    </row>
    <row r="3" spans="1:9" ht="15.75" thickBot="1" x14ac:dyDescent="0.3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4" t="s">
        <v>9</v>
      </c>
    </row>
    <row r="4" spans="1:9" x14ac:dyDescent="0.25">
      <c r="A4" s="15">
        <v>1</v>
      </c>
      <c r="B4" s="8" t="s">
        <v>10</v>
      </c>
      <c r="C4" s="18">
        <v>4500</v>
      </c>
      <c r="D4" s="18">
        <v>5040</v>
      </c>
      <c r="E4" s="18">
        <v>5696</v>
      </c>
      <c r="F4" s="18">
        <f t="shared" ref="F4:F9" si="0">SUM(C4:E4)</f>
        <v>15236</v>
      </c>
      <c r="G4" s="18">
        <f>MAX(C4:E4)</f>
        <v>5696</v>
      </c>
      <c r="H4" s="18">
        <f>MIN(C4:E4)</f>
        <v>4500</v>
      </c>
      <c r="I4" s="21">
        <f>AVERAGE(C4:E4)</f>
        <v>5078.666666666667</v>
      </c>
    </row>
    <row r="5" spans="1:9" x14ac:dyDescent="0.25">
      <c r="A5" s="17">
        <v>2</v>
      </c>
      <c r="B5" s="4" t="s">
        <v>11</v>
      </c>
      <c r="C5" s="19">
        <v>6250</v>
      </c>
      <c r="D5" s="19">
        <v>7000</v>
      </c>
      <c r="E5" s="19">
        <v>7910</v>
      </c>
      <c r="F5" s="19">
        <f t="shared" si="0"/>
        <v>21160</v>
      </c>
      <c r="G5" s="19">
        <f>MAX(C5:E5)</f>
        <v>7910</v>
      </c>
      <c r="H5" s="19">
        <f>MIN(C5:E5)</f>
        <v>6250</v>
      </c>
      <c r="I5" s="22">
        <f>AVERAGE(C5:E5)</f>
        <v>7053.333333333333</v>
      </c>
    </row>
    <row r="6" spans="1:9" x14ac:dyDescent="0.25">
      <c r="A6" s="17">
        <v>3</v>
      </c>
      <c r="B6" s="4" t="s">
        <v>12</v>
      </c>
      <c r="C6" s="19">
        <v>3300</v>
      </c>
      <c r="D6" s="19">
        <v>3696</v>
      </c>
      <c r="E6" s="19">
        <v>4176</v>
      </c>
      <c r="F6" s="19">
        <f t="shared" si="0"/>
        <v>11172</v>
      </c>
      <c r="G6" s="19">
        <f>MAX(C6:E6)</f>
        <v>4176</v>
      </c>
      <c r="H6" s="19">
        <f>MIN(C6:E6)</f>
        <v>3300</v>
      </c>
      <c r="I6" s="22">
        <f>AVERAGE(C6:E6)</f>
        <v>3724</v>
      </c>
    </row>
    <row r="7" spans="1:9" x14ac:dyDescent="0.25">
      <c r="A7" s="17">
        <v>4</v>
      </c>
      <c r="B7" s="4" t="s">
        <v>13</v>
      </c>
      <c r="C7" s="19">
        <v>8000</v>
      </c>
      <c r="D7" s="19">
        <v>8690</v>
      </c>
      <c r="E7" s="19">
        <v>10125</v>
      </c>
      <c r="F7" s="19">
        <f t="shared" si="0"/>
        <v>26815</v>
      </c>
      <c r="G7" s="19">
        <f>MAX(C7:E7)</f>
        <v>10125</v>
      </c>
      <c r="H7" s="19">
        <f t="shared" ref="H7:H9" si="1">MIN(C7:E7)</f>
        <v>8000</v>
      </c>
      <c r="I7" s="22">
        <f t="shared" ref="I7:I9" si="2">AVERAGE(C7:E7)</f>
        <v>8938.3333333333339</v>
      </c>
    </row>
    <row r="8" spans="1:9" x14ac:dyDescent="0.25">
      <c r="A8" s="17">
        <v>5</v>
      </c>
      <c r="B8" s="4" t="s">
        <v>14</v>
      </c>
      <c r="C8" s="19">
        <v>4557</v>
      </c>
      <c r="D8" s="19">
        <v>5104</v>
      </c>
      <c r="E8" s="19">
        <v>5676</v>
      </c>
      <c r="F8" s="19">
        <f t="shared" si="0"/>
        <v>15337</v>
      </c>
      <c r="G8" s="19">
        <f t="shared" ref="G8:G9" si="3">MAX(C8:E8)</f>
        <v>5676</v>
      </c>
      <c r="H8" s="19">
        <f t="shared" si="1"/>
        <v>4557</v>
      </c>
      <c r="I8" s="22">
        <f t="shared" si="2"/>
        <v>5112.333333333333</v>
      </c>
    </row>
    <row r="9" spans="1:9" ht="15.75" thickBot="1" x14ac:dyDescent="0.3">
      <c r="A9" s="17">
        <v>6</v>
      </c>
      <c r="B9" s="7" t="s">
        <v>15</v>
      </c>
      <c r="C9" s="20">
        <v>3260</v>
      </c>
      <c r="D9" s="20">
        <v>3640</v>
      </c>
      <c r="E9" s="20">
        <v>4113</v>
      </c>
      <c r="F9" s="20">
        <f t="shared" si="0"/>
        <v>11013</v>
      </c>
      <c r="G9" s="19">
        <f t="shared" si="3"/>
        <v>4113</v>
      </c>
      <c r="H9" s="19">
        <f t="shared" si="1"/>
        <v>3260</v>
      </c>
      <c r="I9" s="22">
        <f t="shared" si="2"/>
        <v>3671</v>
      </c>
    </row>
    <row r="10" spans="1:9" ht="15.75" thickBot="1" x14ac:dyDescent="0.3">
      <c r="A10" s="1"/>
      <c r="B10" s="2"/>
      <c r="C10" s="2"/>
      <c r="D10" s="2"/>
      <c r="E10" s="2"/>
      <c r="F10" s="2"/>
      <c r="G10" s="2"/>
      <c r="H10" s="2"/>
      <c r="I10" s="3"/>
    </row>
    <row r="11" spans="1:9" ht="15.75" thickBot="1" x14ac:dyDescent="0.3">
      <c r="A11" s="33" t="s">
        <v>17</v>
      </c>
      <c r="B11" s="34"/>
      <c r="C11" s="35">
        <f>SUM(C4:C9)</f>
        <v>29867</v>
      </c>
      <c r="D11" s="35">
        <f>SUM(D4:D9)</f>
        <v>33170</v>
      </c>
      <c r="E11" s="35">
        <f>SUM(E4:E9)</f>
        <v>37696</v>
      </c>
      <c r="F11" s="9"/>
      <c r="G11" s="9"/>
      <c r="H11" s="9"/>
      <c r="I11" s="10"/>
    </row>
    <row r="12" spans="1:9" ht="15.75" thickBot="1" x14ac:dyDescent="0.3">
      <c r="A12" s="1"/>
      <c r="B12" s="2"/>
      <c r="C12" s="2"/>
      <c r="D12" s="2"/>
      <c r="E12" s="2"/>
      <c r="F12" s="2"/>
      <c r="G12" s="2"/>
      <c r="H12" s="2"/>
      <c r="I12" s="3"/>
    </row>
    <row r="13" spans="1:9" x14ac:dyDescent="0.25">
      <c r="A13" s="27" t="s">
        <v>1</v>
      </c>
      <c r="B13" s="28" t="s">
        <v>2</v>
      </c>
      <c r="C13" s="28" t="s">
        <v>19</v>
      </c>
      <c r="D13" s="28" t="s">
        <v>20</v>
      </c>
      <c r="E13" s="28" t="s">
        <v>21</v>
      </c>
      <c r="F13" s="28" t="s">
        <v>22</v>
      </c>
      <c r="G13" s="28" t="s">
        <v>7</v>
      </c>
      <c r="H13" s="28" t="s">
        <v>8</v>
      </c>
      <c r="I13" s="29" t="s">
        <v>9</v>
      </c>
    </row>
    <row r="14" spans="1:9" x14ac:dyDescent="0.25">
      <c r="A14" s="17">
        <v>1</v>
      </c>
      <c r="B14" s="4" t="s">
        <v>16</v>
      </c>
      <c r="C14" s="19">
        <v>6265</v>
      </c>
      <c r="D14" s="19">
        <v>6954</v>
      </c>
      <c r="E14" s="19">
        <v>7858</v>
      </c>
      <c r="F14" s="19">
        <f>SUM(C14:E14)</f>
        <v>21077</v>
      </c>
      <c r="G14" s="19">
        <f>MAX(C14:E14)</f>
        <v>7858</v>
      </c>
      <c r="H14" s="19">
        <f>MIN(C14:E14)</f>
        <v>6265</v>
      </c>
      <c r="I14" s="22">
        <f>AVERAGE(C14:E14)</f>
        <v>7025.666666666667</v>
      </c>
    </row>
    <row r="15" spans="1:9" x14ac:dyDescent="0.25">
      <c r="A15" s="17">
        <v>2</v>
      </c>
      <c r="B15" s="4" t="s">
        <v>11</v>
      </c>
      <c r="C15" s="19">
        <v>8701</v>
      </c>
      <c r="D15" s="19">
        <v>9658</v>
      </c>
      <c r="E15" s="19">
        <v>10197</v>
      </c>
      <c r="F15" s="19">
        <f>SUM(C15:E15)</f>
        <v>28556</v>
      </c>
      <c r="G15" s="19">
        <f>MAX(C15:E15)</f>
        <v>10197</v>
      </c>
      <c r="H15" s="19">
        <f>MIN(C15:E15)</f>
        <v>8701</v>
      </c>
      <c r="I15" s="22">
        <f>AVERAGE(C15:E15)</f>
        <v>9518.6666666666661</v>
      </c>
    </row>
    <row r="16" spans="1:9" x14ac:dyDescent="0.25">
      <c r="A16" s="17">
        <v>3</v>
      </c>
      <c r="B16" s="4" t="s">
        <v>12</v>
      </c>
      <c r="C16" s="19">
        <v>4569</v>
      </c>
      <c r="D16" s="19">
        <v>5099</v>
      </c>
      <c r="E16" s="19">
        <v>5769</v>
      </c>
      <c r="F16" s="19">
        <f t="shared" ref="F16:F19" si="4">SUM(C16:E16)</f>
        <v>15437</v>
      </c>
      <c r="G16" s="19">
        <f t="shared" ref="G16:G19" si="5">MAX(C16:E16)</f>
        <v>5769</v>
      </c>
      <c r="H16" s="19">
        <f t="shared" ref="H16:H19" si="6">MIN(C16:E16)</f>
        <v>4569</v>
      </c>
      <c r="I16" s="22">
        <f t="shared" ref="I16:I19" si="7">AVERAGE(C16:E16)</f>
        <v>5145.666666666667</v>
      </c>
    </row>
    <row r="17" spans="1:9" x14ac:dyDescent="0.25">
      <c r="A17" s="17">
        <v>4</v>
      </c>
      <c r="B17" s="4" t="s">
        <v>13</v>
      </c>
      <c r="C17" s="19">
        <v>12341</v>
      </c>
      <c r="D17" s="19">
        <v>12365</v>
      </c>
      <c r="E17" s="19">
        <v>13969</v>
      </c>
      <c r="F17" s="19">
        <f t="shared" si="4"/>
        <v>38675</v>
      </c>
      <c r="G17" s="19">
        <f t="shared" si="5"/>
        <v>13969</v>
      </c>
      <c r="H17" s="19">
        <f t="shared" si="6"/>
        <v>12341</v>
      </c>
      <c r="I17" s="22">
        <f>AVERAGE(C17:E17)</f>
        <v>12891.666666666666</v>
      </c>
    </row>
    <row r="18" spans="1:9" x14ac:dyDescent="0.25">
      <c r="A18" s="17">
        <v>5</v>
      </c>
      <c r="B18" s="4" t="s">
        <v>14</v>
      </c>
      <c r="C18" s="19">
        <v>6344</v>
      </c>
      <c r="D18" s="19">
        <v>7042</v>
      </c>
      <c r="E18" s="19">
        <v>7957</v>
      </c>
      <c r="F18" s="19">
        <f t="shared" si="4"/>
        <v>21343</v>
      </c>
      <c r="G18" s="19">
        <f t="shared" si="5"/>
        <v>7957</v>
      </c>
      <c r="H18" s="19">
        <f t="shared" si="6"/>
        <v>6344</v>
      </c>
      <c r="I18" s="22">
        <f t="shared" si="7"/>
        <v>7114.333333333333</v>
      </c>
    </row>
    <row r="19" spans="1:9" ht="15.75" thickBot="1" x14ac:dyDescent="0.3">
      <c r="A19" s="17">
        <v>6</v>
      </c>
      <c r="B19" s="7" t="s">
        <v>15</v>
      </c>
      <c r="C19" s="20">
        <v>4525</v>
      </c>
      <c r="D19" s="20">
        <v>5022</v>
      </c>
      <c r="E19" s="20">
        <v>5671</v>
      </c>
      <c r="F19" s="19">
        <f t="shared" si="4"/>
        <v>15218</v>
      </c>
      <c r="G19" s="19">
        <f t="shared" si="5"/>
        <v>5671</v>
      </c>
      <c r="H19" s="19">
        <f t="shared" si="6"/>
        <v>4525</v>
      </c>
      <c r="I19" s="22">
        <f t="shared" si="7"/>
        <v>5072.666666666667</v>
      </c>
    </row>
    <row r="20" spans="1:9" ht="15.75" thickBot="1" x14ac:dyDescent="0.3">
      <c r="A20" s="1"/>
      <c r="B20" s="2"/>
      <c r="C20" s="2"/>
      <c r="D20" s="2"/>
      <c r="E20" s="2"/>
      <c r="F20" s="2"/>
      <c r="G20" s="2"/>
      <c r="H20" s="2"/>
      <c r="I20" s="3"/>
    </row>
    <row r="21" spans="1:9" ht="15.75" thickBot="1" x14ac:dyDescent="0.3">
      <c r="A21" s="32" t="s">
        <v>17</v>
      </c>
      <c r="B21" s="9"/>
      <c r="C21" s="35">
        <f>SUM(C14:C19)</f>
        <v>42745</v>
      </c>
      <c r="D21" s="35">
        <f t="shared" ref="D21:E21" si="8">SUM(D14:D19)</f>
        <v>46140</v>
      </c>
      <c r="E21" s="35">
        <f t="shared" si="8"/>
        <v>51421</v>
      </c>
      <c r="F21" s="9"/>
      <c r="G21" s="9"/>
      <c r="H21" s="9"/>
      <c r="I21" s="10"/>
    </row>
    <row r="22" spans="1:9" ht="15.75" thickBot="1" x14ac:dyDescent="0.3">
      <c r="A22" s="1"/>
      <c r="B22" s="2"/>
      <c r="C22" s="2"/>
      <c r="D22" s="2"/>
      <c r="E22" s="2"/>
      <c r="F22" s="2"/>
      <c r="G22" s="2"/>
      <c r="H22" s="2"/>
      <c r="I22" s="3"/>
    </row>
    <row r="23" spans="1:9" x14ac:dyDescent="0.25">
      <c r="A23" s="100" t="s">
        <v>18</v>
      </c>
      <c r="B23" s="102"/>
      <c r="C23" s="104">
        <f>SUM(F4:F9)</f>
        <v>100733</v>
      </c>
      <c r="D23" s="104">
        <f>SUM(F14:F19)</f>
        <v>140306</v>
      </c>
      <c r="E23" s="95"/>
      <c r="F23" s="95"/>
      <c r="G23" s="95"/>
      <c r="H23" s="95"/>
      <c r="I23" s="171"/>
    </row>
    <row r="24" spans="1:9" ht="15.75" thickBot="1" x14ac:dyDescent="0.3">
      <c r="A24" s="101"/>
      <c r="B24" s="103"/>
      <c r="C24" s="96"/>
      <c r="D24" s="96"/>
      <c r="E24" s="96"/>
      <c r="F24" s="96"/>
      <c r="G24" s="96"/>
      <c r="H24" s="96"/>
      <c r="I24" s="17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41"/>
      <c r="B52" s="41"/>
      <c r="C52" s="41"/>
      <c r="D52" s="41"/>
      <c r="E52" s="41"/>
      <c r="F52" s="41"/>
      <c r="G52" s="41"/>
    </row>
    <row r="53" spans="1:7" x14ac:dyDescent="0.25">
      <c r="A53" s="41"/>
      <c r="B53" s="42"/>
      <c r="C53" s="42"/>
      <c r="D53" s="42"/>
      <c r="E53" s="42"/>
      <c r="F53" s="42"/>
      <c r="G53" s="4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43"/>
      <c r="C55" s="43"/>
      <c r="D55" s="43"/>
      <c r="E55" s="43"/>
      <c r="F55" s="43"/>
      <c r="G55" s="43"/>
    </row>
    <row r="56" spans="1:7" x14ac:dyDescent="0.25">
      <c r="A56" s="2"/>
      <c r="B56" s="42"/>
      <c r="C56" s="42"/>
      <c r="D56" s="42"/>
      <c r="E56" s="42"/>
      <c r="F56" s="42"/>
      <c r="G56" s="42"/>
    </row>
    <row r="57" spans="1:7" x14ac:dyDescent="0.25">
      <c r="A57" s="2"/>
      <c r="B57" s="42"/>
      <c r="C57" s="42"/>
      <c r="D57" s="42"/>
      <c r="E57" s="42"/>
      <c r="F57" s="42"/>
      <c r="G57" s="42"/>
    </row>
    <row r="58" spans="1:7" x14ac:dyDescent="0.25">
      <c r="A58" s="2"/>
      <c r="B58" s="42"/>
      <c r="C58" s="42"/>
      <c r="D58" s="42"/>
      <c r="E58" s="42"/>
      <c r="F58" s="42"/>
      <c r="G58" s="42"/>
    </row>
    <row r="59" spans="1:7" x14ac:dyDescent="0.25">
      <c r="A59" s="2"/>
      <c r="B59" s="42"/>
      <c r="C59" s="42"/>
      <c r="D59" s="42"/>
      <c r="E59" s="42"/>
      <c r="F59" s="42"/>
      <c r="G59" s="42"/>
    </row>
    <row r="60" spans="1:7" x14ac:dyDescent="0.25">
      <c r="A60" s="2"/>
      <c r="B60" s="42"/>
      <c r="C60" s="42"/>
      <c r="D60" s="42"/>
      <c r="E60" s="42"/>
      <c r="F60" s="42"/>
      <c r="G60" s="42"/>
    </row>
    <row r="61" spans="1:7" x14ac:dyDescent="0.25">
      <c r="A61" s="2"/>
      <c r="B61" s="42"/>
      <c r="C61" s="42"/>
      <c r="D61" s="42"/>
      <c r="E61" s="42"/>
      <c r="F61" s="42"/>
      <c r="G61" s="42"/>
    </row>
    <row r="62" spans="1:7" x14ac:dyDescent="0.25">
      <c r="A62" s="2"/>
      <c r="B62" s="42"/>
      <c r="C62" s="42"/>
      <c r="D62" s="42"/>
      <c r="E62" s="42"/>
      <c r="F62" s="42"/>
      <c r="G62" s="42"/>
    </row>
    <row r="63" spans="1:7" x14ac:dyDescent="0.25">
      <c r="A63" s="2"/>
      <c r="B63" s="42"/>
      <c r="C63" s="42"/>
      <c r="D63" s="42"/>
      <c r="E63" s="42"/>
      <c r="F63" s="42"/>
      <c r="G63" s="42"/>
    </row>
  </sheetData>
  <mergeCells count="10">
    <mergeCell ref="H23:H24"/>
    <mergeCell ref="I23:I24"/>
    <mergeCell ref="A1:I1"/>
    <mergeCell ref="A23:A24"/>
    <mergeCell ref="B23:B24"/>
    <mergeCell ref="C23:C24"/>
    <mergeCell ref="D23:D24"/>
    <mergeCell ref="E23:E24"/>
    <mergeCell ref="F23:F24"/>
    <mergeCell ref="G23:G2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H29" sqref="H29"/>
    </sheetView>
  </sheetViews>
  <sheetFormatPr defaultRowHeight="15" x14ac:dyDescent="0.25"/>
  <cols>
    <col min="1" max="1" width="14.42578125" customWidth="1"/>
    <col min="2" max="2" width="10.140625" bestFit="1" customWidth="1"/>
    <col min="3" max="3" width="10.5703125" customWidth="1"/>
    <col min="5" max="5" width="9.42578125" bestFit="1" customWidth="1"/>
  </cols>
  <sheetData>
    <row r="1" spans="1:7" ht="15.75" thickBot="1" x14ac:dyDescent="0.3">
      <c r="A1" s="105" t="s">
        <v>23</v>
      </c>
      <c r="B1" s="106"/>
      <c r="C1" s="106"/>
      <c r="D1" s="106"/>
      <c r="E1" s="106"/>
      <c r="F1" s="106"/>
      <c r="G1" s="107"/>
    </row>
    <row r="2" spans="1:7" ht="15.75" thickBot="1" x14ac:dyDescent="0.3"/>
    <row r="3" spans="1:7" x14ac:dyDescent="0.25">
      <c r="A3" s="24"/>
      <c r="B3" s="25" t="s">
        <v>25</v>
      </c>
      <c r="C3" s="25" t="s">
        <v>26</v>
      </c>
      <c r="D3" s="25" t="s">
        <v>27</v>
      </c>
      <c r="E3" s="25" t="s">
        <v>28</v>
      </c>
      <c r="F3" s="25" t="s">
        <v>29</v>
      </c>
      <c r="G3" s="26" t="s">
        <v>30</v>
      </c>
    </row>
    <row r="4" spans="1:7" ht="15.75" thickBot="1" x14ac:dyDescent="0.3">
      <c r="A4" s="31" t="s">
        <v>24</v>
      </c>
      <c r="B4" s="37">
        <v>500</v>
      </c>
      <c r="C4" s="37">
        <v>750</v>
      </c>
      <c r="D4" s="37">
        <v>800</v>
      </c>
      <c r="E4" s="37">
        <v>700</v>
      </c>
      <c r="F4" s="37">
        <v>654</v>
      </c>
      <c r="G4" s="38">
        <v>700</v>
      </c>
    </row>
    <row r="5" spans="1:7" ht="15.75" thickBot="1" x14ac:dyDescent="0.3"/>
    <row r="6" spans="1:7" x14ac:dyDescent="0.25">
      <c r="A6" s="111" t="s">
        <v>31</v>
      </c>
      <c r="B6" s="112"/>
      <c r="C6" s="112"/>
      <c r="D6" s="112"/>
      <c r="E6" s="112"/>
      <c r="F6" s="112"/>
      <c r="G6" s="113"/>
    </row>
    <row r="7" spans="1:7" x14ac:dyDescent="0.25">
      <c r="A7" s="16" t="s">
        <v>32</v>
      </c>
      <c r="B7" s="39">
        <v>10</v>
      </c>
      <c r="C7" s="39">
        <v>51</v>
      </c>
      <c r="D7" s="39">
        <v>15</v>
      </c>
      <c r="E7" s="39">
        <v>12</v>
      </c>
      <c r="F7" s="39">
        <v>12</v>
      </c>
      <c r="G7" s="40">
        <v>11</v>
      </c>
    </row>
    <row r="8" spans="1:7" x14ac:dyDescent="0.25">
      <c r="A8" s="16" t="s">
        <v>33</v>
      </c>
      <c r="B8" s="39">
        <v>50</v>
      </c>
      <c r="C8" s="39">
        <v>60</v>
      </c>
      <c r="D8" s="39">
        <v>54</v>
      </c>
      <c r="E8" s="39">
        <v>55</v>
      </c>
      <c r="F8" s="39">
        <v>54</v>
      </c>
      <c r="G8" s="40">
        <v>56</v>
      </c>
    </row>
    <row r="9" spans="1:7" x14ac:dyDescent="0.25">
      <c r="A9" s="16" t="s">
        <v>34</v>
      </c>
      <c r="B9" s="39">
        <v>300</v>
      </c>
      <c r="C9" s="39">
        <v>250</v>
      </c>
      <c r="D9" s="39">
        <v>300</v>
      </c>
      <c r="E9" s="39">
        <v>300</v>
      </c>
      <c r="F9" s="39">
        <v>200</v>
      </c>
      <c r="G9" s="40">
        <v>200</v>
      </c>
    </row>
    <row r="10" spans="1:7" x14ac:dyDescent="0.25">
      <c r="A10" s="16" t="s">
        <v>35</v>
      </c>
      <c r="B10" s="39">
        <v>40</v>
      </c>
      <c r="C10" s="39">
        <v>40</v>
      </c>
      <c r="D10" s="39">
        <v>40</v>
      </c>
      <c r="E10" s="39">
        <v>10</v>
      </c>
      <c r="F10" s="39">
        <v>40</v>
      </c>
      <c r="G10" s="40">
        <v>40</v>
      </c>
    </row>
    <row r="11" spans="1:7" x14ac:dyDescent="0.25">
      <c r="A11" s="16" t="s">
        <v>36</v>
      </c>
      <c r="B11" s="39">
        <v>10</v>
      </c>
      <c r="C11" s="39">
        <v>15</v>
      </c>
      <c r="D11" s="39">
        <v>14</v>
      </c>
      <c r="E11" s="39">
        <v>15</v>
      </c>
      <c r="F11" s="39">
        <v>20</v>
      </c>
      <c r="G11" s="40">
        <v>31</v>
      </c>
    </row>
    <row r="12" spans="1:7" x14ac:dyDescent="0.25">
      <c r="A12" s="16" t="s">
        <v>37</v>
      </c>
      <c r="B12" s="39">
        <v>120</v>
      </c>
      <c r="C12" s="39">
        <v>150</v>
      </c>
      <c r="D12" s="39">
        <v>130</v>
      </c>
      <c r="E12" s="39">
        <v>200</v>
      </c>
      <c r="F12" s="39">
        <v>150</v>
      </c>
      <c r="G12" s="40">
        <v>190</v>
      </c>
    </row>
    <row r="13" spans="1:7" x14ac:dyDescent="0.25">
      <c r="A13" s="16" t="s">
        <v>38</v>
      </c>
      <c r="B13" s="39">
        <v>50</v>
      </c>
      <c r="C13" s="39">
        <v>60</v>
      </c>
      <c r="D13" s="39">
        <v>65</v>
      </c>
      <c r="E13" s="39">
        <v>70</v>
      </c>
      <c r="F13" s="39">
        <v>65</v>
      </c>
      <c r="G13" s="40">
        <v>85</v>
      </c>
    </row>
    <row r="14" spans="1:7" ht="15.75" thickBot="1" x14ac:dyDescent="0.3">
      <c r="A14" s="30" t="s">
        <v>39</v>
      </c>
      <c r="B14" s="37">
        <v>145</v>
      </c>
      <c r="C14" s="37">
        <v>145</v>
      </c>
      <c r="D14" s="37">
        <v>145</v>
      </c>
      <c r="E14" s="37">
        <v>145</v>
      </c>
      <c r="F14" s="37">
        <v>100</v>
      </c>
      <c r="G14" s="38">
        <v>145</v>
      </c>
    </row>
    <row r="15" spans="1:7" ht="15.75" thickBot="1" x14ac:dyDescent="0.3"/>
    <row r="16" spans="1:7" x14ac:dyDescent="0.25">
      <c r="A16" s="108" t="s">
        <v>40</v>
      </c>
      <c r="B16" s="110">
        <f>SUM(B7:B14)</f>
        <v>725</v>
      </c>
      <c r="C16" s="110">
        <f>SUM(C7:C14)</f>
        <v>771</v>
      </c>
      <c r="D16" s="110">
        <f>SUM(D7:D14)</f>
        <v>763</v>
      </c>
      <c r="E16" s="110">
        <f t="shared" ref="E16:G16" si="0">SUM(E7:E14)</f>
        <v>807</v>
      </c>
      <c r="F16" s="110">
        <f t="shared" si="0"/>
        <v>641</v>
      </c>
      <c r="G16" s="169">
        <f t="shared" si="0"/>
        <v>758</v>
      </c>
    </row>
    <row r="17" spans="1:7" ht="15.75" thickBot="1" x14ac:dyDescent="0.3">
      <c r="A17" s="109"/>
      <c r="B17" s="103"/>
      <c r="C17" s="103"/>
      <c r="D17" s="103"/>
      <c r="E17" s="103"/>
      <c r="F17" s="103"/>
      <c r="G17" s="170"/>
    </row>
    <row r="18" spans="1:7" ht="15.75" thickBot="1" x14ac:dyDescent="0.3"/>
    <row r="19" spans="1:7" ht="15.75" thickBot="1" x14ac:dyDescent="0.3">
      <c r="A19" s="11" t="s">
        <v>41</v>
      </c>
      <c r="B19" s="44">
        <f t="shared" ref="B19:G19" si="1">(B4-B16)</f>
        <v>-225</v>
      </c>
      <c r="C19" s="44">
        <f t="shared" si="1"/>
        <v>-21</v>
      </c>
      <c r="D19" s="44">
        <f t="shared" si="1"/>
        <v>37</v>
      </c>
      <c r="E19" s="46">
        <f t="shared" si="1"/>
        <v>-107</v>
      </c>
      <c r="F19" s="44">
        <f t="shared" si="1"/>
        <v>13</v>
      </c>
      <c r="G19" s="45">
        <f t="shared" si="1"/>
        <v>-58</v>
      </c>
    </row>
  </sheetData>
  <mergeCells count="9">
    <mergeCell ref="A1:G1"/>
    <mergeCell ref="A16:A17"/>
    <mergeCell ref="B16:B17"/>
    <mergeCell ref="C16:C17"/>
    <mergeCell ref="D16:D17"/>
    <mergeCell ref="E16:E17"/>
    <mergeCell ref="F16:F17"/>
    <mergeCell ref="G16:G17"/>
    <mergeCell ref="A6:G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opLeftCell="B1" workbookViewId="0">
      <selection activeCell="F30" sqref="F30"/>
    </sheetView>
  </sheetViews>
  <sheetFormatPr defaultRowHeight="15" x14ac:dyDescent="0.25"/>
  <cols>
    <col min="1" max="1" width="3.7109375" customWidth="1"/>
    <col min="2" max="2" width="12.42578125" customWidth="1"/>
    <col min="3" max="3" width="12.7109375" customWidth="1"/>
    <col min="4" max="4" width="10.7109375" customWidth="1"/>
    <col min="5" max="5" width="12" customWidth="1"/>
    <col min="6" max="6" width="11" customWidth="1"/>
    <col min="7" max="7" width="15.140625" customWidth="1"/>
    <col min="8" max="8" width="14.5703125" customWidth="1"/>
  </cols>
  <sheetData>
    <row r="1" spans="1:8" x14ac:dyDescent="0.25">
      <c r="A1" s="114" t="s">
        <v>42</v>
      </c>
      <c r="B1" s="115"/>
      <c r="C1" s="115"/>
      <c r="D1" s="115"/>
      <c r="E1" s="115"/>
      <c r="F1" s="115"/>
      <c r="G1" s="115"/>
      <c r="H1" s="116"/>
    </row>
    <row r="2" spans="1:8" ht="15.75" thickBot="1" x14ac:dyDescent="0.3">
      <c r="A2" s="117"/>
      <c r="B2" s="118"/>
      <c r="C2" s="118"/>
      <c r="D2" s="118"/>
      <c r="E2" s="118"/>
      <c r="F2" s="118"/>
      <c r="G2" s="118"/>
      <c r="H2" s="119"/>
    </row>
    <row r="3" spans="1:8" ht="15.75" thickBot="1" x14ac:dyDescent="0.3"/>
    <row r="4" spans="1:8" x14ac:dyDescent="0.25">
      <c r="A4" s="71" t="s">
        <v>43</v>
      </c>
      <c r="B4" s="166" t="s">
        <v>44</v>
      </c>
      <c r="C4" s="47" t="s">
        <v>46</v>
      </c>
      <c r="D4" s="47" t="s">
        <v>47</v>
      </c>
      <c r="E4" s="47" t="s">
        <v>48</v>
      </c>
      <c r="F4" s="49" t="s">
        <v>49</v>
      </c>
      <c r="G4" s="49" t="s">
        <v>50</v>
      </c>
      <c r="H4" s="48" t="s">
        <v>51</v>
      </c>
    </row>
    <row r="5" spans="1:8" x14ac:dyDescent="0.25">
      <c r="A5" s="165">
        <v>1</v>
      </c>
      <c r="B5" s="5" t="s">
        <v>52</v>
      </c>
      <c r="C5" s="51">
        <v>853</v>
      </c>
      <c r="D5" s="53">
        <v>0.1</v>
      </c>
      <c r="E5" s="53">
        <v>0.09</v>
      </c>
      <c r="F5" s="55">
        <f>C5*D5</f>
        <v>85.300000000000011</v>
      </c>
      <c r="G5" s="55">
        <f>C5*E5</f>
        <v>76.77</v>
      </c>
      <c r="H5" s="56">
        <f>C5+E5-F5</f>
        <v>767.79</v>
      </c>
    </row>
    <row r="6" spans="1:8" x14ac:dyDescent="0.25">
      <c r="A6" s="165">
        <v>2</v>
      </c>
      <c r="B6" s="5" t="s">
        <v>53</v>
      </c>
      <c r="C6" s="51">
        <v>951</v>
      </c>
      <c r="D6" s="53">
        <v>9.9900000000000003E-2</v>
      </c>
      <c r="E6" s="53">
        <v>0.08</v>
      </c>
      <c r="F6" s="55">
        <f t="shared" ref="F6:F12" si="0">C6*D6</f>
        <v>95.004900000000006</v>
      </c>
      <c r="G6" s="55">
        <f t="shared" ref="G6:G12" si="1">C6*E6</f>
        <v>76.08</v>
      </c>
      <c r="H6" s="56">
        <f t="shared" ref="H6:H12" si="2">C6+E6-F6</f>
        <v>856.07510000000002</v>
      </c>
    </row>
    <row r="7" spans="1:8" x14ac:dyDescent="0.25">
      <c r="A7" s="165">
        <v>3</v>
      </c>
      <c r="B7" s="5" t="s">
        <v>54</v>
      </c>
      <c r="C7" s="51">
        <v>456</v>
      </c>
      <c r="D7" s="53">
        <v>8.6400000000000005E-2</v>
      </c>
      <c r="E7" s="53">
        <v>0.06</v>
      </c>
      <c r="F7" s="55">
        <f t="shared" si="0"/>
        <v>39.398400000000002</v>
      </c>
      <c r="G7" s="55">
        <f t="shared" si="1"/>
        <v>27.36</v>
      </c>
      <c r="H7" s="56">
        <f t="shared" si="2"/>
        <v>416.66160000000002</v>
      </c>
    </row>
    <row r="8" spans="1:8" x14ac:dyDescent="0.25">
      <c r="A8" s="165">
        <v>4</v>
      </c>
      <c r="B8" s="5" t="s">
        <v>55</v>
      </c>
      <c r="C8" s="51">
        <v>500</v>
      </c>
      <c r="D8" s="53">
        <v>8.5000000000000006E-2</v>
      </c>
      <c r="E8" s="53">
        <v>0.06</v>
      </c>
      <c r="F8" s="55">
        <f t="shared" si="0"/>
        <v>42.5</v>
      </c>
      <c r="G8" s="55">
        <f t="shared" si="1"/>
        <v>30</v>
      </c>
      <c r="H8" s="56">
        <f t="shared" si="2"/>
        <v>457.56</v>
      </c>
    </row>
    <row r="9" spans="1:8" x14ac:dyDescent="0.25">
      <c r="A9" s="165">
        <v>5</v>
      </c>
      <c r="B9" s="5" t="s">
        <v>56</v>
      </c>
      <c r="C9" s="51">
        <v>850</v>
      </c>
      <c r="D9" s="53">
        <v>8.9899999999999994E-2</v>
      </c>
      <c r="E9" s="53">
        <v>7.0000000000000007E-2</v>
      </c>
      <c r="F9" s="55">
        <f t="shared" si="0"/>
        <v>76.414999999999992</v>
      </c>
      <c r="G9" s="55">
        <f t="shared" si="1"/>
        <v>59.500000000000007</v>
      </c>
      <c r="H9" s="56">
        <f t="shared" si="2"/>
        <v>773.65500000000009</v>
      </c>
    </row>
    <row r="10" spans="1:8" x14ac:dyDescent="0.25">
      <c r="A10" s="165">
        <v>6</v>
      </c>
      <c r="B10" s="5" t="s">
        <v>57</v>
      </c>
      <c r="C10" s="51">
        <v>459</v>
      </c>
      <c r="D10" s="53">
        <v>6.25E-2</v>
      </c>
      <c r="E10" s="53">
        <v>0.05</v>
      </c>
      <c r="F10" s="55">
        <f t="shared" si="0"/>
        <v>28.6875</v>
      </c>
      <c r="G10" s="55">
        <f t="shared" si="1"/>
        <v>22.950000000000003</v>
      </c>
      <c r="H10" s="56">
        <f t="shared" si="2"/>
        <v>430.36250000000001</v>
      </c>
    </row>
    <row r="11" spans="1:8" x14ac:dyDescent="0.25">
      <c r="A11" s="165">
        <v>7</v>
      </c>
      <c r="B11" s="5" t="s">
        <v>58</v>
      </c>
      <c r="C11" s="51">
        <v>478</v>
      </c>
      <c r="D11" s="53">
        <v>7.1199999999999999E-2</v>
      </c>
      <c r="E11" s="53">
        <v>0.05</v>
      </c>
      <c r="F11" s="55">
        <f t="shared" si="0"/>
        <v>34.0336</v>
      </c>
      <c r="G11" s="55">
        <f t="shared" si="1"/>
        <v>23.900000000000002</v>
      </c>
      <c r="H11" s="56">
        <f t="shared" si="2"/>
        <v>444.01640000000003</v>
      </c>
    </row>
    <row r="12" spans="1:8" ht="15.75" thickBot="1" x14ac:dyDescent="0.3">
      <c r="A12" s="165">
        <v>8</v>
      </c>
      <c r="B12" s="6" t="s">
        <v>59</v>
      </c>
      <c r="C12" s="52">
        <v>658</v>
      </c>
      <c r="D12" s="54">
        <v>5.9900000000000002E-2</v>
      </c>
      <c r="E12" s="54">
        <v>0.04</v>
      </c>
      <c r="F12" s="167">
        <f t="shared" si="0"/>
        <v>39.414200000000001</v>
      </c>
      <c r="G12" s="167">
        <f t="shared" si="1"/>
        <v>26.32</v>
      </c>
      <c r="H12" s="168">
        <f t="shared" si="2"/>
        <v>618.62579999999991</v>
      </c>
    </row>
    <row r="13" spans="1:8" x14ac:dyDescent="0.25">
      <c r="D13" t="s">
        <v>60</v>
      </c>
    </row>
  </sheetData>
  <mergeCells count="1">
    <mergeCell ref="A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9" sqref="D19:D21"/>
    </sheetView>
  </sheetViews>
  <sheetFormatPr defaultRowHeight="15" x14ac:dyDescent="0.25"/>
  <cols>
    <col min="1" max="1" width="16.85546875" customWidth="1"/>
    <col min="2" max="2" width="11.5703125" customWidth="1"/>
    <col min="3" max="3" width="10.140625" customWidth="1"/>
    <col min="4" max="4" width="12" customWidth="1"/>
    <col min="5" max="5" width="12.140625" customWidth="1"/>
  </cols>
  <sheetData>
    <row r="1" spans="1:5" ht="15.75" thickBot="1" x14ac:dyDescent="0.3">
      <c r="A1" s="120" t="s">
        <v>61</v>
      </c>
      <c r="B1" s="120"/>
      <c r="C1" s="121">
        <v>2.94</v>
      </c>
      <c r="D1" s="121"/>
    </row>
    <row r="2" spans="1:5" ht="15.75" thickBot="1" x14ac:dyDescent="0.3">
      <c r="A2" s="122" t="s">
        <v>62</v>
      </c>
      <c r="B2" s="123"/>
      <c r="C2" s="123"/>
      <c r="D2" s="123"/>
      <c r="E2" s="124"/>
    </row>
    <row r="3" spans="1:5" x14ac:dyDescent="0.25">
      <c r="A3" s="24" t="s">
        <v>63</v>
      </c>
      <c r="B3" s="25" t="s">
        <v>64</v>
      </c>
      <c r="C3" s="25" t="s">
        <v>65</v>
      </c>
      <c r="D3" s="25" t="s">
        <v>66</v>
      </c>
      <c r="E3" s="26" t="s">
        <v>67</v>
      </c>
    </row>
    <row r="4" spans="1:5" x14ac:dyDescent="0.25">
      <c r="A4" s="57" t="s">
        <v>68</v>
      </c>
      <c r="B4" s="50">
        <v>500</v>
      </c>
      <c r="C4" s="60">
        <v>0.15</v>
      </c>
      <c r="D4" s="60">
        <f t="shared" ref="D4:D10" si="0">B4*C4</f>
        <v>75</v>
      </c>
      <c r="E4" s="62">
        <f>D4/C1</f>
        <v>25.510204081632654</v>
      </c>
    </row>
    <row r="5" spans="1:5" x14ac:dyDescent="0.25">
      <c r="A5" s="57" t="s">
        <v>69</v>
      </c>
      <c r="B5" s="50">
        <v>750</v>
      </c>
      <c r="C5" s="60">
        <v>0.15</v>
      </c>
      <c r="D5" s="60">
        <f t="shared" si="0"/>
        <v>112.5</v>
      </c>
      <c r="E5" s="62">
        <f>D5/C1</f>
        <v>38.265306122448983</v>
      </c>
    </row>
    <row r="6" spans="1:5" x14ac:dyDescent="0.25">
      <c r="A6" s="57" t="s">
        <v>70</v>
      </c>
      <c r="B6" s="50">
        <v>250</v>
      </c>
      <c r="C6" s="60">
        <v>10</v>
      </c>
      <c r="D6" s="60">
        <f t="shared" si="0"/>
        <v>2500</v>
      </c>
      <c r="E6" s="62">
        <f>D6/C1</f>
        <v>850.34013605442181</v>
      </c>
    </row>
    <row r="7" spans="1:5" x14ac:dyDescent="0.25">
      <c r="A7" s="57" t="s">
        <v>71</v>
      </c>
      <c r="B7" s="50">
        <v>310</v>
      </c>
      <c r="C7" s="60">
        <v>0.5</v>
      </c>
      <c r="D7" s="60">
        <f t="shared" si="0"/>
        <v>155</v>
      </c>
      <c r="E7" s="62">
        <f>D7/C1</f>
        <v>52.721088435374149</v>
      </c>
    </row>
    <row r="8" spans="1:5" x14ac:dyDescent="0.25">
      <c r="A8" s="57" t="s">
        <v>72</v>
      </c>
      <c r="B8" s="50">
        <v>500</v>
      </c>
      <c r="C8" s="60">
        <v>0.1</v>
      </c>
      <c r="D8" s="60">
        <f t="shared" si="0"/>
        <v>50</v>
      </c>
      <c r="E8" s="62">
        <f>D8/C1</f>
        <v>17.006802721088437</v>
      </c>
    </row>
    <row r="9" spans="1:5" x14ac:dyDescent="0.25">
      <c r="A9" s="59" t="s">
        <v>73</v>
      </c>
      <c r="B9" s="72">
        <v>1500</v>
      </c>
      <c r="C9" s="73">
        <v>2.5</v>
      </c>
      <c r="D9" s="73">
        <f t="shared" si="0"/>
        <v>3750</v>
      </c>
      <c r="E9" s="62">
        <f>D9/C1</f>
        <v>1275.5102040816328</v>
      </c>
    </row>
    <row r="10" spans="1:5" ht="15.75" thickBot="1" x14ac:dyDescent="0.3">
      <c r="A10" s="58" t="s">
        <v>74</v>
      </c>
      <c r="B10" s="36">
        <v>190</v>
      </c>
      <c r="C10" s="61">
        <v>6</v>
      </c>
      <c r="D10" s="61">
        <f t="shared" si="0"/>
        <v>1140</v>
      </c>
      <c r="E10" s="164">
        <f>D10/C1</f>
        <v>387.75510204081633</v>
      </c>
    </row>
    <row r="11" spans="1:5" x14ac:dyDescent="0.25">
      <c r="A11" s="2"/>
      <c r="B11" s="2"/>
      <c r="C11" s="2"/>
      <c r="D11" s="2"/>
      <c r="E11" s="2"/>
    </row>
  </sheetData>
  <mergeCells count="3">
    <mergeCell ref="A1:B1"/>
    <mergeCell ref="C1:D1"/>
    <mergeCell ref="A2:E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D29" sqref="D29"/>
    </sheetView>
  </sheetViews>
  <sheetFormatPr defaultRowHeight="15" x14ac:dyDescent="0.25"/>
  <cols>
    <col min="1" max="1" width="19" customWidth="1"/>
    <col min="2" max="2" width="11.7109375" customWidth="1"/>
    <col min="3" max="3" width="14.85546875" customWidth="1"/>
    <col min="4" max="4" width="14.7109375" customWidth="1"/>
    <col min="5" max="5" width="5.5703125" customWidth="1"/>
    <col min="6" max="6" width="12.42578125" customWidth="1"/>
    <col min="7" max="7" width="9.28515625" customWidth="1"/>
  </cols>
  <sheetData>
    <row r="1" spans="1:7" x14ac:dyDescent="0.25">
      <c r="A1" s="24" t="s">
        <v>75</v>
      </c>
      <c r="B1" s="63" t="s">
        <v>45</v>
      </c>
      <c r="C1" s="63" t="s">
        <v>76</v>
      </c>
      <c r="D1" s="64" t="s">
        <v>77</v>
      </c>
    </row>
    <row r="2" spans="1:7" ht="15.75" thickBot="1" x14ac:dyDescent="0.3">
      <c r="A2" s="5" t="s">
        <v>78</v>
      </c>
      <c r="B2" s="65">
        <v>900</v>
      </c>
      <c r="C2" s="60">
        <f>IF(B2&gt;=1000,B2*G4,B2*G3)</f>
        <v>360</v>
      </c>
      <c r="D2" s="70">
        <f>B2+C2</f>
        <v>1260</v>
      </c>
    </row>
    <row r="3" spans="1:7" x14ac:dyDescent="0.25">
      <c r="A3" s="5" t="s">
        <v>79</v>
      </c>
      <c r="B3" s="65">
        <v>1200</v>
      </c>
      <c r="C3" s="60">
        <f>IF(B3&gt;=1000,B3*G4,B3*G3)</f>
        <v>360</v>
      </c>
      <c r="D3" s="70">
        <f t="shared" ref="D3:D9" si="0">B3+C3</f>
        <v>1560</v>
      </c>
      <c r="F3" s="23" t="s">
        <v>86</v>
      </c>
      <c r="G3" s="68">
        <v>0.4</v>
      </c>
    </row>
    <row r="4" spans="1:7" ht="15.75" thickBot="1" x14ac:dyDescent="0.3">
      <c r="A4" s="5" t="s">
        <v>80</v>
      </c>
      <c r="B4" s="65">
        <v>1500</v>
      </c>
      <c r="C4" s="60">
        <f>IF(B4&gt;=1000,B4*G4,B4*G3)</f>
        <v>450</v>
      </c>
      <c r="D4" s="70">
        <f t="shared" si="0"/>
        <v>1950</v>
      </c>
      <c r="F4" s="6" t="s">
        <v>87</v>
      </c>
      <c r="G4" s="69">
        <v>0.3</v>
      </c>
    </row>
    <row r="5" spans="1:7" x14ac:dyDescent="0.25">
      <c r="A5" s="5" t="s">
        <v>81</v>
      </c>
      <c r="B5" s="65">
        <v>2000</v>
      </c>
      <c r="C5" s="60">
        <f>IF(B5&gt;=1000,B5*G4,B5*G3)</f>
        <v>600</v>
      </c>
      <c r="D5" s="70">
        <f t="shared" si="0"/>
        <v>2600</v>
      </c>
    </row>
    <row r="6" spans="1:7" x14ac:dyDescent="0.25">
      <c r="A6" s="5" t="s">
        <v>83</v>
      </c>
      <c r="B6" s="65">
        <v>1400</v>
      </c>
      <c r="C6" s="60">
        <f>IF(B6&gt;=1000,B6*G4,B6*G3)</f>
        <v>420</v>
      </c>
      <c r="D6" s="70">
        <f t="shared" si="0"/>
        <v>1820</v>
      </c>
    </row>
    <row r="7" spans="1:7" x14ac:dyDescent="0.25">
      <c r="A7" s="5" t="s">
        <v>82</v>
      </c>
      <c r="B7" s="66">
        <v>990</v>
      </c>
      <c r="C7" s="60">
        <f>IF(B7&gt;=1000,B7*G4,B7*G3)</f>
        <v>396</v>
      </c>
      <c r="D7" s="70">
        <f t="shared" si="0"/>
        <v>1386</v>
      </c>
    </row>
    <row r="8" spans="1:7" x14ac:dyDescent="0.25">
      <c r="A8" s="5" t="s">
        <v>84</v>
      </c>
      <c r="B8" s="66">
        <v>854</v>
      </c>
      <c r="C8" s="60">
        <f>IF(B8&gt;=1000,B8*G4,B8*G3)</f>
        <v>341.6</v>
      </c>
      <c r="D8" s="70">
        <f t="shared" si="0"/>
        <v>1195.5999999999999</v>
      </c>
    </row>
    <row r="9" spans="1:7" ht="15.75" thickBot="1" x14ac:dyDescent="0.3">
      <c r="A9" s="6" t="s">
        <v>85</v>
      </c>
      <c r="B9" s="67">
        <v>1100</v>
      </c>
      <c r="C9" s="61">
        <f>IF(B9&gt;=1000,B9*G4,B9*G3)</f>
        <v>330</v>
      </c>
      <c r="D9" s="163">
        <f t="shared" si="0"/>
        <v>1430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2.140625" customWidth="1"/>
    <col min="3" max="3" width="12.5703125" customWidth="1"/>
    <col min="4" max="4" width="13.5703125" customWidth="1"/>
    <col min="5" max="5" width="13" customWidth="1"/>
    <col min="6" max="6" width="12.140625" customWidth="1"/>
    <col min="7" max="7" width="13.140625" customWidth="1"/>
  </cols>
  <sheetData>
    <row r="1" spans="1:6" ht="15.75" thickBot="1" x14ac:dyDescent="0.3">
      <c r="A1" s="125" t="s">
        <v>88</v>
      </c>
      <c r="B1" s="126"/>
      <c r="C1" s="126"/>
      <c r="D1" s="126"/>
      <c r="E1" s="126"/>
      <c r="F1" s="127"/>
    </row>
    <row r="2" spans="1:6" ht="15.75" thickBot="1" x14ac:dyDescent="0.3"/>
    <row r="3" spans="1:6" x14ac:dyDescent="0.25">
      <c r="A3" s="24" t="s">
        <v>89</v>
      </c>
      <c r="B3" s="25" t="s">
        <v>90</v>
      </c>
      <c r="C3" s="25" t="s">
        <v>91</v>
      </c>
      <c r="D3" s="25" t="s">
        <v>92</v>
      </c>
      <c r="E3" s="25" t="s">
        <v>93</v>
      </c>
      <c r="F3" s="26" t="s">
        <v>94</v>
      </c>
    </row>
    <row r="4" spans="1:6" ht="15.75" thickBot="1" x14ac:dyDescent="0.3">
      <c r="A4" s="74"/>
      <c r="B4" s="77">
        <v>140000</v>
      </c>
      <c r="C4" s="76">
        <v>165000</v>
      </c>
      <c r="D4" s="76">
        <v>208000</v>
      </c>
      <c r="E4" s="76">
        <v>208000</v>
      </c>
      <c r="F4" s="78">
        <f>SUM(B4:E4)</f>
        <v>721000</v>
      </c>
    </row>
    <row r="5" spans="1:6" ht="15.75" thickBot="1" x14ac:dyDescent="0.3"/>
    <row r="6" spans="1:6" x14ac:dyDescent="0.25">
      <c r="A6" s="79" t="s">
        <v>95</v>
      </c>
      <c r="B6" s="63" t="s">
        <v>90</v>
      </c>
      <c r="C6" s="63" t="s">
        <v>91</v>
      </c>
      <c r="D6" s="63" t="s">
        <v>92</v>
      </c>
      <c r="E6" s="63" t="s">
        <v>93</v>
      </c>
      <c r="F6" s="64" t="s">
        <v>94</v>
      </c>
    </row>
    <row r="7" spans="1:6" x14ac:dyDescent="0.25">
      <c r="A7" s="80" t="s">
        <v>96</v>
      </c>
      <c r="B7" s="82">
        <v>20000</v>
      </c>
      <c r="C7" s="82">
        <v>26000</v>
      </c>
      <c r="D7" s="82">
        <v>33800</v>
      </c>
      <c r="E7" s="82">
        <v>43940</v>
      </c>
      <c r="F7" s="83">
        <f>SUM(B7:E7)</f>
        <v>123740</v>
      </c>
    </row>
    <row r="8" spans="1:6" x14ac:dyDescent="0.25">
      <c r="A8" s="80" t="s">
        <v>97</v>
      </c>
      <c r="B8" s="82">
        <v>20000</v>
      </c>
      <c r="C8" s="82">
        <v>15600</v>
      </c>
      <c r="D8" s="82">
        <v>20280</v>
      </c>
      <c r="E8" s="82">
        <v>26364</v>
      </c>
      <c r="F8" s="83">
        <f t="shared" ref="F8:F12" si="0">SUM(B8:E8)</f>
        <v>82244</v>
      </c>
    </row>
    <row r="9" spans="1:6" x14ac:dyDescent="0.25">
      <c r="A9" s="80" t="s">
        <v>98</v>
      </c>
      <c r="B9" s="82">
        <v>12000</v>
      </c>
      <c r="C9" s="82">
        <v>20930</v>
      </c>
      <c r="D9" s="82">
        <v>27209</v>
      </c>
      <c r="E9" s="82">
        <v>35371.699999999997</v>
      </c>
      <c r="F9" s="83">
        <f t="shared" si="0"/>
        <v>95510.7</v>
      </c>
    </row>
    <row r="10" spans="1:6" x14ac:dyDescent="0.25">
      <c r="A10" s="80" t="s">
        <v>99</v>
      </c>
      <c r="B10" s="82">
        <v>16100</v>
      </c>
      <c r="C10" s="82">
        <v>28870</v>
      </c>
      <c r="D10" s="82">
        <v>33631</v>
      </c>
      <c r="E10" s="82">
        <v>43720.3</v>
      </c>
      <c r="F10" s="83">
        <f t="shared" si="0"/>
        <v>122321.3</v>
      </c>
    </row>
    <row r="11" spans="1:6" x14ac:dyDescent="0.25">
      <c r="A11" s="80" t="s">
        <v>100</v>
      </c>
      <c r="B11" s="82">
        <v>19900</v>
      </c>
      <c r="C11" s="82">
        <v>39000</v>
      </c>
      <c r="D11" s="82">
        <v>50700</v>
      </c>
      <c r="E11" s="82">
        <v>65910</v>
      </c>
      <c r="F11" s="83">
        <f t="shared" si="0"/>
        <v>175510</v>
      </c>
    </row>
    <row r="12" spans="1:6" ht="15.75" thickBot="1" x14ac:dyDescent="0.3">
      <c r="A12" s="81" t="s">
        <v>101</v>
      </c>
      <c r="B12" s="84">
        <v>25000</v>
      </c>
      <c r="C12" s="84">
        <v>32500</v>
      </c>
      <c r="D12" s="84">
        <v>42250</v>
      </c>
      <c r="E12" s="84">
        <v>54925</v>
      </c>
      <c r="F12" s="83">
        <f t="shared" si="0"/>
        <v>154675</v>
      </c>
    </row>
    <row r="13" spans="1:6" ht="15.75" thickBot="1" x14ac:dyDescent="0.3"/>
    <row r="14" spans="1:6" x14ac:dyDescent="0.25">
      <c r="A14" s="23" t="s">
        <v>102</v>
      </c>
      <c r="B14" s="160">
        <f>SUM(B7:B12)</f>
        <v>113000</v>
      </c>
      <c r="C14" s="160">
        <f t="shared" ref="C14:F14" si="1">SUM(C7:C12)</f>
        <v>162900</v>
      </c>
      <c r="D14" s="160">
        <f t="shared" si="1"/>
        <v>207870</v>
      </c>
      <c r="E14" s="160">
        <f t="shared" si="1"/>
        <v>270231</v>
      </c>
      <c r="F14" s="161">
        <f t="shared" si="1"/>
        <v>754001</v>
      </c>
    </row>
    <row r="15" spans="1:6" x14ac:dyDescent="0.25">
      <c r="A15" s="5" t="s">
        <v>103</v>
      </c>
      <c r="B15" s="162">
        <f>B4-B14</f>
        <v>27000</v>
      </c>
      <c r="C15" s="162">
        <f t="shared" ref="C15:F15" si="2">C4-C14</f>
        <v>2100</v>
      </c>
      <c r="D15" s="162">
        <f t="shared" si="2"/>
        <v>130</v>
      </c>
      <c r="E15" s="159">
        <f t="shared" si="2"/>
        <v>-62231</v>
      </c>
      <c r="F15" s="158">
        <f t="shared" si="2"/>
        <v>-33001</v>
      </c>
    </row>
    <row r="16" spans="1:6" ht="15.75" thickBot="1" x14ac:dyDescent="0.3">
      <c r="A16" s="6" t="s">
        <v>104</v>
      </c>
      <c r="B16" s="157" t="str">
        <f>IF(B15&lt;5000,"Lucro Médio","Lucro Total")</f>
        <v>Lucro Total</v>
      </c>
      <c r="C16" s="156" t="str">
        <f>IF(C15&lt;=5000,"Lucro Médio","Lucro Total")</f>
        <v>Lucro Médio</v>
      </c>
      <c r="D16" s="156" t="str">
        <f>IF(D15&lt;=5000,"Lucro Médio","Lucro Total")</f>
        <v>Lucro Médio</v>
      </c>
      <c r="E16" s="156" t="str">
        <f>IF(E15&lt;=5000,"Lucro Médio","Lucro Total")</f>
        <v>Lucro Médio</v>
      </c>
      <c r="F16" s="75"/>
    </row>
    <row r="17" spans="3:7" ht="15.75" thickBot="1" x14ac:dyDescent="0.3">
      <c r="C17" s="128" t="s">
        <v>105</v>
      </c>
      <c r="D17" s="129"/>
      <c r="E17" s="129"/>
      <c r="F17" s="130"/>
      <c r="G17" s="85">
        <f>SUM(F7:F12)</f>
        <v>754001</v>
      </c>
    </row>
  </sheetData>
  <mergeCells count="2">
    <mergeCell ref="A1:F1"/>
    <mergeCell ref="C17:F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tabSelected="1" workbookViewId="0">
      <selection activeCell="A4" sqref="A4:B9"/>
    </sheetView>
  </sheetViews>
  <sheetFormatPr defaultRowHeight="15" x14ac:dyDescent="0.25"/>
  <cols>
    <col min="1" max="1" width="9.7109375" customWidth="1"/>
    <col min="2" max="3" width="10.5703125" bestFit="1" customWidth="1"/>
    <col min="4" max="4" width="11.7109375" customWidth="1"/>
    <col min="5" max="5" width="10.85546875" customWidth="1"/>
    <col min="6" max="6" width="10.28515625" customWidth="1"/>
    <col min="7" max="7" width="11.5703125" customWidth="1"/>
    <col min="8" max="8" width="11.42578125" customWidth="1"/>
  </cols>
  <sheetData>
    <row r="1" spans="1:8" ht="29.25" customHeight="1" thickBot="1" x14ac:dyDescent="0.55000000000000004">
      <c r="A1" s="131" t="s">
        <v>106</v>
      </c>
      <c r="B1" s="106"/>
      <c r="C1" s="106"/>
      <c r="D1" s="106"/>
      <c r="E1" s="106"/>
      <c r="F1" s="106"/>
      <c r="G1" s="106"/>
      <c r="H1" s="107"/>
    </row>
    <row r="2" spans="1:8" ht="22.5" customHeight="1" thickBot="1" x14ac:dyDescent="0.4">
      <c r="A2" s="132" t="s">
        <v>107</v>
      </c>
      <c r="B2" s="133"/>
      <c r="C2" s="133"/>
      <c r="D2" s="133"/>
      <c r="E2" s="133"/>
      <c r="F2" s="133"/>
      <c r="G2" s="133"/>
      <c r="H2" s="134"/>
    </row>
    <row r="3" spans="1:8" ht="15.75" thickBot="1" x14ac:dyDescent="0.3">
      <c r="A3" s="88" t="s">
        <v>108</v>
      </c>
      <c r="B3" s="89" t="s">
        <v>109</v>
      </c>
      <c r="C3" s="90" t="s">
        <v>110</v>
      </c>
      <c r="D3" s="90" t="s">
        <v>111</v>
      </c>
      <c r="E3" s="90" t="s">
        <v>112</v>
      </c>
      <c r="F3" s="90" t="s">
        <v>113</v>
      </c>
      <c r="G3" s="140" t="s">
        <v>114</v>
      </c>
      <c r="H3" s="136" t="s">
        <v>115</v>
      </c>
    </row>
    <row r="4" spans="1:8" x14ac:dyDescent="0.25">
      <c r="A4" s="86" t="s">
        <v>116</v>
      </c>
      <c r="B4" s="91">
        <v>10000</v>
      </c>
      <c r="C4" s="92">
        <v>10000</v>
      </c>
      <c r="D4" s="92">
        <v>10000</v>
      </c>
      <c r="E4" s="92">
        <v>10000</v>
      </c>
      <c r="F4" s="92">
        <v>10000</v>
      </c>
      <c r="G4" s="141">
        <v>10000</v>
      </c>
      <c r="H4" s="137">
        <v>60000</v>
      </c>
    </row>
    <row r="5" spans="1:8" x14ac:dyDescent="0.25">
      <c r="A5" s="87" t="s">
        <v>117</v>
      </c>
      <c r="B5" s="93">
        <v>15000</v>
      </c>
      <c r="C5" s="94">
        <v>15000</v>
      </c>
      <c r="D5" s="94">
        <v>15000</v>
      </c>
      <c r="E5" s="94">
        <v>15000</v>
      </c>
      <c r="F5" s="94">
        <v>15000</v>
      </c>
      <c r="G5" s="142">
        <v>15000</v>
      </c>
      <c r="H5" s="137">
        <v>90000</v>
      </c>
    </row>
    <row r="6" spans="1:8" x14ac:dyDescent="0.25">
      <c r="A6" s="87" t="s">
        <v>118</v>
      </c>
      <c r="B6" s="93">
        <v>8000</v>
      </c>
      <c r="C6" s="94">
        <v>8000</v>
      </c>
      <c r="D6" s="94">
        <v>8000</v>
      </c>
      <c r="E6" s="94">
        <v>8000</v>
      </c>
      <c r="F6" s="94">
        <v>8000</v>
      </c>
      <c r="G6" s="142">
        <v>8000</v>
      </c>
      <c r="H6" s="137">
        <v>48000</v>
      </c>
    </row>
    <row r="7" spans="1:8" x14ac:dyDescent="0.25">
      <c r="A7" s="87" t="s">
        <v>119</v>
      </c>
      <c r="B7" s="93">
        <v>5000</v>
      </c>
      <c r="C7" s="94">
        <v>5000</v>
      </c>
      <c r="D7" s="94">
        <v>5000</v>
      </c>
      <c r="E7" s="94">
        <v>5000</v>
      </c>
      <c r="F7" s="94">
        <v>5000</v>
      </c>
      <c r="G7" s="142">
        <v>5000</v>
      </c>
      <c r="H7" s="137">
        <v>30000</v>
      </c>
    </row>
    <row r="8" spans="1:8" ht="15.75" thickBot="1" x14ac:dyDescent="0.3">
      <c r="A8" s="87" t="s">
        <v>120</v>
      </c>
      <c r="B8" s="93">
        <v>12000</v>
      </c>
      <c r="C8" s="94">
        <v>12000</v>
      </c>
      <c r="D8" s="94">
        <v>12000</v>
      </c>
      <c r="E8" s="94">
        <v>12000</v>
      </c>
      <c r="F8" s="94">
        <v>12000</v>
      </c>
      <c r="G8" s="142">
        <v>12000</v>
      </c>
      <c r="H8" s="138">
        <v>72000</v>
      </c>
    </row>
    <row r="9" spans="1:8" ht="15" customHeight="1" thickBot="1" x14ac:dyDescent="0.3">
      <c r="A9" s="143" t="s">
        <v>121</v>
      </c>
      <c r="B9" s="144">
        <v>15000</v>
      </c>
      <c r="C9" s="145">
        <v>15000</v>
      </c>
      <c r="D9" s="145">
        <v>15000</v>
      </c>
      <c r="E9" s="145">
        <v>15000</v>
      </c>
      <c r="F9" s="145">
        <v>15000</v>
      </c>
      <c r="G9" s="146">
        <v>15000</v>
      </c>
      <c r="H9" s="139">
        <v>90000</v>
      </c>
    </row>
    <row r="10" spans="1:8" ht="26.25" customHeight="1" thickBot="1" x14ac:dyDescent="0.3">
      <c r="A10" s="147" t="s">
        <v>122</v>
      </c>
      <c r="B10" s="148">
        <v>65000</v>
      </c>
      <c r="C10" s="149">
        <v>65000</v>
      </c>
      <c r="D10" s="149">
        <v>65000</v>
      </c>
      <c r="E10" s="150">
        <v>65000</v>
      </c>
      <c r="F10" s="150">
        <v>65000</v>
      </c>
      <c r="G10" s="151">
        <v>65000</v>
      </c>
      <c r="H10" s="135"/>
    </row>
    <row r="11" spans="1:8" ht="15.75" thickBot="1" x14ac:dyDescent="0.3">
      <c r="E11" s="152" t="s">
        <v>123</v>
      </c>
      <c r="F11" s="153"/>
      <c r="G11" s="154"/>
      <c r="H11" s="155">
        <v>390000</v>
      </c>
    </row>
  </sheetData>
  <mergeCells count="3">
    <mergeCell ref="A1:H1"/>
    <mergeCell ref="A2:H2"/>
    <mergeCell ref="E11:G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jvaluno</dc:creator>
  <cp:lastModifiedBy>Mateus</cp:lastModifiedBy>
  <cp:lastPrinted>2019-04-15T19:33:12Z</cp:lastPrinted>
  <dcterms:created xsi:type="dcterms:W3CDTF">2019-04-15T17:28:31Z</dcterms:created>
  <dcterms:modified xsi:type="dcterms:W3CDTF">2019-04-15T23:05:52Z</dcterms:modified>
</cp:coreProperties>
</file>