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ebr-my.sharepoint.com/personal/mateus_macul_inpe_br/Documents/Tabelas/"/>
    </mc:Choice>
  </mc:AlternateContent>
  <xr:revisionPtr revIDLastSave="0" documentId="8_{D6553ED6-9AC9-4F65-B2F4-1C7894AFEE27}" xr6:coauthVersionLast="43" xr6:coauthVersionMax="43" xr10:uidLastSave="{00000000-0000-0000-0000-000000000000}"/>
  <bookViews>
    <workbookView xWindow="-120" yWindow="-120" windowWidth="29040" windowHeight="15840" xr2:uid="{7604BA0F-7838-4519-BEED-811B4A86598F}"/>
  </bookViews>
  <sheets>
    <sheet name="AHP 6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" i="1" l="1"/>
  <c r="O32" i="1" s="1"/>
  <c r="N16" i="1"/>
  <c r="N17" i="1" s="1"/>
  <c r="N26" i="1" s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L14" i="1"/>
  <c r="K14" i="1"/>
  <c r="J14" i="1"/>
  <c r="I14" i="1"/>
  <c r="H14" i="1"/>
  <c r="G14" i="1"/>
  <c r="F14" i="1"/>
  <c r="E14" i="1"/>
  <c r="D14" i="1"/>
  <c r="C14" i="1"/>
  <c r="B14" i="1"/>
  <c r="K13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H10" i="1"/>
  <c r="G10" i="1"/>
  <c r="F10" i="1"/>
  <c r="E10" i="1"/>
  <c r="D10" i="1"/>
  <c r="C10" i="1"/>
  <c r="B10" i="1"/>
  <c r="G9" i="1"/>
  <c r="F9" i="1"/>
  <c r="E9" i="1"/>
  <c r="D9" i="1"/>
  <c r="C9" i="1"/>
  <c r="B9" i="1"/>
  <c r="F8" i="1"/>
  <c r="E8" i="1"/>
  <c r="D8" i="1"/>
  <c r="C8" i="1"/>
  <c r="B8" i="1"/>
  <c r="E7" i="1"/>
  <c r="D7" i="1"/>
  <c r="C7" i="1"/>
  <c r="B7" i="1"/>
  <c r="D6" i="1"/>
  <c r="C6" i="1"/>
  <c r="B6" i="1"/>
  <c r="C5" i="1"/>
  <c r="B5" i="1"/>
  <c r="B4" i="1"/>
  <c r="B17" i="1" s="1"/>
  <c r="Q2" i="1"/>
  <c r="S53" i="1" s="1"/>
  <c r="B25" i="1" l="1"/>
  <c r="B23" i="1"/>
  <c r="B33" i="1"/>
  <c r="B20" i="1"/>
  <c r="B28" i="1"/>
  <c r="B29" i="1"/>
  <c r="B22" i="1"/>
  <c r="D26" i="1"/>
  <c r="B30" i="1"/>
  <c r="D17" i="1"/>
  <c r="D27" i="1" s="1"/>
  <c r="H17" i="1"/>
  <c r="H31" i="1" s="1"/>
  <c r="L17" i="1"/>
  <c r="L31" i="1" s="1"/>
  <c r="N22" i="1"/>
  <c r="O23" i="1"/>
  <c r="B26" i="1"/>
  <c r="N28" i="1"/>
  <c r="N29" i="1"/>
  <c r="D31" i="1"/>
  <c r="N31" i="1"/>
  <c r="B24" i="1"/>
  <c r="D28" i="1"/>
  <c r="H28" i="1"/>
  <c r="B32" i="1"/>
  <c r="N33" i="1"/>
  <c r="E17" i="1"/>
  <c r="E29" i="1" s="1"/>
  <c r="I17" i="1"/>
  <c r="I28" i="1" s="1"/>
  <c r="M17" i="1"/>
  <c r="M33" i="1" s="1"/>
  <c r="B21" i="1"/>
  <c r="N21" i="1"/>
  <c r="O22" i="1"/>
  <c r="O29" i="1"/>
  <c r="E28" i="1"/>
  <c r="B31" i="1"/>
  <c r="F17" i="1"/>
  <c r="J17" i="1"/>
  <c r="N30" i="1"/>
  <c r="N32" i="1"/>
  <c r="N27" i="1"/>
  <c r="N24" i="1"/>
  <c r="N20" i="1"/>
  <c r="D25" i="1"/>
  <c r="N25" i="1"/>
  <c r="O26" i="1"/>
  <c r="F27" i="1"/>
  <c r="J29" i="1"/>
  <c r="F29" i="1"/>
  <c r="G31" i="1"/>
  <c r="C17" i="1"/>
  <c r="C26" i="1" s="1"/>
  <c r="G17" i="1"/>
  <c r="G32" i="1" s="1"/>
  <c r="K17" i="1"/>
  <c r="K33" i="1" s="1"/>
  <c r="O31" i="1"/>
  <c r="O27" i="1"/>
  <c r="O33" i="1"/>
  <c r="O28" i="1"/>
  <c r="O25" i="1"/>
  <c r="O21" i="1"/>
  <c r="O20" i="1"/>
  <c r="N23" i="1"/>
  <c r="D24" i="1"/>
  <c r="O24" i="1"/>
  <c r="F26" i="1"/>
  <c r="B27" i="1"/>
  <c r="F28" i="1"/>
  <c r="O30" i="1"/>
  <c r="J31" i="1"/>
  <c r="L33" i="1"/>
  <c r="D23" i="1" l="1"/>
  <c r="D33" i="1"/>
  <c r="P33" i="1" s="1"/>
  <c r="D30" i="1"/>
  <c r="E25" i="1"/>
  <c r="C23" i="1"/>
  <c r="H32" i="1"/>
  <c r="E32" i="1"/>
  <c r="E31" i="1"/>
  <c r="C28" i="1"/>
  <c r="H33" i="1"/>
  <c r="D32" i="1"/>
  <c r="O34" i="1"/>
  <c r="J28" i="1"/>
  <c r="J24" i="1"/>
  <c r="J25" i="1"/>
  <c r="J26" i="1"/>
  <c r="J20" i="1"/>
  <c r="J27" i="1"/>
  <c r="J22" i="1"/>
  <c r="J21" i="1"/>
  <c r="J32" i="1"/>
  <c r="J23" i="1"/>
  <c r="K30" i="1"/>
  <c r="G28" i="1"/>
  <c r="E27" i="1"/>
  <c r="C25" i="1"/>
  <c r="L32" i="1"/>
  <c r="C29" i="1"/>
  <c r="F24" i="1"/>
  <c r="F32" i="1"/>
  <c r="AC19" i="1" s="1"/>
  <c r="F22" i="1"/>
  <c r="F20" i="1"/>
  <c r="F23" i="1"/>
  <c r="F21" i="1"/>
  <c r="F33" i="1"/>
  <c r="F25" i="1"/>
  <c r="C32" i="1"/>
  <c r="F31" i="1"/>
  <c r="H29" i="1"/>
  <c r="M29" i="1"/>
  <c r="M31" i="1"/>
  <c r="M23" i="1"/>
  <c r="M28" i="1"/>
  <c r="M27" i="1"/>
  <c r="M22" i="1"/>
  <c r="M30" i="1"/>
  <c r="M24" i="1"/>
  <c r="M25" i="1"/>
  <c r="M20" i="1"/>
  <c r="M26" i="1"/>
  <c r="M21" i="1"/>
  <c r="G26" i="1"/>
  <c r="D22" i="1"/>
  <c r="D29" i="1"/>
  <c r="D21" i="1"/>
  <c r="D20" i="1"/>
  <c r="I33" i="1"/>
  <c r="M32" i="1"/>
  <c r="F30" i="1"/>
  <c r="I27" i="1"/>
  <c r="I23" i="1"/>
  <c r="I24" i="1"/>
  <c r="I31" i="1"/>
  <c r="I25" i="1"/>
  <c r="I26" i="1"/>
  <c r="I20" i="1"/>
  <c r="I22" i="1"/>
  <c r="I21" i="1"/>
  <c r="J33" i="1"/>
  <c r="G30" i="1"/>
  <c r="G29" i="1"/>
  <c r="I32" i="1"/>
  <c r="C31" i="1"/>
  <c r="G33" i="1"/>
  <c r="H27" i="1"/>
  <c r="K27" i="1"/>
  <c r="K29" i="1"/>
  <c r="K25" i="1"/>
  <c r="K26" i="1"/>
  <c r="P26" i="1" s="1"/>
  <c r="K20" i="1"/>
  <c r="K28" i="1"/>
  <c r="K22" i="1"/>
  <c r="K21" i="1"/>
  <c r="K23" i="1"/>
  <c r="K24" i="1"/>
  <c r="N34" i="1"/>
  <c r="I29" i="1"/>
  <c r="E23" i="1"/>
  <c r="E26" i="1"/>
  <c r="E22" i="1"/>
  <c r="E20" i="1"/>
  <c r="E21" i="1"/>
  <c r="E24" i="1"/>
  <c r="L28" i="1"/>
  <c r="P28" i="1" s="1"/>
  <c r="L30" i="1"/>
  <c r="L26" i="1"/>
  <c r="L22" i="1"/>
  <c r="L29" i="1"/>
  <c r="L21" i="1"/>
  <c r="L27" i="1"/>
  <c r="L23" i="1"/>
  <c r="L24" i="1"/>
  <c r="L25" i="1"/>
  <c r="L20" i="1"/>
  <c r="E33" i="1"/>
  <c r="J30" i="1"/>
  <c r="K32" i="1"/>
  <c r="G25" i="1"/>
  <c r="G27" i="1"/>
  <c r="G22" i="1"/>
  <c r="G20" i="1"/>
  <c r="G23" i="1"/>
  <c r="G21" i="1"/>
  <c r="G24" i="1"/>
  <c r="C20" i="1"/>
  <c r="C30" i="1"/>
  <c r="C21" i="1"/>
  <c r="C27" i="1"/>
  <c r="C22" i="1"/>
  <c r="C33" i="1"/>
  <c r="H26" i="1"/>
  <c r="H22" i="1"/>
  <c r="H23" i="1"/>
  <c r="H21" i="1"/>
  <c r="H24" i="1"/>
  <c r="H25" i="1"/>
  <c r="H20" i="1"/>
  <c r="K31" i="1"/>
  <c r="E30" i="1"/>
  <c r="I30" i="1"/>
  <c r="B34" i="1"/>
  <c r="H30" i="1"/>
  <c r="C24" i="1"/>
  <c r="P24" i="1" l="1"/>
  <c r="R19" i="1"/>
  <c r="C37" i="1" s="1"/>
  <c r="W19" i="1"/>
  <c r="P31" i="1"/>
  <c r="P21" i="1"/>
  <c r="P29" i="1"/>
  <c r="AB19" i="1"/>
  <c r="AD19" i="1"/>
  <c r="P30" i="1"/>
  <c r="P23" i="1"/>
  <c r="P20" i="1"/>
  <c r="P22" i="1"/>
  <c r="X19" i="1"/>
  <c r="I41" i="1" s="1"/>
  <c r="S19" i="1"/>
  <c r="D42" i="1" s="1"/>
  <c r="Z19" i="1"/>
  <c r="M34" i="1"/>
  <c r="P32" i="1"/>
  <c r="U19" i="1"/>
  <c r="F40" i="1" s="1"/>
  <c r="Y19" i="1"/>
  <c r="I43" i="1"/>
  <c r="I42" i="1"/>
  <c r="I38" i="1"/>
  <c r="I39" i="1"/>
  <c r="I49" i="1"/>
  <c r="I48" i="1"/>
  <c r="I50" i="1"/>
  <c r="D39" i="1"/>
  <c r="D50" i="1"/>
  <c r="D40" i="1"/>
  <c r="D46" i="1"/>
  <c r="D45" i="1"/>
  <c r="D47" i="1"/>
  <c r="K46" i="1"/>
  <c r="K45" i="1"/>
  <c r="K44" i="1"/>
  <c r="K43" i="1"/>
  <c r="K42" i="1"/>
  <c r="K41" i="1"/>
  <c r="K40" i="1"/>
  <c r="K39" i="1"/>
  <c r="K38" i="1"/>
  <c r="K37" i="1"/>
  <c r="K49" i="1"/>
  <c r="K50" i="1"/>
  <c r="K48" i="1"/>
  <c r="K47" i="1"/>
  <c r="F41" i="1"/>
  <c r="F38" i="1"/>
  <c r="F37" i="1"/>
  <c r="F45" i="1"/>
  <c r="F49" i="1"/>
  <c r="F46" i="1"/>
  <c r="F50" i="1"/>
  <c r="J45" i="1"/>
  <c r="J44" i="1"/>
  <c r="J43" i="1"/>
  <c r="J42" i="1"/>
  <c r="J41" i="1"/>
  <c r="J40" i="1"/>
  <c r="J39" i="1"/>
  <c r="J38" i="1"/>
  <c r="J37" i="1"/>
  <c r="J50" i="1"/>
  <c r="J48" i="1"/>
  <c r="J46" i="1"/>
  <c r="J47" i="1"/>
  <c r="J49" i="1"/>
  <c r="C38" i="1"/>
  <c r="C39" i="1"/>
  <c r="C47" i="1"/>
  <c r="C42" i="1"/>
  <c r="C49" i="1"/>
  <c r="C43" i="1"/>
  <c r="C44" i="1"/>
  <c r="H43" i="1"/>
  <c r="H40" i="1"/>
  <c r="H38" i="1"/>
  <c r="H41" i="1"/>
  <c r="H42" i="1"/>
  <c r="H39" i="1"/>
  <c r="H37" i="1"/>
  <c r="H48" i="1"/>
  <c r="H47" i="1"/>
  <c r="H50" i="1"/>
  <c r="H45" i="1"/>
  <c r="H49" i="1"/>
  <c r="H46" i="1"/>
  <c r="H44" i="1"/>
  <c r="M48" i="1"/>
  <c r="M47" i="1"/>
  <c r="M46" i="1"/>
  <c r="M45" i="1"/>
  <c r="M44" i="1"/>
  <c r="M43" i="1"/>
  <c r="M42" i="1"/>
  <c r="M40" i="1"/>
  <c r="M41" i="1"/>
  <c r="M39" i="1"/>
  <c r="M37" i="1"/>
  <c r="M38" i="1"/>
  <c r="M49" i="1"/>
  <c r="M50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N49" i="1"/>
  <c r="N48" i="1"/>
  <c r="N47" i="1"/>
  <c r="N46" i="1"/>
  <c r="N45" i="1"/>
  <c r="N44" i="1"/>
  <c r="N43" i="1"/>
  <c r="N42" i="1"/>
  <c r="N41" i="1"/>
  <c r="N40" i="1"/>
  <c r="N39" i="1"/>
  <c r="N37" i="1"/>
  <c r="N38" i="1"/>
  <c r="N50" i="1"/>
  <c r="AA19" i="1"/>
  <c r="I34" i="1"/>
  <c r="T19" i="1"/>
  <c r="H34" i="1"/>
  <c r="C34" i="1"/>
  <c r="G34" i="1"/>
  <c r="D34" i="1"/>
  <c r="P25" i="1"/>
  <c r="V19" i="1"/>
  <c r="P27" i="1"/>
  <c r="P34" i="1" s="1"/>
  <c r="Q19" i="1"/>
  <c r="E34" i="1"/>
  <c r="F34" i="1"/>
  <c r="K34" i="1"/>
  <c r="L34" i="1"/>
  <c r="J34" i="1"/>
  <c r="C50" i="1" l="1"/>
  <c r="C45" i="1"/>
  <c r="C40" i="1"/>
  <c r="F43" i="1"/>
  <c r="F47" i="1"/>
  <c r="F39" i="1"/>
  <c r="D48" i="1"/>
  <c r="D44" i="1"/>
  <c r="D38" i="1"/>
  <c r="I46" i="1"/>
  <c r="I47" i="1"/>
  <c r="I40" i="1"/>
  <c r="I44" i="1"/>
  <c r="C41" i="1"/>
  <c r="C46" i="1"/>
  <c r="C48" i="1"/>
  <c r="F48" i="1"/>
  <c r="F42" i="1"/>
  <c r="F44" i="1"/>
  <c r="D49" i="1"/>
  <c r="D41" i="1"/>
  <c r="D43" i="1"/>
  <c r="D37" i="1"/>
  <c r="I45" i="1"/>
  <c r="I37" i="1"/>
  <c r="B42" i="1"/>
  <c r="B37" i="1"/>
  <c r="B41" i="1"/>
  <c r="B49" i="1"/>
  <c r="B48" i="1"/>
  <c r="B46" i="1"/>
  <c r="B47" i="1"/>
  <c r="B38" i="1"/>
  <c r="B43" i="1"/>
  <c r="B44" i="1"/>
  <c r="B40" i="1"/>
  <c r="B50" i="1"/>
  <c r="B39" i="1"/>
  <c r="P39" i="1" s="1"/>
  <c r="Q39" i="1" s="1"/>
  <c r="B45" i="1"/>
  <c r="E40" i="1"/>
  <c r="E39" i="1"/>
  <c r="E38" i="1"/>
  <c r="E37" i="1"/>
  <c r="E42" i="1"/>
  <c r="E48" i="1"/>
  <c r="E50" i="1"/>
  <c r="E44" i="1"/>
  <c r="E47" i="1"/>
  <c r="E41" i="1"/>
  <c r="E43" i="1"/>
  <c r="E49" i="1"/>
  <c r="E45" i="1"/>
  <c r="E46" i="1"/>
  <c r="G42" i="1"/>
  <c r="G41" i="1"/>
  <c r="G40" i="1"/>
  <c r="G39" i="1"/>
  <c r="G38" i="1"/>
  <c r="G37" i="1"/>
  <c r="G46" i="1"/>
  <c r="G44" i="1"/>
  <c r="G47" i="1"/>
  <c r="G50" i="1"/>
  <c r="G48" i="1"/>
  <c r="G43" i="1"/>
  <c r="G45" i="1"/>
  <c r="G49" i="1"/>
  <c r="L47" i="1"/>
  <c r="L46" i="1"/>
  <c r="L45" i="1"/>
  <c r="L44" i="1"/>
  <c r="L43" i="1"/>
  <c r="L42" i="1"/>
  <c r="L41" i="1"/>
  <c r="L40" i="1"/>
  <c r="L39" i="1"/>
  <c r="L38" i="1"/>
  <c r="L37" i="1"/>
  <c r="L48" i="1"/>
  <c r="L50" i="1"/>
  <c r="L49" i="1"/>
  <c r="P46" i="1" l="1"/>
  <c r="Q46" i="1" s="1"/>
  <c r="P50" i="1"/>
  <c r="Q50" i="1" s="1"/>
  <c r="P38" i="1"/>
  <c r="Q38" i="1" s="1"/>
  <c r="P49" i="1"/>
  <c r="Q49" i="1" s="1"/>
  <c r="P40" i="1"/>
  <c r="Q40" i="1" s="1"/>
  <c r="P47" i="1"/>
  <c r="Q47" i="1" s="1"/>
  <c r="P41" i="1"/>
  <c r="Q41" i="1" s="1"/>
  <c r="P45" i="1"/>
  <c r="Q45" i="1" s="1"/>
  <c r="P44" i="1"/>
  <c r="Q44" i="1" s="1"/>
  <c r="P37" i="1"/>
  <c r="Q37" i="1" s="1"/>
  <c r="P43" i="1"/>
  <c r="Q43" i="1" s="1"/>
  <c r="P48" i="1"/>
  <c r="Q48" i="1" s="1"/>
  <c r="P42" i="1"/>
  <c r="Q42" i="1" s="1"/>
  <c r="Q51" i="1" l="1"/>
  <c r="Q52" i="1" s="1"/>
  <c r="Q53" i="1" s="1"/>
</calcChain>
</file>

<file path=xl/sharedStrings.xml><?xml version="1.0" encoding="utf-8"?>
<sst xmlns="http://schemas.openxmlformats.org/spreadsheetml/2006/main" count="118" uniqueCount="50">
  <si>
    <t>Questão:</t>
  </si>
  <si>
    <t xml:space="preserve"> Onde a terra é potencialmente mais valorizada?</t>
  </si>
  <si>
    <t>Classes</t>
  </si>
  <si>
    <t>Área Aberta</t>
  </si>
  <si>
    <t>Vegetação Secundária</t>
  </si>
  <si>
    <t>BR 163</t>
  </si>
  <si>
    <t>Proximidade a área urbana</t>
  </si>
  <si>
    <t>Estradas vicinais</t>
  </si>
  <si>
    <t>Tamanho dos imóveis</t>
  </si>
  <si>
    <t>Imóveis certificados</t>
  </si>
  <si>
    <t>Declividade</t>
  </si>
  <si>
    <t xml:space="preserve">Rios </t>
  </si>
  <si>
    <t>Assentamento</t>
  </si>
  <si>
    <t>Embargo</t>
  </si>
  <si>
    <t>Floresta</t>
  </si>
  <si>
    <t>Unidade de Conservação</t>
  </si>
  <si>
    <t>Terra Indígena</t>
  </si>
  <si>
    <t>n=</t>
  </si>
  <si>
    <t>Intensidade de Importância</t>
  </si>
  <si>
    <t>Importância</t>
  </si>
  <si>
    <t>Explicação</t>
  </si>
  <si>
    <t xml:space="preserve"> Igual</t>
  </si>
  <si>
    <t>Os dois fatores contribuem igualmente para o objetivo</t>
  </si>
  <si>
    <t>Fraca ou ligeira</t>
  </si>
  <si>
    <t>Moderada</t>
  </si>
  <si>
    <t>Um fator é ligeiramente mais importante do que o outro</t>
  </si>
  <si>
    <t>Mais do que moderada</t>
  </si>
  <si>
    <t>Essencial</t>
  </si>
  <si>
    <t>Um fator é claramente mais importante do que o outro</t>
  </si>
  <si>
    <t>Mais do que essencial</t>
  </si>
  <si>
    <t>fortemente favorecido</t>
  </si>
  <si>
    <t>Um fator é  fortemente favorecido e sua maior relevância foi demonstrada na prática</t>
  </si>
  <si>
    <t>Mais do que fortemente favorecido</t>
  </si>
  <si>
    <t>Extrema</t>
  </si>
  <si>
    <t>A evidência que diferencia os fatores é da maior ordem possível</t>
  </si>
  <si>
    <t xml:space="preserve">total = </t>
  </si>
  <si>
    <t>Autovetores Normalizados</t>
  </si>
  <si>
    <t>Média (pesos)</t>
  </si>
  <si>
    <t/>
  </si>
  <si>
    <t>Índice de Consistência</t>
  </si>
  <si>
    <t>Vetor Soma Ponderada</t>
  </si>
  <si>
    <t>Vetor de Consistência</t>
  </si>
  <si>
    <t>Fragmentação dos imóveis</t>
  </si>
  <si>
    <t>Valor Médio do Vetor de Consistência</t>
  </si>
  <si>
    <t>índice de Consistência</t>
  </si>
  <si>
    <t>n</t>
  </si>
  <si>
    <t>Índice Radômico</t>
  </si>
  <si>
    <t>Razão de Consitência</t>
  </si>
  <si>
    <t>IR utilizado:</t>
  </si>
  <si>
    <t>EXPLICAÇÃO PARA OS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</si>
</sst>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 applyAlignment="1">
      <alignment vertical="center" wrapText="1"/>
    </xf>
    <xf numFmtId="1" fontId="1" fillId="3" borderId="1" xfId="2" applyNumberFormat="1" applyBorder="1"/>
    <xf numFmtId="2" fontId="0" fillId="0" borderId="0" xfId="0" applyNumberFormat="1"/>
    <xf numFmtId="0" fontId="3" fillId="0" borderId="0" xfId="0" applyFont="1" applyAlignment="1">
      <alignment horizontal="center" wrapText="1"/>
    </xf>
    <xf numFmtId="1" fontId="0" fillId="0" borderId="0" xfId="0" applyNumberFormat="1"/>
    <xf numFmtId="0" fontId="8" fillId="0" borderId="0" xfId="0" applyFont="1" applyAlignment="1">
      <alignment vertical="center"/>
    </xf>
    <xf numFmtId="0" fontId="0" fillId="0" borderId="2" xfId="0" applyBorder="1"/>
    <xf numFmtId="2" fontId="0" fillId="0" borderId="2" xfId="0" applyNumberFormat="1" applyBorder="1"/>
    <xf numFmtId="1" fontId="1" fillId="3" borderId="3" xfId="2" applyNumberFormat="1" applyBorder="1"/>
    <xf numFmtId="0" fontId="9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2" fillId="2" borderId="1" xfId="1" applyNumberFormat="1" applyAlignment="1">
      <alignment horizontal="center"/>
    </xf>
    <xf numFmtId="0" fontId="3" fillId="0" borderId="0" xfId="0" applyFont="1"/>
    <xf numFmtId="164" fontId="10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2" xfId="0" applyNumberFormat="1" applyBorder="1"/>
    <xf numFmtId="164" fontId="11" fillId="0" borderId="4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center"/>
    </xf>
    <xf numFmtId="164" fontId="7" fillId="0" borderId="0" xfId="0" applyNumberFormat="1" applyFont="1" applyBorder="1"/>
    <xf numFmtId="0" fontId="7" fillId="0" borderId="9" xfId="0" applyFont="1" applyBorder="1"/>
    <xf numFmtId="0" fontId="6" fillId="0" borderId="10" xfId="0" applyFont="1" applyBorder="1" applyAlignment="1">
      <alignment horizontal="center"/>
    </xf>
    <xf numFmtId="164" fontId="7" fillId="0" borderId="11" xfId="0" applyNumberFormat="1" applyFont="1" applyBorder="1"/>
    <xf numFmtId="0" fontId="7" fillId="0" borderId="12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40% - Ênfase1" xfId="2" builtinId="31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DBF7-8448-4625-A2D0-BAACE81475E6}">
  <dimension ref="A1:AO68"/>
  <sheetViews>
    <sheetView tabSelected="1" zoomScale="70" zoomScaleNormal="70" workbookViewId="0">
      <pane xSplit="1" ySplit="2" topLeftCell="B3" activePane="bottomRight" state="frozen"/>
      <selection pane="topRight" activeCell="E1" sqref="E1"/>
      <selection pane="bottomLeft" activeCell="A2" sqref="A2"/>
      <selection pane="bottomRight" activeCell="P8" sqref="P8"/>
    </sheetView>
  </sheetViews>
  <sheetFormatPr defaultRowHeight="15" x14ac:dyDescent="0.25"/>
  <cols>
    <col min="1" max="1" width="32.42578125" bestFit="1" customWidth="1"/>
    <col min="3" max="3" width="9.140625" customWidth="1"/>
    <col min="16" max="16" width="12.140625" bestFit="1" customWidth="1"/>
    <col min="18" max="18" width="15.85546875" customWidth="1"/>
    <col min="19" max="19" width="30.5703125" customWidth="1"/>
    <col min="20" max="20" width="85.28515625" customWidth="1"/>
    <col min="33" max="33" width="27.5703125" bestFit="1" customWidth="1"/>
    <col min="38" max="38" width="12.140625" customWidth="1"/>
    <col min="39" max="39" width="13.85546875" bestFit="1" customWidth="1"/>
  </cols>
  <sheetData>
    <row r="1" spans="1:39" ht="26.25" x14ac:dyDescent="0.4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R1" s="41" t="s">
        <v>49</v>
      </c>
      <c r="S1" s="42"/>
      <c r="T1" s="43"/>
    </row>
    <row r="2" spans="1:39" ht="60" x14ac:dyDescent="0.25">
      <c r="A2" s="3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7" t="s">
        <v>17</v>
      </c>
      <c r="Q2" s="8">
        <f>COUNTA(B2:O2)</f>
        <v>14</v>
      </c>
      <c r="R2" s="29" t="s">
        <v>18</v>
      </c>
      <c r="S2" s="30" t="s">
        <v>19</v>
      </c>
      <c r="T2" s="31" t="s">
        <v>20</v>
      </c>
      <c r="U2" s="9"/>
      <c r="V2" s="9"/>
      <c r="W2" s="9"/>
      <c r="X2" s="9"/>
      <c r="Y2" s="9"/>
      <c r="Z2" s="9"/>
      <c r="AA2" s="9"/>
      <c r="AB2" s="9"/>
      <c r="AC2" s="9"/>
      <c r="AD2" s="9"/>
      <c r="AH2" s="10"/>
      <c r="AI2" s="10"/>
      <c r="AJ2" s="10"/>
      <c r="AK2" s="10"/>
      <c r="AL2" s="7"/>
      <c r="AM2" s="8"/>
    </row>
    <row r="3" spans="1:39" ht="15.75" x14ac:dyDescent="0.25">
      <c r="A3" t="s">
        <v>3</v>
      </c>
      <c r="B3" s="11">
        <v>1</v>
      </c>
      <c r="C3">
        <v>2</v>
      </c>
      <c r="D3">
        <v>2</v>
      </c>
      <c r="E3">
        <v>3</v>
      </c>
      <c r="F3">
        <v>4</v>
      </c>
      <c r="G3">
        <v>4</v>
      </c>
      <c r="H3">
        <v>5</v>
      </c>
      <c r="I3">
        <v>6</v>
      </c>
      <c r="J3">
        <v>6</v>
      </c>
      <c r="K3">
        <v>7</v>
      </c>
      <c r="L3">
        <v>7</v>
      </c>
      <c r="M3">
        <v>8</v>
      </c>
      <c r="N3">
        <v>9</v>
      </c>
      <c r="O3">
        <v>9</v>
      </c>
      <c r="R3" s="32">
        <v>1</v>
      </c>
      <c r="S3" s="33" t="s">
        <v>21</v>
      </c>
      <c r="T3" s="34" t="s">
        <v>22</v>
      </c>
    </row>
    <row r="4" spans="1:39" ht="15.75" x14ac:dyDescent="0.25">
      <c r="A4" t="s">
        <v>4</v>
      </c>
      <c r="B4" s="12">
        <f>1/C3</f>
        <v>0.5</v>
      </c>
      <c r="C4" s="11">
        <v>1</v>
      </c>
      <c r="D4">
        <v>1</v>
      </c>
      <c r="E4">
        <v>2</v>
      </c>
      <c r="F4">
        <v>3</v>
      </c>
      <c r="G4">
        <v>3</v>
      </c>
      <c r="H4">
        <v>4</v>
      </c>
      <c r="I4">
        <v>5</v>
      </c>
      <c r="J4">
        <v>5</v>
      </c>
      <c r="K4">
        <v>6</v>
      </c>
      <c r="L4">
        <v>7</v>
      </c>
      <c r="M4">
        <v>8</v>
      </c>
      <c r="N4">
        <v>9</v>
      </c>
      <c r="O4">
        <v>9</v>
      </c>
      <c r="Q4" s="13"/>
      <c r="R4" s="35">
        <v>2</v>
      </c>
      <c r="S4" s="36" t="s">
        <v>23</v>
      </c>
      <c r="T4" s="37"/>
      <c r="U4" s="9"/>
      <c r="V4" s="9"/>
      <c r="W4" s="9"/>
      <c r="X4" s="9"/>
      <c r="Y4" s="9"/>
      <c r="Z4" s="9"/>
      <c r="AH4" s="12"/>
    </row>
    <row r="5" spans="1:39" ht="15.75" x14ac:dyDescent="0.25">
      <c r="A5" t="s">
        <v>5</v>
      </c>
      <c r="B5" s="12">
        <f>1/D3</f>
        <v>0.5</v>
      </c>
      <c r="C5" s="12">
        <f>1/D$4</f>
        <v>1</v>
      </c>
      <c r="D5" s="11">
        <v>1</v>
      </c>
      <c r="E5">
        <v>1</v>
      </c>
      <c r="F5">
        <v>2</v>
      </c>
      <c r="G5">
        <v>4</v>
      </c>
      <c r="H5">
        <v>5</v>
      </c>
      <c r="I5">
        <v>6</v>
      </c>
      <c r="J5">
        <v>6</v>
      </c>
      <c r="K5">
        <v>6</v>
      </c>
      <c r="L5">
        <v>7</v>
      </c>
      <c r="M5">
        <v>8</v>
      </c>
      <c r="N5">
        <v>9</v>
      </c>
      <c r="O5">
        <v>9</v>
      </c>
      <c r="Q5" s="9"/>
      <c r="R5" s="35">
        <v>3</v>
      </c>
      <c r="S5" s="36" t="s">
        <v>24</v>
      </c>
      <c r="T5" s="37" t="s">
        <v>25</v>
      </c>
      <c r="U5" s="9"/>
      <c r="V5" s="9"/>
      <c r="W5" s="9"/>
      <c r="X5" s="9"/>
      <c r="Y5" s="9"/>
      <c r="Z5" s="9"/>
      <c r="AH5" s="12"/>
      <c r="AI5" s="12"/>
    </row>
    <row r="6" spans="1:39" ht="15.75" x14ac:dyDescent="0.25">
      <c r="A6" t="s">
        <v>6</v>
      </c>
      <c r="B6" s="12">
        <f>1/E3</f>
        <v>0.33333333333333331</v>
      </c>
      <c r="C6" s="12">
        <f>1/E4</f>
        <v>0.5</v>
      </c>
      <c r="D6" s="12">
        <f>1/E$5</f>
        <v>1</v>
      </c>
      <c r="E6" s="11">
        <v>1</v>
      </c>
      <c r="F6" s="14">
        <v>1</v>
      </c>
      <c r="G6" s="14">
        <v>1</v>
      </c>
      <c r="H6" s="14">
        <v>2</v>
      </c>
      <c r="I6">
        <v>4</v>
      </c>
      <c r="J6">
        <v>4</v>
      </c>
      <c r="K6">
        <v>5</v>
      </c>
      <c r="L6">
        <v>6</v>
      </c>
      <c r="M6">
        <v>8</v>
      </c>
      <c r="N6">
        <v>9</v>
      </c>
      <c r="O6">
        <v>9</v>
      </c>
      <c r="Q6" s="9"/>
      <c r="R6" s="32">
        <v>4</v>
      </c>
      <c r="S6" s="36" t="s">
        <v>26</v>
      </c>
      <c r="T6" s="37"/>
      <c r="U6" s="9"/>
      <c r="V6" s="9"/>
      <c r="W6" s="9"/>
      <c r="X6" s="9"/>
      <c r="Y6" s="9"/>
      <c r="Z6" s="9"/>
      <c r="AH6" s="12"/>
      <c r="AI6" s="12"/>
      <c r="AJ6" s="12"/>
    </row>
    <row r="7" spans="1:39" ht="15.75" x14ac:dyDescent="0.25">
      <c r="A7" t="s">
        <v>7</v>
      </c>
      <c r="B7" s="12">
        <f>1/F3</f>
        <v>0.25</v>
      </c>
      <c r="C7" s="12">
        <f>1/F4</f>
        <v>0.33333333333333331</v>
      </c>
      <c r="D7" s="12">
        <f>1/F$5</f>
        <v>0.5</v>
      </c>
      <c r="E7" s="12">
        <f>1/F$6</f>
        <v>1</v>
      </c>
      <c r="F7" s="11">
        <v>1</v>
      </c>
      <c r="G7" s="14">
        <v>1</v>
      </c>
      <c r="H7" s="14">
        <v>2</v>
      </c>
      <c r="I7" s="14">
        <v>4</v>
      </c>
      <c r="J7">
        <v>4</v>
      </c>
      <c r="K7">
        <v>4</v>
      </c>
      <c r="L7">
        <v>6</v>
      </c>
      <c r="M7">
        <v>7</v>
      </c>
      <c r="N7">
        <v>8</v>
      </c>
      <c r="O7">
        <v>8</v>
      </c>
      <c r="Q7" s="9"/>
      <c r="R7" s="35">
        <v>5</v>
      </c>
      <c r="S7" s="36" t="s">
        <v>27</v>
      </c>
      <c r="T7" s="37" t="s">
        <v>28</v>
      </c>
      <c r="U7" s="9"/>
      <c r="V7" s="9"/>
      <c r="W7" s="9"/>
      <c r="X7" s="9"/>
      <c r="Y7" s="9"/>
      <c r="Z7" s="9"/>
      <c r="AH7" s="9"/>
      <c r="AI7" s="9"/>
      <c r="AJ7" s="9"/>
      <c r="AK7" s="9"/>
    </row>
    <row r="8" spans="1:39" ht="15.75" x14ac:dyDescent="0.25">
      <c r="A8" t="s">
        <v>8</v>
      </c>
      <c r="B8" s="12">
        <f>1/G3</f>
        <v>0.25</v>
      </c>
      <c r="C8" s="12">
        <f>1/G4</f>
        <v>0.33333333333333331</v>
      </c>
      <c r="D8" s="12">
        <f>1/G$5</f>
        <v>0.25</v>
      </c>
      <c r="E8" s="12">
        <f>1/G$6</f>
        <v>1</v>
      </c>
      <c r="F8" s="12">
        <f>1/G7</f>
        <v>1</v>
      </c>
      <c r="G8" s="11">
        <v>1</v>
      </c>
      <c r="H8">
        <v>1</v>
      </c>
      <c r="I8">
        <v>3</v>
      </c>
      <c r="J8">
        <v>3</v>
      </c>
      <c r="K8">
        <v>4</v>
      </c>
      <c r="L8">
        <v>5</v>
      </c>
      <c r="M8">
        <v>7</v>
      </c>
      <c r="N8">
        <v>8</v>
      </c>
      <c r="O8">
        <v>8</v>
      </c>
      <c r="Q8" s="9"/>
      <c r="R8" s="35">
        <v>6</v>
      </c>
      <c r="S8" s="36" t="s">
        <v>29</v>
      </c>
      <c r="T8" s="37"/>
      <c r="U8" s="9"/>
      <c r="V8" s="9"/>
      <c r="W8" s="9"/>
      <c r="X8" s="9"/>
      <c r="Y8" s="9"/>
      <c r="Z8" s="9"/>
    </row>
    <row r="9" spans="1:39" ht="15.75" x14ac:dyDescent="0.25">
      <c r="A9" t="s">
        <v>9</v>
      </c>
      <c r="B9" s="12">
        <f>1/H3</f>
        <v>0.2</v>
      </c>
      <c r="C9" s="12">
        <f>1/H4</f>
        <v>0.25</v>
      </c>
      <c r="D9" s="12">
        <f>1/H$5</f>
        <v>0.2</v>
      </c>
      <c r="E9" s="12">
        <f>1/H$6</f>
        <v>0.5</v>
      </c>
      <c r="F9">
        <f>1/H7</f>
        <v>0.5</v>
      </c>
      <c r="G9" s="12">
        <f>1/H8</f>
        <v>1</v>
      </c>
      <c r="H9" s="11">
        <v>1</v>
      </c>
      <c r="I9" s="14">
        <v>3</v>
      </c>
      <c r="J9" s="14">
        <v>3</v>
      </c>
      <c r="K9" s="14">
        <v>4</v>
      </c>
      <c r="L9" s="14">
        <v>5</v>
      </c>
      <c r="M9" s="14">
        <v>7</v>
      </c>
      <c r="N9" s="14">
        <v>8</v>
      </c>
      <c r="O9" s="14">
        <v>8</v>
      </c>
      <c r="Q9" s="9"/>
      <c r="R9" s="32">
        <v>7</v>
      </c>
      <c r="S9" s="36" t="s">
        <v>30</v>
      </c>
      <c r="T9" s="37" t="s">
        <v>31</v>
      </c>
      <c r="U9" s="9"/>
      <c r="V9" s="9"/>
      <c r="W9" s="9"/>
      <c r="X9" s="9"/>
      <c r="Y9" s="9"/>
      <c r="Z9" s="9"/>
    </row>
    <row r="10" spans="1:39" ht="15.75" x14ac:dyDescent="0.25">
      <c r="A10" t="s">
        <v>10</v>
      </c>
      <c r="B10" s="12">
        <f>1/I3</f>
        <v>0.16666666666666666</v>
      </c>
      <c r="C10" s="12">
        <f>1/I4</f>
        <v>0.2</v>
      </c>
      <c r="D10" s="12">
        <f>1/I$5</f>
        <v>0.16666666666666666</v>
      </c>
      <c r="E10" s="12">
        <f>1/I$6</f>
        <v>0.25</v>
      </c>
      <c r="F10">
        <f>1/I7</f>
        <v>0.25</v>
      </c>
      <c r="G10" s="12">
        <f>1/I8</f>
        <v>0.33333333333333331</v>
      </c>
      <c r="H10">
        <f>1/I9</f>
        <v>0.33333333333333331</v>
      </c>
      <c r="I10" s="11">
        <v>1</v>
      </c>
      <c r="J10" s="14">
        <v>1</v>
      </c>
      <c r="K10" s="14">
        <v>3</v>
      </c>
      <c r="L10" s="14">
        <v>4</v>
      </c>
      <c r="M10" s="14">
        <v>7</v>
      </c>
      <c r="N10" s="14">
        <v>8</v>
      </c>
      <c r="O10" s="14">
        <v>8</v>
      </c>
      <c r="Q10" s="9"/>
      <c r="R10" s="35">
        <v>8</v>
      </c>
      <c r="S10" s="36" t="s">
        <v>32</v>
      </c>
      <c r="T10" s="37"/>
      <c r="U10" s="9"/>
      <c r="V10" s="9"/>
      <c r="W10" s="9"/>
      <c r="X10" s="9"/>
      <c r="Y10" s="9"/>
      <c r="Z10" s="9"/>
    </row>
    <row r="11" spans="1:39" ht="16.5" thickBot="1" x14ac:dyDescent="0.3">
      <c r="A11" t="s">
        <v>11</v>
      </c>
      <c r="B11" s="12">
        <f>1/J3</f>
        <v>0.16666666666666666</v>
      </c>
      <c r="C11" s="12">
        <f>1/J4</f>
        <v>0.2</v>
      </c>
      <c r="D11" s="12">
        <f>1/J$5</f>
        <v>0.16666666666666666</v>
      </c>
      <c r="E11" s="12">
        <f>1/J$6</f>
        <v>0.25</v>
      </c>
      <c r="F11" s="12">
        <f>1/J7</f>
        <v>0.25</v>
      </c>
      <c r="G11" s="12">
        <f>1/J8</f>
        <v>0.33333333333333331</v>
      </c>
      <c r="H11" s="12">
        <f>1/J9</f>
        <v>0.33333333333333331</v>
      </c>
      <c r="I11" s="12">
        <f>1/J10</f>
        <v>1</v>
      </c>
      <c r="J11" s="11">
        <v>1</v>
      </c>
      <c r="K11">
        <v>3</v>
      </c>
      <c r="L11">
        <v>4</v>
      </c>
      <c r="M11">
        <v>6</v>
      </c>
      <c r="N11">
        <v>7</v>
      </c>
      <c r="O11">
        <v>8</v>
      </c>
      <c r="Q11" s="9"/>
      <c r="R11" s="38">
        <v>9</v>
      </c>
      <c r="S11" s="39" t="s">
        <v>33</v>
      </c>
      <c r="T11" s="40" t="s">
        <v>34</v>
      </c>
      <c r="U11" s="9"/>
      <c r="V11" s="9"/>
      <c r="W11" s="9"/>
      <c r="X11" s="9"/>
      <c r="Y11" s="9"/>
      <c r="Z11" s="9"/>
    </row>
    <row r="12" spans="1:39" x14ac:dyDescent="0.25">
      <c r="A12" t="s">
        <v>12</v>
      </c>
      <c r="B12" s="12">
        <f>1/K3</f>
        <v>0.14285714285714285</v>
      </c>
      <c r="C12" s="12">
        <f>1/K4</f>
        <v>0.16666666666666666</v>
      </c>
      <c r="D12" s="12">
        <f>1/K$5</f>
        <v>0.16666666666666666</v>
      </c>
      <c r="E12" s="12">
        <f>1/K$6</f>
        <v>0.2</v>
      </c>
      <c r="F12" s="12">
        <f>1/K7</f>
        <v>0.25</v>
      </c>
      <c r="G12" s="12">
        <f>1/K8</f>
        <v>0.25</v>
      </c>
      <c r="H12" s="12">
        <f>1/K9</f>
        <v>0.25</v>
      </c>
      <c r="I12" s="12">
        <f>1/K10</f>
        <v>0.33333333333333331</v>
      </c>
      <c r="J12" s="12">
        <f>1/K11</f>
        <v>0.33333333333333331</v>
      </c>
      <c r="K12" s="11">
        <v>1</v>
      </c>
      <c r="L12">
        <v>2</v>
      </c>
      <c r="M12">
        <v>4</v>
      </c>
      <c r="N12">
        <v>7</v>
      </c>
      <c r="O12">
        <v>8</v>
      </c>
      <c r="Q12" s="9"/>
      <c r="R12" s="3"/>
      <c r="S12" s="9"/>
      <c r="U12" s="9"/>
      <c r="V12" s="9"/>
      <c r="W12" s="9"/>
      <c r="X12" s="9"/>
      <c r="Y12" s="9"/>
      <c r="Z12" s="9"/>
    </row>
    <row r="13" spans="1:39" x14ac:dyDescent="0.25">
      <c r="A13" t="s">
        <v>13</v>
      </c>
      <c r="B13" s="12">
        <f>1/L3</f>
        <v>0.14285714285714285</v>
      </c>
      <c r="C13" s="12">
        <f>1/L$4</f>
        <v>0.14285714285714285</v>
      </c>
      <c r="D13" s="12">
        <f>1/L$5</f>
        <v>0.14285714285714285</v>
      </c>
      <c r="E13" s="12">
        <f>1/L$6</f>
        <v>0.16666666666666666</v>
      </c>
      <c r="F13" s="12">
        <f>1/L7</f>
        <v>0.16666666666666666</v>
      </c>
      <c r="G13" s="12">
        <f>1/L8</f>
        <v>0.2</v>
      </c>
      <c r="H13" s="12">
        <f>1/L9</f>
        <v>0.2</v>
      </c>
      <c r="I13" s="12">
        <f>1/L$10</f>
        <v>0.25</v>
      </c>
      <c r="J13" s="12">
        <f>1/L$11</f>
        <v>0.25</v>
      </c>
      <c r="K13" s="12">
        <f>1/L$12</f>
        <v>0.5</v>
      </c>
      <c r="L13" s="11">
        <v>1</v>
      </c>
      <c r="M13">
        <v>4</v>
      </c>
      <c r="N13">
        <v>5</v>
      </c>
      <c r="O13">
        <v>7</v>
      </c>
      <c r="Q13" s="9"/>
      <c r="S13" s="9"/>
      <c r="U13" s="9"/>
      <c r="V13" s="9"/>
      <c r="W13" s="9"/>
      <c r="X13" s="9"/>
      <c r="Y13" s="9"/>
      <c r="Z13" s="9"/>
    </row>
    <row r="14" spans="1:39" ht="15.75" x14ac:dyDescent="0.25">
      <c r="A14" t="s">
        <v>14</v>
      </c>
      <c r="B14" s="12">
        <f>1/M3</f>
        <v>0.125</v>
      </c>
      <c r="C14" s="12">
        <f>1/M$4</f>
        <v>0.125</v>
      </c>
      <c r="D14" s="12">
        <f>1/M$5</f>
        <v>0.125</v>
      </c>
      <c r="E14" s="12">
        <f>1/M$6</f>
        <v>0.125</v>
      </c>
      <c r="F14" s="12">
        <f>1/M7</f>
        <v>0.14285714285714285</v>
      </c>
      <c r="G14" s="12">
        <f>1/M8</f>
        <v>0.14285714285714285</v>
      </c>
      <c r="H14" s="12">
        <f>1/M9</f>
        <v>0.14285714285714285</v>
      </c>
      <c r="I14" s="12">
        <f>1/M$10</f>
        <v>0.14285714285714285</v>
      </c>
      <c r="J14" s="12">
        <f>1/M$11</f>
        <v>0.16666666666666666</v>
      </c>
      <c r="K14" s="12">
        <f>1/M$12</f>
        <v>0.25</v>
      </c>
      <c r="L14" s="12">
        <f>1/M$13</f>
        <v>0.25</v>
      </c>
      <c r="M14" s="11">
        <v>1</v>
      </c>
      <c r="N14">
        <v>3</v>
      </c>
      <c r="O14">
        <v>4</v>
      </c>
      <c r="Q14" s="9"/>
      <c r="S14" s="9"/>
      <c r="U14" s="9"/>
      <c r="V14" s="9"/>
      <c r="W14" s="9"/>
      <c r="X14" s="9"/>
      <c r="Y14" s="9"/>
      <c r="Z14" s="9"/>
      <c r="AG14" s="15"/>
      <c r="AH14" s="15"/>
      <c r="AI14" s="15"/>
      <c r="AJ14" s="15"/>
      <c r="AK14" s="15"/>
      <c r="AL14" s="13"/>
    </row>
    <row r="15" spans="1:39" x14ac:dyDescent="0.25">
      <c r="A15" t="s">
        <v>15</v>
      </c>
      <c r="B15" s="12">
        <f>1/N3</f>
        <v>0.1111111111111111</v>
      </c>
      <c r="C15" s="12">
        <f>1/N4</f>
        <v>0.1111111111111111</v>
      </c>
      <c r="D15" s="12">
        <f>1/N5</f>
        <v>0.1111111111111111</v>
      </c>
      <c r="E15" s="12">
        <f>1/N6</f>
        <v>0.1111111111111111</v>
      </c>
      <c r="F15" s="12">
        <f>1/N7</f>
        <v>0.125</v>
      </c>
      <c r="G15" s="12">
        <f>1/N8</f>
        <v>0.125</v>
      </c>
      <c r="H15" s="12">
        <f>1/N9</f>
        <v>0.125</v>
      </c>
      <c r="I15" s="12">
        <f>1/N10</f>
        <v>0.125</v>
      </c>
      <c r="J15" s="12">
        <f>1/N11</f>
        <v>0.14285714285714285</v>
      </c>
      <c r="K15" s="12">
        <f>1/N12</f>
        <v>0.14285714285714285</v>
      </c>
      <c r="L15" s="12">
        <f>1/N13</f>
        <v>0.2</v>
      </c>
      <c r="M15">
        <f>1/N14</f>
        <v>0.33333333333333331</v>
      </c>
      <c r="N15" s="11">
        <v>1</v>
      </c>
      <c r="O15">
        <v>3</v>
      </c>
      <c r="Q15" s="9"/>
      <c r="R15" s="3"/>
      <c r="S15" s="9"/>
      <c r="U15" s="9"/>
      <c r="V15" s="9"/>
      <c r="W15" s="9"/>
      <c r="X15" s="9"/>
      <c r="Y15" s="9"/>
      <c r="Z15" s="9"/>
      <c r="AH15" s="9"/>
      <c r="AI15" s="9"/>
      <c r="AJ15" s="9"/>
      <c r="AK15" s="9"/>
      <c r="AL15" s="9"/>
    </row>
    <row r="16" spans="1:39" x14ac:dyDescent="0.25">
      <c r="A16" s="16" t="s">
        <v>16</v>
      </c>
      <c r="B16" s="17">
        <f>1/O3</f>
        <v>0.1111111111111111</v>
      </c>
      <c r="C16" s="17">
        <f>1/O$4</f>
        <v>0.1111111111111111</v>
      </c>
      <c r="D16" s="17">
        <f>1/O$5</f>
        <v>0.1111111111111111</v>
      </c>
      <c r="E16" s="17">
        <f>1/O$6</f>
        <v>0.1111111111111111</v>
      </c>
      <c r="F16" s="17">
        <f>1/O7</f>
        <v>0.125</v>
      </c>
      <c r="G16" s="17">
        <f>1/O8</f>
        <v>0.125</v>
      </c>
      <c r="H16" s="17">
        <f>1/O9</f>
        <v>0.125</v>
      </c>
      <c r="I16" s="17">
        <f>1/O$10</f>
        <v>0.125</v>
      </c>
      <c r="J16" s="17">
        <f>1/O$11</f>
        <v>0.125</v>
      </c>
      <c r="K16" s="17">
        <f>1/O$13</f>
        <v>0.14285714285714285</v>
      </c>
      <c r="L16" s="17">
        <f>1/O$13</f>
        <v>0.14285714285714285</v>
      </c>
      <c r="M16" s="17">
        <f>1/O14</f>
        <v>0.25</v>
      </c>
      <c r="N16" s="17">
        <f>1/O15</f>
        <v>0.33333333333333331</v>
      </c>
      <c r="O16" s="18">
        <v>1</v>
      </c>
      <c r="Q16" s="9"/>
      <c r="S16" s="9"/>
      <c r="U16" s="9"/>
      <c r="V16" s="9"/>
      <c r="W16" s="9"/>
      <c r="X16" s="9"/>
      <c r="Y16" s="9"/>
      <c r="Z16" s="9"/>
      <c r="AH16" s="9"/>
      <c r="AI16" s="9"/>
      <c r="AJ16" s="9"/>
      <c r="AK16" s="9"/>
      <c r="AL16" s="9"/>
    </row>
    <row r="17" spans="1:41" x14ac:dyDescent="0.25">
      <c r="A17" t="s">
        <v>35</v>
      </c>
      <c r="B17" s="9">
        <f>SUM(B3:B16)</f>
        <v>3.9996031746031746</v>
      </c>
      <c r="C17" s="9">
        <f t="shared" ref="C17:O17" si="0">SUM(C3:C16)</f>
        <v>6.4734126984126981</v>
      </c>
      <c r="D17" s="9">
        <f t="shared" si="0"/>
        <v>6.9400793650793657</v>
      </c>
      <c r="E17" s="9">
        <f t="shared" si="0"/>
        <v>10.713888888888887</v>
      </c>
      <c r="F17" s="9">
        <f t="shared" si="0"/>
        <v>13.809523809523808</v>
      </c>
      <c r="G17" s="9">
        <f t="shared" si="0"/>
        <v>16.509523809523809</v>
      </c>
      <c r="H17" s="9">
        <f t="shared" si="0"/>
        <v>21.509523809523806</v>
      </c>
      <c r="I17" s="9">
        <f t="shared" si="0"/>
        <v>33.976190476190482</v>
      </c>
      <c r="J17" s="9">
        <f t="shared" si="0"/>
        <v>34.017857142857146</v>
      </c>
      <c r="K17" s="9">
        <f>SUM(K3:K16)</f>
        <v>44.035714285714292</v>
      </c>
      <c r="L17" s="9">
        <f t="shared" si="0"/>
        <v>54.592857142857149</v>
      </c>
      <c r="M17" s="9">
        <f t="shared" si="0"/>
        <v>75.583333333333329</v>
      </c>
      <c r="N17" s="9">
        <f t="shared" si="0"/>
        <v>91.333333333333329</v>
      </c>
      <c r="O17" s="9">
        <f t="shared" si="0"/>
        <v>99</v>
      </c>
      <c r="Q17" s="9"/>
      <c r="S17" s="9"/>
      <c r="T17" s="16"/>
      <c r="U17" s="9"/>
      <c r="V17" s="9"/>
      <c r="W17" s="9"/>
      <c r="X17" s="9"/>
      <c r="Y17" s="9"/>
      <c r="Z17" s="9"/>
      <c r="AH17" s="9"/>
      <c r="AI17" s="9"/>
      <c r="AJ17" s="9"/>
      <c r="AK17" s="9"/>
      <c r="AL17" s="9"/>
    </row>
    <row r="18" spans="1:41" x14ac:dyDescent="0.25">
      <c r="Q18" s="9"/>
      <c r="S18" s="9"/>
      <c r="U18" s="9"/>
      <c r="V18" s="9"/>
      <c r="W18" s="9"/>
      <c r="X18" s="9"/>
      <c r="Y18" s="9"/>
      <c r="Z18" s="9"/>
      <c r="AH18" s="9"/>
      <c r="AI18" s="9"/>
      <c r="AJ18" s="9"/>
      <c r="AK18" s="9"/>
      <c r="AL18" s="9"/>
    </row>
    <row r="19" spans="1:41" ht="30" x14ac:dyDescent="0.25">
      <c r="A19" s="19" t="s">
        <v>36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3" t="s">
        <v>37</v>
      </c>
      <c r="Q19" s="20">
        <f>AVERAGE($B$20:$O$20)</f>
        <v>0.20192969780639106</v>
      </c>
      <c r="R19" s="20">
        <f>AVERAGE($B$21:$O$21)</f>
        <v>0.1463631796377006</v>
      </c>
      <c r="S19" s="20">
        <f>AVERAGE($B$22:$O$22)</f>
        <v>0.1463731975321568</v>
      </c>
      <c r="T19" s="20">
        <f>AVERAGE($B$23:$O$23)</f>
        <v>9.8430793173334544E-2</v>
      </c>
      <c r="U19" s="20">
        <f>AVERAGE($B$24:$O$24)</f>
        <v>8.5886778269833694E-2</v>
      </c>
      <c r="V19" s="20">
        <f>AVERAGE($B$25:$O$25)</f>
        <v>7.448250738580918E-2</v>
      </c>
      <c r="W19" s="20">
        <f>AVERAGE($B$26:$O$26)</f>
        <v>6.6235776737295651E-2</v>
      </c>
      <c r="X19" s="20">
        <f>AVERAGE($B$27:$O$27)</f>
        <v>4.5353123994411847E-2</v>
      </c>
      <c r="Y19" s="20">
        <f>AVERAGE($B$28:$O$28)</f>
        <v>4.3626028630235861E-2</v>
      </c>
      <c r="Z19" s="20">
        <f>AVERAGE($B$29:$O$29)</f>
        <v>3.1310069585284733E-2</v>
      </c>
      <c r="AA19" s="20">
        <f>AVERAGE($B$30:$O$30)</f>
        <v>2.5011452540538503E-2</v>
      </c>
      <c r="AB19" s="20">
        <f>AVERAGE($B$31:$O$31)</f>
        <v>1.5123032409533489E-2</v>
      </c>
      <c r="AC19" s="20">
        <f>AVERAGE($B$32:$O$32)</f>
        <v>1.1014876502234511E-2</v>
      </c>
      <c r="AD19" s="20">
        <f>AVERAGE($B$33:$O$33)</f>
        <v>8.8594857952394874E-3</v>
      </c>
      <c r="AF19" s="9"/>
      <c r="AH19" s="9"/>
      <c r="AI19" s="9"/>
      <c r="AJ19" s="9"/>
      <c r="AK19" s="9"/>
      <c r="AL19" s="9"/>
    </row>
    <row r="20" spans="1:41" x14ac:dyDescent="0.25">
      <c r="A20" t="s">
        <v>3</v>
      </c>
      <c r="B20" s="9">
        <f t="shared" ref="B20:O33" si="1">B3/B$17</f>
        <v>0.25002480404802063</v>
      </c>
      <c r="C20" s="9">
        <f t="shared" si="1"/>
        <v>0.30895604732421994</v>
      </c>
      <c r="D20" s="9">
        <f t="shared" si="1"/>
        <v>0.28818114243238602</v>
      </c>
      <c r="E20" s="9">
        <f t="shared" si="1"/>
        <v>0.28001037075447244</v>
      </c>
      <c r="F20" s="9">
        <f t="shared" si="1"/>
        <v>0.28965517241379313</v>
      </c>
      <c r="G20" s="9">
        <f t="shared" si="1"/>
        <v>0.24228439573117969</v>
      </c>
      <c r="H20" s="9">
        <f t="shared" si="1"/>
        <v>0.23245516936019486</v>
      </c>
      <c r="I20" s="9">
        <f t="shared" si="1"/>
        <v>0.17659425367904694</v>
      </c>
      <c r="J20" s="9">
        <f t="shared" si="1"/>
        <v>0.17637795275590551</v>
      </c>
      <c r="K20" s="9">
        <f t="shared" si="1"/>
        <v>0.1589618815896188</v>
      </c>
      <c r="L20" s="9">
        <f t="shared" si="1"/>
        <v>0.12822190239434775</v>
      </c>
      <c r="M20" s="9">
        <f t="shared" si="1"/>
        <v>0.10584343991179714</v>
      </c>
      <c r="N20" s="9">
        <f t="shared" si="1"/>
        <v>9.8540145985401464E-2</v>
      </c>
      <c r="O20" s="9">
        <f t="shared" si="1"/>
        <v>9.0909090909090912E-2</v>
      </c>
      <c r="P20" s="21">
        <f>AVERAGE($B$20:$O$20)</f>
        <v>0.20192969780639106</v>
      </c>
      <c r="Q20" t="s">
        <v>3</v>
      </c>
      <c r="R20" t="s">
        <v>4</v>
      </c>
      <c r="S20" t="s">
        <v>5</v>
      </c>
      <c r="T20" t="s">
        <v>6</v>
      </c>
      <c r="U20" t="s">
        <v>7</v>
      </c>
      <c r="V20" t="s">
        <v>8</v>
      </c>
      <c r="W20" t="s">
        <v>9</v>
      </c>
      <c r="X20" t="s">
        <v>10</v>
      </c>
      <c r="Y20" t="s">
        <v>11</v>
      </c>
      <c r="Z20" t="s">
        <v>12</v>
      </c>
      <c r="AA20" t="s">
        <v>13</v>
      </c>
      <c r="AB20" t="s">
        <v>14</v>
      </c>
      <c r="AC20" t="s">
        <v>15</v>
      </c>
      <c r="AD20" s="16" t="s">
        <v>16</v>
      </c>
      <c r="AF20" s="9"/>
    </row>
    <row r="21" spans="1:41" x14ac:dyDescent="0.25">
      <c r="A21" t="s">
        <v>4</v>
      </c>
      <c r="B21" s="9">
        <f t="shared" si="1"/>
        <v>0.12501240202401032</v>
      </c>
      <c r="C21" s="9">
        <f t="shared" si="1"/>
        <v>0.15447802366210997</v>
      </c>
      <c r="D21" s="9">
        <f t="shared" si="1"/>
        <v>0.14409057121619301</v>
      </c>
      <c r="E21" s="9">
        <f t="shared" si="1"/>
        <v>0.18667358050298163</v>
      </c>
      <c r="F21" s="9">
        <f t="shared" si="1"/>
        <v>0.21724137931034485</v>
      </c>
      <c r="G21" s="9">
        <f t="shared" si="1"/>
        <v>0.18171329679838477</v>
      </c>
      <c r="H21" s="9">
        <f t="shared" si="1"/>
        <v>0.18596413548815588</v>
      </c>
      <c r="I21" s="9">
        <f t="shared" si="1"/>
        <v>0.14716187806587244</v>
      </c>
      <c r="J21" s="9">
        <f t="shared" si="1"/>
        <v>0.14698162729658792</v>
      </c>
      <c r="K21" s="9">
        <f t="shared" si="1"/>
        <v>0.13625304136253039</v>
      </c>
      <c r="L21" s="9">
        <f t="shared" si="1"/>
        <v>0.12822190239434775</v>
      </c>
      <c r="M21" s="9">
        <f t="shared" si="1"/>
        <v>0.10584343991179714</v>
      </c>
      <c r="N21" s="9">
        <f t="shared" si="1"/>
        <v>9.8540145985401464E-2</v>
      </c>
      <c r="O21" s="9">
        <f t="shared" si="1"/>
        <v>9.0909090909090912E-2</v>
      </c>
      <c r="P21" s="21">
        <f>AVERAGE($B$21:$O$21)</f>
        <v>0.1463631796377006</v>
      </c>
      <c r="Q21" t="s">
        <v>4</v>
      </c>
      <c r="AF21" s="9"/>
      <c r="AL21" s="13"/>
      <c r="AM21" s="13"/>
    </row>
    <row r="22" spans="1:41" x14ac:dyDescent="0.25">
      <c r="A22" t="s">
        <v>5</v>
      </c>
      <c r="B22" s="9">
        <f t="shared" si="1"/>
        <v>0.12501240202401032</v>
      </c>
      <c r="C22" s="9">
        <f t="shared" si="1"/>
        <v>0.15447802366210997</v>
      </c>
      <c r="D22" s="9">
        <f t="shared" si="1"/>
        <v>0.14409057121619301</v>
      </c>
      <c r="E22" s="9">
        <f t="shared" si="1"/>
        <v>9.3336790251490817E-2</v>
      </c>
      <c r="F22" s="9">
        <f t="shared" si="1"/>
        <v>0.14482758620689656</v>
      </c>
      <c r="G22" s="9">
        <f t="shared" si="1"/>
        <v>0.24228439573117969</v>
      </c>
      <c r="H22" s="9">
        <f t="shared" si="1"/>
        <v>0.23245516936019486</v>
      </c>
      <c r="I22" s="9">
        <f t="shared" si="1"/>
        <v>0.17659425367904694</v>
      </c>
      <c r="J22" s="9">
        <f t="shared" si="1"/>
        <v>0.17637795275590551</v>
      </c>
      <c r="K22" s="9">
        <f t="shared" si="1"/>
        <v>0.13625304136253039</v>
      </c>
      <c r="L22" s="9">
        <f t="shared" si="1"/>
        <v>0.12822190239434775</v>
      </c>
      <c r="M22" s="9">
        <f t="shared" si="1"/>
        <v>0.10584343991179714</v>
      </c>
      <c r="N22" s="9">
        <f t="shared" si="1"/>
        <v>9.8540145985401464E-2</v>
      </c>
      <c r="O22" s="9">
        <f t="shared" si="1"/>
        <v>9.0909090909090912E-2</v>
      </c>
      <c r="P22" s="21">
        <f>AVERAGE(B22:O22)</f>
        <v>0.1463731975321568</v>
      </c>
      <c r="Q22" t="s">
        <v>5</v>
      </c>
      <c r="AF22" s="9"/>
      <c r="AH22" s="9"/>
      <c r="AI22" s="9"/>
      <c r="AJ22" s="9"/>
      <c r="AK22" s="9"/>
      <c r="AL22" s="9"/>
      <c r="AM22" s="9"/>
    </row>
    <row r="23" spans="1:41" x14ac:dyDescent="0.25">
      <c r="A23" t="s">
        <v>6</v>
      </c>
      <c r="B23" s="9">
        <f t="shared" si="1"/>
        <v>8.3341601349340211E-2</v>
      </c>
      <c r="C23" s="9">
        <f t="shared" si="1"/>
        <v>7.7239011831054985E-2</v>
      </c>
      <c r="D23" s="9">
        <f t="shared" si="1"/>
        <v>0.14409057121619301</v>
      </c>
      <c r="E23" s="9">
        <f t="shared" si="1"/>
        <v>9.3336790251490817E-2</v>
      </c>
      <c r="F23" s="9">
        <f t="shared" si="1"/>
        <v>7.2413793103448282E-2</v>
      </c>
      <c r="G23" s="9">
        <f t="shared" si="1"/>
        <v>6.0571098932794921E-2</v>
      </c>
      <c r="H23" s="9">
        <f t="shared" si="1"/>
        <v>9.298206774407794E-2</v>
      </c>
      <c r="I23" s="9">
        <f t="shared" si="1"/>
        <v>0.11772950245269795</v>
      </c>
      <c r="J23" s="9">
        <f t="shared" si="1"/>
        <v>0.11758530183727033</v>
      </c>
      <c r="K23" s="9">
        <f t="shared" si="1"/>
        <v>0.113544201135442</v>
      </c>
      <c r="L23" s="9">
        <f t="shared" si="1"/>
        <v>0.10990448776658379</v>
      </c>
      <c r="M23" s="9">
        <f t="shared" si="1"/>
        <v>0.10584343991179714</v>
      </c>
      <c r="N23" s="9">
        <f t="shared" si="1"/>
        <v>9.8540145985401464E-2</v>
      </c>
      <c r="O23" s="9">
        <f t="shared" si="1"/>
        <v>9.0909090909090912E-2</v>
      </c>
      <c r="P23" s="21">
        <f t="shared" ref="P23:P33" si="2">AVERAGE(B23:O23)</f>
        <v>9.8430793173334544E-2</v>
      </c>
      <c r="Q23" t="s">
        <v>6</v>
      </c>
      <c r="AF23" s="9"/>
      <c r="AH23" s="9"/>
      <c r="AI23" s="9"/>
      <c r="AJ23" s="9"/>
      <c r="AK23" s="9"/>
      <c r="AL23" s="9"/>
      <c r="AM23" s="9"/>
    </row>
    <row r="24" spans="1:41" x14ac:dyDescent="0.25">
      <c r="A24" t="s">
        <v>7</v>
      </c>
      <c r="B24" s="9">
        <f t="shared" si="1"/>
        <v>6.2506201012005158E-2</v>
      </c>
      <c r="C24" s="9">
        <f t="shared" si="1"/>
        <v>5.1492674554036659E-2</v>
      </c>
      <c r="D24" s="9">
        <f t="shared" si="1"/>
        <v>7.2045285608096504E-2</v>
      </c>
      <c r="E24" s="9">
        <f t="shared" si="1"/>
        <v>9.3336790251490817E-2</v>
      </c>
      <c r="F24" s="9">
        <f t="shared" si="1"/>
        <v>7.2413793103448282E-2</v>
      </c>
      <c r="G24" s="9">
        <f t="shared" si="1"/>
        <v>6.0571098932794921E-2</v>
      </c>
      <c r="H24" s="9">
        <f t="shared" si="1"/>
        <v>9.298206774407794E-2</v>
      </c>
      <c r="I24" s="9">
        <f t="shared" si="1"/>
        <v>0.11772950245269795</v>
      </c>
      <c r="J24" s="9">
        <f t="shared" si="1"/>
        <v>0.11758530183727033</v>
      </c>
      <c r="K24" s="9">
        <f t="shared" si="1"/>
        <v>9.0835360908353591E-2</v>
      </c>
      <c r="L24" s="9">
        <f t="shared" si="1"/>
        <v>0.10990448776658379</v>
      </c>
      <c r="M24" s="9">
        <f t="shared" si="1"/>
        <v>9.2613009922822495E-2</v>
      </c>
      <c r="N24" s="9">
        <f t="shared" si="1"/>
        <v>8.7591240875912413E-2</v>
      </c>
      <c r="O24" s="9">
        <f t="shared" si="1"/>
        <v>8.0808080808080815E-2</v>
      </c>
      <c r="P24" s="21">
        <f t="shared" si="2"/>
        <v>8.5886778269833694E-2</v>
      </c>
      <c r="Q24" t="s">
        <v>7</v>
      </c>
      <c r="AF24" s="9"/>
      <c r="AH24" s="9"/>
      <c r="AI24" s="9"/>
      <c r="AJ24" s="9"/>
      <c r="AK24" s="9"/>
      <c r="AL24" s="9"/>
      <c r="AM24" s="9"/>
    </row>
    <row r="25" spans="1:41" x14ac:dyDescent="0.25">
      <c r="A25" t="s">
        <v>8</v>
      </c>
      <c r="B25" s="9">
        <f t="shared" si="1"/>
        <v>6.2506201012005158E-2</v>
      </c>
      <c r="C25" s="9">
        <f t="shared" si="1"/>
        <v>5.1492674554036659E-2</v>
      </c>
      <c r="D25" s="9">
        <f t="shared" si="1"/>
        <v>3.6022642804048252E-2</v>
      </c>
      <c r="E25" s="9">
        <f t="shared" si="1"/>
        <v>9.3336790251490817E-2</v>
      </c>
      <c r="F25" s="9">
        <f t="shared" si="1"/>
        <v>7.2413793103448282E-2</v>
      </c>
      <c r="G25" s="9">
        <f t="shared" si="1"/>
        <v>6.0571098932794921E-2</v>
      </c>
      <c r="H25" s="9">
        <f t="shared" si="1"/>
        <v>4.649103387203897E-2</v>
      </c>
      <c r="I25" s="9">
        <f t="shared" si="1"/>
        <v>8.8297126839523468E-2</v>
      </c>
      <c r="J25" s="9">
        <f t="shared" si="1"/>
        <v>8.8188976377952755E-2</v>
      </c>
      <c r="K25" s="9">
        <f t="shared" si="1"/>
        <v>9.0835360908353591E-2</v>
      </c>
      <c r="L25" s="9">
        <f t="shared" si="1"/>
        <v>9.1587073138819822E-2</v>
      </c>
      <c r="M25" s="9">
        <f t="shared" si="1"/>
        <v>9.2613009922822495E-2</v>
      </c>
      <c r="N25" s="9">
        <f t="shared" si="1"/>
        <v>8.7591240875912413E-2</v>
      </c>
      <c r="O25" s="9">
        <f t="shared" si="1"/>
        <v>8.0808080808080815E-2</v>
      </c>
      <c r="P25" s="21">
        <f t="shared" si="2"/>
        <v>7.448250738580918E-2</v>
      </c>
      <c r="Q25" t="s">
        <v>8</v>
      </c>
      <c r="AF25" s="9"/>
      <c r="AH25" s="9"/>
      <c r="AI25" s="9"/>
      <c r="AJ25" s="9"/>
      <c r="AK25" s="9"/>
      <c r="AL25" s="9"/>
      <c r="AM25" s="9"/>
    </row>
    <row r="26" spans="1:41" x14ac:dyDescent="0.25">
      <c r="A26" t="s">
        <v>9</v>
      </c>
      <c r="B26" s="9">
        <f t="shared" si="1"/>
        <v>5.0004960809604128E-2</v>
      </c>
      <c r="C26" s="9">
        <f t="shared" si="1"/>
        <v>3.8619505915527493E-2</v>
      </c>
      <c r="D26" s="9">
        <f t="shared" si="1"/>
        <v>2.8818114243238605E-2</v>
      </c>
      <c r="E26" s="9">
        <f t="shared" si="1"/>
        <v>4.6668395125745409E-2</v>
      </c>
      <c r="F26" s="9">
        <f t="shared" si="1"/>
        <v>3.6206896551724141E-2</v>
      </c>
      <c r="G26" s="9">
        <f t="shared" si="1"/>
        <v>6.0571098932794921E-2</v>
      </c>
      <c r="H26" s="9">
        <f t="shared" si="1"/>
        <v>4.649103387203897E-2</v>
      </c>
      <c r="I26" s="9">
        <f t="shared" si="1"/>
        <v>8.8297126839523468E-2</v>
      </c>
      <c r="J26" s="9">
        <f t="shared" si="1"/>
        <v>8.8188976377952755E-2</v>
      </c>
      <c r="K26" s="9">
        <f t="shared" si="1"/>
        <v>9.0835360908353591E-2</v>
      </c>
      <c r="L26" s="9">
        <f t="shared" si="1"/>
        <v>9.1587073138819822E-2</v>
      </c>
      <c r="M26" s="9">
        <f t="shared" si="1"/>
        <v>9.2613009922822495E-2</v>
      </c>
      <c r="N26" s="9">
        <f t="shared" si="1"/>
        <v>8.7591240875912413E-2</v>
      </c>
      <c r="O26" s="9">
        <f t="shared" si="1"/>
        <v>8.0808080808080815E-2</v>
      </c>
      <c r="P26" s="21">
        <f t="shared" si="2"/>
        <v>6.6235776737295651E-2</v>
      </c>
      <c r="Q26" t="s">
        <v>9</v>
      </c>
      <c r="AF26" s="9"/>
      <c r="AH26" s="9"/>
      <c r="AI26" s="9"/>
      <c r="AJ26" s="9"/>
      <c r="AK26" s="9"/>
      <c r="AL26" s="9"/>
      <c r="AM26" s="9"/>
    </row>
    <row r="27" spans="1:41" x14ac:dyDescent="0.25">
      <c r="A27" t="s">
        <v>10</v>
      </c>
      <c r="B27" s="9">
        <f t="shared" si="1"/>
        <v>4.1670800674670105E-2</v>
      </c>
      <c r="C27" s="9">
        <f t="shared" si="1"/>
        <v>3.0895604732421998E-2</v>
      </c>
      <c r="D27" s="9">
        <f t="shared" si="1"/>
        <v>2.4015095202698837E-2</v>
      </c>
      <c r="E27" s="9">
        <f t="shared" si="1"/>
        <v>2.3334197562872704E-2</v>
      </c>
      <c r="F27" s="9">
        <f t="shared" si="1"/>
        <v>1.810344827586207E-2</v>
      </c>
      <c r="G27" s="9">
        <f t="shared" si="1"/>
        <v>2.0190366310931639E-2</v>
      </c>
      <c r="H27" s="9">
        <f t="shared" si="1"/>
        <v>1.5497011290679657E-2</v>
      </c>
      <c r="I27" s="9">
        <f t="shared" si="1"/>
        <v>2.9432375613174487E-2</v>
      </c>
      <c r="J27" s="9">
        <f t="shared" si="1"/>
        <v>2.9396325459317581E-2</v>
      </c>
      <c r="K27" s="9">
        <f t="shared" si="1"/>
        <v>6.8126520681265193E-2</v>
      </c>
      <c r="L27" s="9">
        <f t="shared" si="1"/>
        <v>7.3269658511055866E-2</v>
      </c>
      <c r="M27" s="9">
        <f t="shared" si="1"/>
        <v>9.2613009922822495E-2</v>
      </c>
      <c r="N27" s="9">
        <f t="shared" si="1"/>
        <v>8.7591240875912413E-2</v>
      </c>
      <c r="O27" s="9">
        <f t="shared" si="1"/>
        <v>8.0808080808080815E-2</v>
      </c>
      <c r="P27" s="21">
        <f t="shared" si="2"/>
        <v>4.5353123994411847E-2</v>
      </c>
      <c r="Q27" t="s">
        <v>10</v>
      </c>
      <c r="AF27" s="9"/>
      <c r="AH27" s="9"/>
      <c r="AI27" s="9"/>
      <c r="AJ27" s="9"/>
      <c r="AK27" s="9"/>
      <c r="AL27" s="9"/>
      <c r="AM27" s="9"/>
    </row>
    <row r="28" spans="1:41" x14ac:dyDescent="0.25">
      <c r="A28" t="s">
        <v>11</v>
      </c>
      <c r="B28" s="9">
        <f t="shared" si="1"/>
        <v>4.1670800674670105E-2</v>
      </c>
      <c r="C28" s="9">
        <f t="shared" si="1"/>
        <v>3.0895604732421998E-2</v>
      </c>
      <c r="D28" s="9">
        <f t="shared" si="1"/>
        <v>2.4015095202698837E-2</v>
      </c>
      <c r="E28" s="9">
        <f t="shared" si="1"/>
        <v>2.3334197562872704E-2</v>
      </c>
      <c r="F28" s="9">
        <f t="shared" si="1"/>
        <v>1.810344827586207E-2</v>
      </c>
      <c r="G28" s="9">
        <f t="shared" si="1"/>
        <v>2.0190366310931639E-2</v>
      </c>
      <c r="H28" s="9">
        <f t="shared" si="1"/>
        <v>1.5497011290679657E-2</v>
      </c>
      <c r="I28" s="9">
        <f t="shared" si="1"/>
        <v>2.9432375613174487E-2</v>
      </c>
      <c r="J28" s="9">
        <f t="shared" si="1"/>
        <v>2.9396325459317581E-2</v>
      </c>
      <c r="K28" s="9">
        <f t="shared" si="1"/>
        <v>6.8126520681265193E-2</v>
      </c>
      <c r="L28" s="9">
        <f t="shared" si="1"/>
        <v>7.3269658511055866E-2</v>
      </c>
      <c r="M28" s="9">
        <f t="shared" si="1"/>
        <v>7.9382579933847855E-2</v>
      </c>
      <c r="N28" s="9">
        <f t="shared" si="1"/>
        <v>7.6642335766423361E-2</v>
      </c>
      <c r="O28" s="9">
        <f t="shared" si="1"/>
        <v>8.0808080808080815E-2</v>
      </c>
      <c r="P28" s="21">
        <f t="shared" si="2"/>
        <v>4.3626028630235861E-2</v>
      </c>
      <c r="Q28" t="s">
        <v>11</v>
      </c>
      <c r="AF28" s="9"/>
      <c r="AH28" s="9"/>
      <c r="AI28" s="9"/>
      <c r="AJ28" s="9"/>
      <c r="AK28" s="9"/>
    </row>
    <row r="29" spans="1:41" x14ac:dyDescent="0.25">
      <c r="A29" t="s">
        <v>12</v>
      </c>
      <c r="B29" s="9">
        <f t="shared" si="1"/>
        <v>3.5717829149717231E-2</v>
      </c>
      <c r="C29" s="9">
        <f t="shared" si="1"/>
        <v>2.5746337277018329E-2</v>
      </c>
      <c r="D29" s="9">
        <f t="shared" si="1"/>
        <v>2.4015095202698837E-2</v>
      </c>
      <c r="E29" s="9">
        <f t="shared" si="1"/>
        <v>1.8667358050298163E-2</v>
      </c>
      <c r="F29" s="9">
        <f t="shared" si="1"/>
        <v>1.810344827586207E-2</v>
      </c>
      <c r="G29" s="9">
        <f t="shared" si="1"/>
        <v>1.514277473319873E-2</v>
      </c>
      <c r="H29" s="9">
        <f t="shared" si="1"/>
        <v>1.1622758468009742E-2</v>
      </c>
      <c r="I29" s="9">
        <f t="shared" si="1"/>
        <v>9.8107918710581624E-3</v>
      </c>
      <c r="J29" s="9">
        <f t="shared" si="1"/>
        <v>9.7987751531058605E-3</v>
      </c>
      <c r="K29" s="9">
        <f t="shared" si="1"/>
        <v>2.2708840227088398E-2</v>
      </c>
      <c r="L29" s="9">
        <f t="shared" si="1"/>
        <v>3.6634829255527933E-2</v>
      </c>
      <c r="M29" s="9">
        <f t="shared" si="1"/>
        <v>5.2921719955898568E-2</v>
      </c>
      <c r="N29" s="9">
        <f t="shared" si="1"/>
        <v>7.6642335766423361E-2</v>
      </c>
      <c r="O29" s="9">
        <f t="shared" si="1"/>
        <v>8.0808080808080815E-2</v>
      </c>
      <c r="P29" s="21">
        <f t="shared" si="2"/>
        <v>3.1310069585284733E-2</v>
      </c>
      <c r="Q29" t="s">
        <v>12</v>
      </c>
      <c r="AF29" s="9"/>
      <c r="AH29" s="9"/>
      <c r="AI29" s="9"/>
      <c r="AJ29" s="9"/>
      <c r="AK29" s="9"/>
      <c r="AL29" s="9"/>
      <c r="AM29" s="9"/>
    </row>
    <row r="30" spans="1:41" x14ac:dyDescent="0.25">
      <c r="A30" t="s">
        <v>13</v>
      </c>
      <c r="B30" s="9">
        <f t="shared" si="1"/>
        <v>3.5717829149717231E-2</v>
      </c>
      <c r="C30" s="9">
        <f t="shared" si="1"/>
        <v>2.2068289094587138E-2</v>
      </c>
      <c r="D30" s="9">
        <f t="shared" si="1"/>
        <v>2.0584367316599003E-2</v>
      </c>
      <c r="E30" s="9">
        <f t="shared" si="1"/>
        <v>1.5556131708581802E-2</v>
      </c>
      <c r="F30" s="9">
        <f t="shared" si="1"/>
        <v>1.2068965517241379E-2</v>
      </c>
      <c r="G30" s="9">
        <f t="shared" si="1"/>
        <v>1.2114219786558985E-2</v>
      </c>
      <c r="H30" s="9">
        <f t="shared" si="1"/>
        <v>9.2982067744077947E-3</v>
      </c>
      <c r="I30" s="9">
        <f t="shared" si="1"/>
        <v>7.3580939032936218E-3</v>
      </c>
      <c r="J30" s="9">
        <f t="shared" si="1"/>
        <v>7.3490813648293954E-3</v>
      </c>
      <c r="K30" s="9">
        <f t="shared" si="1"/>
        <v>1.1354420113544199E-2</v>
      </c>
      <c r="L30" s="9">
        <f t="shared" si="1"/>
        <v>1.8317414627763966E-2</v>
      </c>
      <c r="M30" s="9">
        <f t="shared" si="1"/>
        <v>5.2921719955898568E-2</v>
      </c>
      <c r="N30" s="9">
        <f t="shared" si="1"/>
        <v>5.4744525547445258E-2</v>
      </c>
      <c r="O30" s="9">
        <f t="shared" si="1"/>
        <v>7.0707070707070704E-2</v>
      </c>
      <c r="P30" s="21">
        <f t="shared" si="2"/>
        <v>2.5011452540538503E-2</v>
      </c>
      <c r="Q30" t="s">
        <v>13</v>
      </c>
      <c r="AF30" s="9"/>
      <c r="AJ30" s="22"/>
      <c r="AK30" s="3"/>
      <c r="AL30" s="4"/>
    </row>
    <row r="31" spans="1:41" x14ac:dyDescent="0.25">
      <c r="A31" t="s">
        <v>14</v>
      </c>
      <c r="B31" s="9">
        <f t="shared" si="1"/>
        <v>3.1253100506002579E-2</v>
      </c>
      <c r="C31" s="9">
        <f t="shared" si="1"/>
        <v>1.9309752957763746E-2</v>
      </c>
      <c r="D31" s="9">
        <f t="shared" si="1"/>
        <v>1.8011321402024126E-2</v>
      </c>
      <c r="E31" s="9">
        <f t="shared" si="1"/>
        <v>1.1667098781436352E-2</v>
      </c>
      <c r="F31" s="9">
        <f t="shared" si="1"/>
        <v>1.0344827586206896E-2</v>
      </c>
      <c r="G31" s="9">
        <f t="shared" si="1"/>
        <v>8.6530141332564169E-3</v>
      </c>
      <c r="H31" s="9">
        <f t="shared" si="1"/>
        <v>6.6415762674341388E-3</v>
      </c>
      <c r="I31" s="9">
        <f t="shared" si="1"/>
        <v>4.2046250875963547E-3</v>
      </c>
      <c r="J31" s="9">
        <f t="shared" si="1"/>
        <v>4.8993875765529302E-3</v>
      </c>
      <c r="K31" s="9">
        <f t="shared" si="1"/>
        <v>5.6772100567720994E-3</v>
      </c>
      <c r="L31" s="9">
        <f t="shared" si="1"/>
        <v>4.5793536569409916E-3</v>
      </c>
      <c r="M31" s="9">
        <f t="shared" si="1"/>
        <v>1.3230429988974642E-2</v>
      </c>
      <c r="N31" s="9">
        <f t="shared" si="1"/>
        <v>3.2846715328467155E-2</v>
      </c>
      <c r="O31" s="9">
        <f>O14/O$17</f>
        <v>4.0404040404040407E-2</v>
      </c>
      <c r="P31" s="21">
        <f t="shared" si="2"/>
        <v>1.5123032409533489E-2</v>
      </c>
      <c r="Q31" t="s">
        <v>14</v>
      </c>
      <c r="AF31" s="9"/>
      <c r="AJ31" s="22"/>
      <c r="AK31" s="3"/>
      <c r="AL31" s="4"/>
    </row>
    <row r="32" spans="1:41" x14ac:dyDescent="0.25">
      <c r="A32" t="s">
        <v>15</v>
      </c>
      <c r="B32" s="9">
        <f t="shared" si="1"/>
        <v>2.7780533783113404E-2</v>
      </c>
      <c r="C32" s="9">
        <f t="shared" si="1"/>
        <v>1.7164224851345552E-2</v>
      </c>
      <c r="D32" s="9">
        <f t="shared" si="1"/>
        <v>1.6010063468465889E-2</v>
      </c>
      <c r="E32" s="9">
        <f>E15/E$17</f>
        <v>1.0370754472387868E-2</v>
      </c>
      <c r="F32" s="9">
        <f>F15/F$17</f>
        <v>9.0517241379310352E-3</v>
      </c>
      <c r="G32" s="9">
        <f t="shared" si="1"/>
        <v>7.5713873665993652E-3</v>
      </c>
      <c r="H32" s="9">
        <f t="shared" si="1"/>
        <v>5.8113792340048712E-3</v>
      </c>
      <c r="I32" s="9">
        <f t="shared" si="1"/>
        <v>3.6790469516468109E-3</v>
      </c>
      <c r="J32" s="9">
        <f t="shared" si="1"/>
        <v>4.199475065616797E-3</v>
      </c>
      <c r="K32" s="9">
        <f t="shared" si="1"/>
        <v>3.2441200324411995E-3</v>
      </c>
      <c r="L32" s="9">
        <f t="shared" si="1"/>
        <v>3.6634829255527933E-3</v>
      </c>
      <c r="M32" s="9">
        <f t="shared" si="1"/>
        <v>4.410143329658214E-3</v>
      </c>
      <c r="N32" s="9">
        <f t="shared" si="1"/>
        <v>1.0948905109489052E-2</v>
      </c>
      <c r="O32" s="9">
        <f>O15/O$17</f>
        <v>3.0303030303030304E-2</v>
      </c>
      <c r="P32" s="21">
        <f t="shared" si="2"/>
        <v>1.1014876502234511E-2</v>
      </c>
      <c r="Q32" t="s">
        <v>15</v>
      </c>
      <c r="AF32" s="9"/>
      <c r="AJ32" s="7"/>
      <c r="AK32" s="4"/>
      <c r="AL32" s="4"/>
      <c r="AM32" s="23"/>
      <c r="AN32" s="24" t="s">
        <v>38</v>
      </c>
      <c r="AO32" s="25"/>
    </row>
    <row r="33" spans="1:37" x14ac:dyDescent="0.25">
      <c r="A33" s="16" t="s">
        <v>16</v>
      </c>
      <c r="B33" s="26">
        <f t="shared" si="1"/>
        <v>2.7780533783113404E-2</v>
      </c>
      <c r="C33" s="26">
        <f t="shared" si="1"/>
        <v>1.7164224851345552E-2</v>
      </c>
      <c r="D33" s="26">
        <f t="shared" si="1"/>
        <v>1.6010063468465889E-2</v>
      </c>
      <c r="E33" s="26">
        <f>E16/E$17</f>
        <v>1.0370754472387868E-2</v>
      </c>
      <c r="F33" s="26">
        <f>F16/F$17</f>
        <v>9.0517241379310352E-3</v>
      </c>
      <c r="G33" s="26">
        <f>G16/G$17</f>
        <v>7.5713873665993652E-3</v>
      </c>
      <c r="H33" s="26">
        <f>H16/H$17</f>
        <v>5.8113792340048712E-3</v>
      </c>
      <c r="I33" s="26">
        <f>I16/I$17</f>
        <v>3.6790469516468109E-3</v>
      </c>
      <c r="J33" s="26">
        <f>J16/J$17</f>
        <v>3.6745406824146977E-3</v>
      </c>
      <c r="K33" s="26">
        <f>K16/K$17</f>
        <v>3.2441200324411995E-3</v>
      </c>
      <c r="L33" s="26">
        <f t="shared" si="1"/>
        <v>2.6167735182519949E-3</v>
      </c>
      <c r="M33" s="26">
        <f>M16/M$17</f>
        <v>3.3076074972436605E-3</v>
      </c>
      <c r="N33" s="26">
        <f>N16/N$17</f>
        <v>3.6496350364963502E-3</v>
      </c>
      <c r="O33" s="26">
        <f>O16/O$17</f>
        <v>1.0101010101010102E-2</v>
      </c>
      <c r="P33" s="21">
        <f t="shared" si="2"/>
        <v>8.8594857952394874E-3</v>
      </c>
      <c r="Q33" s="16" t="s">
        <v>16</v>
      </c>
      <c r="AF33" s="9"/>
      <c r="AK33" s="12"/>
    </row>
    <row r="34" spans="1:37" x14ac:dyDescent="0.25">
      <c r="B34" s="9">
        <f t="shared" ref="B34:N34" si="3">SUM(B20:B33)</f>
        <v>1</v>
      </c>
      <c r="C34" s="9">
        <f t="shared" si="3"/>
        <v>0.99999999999999989</v>
      </c>
      <c r="D34" s="9">
        <f t="shared" si="3"/>
        <v>0.99999999999999989</v>
      </c>
      <c r="E34" s="9">
        <f t="shared" si="3"/>
        <v>1</v>
      </c>
      <c r="F34" s="9">
        <f t="shared" si="3"/>
        <v>1.0000000000000002</v>
      </c>
      <c r="G34" s="9">
        <f t="shared" si="3"/>
        <v>0.99999999999999967</v>
      </c>
      <c r="H34" s="9">
        <f>SUM(H20:H33)</f>
        <v>1.0000000000000002</v>
      </c>
      <c r="I34" s="9">
        <f>SUM(I20:I33)</f>
        <v>0.99999999999999989</v>
      </c>
      <c r="J34" s="9">
        <f t="shared" si="3"/>
        <v>1</v>
      </c>
      <c r="K34" s="9">
        <f t="shared" si="3"/>
        <v>1.0000000000000002</v>
      </c>
      <c r="L34" s="9">
        <f t="shared" si="3"/>
        <v>0.99999999999999978</v>
      </c>
      <c r="M34" s="9">
        <f t="shared" si="3"/>
        <v>1</v>
      </c>
      <c r="N34" s="9">
        <f t="shared" si="3"/>
        <v>1</v>
      </c>
      <c r="O34" s="9">
        <f>SUM(O20:O33)</f>
        <v>0.99999999999999989</v>
      </c>
      <c r="P34" s="20">
        <f>SUM(P20:P33)</f>
        <v>1</v>
      </c>
      <c r="AK34" s="12"/>
    </row>
    <row r="35" spans="1:37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AK35" s="12"/>
    </row>
    <row r="36" spans="1:37" ht="45" x14ac:dyDescent="0.25">
      <c r="A36" s="19" t="s">
        <v>39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3" t="s">
        <v>40</v>
      </c>
      <c r="Q36" s="13" t="s">
        <v>41</v>
      </c>
      <c r="AK36" s="12"/>
    </row>
    <row r="37" spans="1:37" x14ac:dyDescent="0.25">
      <c r="A37" t="s">
        <v>3</v>
      </c>
      <c r="B37" s="9">
        <f t="shared" ref="B37:O50" si="4">B3*Q$19</f>
        <v>0.20192969780639106</v>
      </c>
      <c r="C37" s="9">
        <f t="shared" si="4"/>
        <v>0.29272635927540119</v>
      </c>
      <c r="D37" s="9">
        <f t="shared" si="4"/>
        <v>0.2927463950643136</v>
      </c>
      <c r="E37" s="9">
        <f t="shared" si="4"/>
        <v>0.29529237952000364</v>
      </c>
      <c r="F37" s="9">
        <f t="shared" si="4"/>
        <v>0.34354711307933478</v>
      </c>
      <c r="G37" s="9">
        <f t="shared" si="4"/>
        <v>0.29793002954323672</v>
      </c>
      <c r="H37" s="9">
        <f t="shared" si="4"/>
        <v>0.33117888368647824</v>
      </c>
      <c r="I37" s="9">
        <f t="shared" si="4"/>
        <v>0.27211874396647107</v>
      </c>
      <c r="J37" s="9">
        <f t="shared" si="4"/>
        <v>0.26175617178141519</v>
      </c>
      <c r="K37" s="9">
        <f t="shared" si="4"/>
        <v>0.21917048709699313</v>
      </c>
      <c r="L37" s="9">
        <f t="shared" si="4"/>
        <v>0.17508016778376953</v>
      </c>
      <c r="M37" s="9">
        <f t="shared" si="4"/>
        <v>0.12098425927626791</v>
      </c>
      <c r="N37" s="9">
        <f t="shared" si="4"/>
        <v>9.9133888520110597E-2</v>
      </c>
      <c r="O37" s="9">
        <f t="shared" si="4"/>
        <v>7.9735372157155385E-2</v>
      </c>
      <c r="P37" s="20">
        <f>SUM(B37:O37)</f>
        <v>3.2833299485573417</v>
      </c>
      <c r="Q37" s="20">
        <f>P37/P20</f>
        <v>16.259767553880945</v>
      </c>
      <c r="AK37" s="12"/>
    </row>
    <row r="38" spans="1:37" x14ac:dyDescent="0.25">
      <c r="A38" t="s">
        <v>4</v>
      </c>
      <c r="B38" s="9">
        <f t="shared" si="4"/>
        <v>0.10096484890319553</v>
      </c>
      <c r="C38" s="9">
        <f t="shared" si="4"/>
        <v>0.1463631796377006</v>
      </c>
      <c r="D38" s="9">
        <f t="shared" si="4"/>
        <v>0.1463731975321568</v>
      </c>
      <c r="E38" s="9">
        <f t="shared" si="4"/>
        <v>0.19686158634666909</v>
      </c>
      <c r="F38" s="9">
        <f t="shared" si="4"/>
        <v>0.25766033480950107</v>
      </c>
      <c r="G38" s="9">
        <f t="shared" si="4"/>
        <v>0.22344752215742752</v>
      </c>
      <c r="H38" s="9">
        <f t="shared" si="4"/>
        <v>0.26494310694918261</v>
      </c>
      <c r="I38" s="9">
        <f t="shared" si="4"/>
        <v>0.22676561997205924</v>
      </c>
      <c r="J38" s="9">
        <f t="shared" si="4"/>
        <v>0.21813014315117929</v>
      </c>
      <c r="K38" s="9">
        <f t="shared" si="4"/>
        <v>0.1878604175117084</v>
      </c>
      <c r="L38" s="9">
        <f t="shared" si="4"/>
        <v>0.17508016778376953</v>
      </c>
      <c r="M38" s="9">
        <f t="shared" si="4"/>
        <v>0.12098425927626791</v>
      </c>
      <c r="N38" s="9">
        <f t="shared" si="4"/>
        <v>9.9133888520110597E-2</v>
      </c>
      <c r="O38" s="9">
        <f t="shared" si="4"/>
        <v>7.9735372157155385E-2</v>
      </c>
      <c r="P38" s="20">
        <f t="shared" ref="P38:P50" si="5">SUM(B38:O38)</f>
        <v>2.444303644708083</v>
      </c>
      <c r="Q38" s="20">
        <f t="shared" ref="Q38:Q50" si="6">P38/P21</f>
        <v>16.700263350103342</v>
      </c>
      <c r="AK38" s="12"/>
    </row>
    <row r="39" spans="1:37" x14ac:dyDescent="0.25">
      <c r="A39" t="s">
        <v>5</v>
      </c>
      <c r="B39" s="9">
        <f t="shared" si="4"/>
        <v>0.10096484890319553</v>
      </c>
      <c r="C39" s="9">
        <f t="shared" si="4"/>
        <v>0.1463631796377006</v>
      </c>
      <c r="D39" s="9">
        <f t="shared" si="4"/>
        <v>0.1463731975321568</v>
      </c>
      <c r="E39" s="9">
        <f t="shared" si="4"/>
        <v>9.8430793173334544E-2</v>
      </c>
      <c r="F39" s="9">
        <f t="shared" si="4"/>
        <v>0.17177355653966739</v>
      </c>
      <c r="G39" s="9">
        <f t="shared" si="4"/>
        <v>0.29793002954323672</v>
      </c>
      <c r="H39" s="9">
        <f t="shared" si="4"/>
        <v>0.33117888368647824</v>
      </c>
      <c r="I39" s="9">
        <f t="shared" si="4"/>
        <v>0.27211874396647107</v>
      </c>
      <c r="J39" s="9">
        <f t="shared" si="4"/>
        <v>0.26175617178141519</v>
      </c>
      <c r="K39" s="9">
        <f t="shared" si="4"/>
        <v>0.1878604175117084</v>
      </c>
      <c r="L39" s="9">
        <f t="shared" si="4"/>
        <v>0.17508016778376953</v>
      </c>
      <c r="M39" s="9">
        <f t="shared" si="4"/>
        <v>0.12098425927626791</v>
      </c>
      <c r="N39" s="9">
        <f t="shared" si="4"/>
        <v>9.9133888520110597E-2</v>
      </c>
      <c r="O39" s="9">
        <f t="shared" si="4"/>
        <v>7.9735372157155385E-2</v>
      </c>
      <c r="P39" s="20">
        <f t="shared" si="5"/>
        <v>2.4896835100126675</v>
      </c>
      <c r="Q39" s="20">
        <f t="shared" si="6"/>
        <v>17.009148887833156</v>
      </c>
      <c r="AK39" s="12"/>
    </row>
    <row r="40" spans="1:37" x14ac:dyDescent="0.25">
      <c r="A40" t="s">
        <v>7</v>
      </c>
      <c r="B40" s="9">
        <f t="shared" si="4"/>
        <v>6.7309899268797019E-2</v>
      </c>
      <c r="C40" s="9">
        <f t="shared" si="4"/>
        <v>7.3181589818850298E-2</v>
      </c>
      <c r="D40" s="9">
        <f t="shared" si="4"/>
        <v>0.1463731975321568</v>
      </c>
      <c r="E40" s="9">
        <f t="shared" si="4"/>
        <v>9.8430793173334544E-2</v>
      </c>
      <c r="F40" s="9">
        <f t="shared" si="4"/>
        <v>8.5886778269833694E-2</v>
      </c>
      <c r="G40" s="9">
        <f t="shared" si="4"/>
        <v>7.448250738580918E-2</v>
      </c>
      <c r="H40" s="9">
        <f t="shared" si="4"/>
        <v>0.1324715534745913</v>
      </c>
      <c r="I40" s="9">
        <f t="shared" si="4"/>
        <v>0.18141249597764739</v>
      </c>
      <c r="J40" s="9">
        <f t="shared" si="4"/>
        <v>0.17450411452094344</v>
      </c>
      <c r="K40" s="9">
        <f t="shared" si="4"/>
        <v>0.15655034792642367</v>
      </c>
      <c r="L40" s="9">
        <f t="shared" si="4"/>
        <v>0.15006871524323101</v>
      </c>
      <c r="M40" s="9">
        <f t="shared" si="4"/>
        <v>0.12098425927626791</v>
      </c>
      <c r="N40" s="9">
        <f t="shared" si="4"/>
        <v>9.9133888520110597E-2</v>
      </c>
      <c r="O40" s="9">
        <f t="shared" si="4"/>
        <v>7.9735372157155385E-2</v>
      </c>
      <c r="P40" s="20">
        <f t="shared" si="5"/>
        <v>1.6405255125451521</v>
      </c>
      <c r="Q40" s="20">
        <f t="shared" si="6"/>
        <v>16.666791556339707</v>
      </c>
      <c r="AK40" s="12"/>
    </row>
    <row r="41" spans="1:37" x14ac:dyDescent="0.25">
      <c r="A41" t="s">
        <v>6</v>
      </c>
      <c r="B41" s="9">
        <f t="shared" si="4"/>
        <v>5.0482424451597764E-2</v>
      </c>
      <c r="C41" s="9">
        <f t="shared" si="4"/>
        <v>4.8787726545900197E-2</v>
      </c>
      <c r="D41" s="9">
        <f t="shared" si="4"/>
        <v>7.3186598766078401E-2</v>
      </c>
      <c r="E41" s="9">
        <f t="shared" si="4"/>
        <v>9.8430793173334544E-2</v>
      </c>
      <c r="F41" s="9">
        <f t="shared" si="4"/>
        <v>8.5886778269833694E-2</v>
      </c>
      <c r="G41" s="9">
        <f t="shared" si="4"/>
        <v>7.448250738580918E-2</v>
      </c>
      <c r="H41" s="9">
        <f t="shared" si="4"/>
        <v>0.1324715534745913</v>
      </c>
      <c r="I41" s="9">
        <f t="shared" si="4"/>
        <v>0.18141249597764739</v>
      </c>
      <c r="J41" s="9">
        <f t="shared" si="4"/>
        <v>0.17450411452094344</v>
      </c>
      <c r="K41" s="9">
        <f t="shared" si="4"/>
        <v>0.12524027834113893</v>
      </c>
      <c r="L41" s="9">
        <f t="shared" si="4"/>
        <v>0.15006871524323101</v>
      </c>
      <c r="M41" s="9">
        <f>M7*AB$19</f>
        <v>0.10586122686673442</v>
      </c>
      <c r="N41" s="9">
        <f>N7*AC$19</f>
        <v>8.8119012017876086E-2</v>
      </c>
      <c r="O41" s="9">
        <f>O7*AD$19</f>
        <v>7.0875886361915899E-2</v>
      </c>
      <c r="P41" s="20">
        <f t="shared" si="5"/>
        <v>1.4598101113966324</v>
      </c>
      <c r="Q41" s="20">
        <f t="shared" si="6"/>
        <v>16.996913154784927</v>
      </c>
      <c r="AK41" s="12"/>
    </row>
    <row r="42" spans="1:37" x14ac:dyDescent="0.25">
      <c r="A42" t="s">
        <v>42</v>
      </c>
      <c r="B42" s="9">
        <f t="shared" si="4"/>
        <v>5.0482424451597764E-2</v>
      </c>
      <c r="C42" s="9">
        <f t="shared" si="4"/>
        <v>4.8787726545900197E-2</v>
      </c>
      <c r="D42" s="9">
        <f t="shared" si="4"/>
        <v>3.65932993830392E-2</v>
      </c>
      <c r="E42" s="9">
        <f t="shared" si="4"/>
        <v>9.8430793173334544E-2</v>
      </c>
      <c r="F42" s="9">
        <f t="shared" si="4"/>
        <v>8.5886778269833694E-2</v>
      </c>
      <c r="G42" s="9">
        <f t="shared" si="4"/>
        <v>7.448250738580918E-2</v>
      </c>
      <c r="H42" s="9">
        <f t="shared" si="4"/>
        <v>6.6235776737295651E-2</v>
      </c>
      <c r="I42" s="9">
        <f t="shared" si="4"/>
        <v>0.13605937198323553</v>
      </c>
      <c r="J42" s="9">
        <f t="shared" si="4"/>
        <v>0.1308780858907076</v>
      </c>
      <c r="K42" s="9">
        <f t="shared" si="4"/>
        <v>0.12524027834113893</v>
      </c>
      <c r="L42" s="9">
        <f t="shared" si="4"/>
        <v>0.12505726270269252</v>
      </c>
      <c r="M42" s="9">
        <f t="shared" si="4"/>
        <v>0.10586122686673442</v>
      </c>
      <c r="N42" s="9">
        <f t="shared" si="4"/>
        <v>8.8119012017876086E-2</v>
      </c>
      <c r="O42" s="9">
        <f t="shared" si="4"/>
        <v>7.0875886361915899E-2</v>
      </c>
      <c r="P42" s="20">
        <f t="shared" si="5"/>
        <v>1.2429904301111112</v>
      </c>
      <c r="Q42" s="20">
        <f t="shared" si="6"/>
        <v>16.688353732139966</v>
      </c>
      <c r="AK42" s="12"/>
    </row>
    <row r="43" spans="1:37" x14ac:dyDescent="0.25">
      <c r="A43" t="s">
        <v>9</v>
      </c>
      <c r="B43" s="9">
        <f t="shared" si="4"/>
        <v>4.0385939561278214E-2</v>
      </c>
      <c r="C43" s="9">
        <f t="shared" si="4"/>
        <v>3.6590794909425149E-2</v>
      </c>
      <c r="D43" s="9">
        <f t="shared" si="4"/>
        <v>2.927463950643136E-2</v>
      </c>
      <c r="E43" s="9">
        <f t="shared" si="4"/>
        <v>4.9215396586667272E-2</v>
      </c>
      <c r="F43" s="9">
        <f t="shared" si="4"/>
        <v>4.2943389134916847E-2</v>
      </c>
      <c r="G43" s="9">
        <f t="shared" si="4"/>
        <v>7.448250738580918E-2</v>
      </c>
      <c r="H43" s="9">
        <f t="shared" si="4"/>
        <v>6.6235776737295651E-2</v>
      </c>
      <c r="I43" s="9">
        <f t="shared" si="4"/>
        <v>0.13605937198323553</v>
      </c>
      <c r="J43" s="9">
        <f t="shared" si="4"/>
        <v>0.1308780858907076</v>
      </c>
      <c r="K43" s="9">
        <f t="shared" si="4"/>
        <v>0.12524027834113893</v>
      </c>
      <c r="L43" s="9">
        <f t="shared" si="4"/>
        <v>0.12505726270269252</v>
      </c>
      <c r="M43" s="9">
        <f t="shared" si="4"/>
        <v>0.10586122686673442</v>
      </c>
      <c r="N43" s="9">
        <f t="shared" si="4"/>
        <v>8.8119012017876086E-2</v>
      </c>
      <c r="O43" s="9">
        <f t="shared" si="4"/>
        <v>7.0875886361915899E-2</v>
      </c>
      <c r="P43" s="20">
        <f t="shared" si="5"/>
        <v>1.1212195679861248</v>
      </c>
      <c r="Q43" s="20">
        <f t="shared" si="6"/>
        <v>16.927703172155827</v>
      </c>
      <c r="AK43" s="12"/>
    </row>
    <row r="44" spans="1:37" x14ac:dyDescent="0.25">
      <c r="A44" t="s">
        <v>10</v>
      </c>
      <c r="B44" s="9">
        <f t="shared" si="4"/>
        <v>3.3654949634398509E-2</v>
      </c>
      <c r="C44" s="9">
        <f t="shared" si="4"/>
        <v>2.9272635927540119E-2</v>
      </c>
      <c r="D44" s="9">
        <f t="shared" si="4"/>
        <v>2.4395532922026134E-2</v>
      </c>
      <c r="E44" s="9">
        <f t="shared" si="4"/>
        <v>2.4607698293333636E-2</v>
      </c>
      <c r="F44" s="9">
        <f t="shared" si="4"/>
        <v>2.1471694567458424E-2</v>
      </c>
      <c r="G44" s="9">
        <f t="shared" si="4"/>
        <v>2.4827502461936393E-2</v>
      </c>
      <c r="H44" s="9">
        <f t="shared" si="4"/>
        <v>2.2078592245765215E-2</v>
      </c>
      <c r="I44" s="9">
        <f t="shared" si="4"/>
        <v>4.5353123994411847E-2</v>
      </c>
      <c r="J44" s="9">
        <f t="shared" si="4"/>
        <v>4.3626028630235861E-2</v>
      </c>
      <c r="K44" s="9">
        <f t="shared" si="4"/>
        <v>9.39302087558542E-2</v>
      </c>
      <c r="L44" s="9">
        <f t="shared" si="4"/>
        <v>0.10004581016215401</v>
      </c>
      <c r="M44" s="9">
        <f t="shared" si="4"/>
        <v>0.10586122686673442</v>
      </c>
      <c r="N44" s="9">
        <f t="shared" si="4"/>
        <v>8.8119012017876086E-2</v>
      </c>
      <c r="O44" s="9">
        <f t="shared" si="4"/>
        <v>7.0875886361915899E-2</v>
      </c>
      <c r="P44" s="20">
        <f>SUM(B44:O44)</f>
        <v>0.72811990284164074</v>
      </c>
      <c r="Q44" s="20">
        <f t="shared" si="6"/>
        <v>16.054459730962645</v>
      </c>
      <c r="AK44" s="12"/>
    </row>
    <row r="45" spans="1:37" x14ac:dyDescent="0.25">
      <c r="A45" t="s">
        <v>11</v>
      </c>
      <c r="B45" s="9">
        <f t="shared" si="4"/>
        <v>3.3654949634398509E-2</v>
      </c>
      <c r="C45" s="9">
        <f t="shared" si="4"/>
        <v>2.9272635927540119E-2</v>
      </c>
      <c r="D45" s="9">
        <f t="shared" si="4"/>
        <v>2.4395532922026134E-2</v>
      </c>
      <c r="E45" s="9">
        <f t="shared" si="4"/>
        <v>2.4607698293333636E-2</v>
      </c>
      <c r="F45" s="9">
        <f t="shared" si="4"/>
        <v>2.1471694567458424E-2</v>
      </c>
      <c r="G45" s="9">
        <f t="shared" si="4"/>
        <v>2.4827502461936393E-2</v>
      </c>
      <c r="H45" s="9">
        <f t="shared" si="4"/>
        <v>2.2078592245765215E-2</v>
      </c>
      <c r="I45" s="9">
        <f t="shared" si="4"/>
        <v>4.5353123994411847E-2</v>
      </c>
      <c r="J45" s="9">
        <f t="shared" si="4"/>
        <v>4.3626028630235861E-2</v>
      </c>
      <c r="K45" s="9">
        <f t="shared" si="4"/>
        <v>9.39302087558542E-2</v>
      </c>
      <c r="L45" s="9">
        <f t="shared" si="4"/>
        <v>0.10004581016215401</v>
      </c>
      <c r="M45" s="9">
        <f t="shared" si="4"/>
        <v>9.0738194457200938E-2</v>
      </c>
      <c r="N45" s="9">
        <f t="shared" si="4"/>
        <v>7.7104135515641575E-2</v>
      </c>
      <c r="O45" s="9">
        <f t="shared" si="4"/>
        <v>7.0875886361915899E-2</v>
      </c>
      <c r="P45" s="20">
        <f t="shared" si="5"/>
        <v>0.70198199392987271</v>
      </c>
      <c r="Q45" s="20">
        <f t="shared" si="6"/>
        <v>16.090898391868532</v>
      </c>
      <c r="AK45" s="12"/>
    </row>
    <row r="46" spans="1:37" x14ac:dyDescent="0.25">
      <c r="A46" t="s">
        <v>12</v>
      </c>
      <c r="B46" s="9">
        <f t="shared" si="4"/>
        <v>2.8847099686627291E-2</v>
      </c>
      <c r="C46" s="9">
        <f t="shared" si="4"/>
        <v>2.4393863272950098E-2</v>
      </c>
      <c r="D46" s="9">
        <f t="shared" si="4"/>
        <v>2.4395532922026134E-2</v>
      </c>
      <c r="E46" s="9">
        <f t="shared" si="4"/>
        <v>1.9686158634666912E-2</v>
      </c>
      <c r="F46" s="9">
        <f t="shared" si="4"/>
        <v>2.1471694567458424E-2</v>
      </c>
      <c r="G46" s="9">
        <f t="shared" si="4"/>
        <v>1.8620626846452295E-2</v>
      </c>
      <c r="H46" s="9">
        <f t="shared" si="4"/>
        <v>1.6558944184323913E-2</v>
      </c>
      <c r="I46" s="9">
        <f t="shared" si="4"/>
        <v>1.5117707998137282E-2</v>
      </c>
      <c r="J46" s="9">
        <f t="shared" si="4"/>
        <v>1.4542009543411952E-2</v>
      </c>
      <c r="K46" s="9">
        <f t="shared" si="4"/>
        <v>3.1310069585284733E-2</v>
      </c>
      <c r="L46" s="9">
        <f t="shared" si="4"/>
        <v>5.0022905081077006E-2</v>
      </c>
      <c r="M46" s="9">
        <f t="shared" si="4"/>
        <v>6.0492129638133954E-2</v>
      </c>
      <c r="N46" s="9">
        <f t="shared" si="4"/>
        <v>7.7104135515641575E-2</v>
      </c>
      <c r="O46" s="9">
        <f t="shared" si="4"/>
        <v>7.0875886361915899E-2</v>
      </c>
      <c r="P46" s="20">
        <f t="shared" si="5"/>
        <v>0.47343876383810746</v>
      </c>
      <c r="Q46" s="20">
        <f t="shared" si="6"/>
        <v>15.120974501462515</v>
      </c>
      <c r="AK46" s="12"/>
    </row>
    <row r="47" spans="1:37" x14ac:dyDescent="0.25">
      <c r="A47" t="s">
        <v>13</v>
      </c>
      <c r="B47" s="9">
        <f t="shared" si="4"/>
        <v>2.8847099686627291E-2</v>
      </c>
      <c r="C47" s="9">
        <f t="shared" si="4"/>
        <v>2.0909025662528655E-2</v>
      </c>
      <c r="D47" s="9">
        <f t="shared" si="4"/>
        <v>2.0910456790308115E-2</v>
      </c>
      <c r="E47" s="9">
        <f t="shared" si="4"/>
        <v>1.6405132195555755E-2</v>
      </c>
      <c r="F47" s="9">
        <f t="shared" si="4"/>
        <v>1.4314463044972282E-2</v>
      </c>
      <c r="G47" s="9">
        <f t="shared" si="4"/>
        <v>1.4896501477161837E-2</v>
      </c>
      <c r="H47" s="9">
        <f t="shared" si="4"/>
        <v>1.3247155347459131E-2</v>
      </c>
      <c r="I47" s="9">
        <f t="shared" si="4"/>
        <v>1.1338280998602962E-2</v>
      </c>
      <c r="J47" s="9">
        <f t="shared" si="4"/>
        <v>1.0906507157558965E-2</v>
      </c>
      <c r="K47" s="9">
        <f t="shared" si="4"/>
        <v>1.5655034792642367E-2</v>
      </c>
      <c r="L47" s="9">
        <f t="shared" si="4"/>
        <v>2.5011452540538503E-2</v>
      </c>
      <c r="M47" s="9">
        <f t="shared" si="4"/>
        <v>6.0492129638133954E-2</v>
      </c>
      <c r="N47" s="9">
        <f t="shared" si="4"/>
        <v>5.5074382511172554E-2</v>
      </c>
      <c r="O47" s="9">
        <f t="shared" si="4"/>
        <v>6.2016400566676413E-2</v>
      </c>
      <c r="P47" s="20">
        <f t="shared" si="5"/>
        <v>0.37002402240993876</v>
      </c>
      <c r="Q47" s="20">
        <f t="shared" si="6"/>
        <v>14.794183656874974</v>
      </c>
      <c r="AK47" s="12"/>
    </row>
    <row r="48" spans="1:37" x14ac:dyDescent="0.25">
      <c r="A48" t="s">
        <v>14</v>
      </c>
      <c r="B48" s="9">
        <f t="shared" si="4"/>
        <v>2.5241212225798882E-2</v>
      </c>
      <c r="C48" s="9">
        <f t="shared" si="4"/>
        <v>1.8295397454712575E-2</v>
      </c>
      <c r="D48" s="9">
        <f t="shared" si="4"/>
        <v>1.82966496915196E-2</v>
      </c>
      <c r="E48" s="9">
        <f t="shared" si="4"/>
        <v>1.2303849146666818E-2</v>
      </c>
      <c r="F48" s="9">
        <f t="shared" si="4"/>
        <v>1.2269539752833384E-2</v>
      </c>
      <c r="G48" s="9">
        <f t="shared" si="4"/>
        <v>1.064035819797274E-2</v>
      </c>
      <c r="H48" s="9">
        <f t="shared" si="4"/>
        <v>9.4622538196136637E-3</v>
      </c>
      <c r="I48" s="9">
        <f t="shared" si="4"/>
        <v>6.4790177134874064E-3</v>
      </c>
      <c r="J48" s="9">
        <f t="shared" si="4"/>
        <v>7.2710047717059762E-3</v>
      </c>
      <c r="K48" s="9">
        <f t="shared" si="4"/>
        <v>7.8275173963211833E-3</v>
      </c>
      <c r="L48" s="9">
        <f t="shared" si="4"/>
        <v>6.2528631351346257E-3</v>
      </c>
      <c r="M48" s="9">
        <f t="shared" si="4"/>
        <v>1.5123032409533489E-2</v>
      </c>
      <c r="N48" s="9">
        <f t="shared" si="4"/>
        <v>3.3044629506703532E-2</v>
      </c>
      <c r="O48" s="9">
        <f t="shared" si="4"/>
        <v>3.543794318095795E-2</v>
      </c>
      <c r="P48" s="20">
        <f t="shared" si="5"/>
        <v>0.21794526840296183</v>
      </c>
      <c r="Q48" s="20">
        <f t="shared" si="6"/>
        <v>14.411479292047947</v>
      </c>
      <c r="AK48" s="12"/>
    </row>
    <row r="49" spans="1:37" x14ac:dyDescent="0.25">
      <c r="A49" t="s">
        <v>15</v>
      </c>
      <c r="B49" s="9">
        <f t="shared" si="4"/>
        <v>2.2436633089599006E-2</v>
      </c>
      <c r="C49" s="9">
        <f t="shared" si="4"/>
        <v>1.6262575515300064E-2</v>
      </c>
      <c r="D49" s="9">
        <f t="shared" si="4"/>
        <v>1.6263688614684087E-2</v>
      </c>
      <c r="E49" s="9">
        <f t="shared" si="4"/>
        <v>1.0936754797037171E-2</v>
      </c>
      <c r="F49" s="9">
        <f t="shared" si="4"/>
        <v>1.0735847283729212E-2</v>
      </c>
      <c r="G49" s="9">
        <f t="shared" si="4"/>
        <v>9.3103134232261475E-3</v>
      </c>
      <c r="H49" s="9">
        <f t="shared" si="4"/>
        <v>8.2794720921619564E-3</v>
      </c>
      <c r="I49" s="9">
        <f t="shared" si="4"/>
        <v>5.6691404993014808E-3</v>
      </c>
      <c r="J49" s="9">
        <f t="shared" si="4"/>
        <v>6.2322898043194082E-3</v>
      </c>
      <c r="K49" s="9">
        <f t="shared" si="4"/>
        <v>4.4728670836121044E-3</v>
      </c>
      <c r="L49" s="9">
        <f t="shared" si="4"/>
        <v>5.0022905081077013E-3</v>
      </c>
      <c r="M49" s="9">
        <f t="shared" si="4"/>
        <v>5.0410108031778292E-3</v>
      </c>
      <c r="N49" s="9">
        <f t="shared" si="4"/>
        <v>1.1014876502234511E-2</v>
      </c>
      <c r="O49" s="9">
        <f t="shared" si="4"/>
        <v>2.6578457385718464E-2</v>
      </c>
      <c r="P49" s="20">
        <f t="shared" si="5"/>
        <v>0.15823621740220914</v>
      </c>
      <c r="Q49" s="20">
        <f t="shared" si="6"/>
        <v>14.365682390547807</v>
      </c>
      <c r="AK49" s="12"/>
    </row>
    <row r="50" spans="1:37" x14ac:dyDescent="0.25">
      <c r="A50" t="s">
        <v>16</v>
      </c>
      <c r="B50" s="9">
        <f t="shared" si="4"/>
        <v>2.2436633089599006E-2</v>
      </c>
      <c r="C50" s="9">
        <f t="shared" si="4"/>
        <v>1.6262575515300064E-2</v>
      </c>
      <c r="D50" s="9">
        <f t="shared" si="4"/>
        <v>1.6263688614684087E-2</v>
      </c>
      <c r="E50" s="9">
        <f t="shared" si="4"/>
        <v>1.0936754797037171E-2</v>
      </c>
      <c r="F50" s="9">
        <f t="shared" si="4"/>
        <v>1.0735847283729212E-2</v>
      </c>
      <c r="G50" s="9">
        <f t="shared" si="4"/>
        <v>9.3103134232261475E-3</v>
      </c>
      <c r="H50" s="9">
        <f t="shared" si="4"/>
        <v>8.2794720921619564E-3</v>
      </c>
      <c r="I50" s="9">
        <f t="shared" si="4"/>
        <v>5.6691404993014808E-3</v>
      </c>
      <c r="J50" s="9">
        <f t="shared" si="4"/>
        <v>5.4532535787794826E-3</v>
      </c>
      <c r="K50" s="9">
        <f t="shared" si="4"/>
        <v>4.4728670836121044E-3</v>
      </c>
      <c r="L50" s="9">
        <f t="shared" si="4"/>
        <v>3.5730646486483572E-3</v>
      </c>
      <c r="M50" s="9">
        <f t="shared" si="4"/>
        <v>3.7807581023833721E-3</v>
      </c>
      <c r="N50" s="9">
        <f t="shared" si="4"/>
        <v>3.6716255007448366E-3</v>
      </c>
      <c r="O50" s="9">
        <f t="shared" si="4"/>
        <v>8.8594857952394874E-3</v>
      </c>
      <c r="P50" s="20">
        <f t="shared" si="5"/>
        <v>0.12970548002444679</v>
      </c>
      <c r="Q50" s="20">
        <f t="shared" si="6"/>
        <v>14.640294371727769</v>
      </c>
      <c r="AK50" s="12"/>
    </row>
    <row r="51" spans="1:37" ht="45" x14ac:dyDescent="0.25">
      <c r="J51" s="9"/>
      <c r="N51" s="22"/>
      <c r="O51" s="3"/>
      <c r="P51" s="4" t="s">
        <v>43</v>
      </c>
      <c r="Q51" s="23">
        <f>AVERAGE(Q37:Q50)</f>
        <v>15.909065267337864</v>
      </c>
      <c r="AK51" s="12"/>
    </row>
    <row r="52" spans="1:37" ht="30" x14ac:dyDescent="0.25">
      <c r="N52" s="22"/>
      <c r="O52" s="3"/>
      <c r="P52" s="4" t="s">
        <v>44</v>
      </c>
      <c r="Q52" s="27">
        <f>(Q51-Q2)/(Q2-1)</f>
        <v>0.14685117441060491</v>
      </c>
    </row>
    <row r="53" spans="1:37" ht="45" x14ac:dyDescent="0.25">
      <c r="N53" s="7" t="s">
        <v>45</v>
      </c>
      <c r="O53" s="4" t="s">
        <v>46</v>
      </c>
      <c r="P53" s="4" t="s">
        <v>47</v>
      </c>
      <c r="Q53" s="27">
        <f>Q52/IF(Q2=N54,O54,IF(Q2=N55,O55,IF(Q2=N56,O56,IF(Q2=N57,O57,IF(Q2=N58,O58,IF(Q2=N59,O59,IF(Q2=N60,O60,IF(Q2=N61,O61,IF(Q2=N62,O62,IF(Q2=N63,O63,IF(Q2=N64,O64,IF(Q2=N65,O65,IF(Q2=N66,O66,IF(Q2=N67,O67,IF(Q2=N68,O68)))))))))))))))</f>
        <v>9.3535779879366177E-2</v>
      </c>
      <c r="R53" s="3" t="s">
        <v>48</v>
      </c>
      <c r="S53" s="25">
        <f>IF(Q2=N54,O54,IF(Q2=N55,O55,IF(Q2=N56,O56,IF(Q2=N57,O57,IF(Q2=N58,O58,IF(Q2=N59,O59,IF(Q2=N60,O60,IF(Q2=N61,O61,IF(Q2=N62,O62,IF(Q2=N63,O63,IF(Q2=N64,O64,IF(Q2=N65,O65,IF(Q2=N66,O66,IF(Q2=N67,O67,IF(Q2=N68,O68)))))))))))))))</f>
        <v>1.57</v>
      </c>
      <c r="U53" s="28"/>
    </row>
    <row r="54" spans="1:37" x14ac:dyDescent="0.25">
      <c r="N54">
        <v>1</v>
      </c>
      <c r="O54" s="12">
        <v>0</v>
      </c>
      <c r="R54">
        <v>1</v>
      </c>
      <c r="S54" s="12">
        <v>0</v>
      </c>
    </row>
    <row r="55" spans="1:37" x14ac:dyDescent="0.25">
      <c r="N55">
        <v>2</v>
      </c>
      <c r="O55" s="12">
        <v>0</v>
      </c>
      <c r="R55">
        <v>2</v>
      </c>
      <c r="S55" s="12">
        <v>0</v>
      </c>
    </row>
    <row r="56" spans="1:37" x14ac:dyDescent="0.25">
      <c r="N56">
        <v>3</v>
      </c>
      <c r="O56" s="12">
        <v>0.57999999999999996</v>
      </c>
      <c r="R56">
        <v>3</v>
      </c>
      <c r="S56" s="12">
        <v>0.57999999999999996</v>
      </c>
    </row>
    <row r="57" spans="1:37" x14ac:dyDescent="0.25">
      <c r="N57">
        <v>4</v>
      </c>
      <c r="O57" s="12">
        <v>0.9</v>
      </c>
      <c r="R57">
        <v>4</v>
      </c>
      <c r="S57" s="12">
        <v>0.9</v>
      </c>
    </row>
    <row r="58" spans="1:37" x14ac:dyDescent="0.25">
      <c r="N58">
        <v>5</v>
      </c>
      <c r="O58" s="12">
        <v>1.1200000000000001</v>
      </c>
      <c r="R58">
        <v>5</v>
      </c>
      <c r="S58" s="12">
        <v>1.1200000000000001</v>
      </c>
    </row>
    <row r="59" spans="1:37" x14ac:dyDescent="0.25">
      <c r="N59">
        <v>6</v>
      </c>
      <c r="O59" s="12">
        <v>1.24</v>
      </c>
      <c r="R59">
        <v>6</v>
      </c>
      <c r="S59" s="12">
        <v>1.24</v>
      </c>
    </row>
    <row r="60" spans="1:37" x14ac:dyDescent="0.25">
      <c r="N60">
        <v>7</v>
      </c>
      <c r="O60" s="12">
        <v>1.32</v>
      </c>
      <c r="R60">
        <v>7</v>
      </c>
      <c r="S60" s="12">
        <v>1.32</v>
      </c>
    </row>
    <row r="61" spans="1:37" x14ac:dyDescent="0.25">
      <c r="N61">
        <v>8</v>
      </c>
      <c r="O61" s="12">
        <v>1.41</v>
      </c>
      <c r="R61">
        <v>8</v>
      </c>
      <c r="S61" s="12">
        <v>1.41</v>
      </c>
    </row>
    <row r="62" spans="1:37" x14ac:dyDescent="0.25">
      <c r="N62">
        <v>9</v>
      </c>
      <c r="O62" s="12">
        <v>1.45</v>
      </c>
      <c r="R62">
        <v>9</v>
      </c>
      <c r="S62" s="12">
        <v>1.45</v>
      </c>
    </row>
    <row r="63" spans="1:37" x14ac:dyDescent="0.25">
      <c r="N63">
        <v>10</v>
      </c>
      <c r="O63" s="12">
        <v>1.49</v>
      </c>
      <c r="R63">
        <v>10</v>
      </c>
      <c r="S63" s="12">
        <v>1.49</v>
      </c>
    </row>
    <row r="64" spans="1:37" x14ac:dyDescent="0.25">
      <c r="N64">
        <v>11</v>
      </c>
      <c r="O64" s="12">
        <v>1.51</v>
      </c>
      <c r="R64">
        <v>11</v>
      </c>
      <c r="S64" s="12">
        <v>1.51</v>
      </c>
    </row>
    <row r="65" spans="14:19" x14ac:dyDescent="0.25">
      <c r="N65">
        <v>12</v>
      </c>
      <c r="O65" s="12">
        <v>1.48</v>
      </c>
      <c r="R65">
        <v>12</v>
      </c>
      <c r="S65" s="12">
        <v>1.48</v>
      </c>
    </row>
    <row r="66" spans="14:19" x14ac:dyDescent="0.25">
      <c r="N66">
        <v>13</v>
      </c>
      <c r="O66" s="12">
        <v>1.56</v>
      </c>
      <c r="R66">
        <v>13</v>
      </c>
      <c r="S66" s="12">
        <v>1.56</v>
      </c>
    </row>
    <row r="67" spans="14:19" x14ac:dyDescent="0.25">
      <c r="N67">
        <v>14</v>
      </c>
      <c r="O67" s="12">
        <v>1.57</v>
      </c>
      <c r="R67">
        <v>14</v>
      </c>
      <c r="S67" s="12">
        <v>1.57</v>
      </c>
    </row>
    <row r="68" spans="14:19" x14ac:dyDescent="0.25">
      <c r="N68">
        <v>15</v>
      </c>
      <c r="O68" s="12">
        <v>1.59</v>
      </c>
      <c r="R68">
        <v>15</v>
      </c>
      <c r="S68" s="12">
        <v>1.59</v>
      </c>
    </row>
  </sheetData>
  <mergeCells count="2">
    <mergeCell ref="B1:O1"/>
    <mergeCell ref="R1:T1"/>
  </mergeCells>
  <conditionalFormatting sqref="C3:O3 D4:O4 E5:O5 F6:O6 G7:O7 H8:O8 I9:O9 J10:O10 K11:O11 L12:O12 M13:O13 N14:O14 O15 R4:R5 R7:R8 R10:R11 R13:R14 R16">
    <cfRule type="colorScale" priority="2">
      <colorScale>
        <cfvo type="min"/>
        <cfvo type="max"/>
        <color rgb="FFFCFCFF"/>
        <color rgb="FFF8696B"/>
      </colorScale>
    </cfRule>
  </conditionalFormatting>
  <conditionalFormatting sqref="R3:R11">
    <cfRule type="colorScale" priority="1">
      <colorScale>
        <cfvo type="min"/>
        <cfvo type="max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AHP 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2019-04-11T15:01:45Z</dcterms:created>
  <dcterms:modified xsi:type="dcterms:W3CDTF">2019-04-11T15:06:39Z</dcterms:modified>
</cp:coreProperties>
</file>