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C5F7A0FA-E290-4932-BE4C-860260095446}" xr6:coauthVersionLast="36" xr6:coauthVersionMax="36" xr10:uidLastSave="{00000000-0000-0000-0000-000000000000}"/>
  <bookViews>
    <workbookView xWindow="0" yWindow="0" windowWidth="28800" windowHeight="11625" activeTab="2" xr2:uid="{00000000-000D-0000-FFFF-FFFF00000000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</sheets>
  <calcPr calcId="191029"/>
  <extLst>
    <ext uri="GoogleSheetsCustomDataVersion1">
      <go:sheetsCustomData xmlns:go="http://customooxmlschemas.google.com/" r:id="rId9" roundtripDataSignature="AMtx7mgPsLXBREMXHa6NIpeGId2LzXR2oQ=="/>
    </ext>
  </extLst>
</workbook>
</file>

<file path=xl/calcChain.xml><?xml version="1.0" encoding="utf-8"?>
<calcChain xmlns="http://schemas.openxmlformats.org/spreadsheetml/2006/main">
  <c r="K17" i="3" l="1"/>
  <c r="K16" i="3"/>
  <c r="K15" i="3"/>
  <c r="F6" i="2"/>
  <c r="F7" i="2"/>
  <c r="F8" i="2"/>
  <c r="F9" i="2"/>
  <c r="F10" i="2"/>
  <c r="F11" i="2"/>
  <c r="F12" i="2"/>
  <c r="F13" i="2"/>
  <c r="F14" i="2"/>
  <c r="F5" i="2"/>
  <c r="J15" i="2"/>
  <c r="G5" i="1"/>
  <c r="C11" i="1" s="1"/>
  <c r="G6" i="1"/>
  <c r="G7" i="1"/>
  <c r="G8" i="1"/>
  <c r="G9" i="1"/>
  <c r="C17" i="1"/>
  <c r="C18" i="1"/>
  <c r="C16" i="1"/>
  <c r="C12" i="1"/>
  <c r="E22" i="3"/>
  <c r="C22" i="3"/>
  <c r="B22" i="3"/>
  <c r="E10" i="5"/>
  <c r="E9" i="5"/>
  <c r="E8" i="5"/>
  <c r="E7" i="5"/>
  <c r="E6" i="5"/>
  <c r="E5" i="5"/>
  <c r="M27" i="4"/>
  <c r="L27" i="4"/>
  <c r="K27" i="4"/>
  <c r="J27" i="4"/>
  <c r="I27" i="4"/>
  <c r="H27" i="4"/>
  <c r="G27" i="4"/>
  <c r="F27" i="4"/>
  <c r="E27" i="4"/>
  <c r="D27" i="4"/>
  <c r="M26" i="4"/>
  <c r="L26" i="4"/>
  <c r="K26" i="4"/>
  <c r="J26" i="4"/>
  <c r="I26" i="4"/>
  <c r="H26" i="4"/>
  <c r="G26" i="4"/>
  <c r="F26" i="4"/>
  <c r="E26" i="4"/>
  <c r="D26" i="4"/>
  <c r="C26" i="4"/>
  <c r="M25" i="4"/>
  <c r="H25" i="4"/>
  <c r="L25" i="4"/>
  <c r="K25" i="4"/>
  <c r="J25" i="4"/>
  <c r="I25" i="4"/>
  <c r="G25" i="4"/>
  <c r="F25" i="4"/>
  <c r="E25" i="4"/>
  <c r="D25" i="4"/>
  <c r="C25" i="4"/>
  <c r="C27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C24" i="2"/>
  <c r="C21" i="2"/>
  <c r="C19" i="2"/>
  <c r="D15" i="2"/>
  <c r="C15" i="2"/>
  <c r="I15" i="2"/>
  <c r="D6" i="2"/>
  <c r="D7" i="2"/>
  <c r="D8" i="2"/>
  <c r="D9" i="2"/>
  <c r="D10" i="2"/>
  <c r="D11" i="2"/>
  <c r="D12" i="2"/>
  <c r="D13" i="2"/>
  <c r="D14" i="2"/>
  <c r="D5" i="2"/>
  <c r="G4" i="1"/>
  <c r="F15" i="2" l="1"/>
  <c r="C16" i="2" s="1"/>
  <c r="C23" i="2"/>
  <c r="C20" i="2"/>
  <c r="C22" i="2"/>
</calcChain>
</file>

<file path=xl/sharedStrings.xml><?xml version="1.0" encoding="utf-8"?>
<sst xmlns="http://schemas.openxmlformats.org/spreadsheetml/2006/main" count="186" uniqueCount="138">
  <si>
    <t>Loja de Calçados Veste Bem</t>
  </si>
  <si>
    <t>Cód</t>
  </si>
  <si>
    <t>Produto</t>
  </si>
  <si>
    <t>Cor</t>
  </si>
  <si>
    <t>Marca</t>
  </si>
  <si>
    <t>Valor</t>
  </si>
  <si>
    <t>Desconto</t>
  </si>
  <si>
    <t>Valor Total</t>
  </si>
  <si>
    <t>Oxer OXX 14 Grid - Masculino</t>
  </si>
  <si>
    <t>Preto</t>
  </si>
  <si>
    <t>Oxer</t>
  </si>
  <si>
    <t>Everlast Nave - Masculino</t>
  </si>
  <si>
    <t>Azul</t>
  </si>
  <si>
    <t>Everlast</t>
  </si>
  <si>
    <t>Bota Nord Outdoor Citrino - Masculina</t>
  </si>
  <si>
    <t>Nord</t>
  </si>
  <si>
    <t>Oxer OXX 14 Candy - Feminino</t>
  </si>
  <si>
    <t>Everlast Nave - Feminino</t>
  </si>
  <si>
    <t>Rosa</t>
  </si>
  <si>
    <t>Nord Outdoor Jaspe - Feminino</t>
  </si>
  <si>
    <t xml:space="preserve">Calcular valor total e incluir desconto </t>
  </si>
  <si>
    <t>Somar valor total de produtos</t>
  </si>
  <si>
    <t>Loja de Games Profº Bruno</t>
  </si>
  <si>
    <t>Lista de Produtos para vendas</t>
  </si>
  <si>
    <t>Estoque de produtos</t>
  </si>
  <si>
    <t>N</t>
  </si>
  <si>
    <t>Qtde Vendas</t>
  </si>
  <si>
    <t>Qtde Estoque</t>
  </si>
  <si>
    <t>Acréscimo</t>
  </si>
  <si>
    <t>Vl. Venda</t>
  </si>
  <si>
    <t>Qtde Compra</t>
  </si>
  <si>
    <t>Vl. Compra</t>
  </si>
  <si>
    <t>God of War</t>
  </si>
  <si>
    <t>Call of Duty</t>
  </si>
  <si>
    <t>Assassins Creed</t>
  </si>
  <si>
    <t>Resident Evil</t>
  </si>
  <si>
    <t>Batman - Arkham Asylum</t>
  </si>
  <si>
    <t>Battlefield 3</t>
  </si>
  <si>
    <t>Mortal Kombat</t>
  </si>
  <si>
    <t>Max Payne</t>
  </si>
  <si>
    <t>PES 2013</t>
  </si>
  <si>
    <t>Fifa Street</t>
  </si>
  <si>
    <t>Total</t>
  </si>
  <si>
    <t>Lucro</t>
  </si>
  <si>
    <t>Relatório de Vendas</t>
  </si>
  <si>
    <t>Máxima Qtde de Vendas</t>
  </si>
  <si>
    <t>Qtde Estoque: Subtrair Qtde de Compra por Qtde de Vendas</t>
  </si>
  <si>
    <t>Máxima Qtde Vl. De Vendas</t>
  </si>
  <si>
    <t>Somar totais de Qtde de Vendas, Qtde de Estoque, Vl Venda, Qtde de Compra, Vl Compra</t>
  </si>
  <si>
    <t>Mínima Qtde de Vendas</t>
  </si>
  <si>
    <t>Lucro: Vl Venda - Vl Compra</t>
  </si>
  <si>
    <t>Mínima Qtde Vl . De Vendas</t>
  </si>
  <si>
    <t>Calcular valor máximos, mínimos e média dos respectivos campos</t>
  </si>
  <si>
    <t>Média de Vendas</t>
  </si>
  <si>
    <t>Valor de Venda: Valor da Compra pelo acréscimo acresentando o valor da compra</t>
  </si>
  <si>
    <t>Média de Qtde de Vendas</t>
  </si>
  <si>
    <t>PRODUTOS</t>
  </si>
  <si>
    <t>VALOR</t>
  </si>
  <si>
    <t>QTDE</t>
  </si>
  <si>
    <t>ESTABELECIMENTO</t>
  </si>
  <si>
    <t>VALOR TOTAL</t>
  </si>
  <si>
    <t>Leite</t>
  </si>
  <si>
    <t>EXTRA</t>
  </si>
  <si>
    <t>Arroz</t>
  </si>
  <si>
    <t>CARREFOUR</t>
  </si>
  <si>
    <t>Margarina</t>
  </si>
  <si>
    <t>PÃO DE AÇÚCAR</t>
  </si>
  <si>
    <t>Refrigerante</t>
  </si>
  <si>
    <t>Biscoito</t>
  </si>
  <si>
    <t>Sorvete</t>
  </si>
  <si>
    <t>Verduras</t>
  </si>
  <si>
    <t>Frutas</t>
  </si>
  <si>
    <t>Suco</t>
  </si>
  <si>
    <t>Energético</t>
  </si>
  <si>
    <t>Carne</t>
  </si>
  <si>
    <t>Pão</t>
  </si>
  <si>
    <t>Salgadinho</t>
  </si>
  <si>
    <t>Bisnaguinha</t>
  </si>
  <si>
    <t>Chocolate</t>
  </si>
  <si>
    <t>Ervilha</t>
  </si>
  <si>
    <t>Milho</t>
  </si>
  <si>
    <t>Molho tomate</t>
  </si>
  <si>
    <t>Óleo</t>
  </si>
  <si>
    <t>Azeite</t>
  </si>
  <si>
    <t>Total:</t>
  </si>
  <si>
    <t>ESCOLA DO 2º GRAU - ANTÔNIO CARLOS BATISTA MAGALHÂES</t>
  </si>
  <si>
    <t>Nº</t>
  </si>
  <si>
    <t>NOME DO ALUNO</t>
  </si>
  <si>
    <t>PORTUGUÊS</t>
  </si>
  <si>
    <t>MATEMÁTICA</t>
  </si>
  <si>
    <t>HISTÓRIA</t>
  </si>
  <si>
    <t>GEOGRAFIA</t>
  </si>
  <si>
    <t>BIOLOGIA</t>
  </si>
  <si>
    <t>FÍSICA</t>
  </si>
  <si>
    <t>QUÍMICA</t>
  </si>
  <si>
    <t>FILOSOFIA</t>
  </si>
  <si>
    <t>ARTES</t>
  </si>
  <si>
    <t>INGLÊS</t>
  </si>
  <si>
    <t>ESPANHOL</t>
  </si>
  <si>
    <t>MÉDIA</t>
  </si>
  <si>
    <t>Antonio Carlos de Arruda</t>
  </si>
  <si>
    <t>Bianca Cristina Omar</t>
  </si>
  <si>
    <t>Bruno Cesar Guimarães</t>
  </si>
  <si>
    <t>Claudenice da Silva</t>
  </si>
  <si>
    <t>Daniel Martins</t>
  </si>
  <si>
    <t>Débora C. do Nascimento</t>
  </si>
  <si>
    <t>Gustavo Henrique Jr</t>
  </si>
  <si>
    <t>Helena Cristina Mellinger</t>
  </si>
  <si>
    <t>Juliana Camila dos Santos</t>
  </si>
  <si>
    <t>Juliana Moreira</t>
  </si>
  <si>
    <t>Kate Maria de Jesus</t>
  </si>
  <si>
    <t>Lilian Pinhal</t>
  </si>
  <si>
    <t>Lindomar Ferreira</t>
  </si>
  <si>
    <t>Luiz Carlos Mier</t>
  </si>
  <si>
    <t>Marcos Antonio Boiadeiro</t>
  </si>
  <si>
    <t>Maria do Carmo</t>
  </si>
  <si>
    <t>Mario Eduardo da Cunha</t>
  </si>
  <si>
    <t>Otávio Carlos Macedo</t>
  </si>
  <si>
    <t>Patrícia L. Marcondes</t>
  </si>
  <si>
    <t>Pedro Henrique da Fonseca</t>
  </si>
  <si>
    <t>MÉDIA POR MATÉRIA</t>
  </si>
  <si>
    <t>MAIOR NOTA POR MATÉRIA</t>
  </si>
  <si>
    <t>MENOR NOTA POR MATÉRIA</t>
  </si>
  <si>
    <t>Funções:</t>
  </si>
  <si>
    <t>média</t>
  </si>
  <si>
    <t>mínimo</t>
  </si>
  <si>
    <t>máximo</t>
  </si>
  <si>
    <t>Óleo de motor</t>
  </si>
  <si>
    <t>Freios</t>
  </si>
  <si>
    <t>Amortecedor</t>
  </si>
  <si>
    <t>Roda liga leve</t>
  </si>
  <si>
    <t>Baterias</t>
  </si>
  <si>
    <t>Fluído de freio</t>
  </si>
  <si>
    <t>Multiplicar o valor pelo desconto e subtrair com o valor</t>
  </si>
  <si>
    <t>Relatorios de marca</t>
  </si>
  <si>
    <t>Extra</t>
  </si>
  <si>
    <t>Relatorios de Estabelecimento</t>
  </si>
  <si>
    <t>Carrefour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</si>
</sst>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"/>
    <numFmt numFmtId="165" formatCode="_-&quot;R$&quot;\ * #,##0.00_-;\-&quot;R$&quot;\ * #,##0.00_-;_-&quot;R$&quot;\ * &quot;-&quot;??_-;_-@"/>
    <numFmt numFmtId="167" formatCode="&quot;R$&quot;\ #,##0.00"/>
  </numFmts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20"/>
      <color theme="0"/>
      <name val="Calibri"/>
    </font>
    <font>
      <sz val="11"/>
      <name val="Calibri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3" borderId="4" applyNumberFormat="0" applyAlignment="0" applyProtection="0"/>
    <xf numFmtId="0" fontId="5" fillId="4" borderId="5" applyNumberFormat="0" applyAlignment="0" applyProtection="0"/>
    <xf numFmtId="0" fontId="8" fillId="5" borderId="0" applyNumberFormat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1" fillId="0" borderId="6" xfId="0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1" fillId="0" borderId="13" xfId="0" applyFont="1" applyBorder="1" applyAlignment="1"/>
    <xf numFmtId="0" fontId="1" fillId="0" borderId="14" xfId="0" applyFont="1" applyBorder="1" applyAlignment="1"/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2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1" fillId="0" borderId="1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9" fontId="1" fillId="0" borderId="6" xfId="0" applyNumberFormat="1" applyFont="1" applyBorder="1" applyAlignment="1">
      <alignment horizontal="left"/>
    </xf>
    <xf numFmtId="165" fontId="1" fillId="0" borderId="6" xfId="0" applyNumberFormat="1" applyFont="1" applyBorder="1" applyAlignment="1">
      <alignment horizontal="left"/>
    </xf>
    <xf numFmtId="165" fontId="1" fillId="0" borderId="17" xfId="0" applyNumberFormat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12" fillId="0" borderId="6" xfId="0" applyFont="1" applyBorder="1"/>
    <xf numFmtId="2" fontId="1" fillId="0" borderId="6" xfId="0" applyNumberFormat="1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" fillId="0" borderId="6" xfId="0" applyFont="1" applyBorder="1" applyAlignment="1"/>
    <xf numFmtId="0" fontId="13" fillId="0" borderId="3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left" vertical="center"/>
    </xf>
    <xf numFmtId="9" fontId="1" fillId="0" borderId="6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167" fontId="0" fillId="0" borderId="6" xfId="0" applyNumberFormat="1" applyFont="1" applyBorder="1" applyAlignment="1">
      <alignment horizontal="left"/>
    </xf>
    <xf numFmtId="0" fontId="7" fillId="0" borderId="16" xfId="0" applyFont="1" applyBorder="1" applyAlignment="1"/>
    <xf numFmtId="0" fontId="7" fillId="0" borderId="6" xfId="0" applyFont="1" applyBorder="1" applyAlignment="1"/>
    <xf numFmtId="0" fontId="7" fillId="0" borderId="27" xfId="0" applyFont="1" applyBorder="1" applyAlignment="1"/>
    <xf numFmtId="0" fontId="7" fillId="0" borderId="28" xfId="0" applyFont="1" applyBorder="1" applyAlignment="1"/>
    <xf numFmtId="164" fontId="7" fillId="0" borderId="6" xfId="0" applyNumberFormat="1" applyFont="1" applyBorder="1" applyAlignment="1"/>
    <xf numFmtId="0" fontId="7" fillId="0" borderId="6" xfId="0" applyNumberFormat="1" applyFont="1" applyBorder="1" applyAlignment="1"/>
    <xf numFmtId="165" fontId="7" fillId="0" borderId="17" xfId="0" applyNumberFormat="1" applyFont="1" applyBorder="1" applyAlignment="1"/>
    <xf numFmtId="165" fontId="7" fillId="0" borderId="6" xfId="0" applyNumberFormat="1" applyFont="1" applyBorder="1" applyAlignment="1"/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44" fontId="7" fillId="0" borderId="32" xfId="0" applyNumberFormat="1" applyFont="1" applyBorder="1" applyAlignment="1">
      <alignment horizontal="center"/>
    </xf>
    <xf numFmtId="0" fontId="1" fillId="0" borderId="16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1" xfId="0" applyFont="1" applyBorder="1" applyAlignment="1"/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64" fontId="1" fillId="0" borderId="6" xfId="0" applyNumberFormat="1" applyFont="1" applyBorder="1" applyAlignment="1"/>
    <xf numFmtId="165" fontId="1" fillId="0" borderId="6" xfId="0" applyNumberFormat="1" applyFont="1" applyBorder="1" applyAlignment="1"/>
    <xf numFmtId="164" fontId="1" fillId="0" borderId="19" xfId="0" applyNumberFormat="1" applyFont="1" applyBorder="1" applyAlignment="1"/>
    <xf numFmtId="44" fontId="1" fillId="0" borderId="6" xfId="0" applyNumberFormat="1" applyFont="1" applyBorder="1" applyAlignment="1">
      <alignment horizontal="left" vertical="center"/>
    </xf>
    <xf numFmtId="167" fontId="1" fillId="0" borderId="14" xfId="0" applyNumberFormat="1" applyFont="1" applyBorder="1" applyAlignment="1"/>
    <xf numFmtId="0" fontId="1" fillId="0" borderId="14" xfId="0" applyNumberFormat="1" applyFont="1" applyBorder="1" applyAlignment="1"/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9" fontId="0" fillId="0" borderId="0" xfId="0" applyNumberFormat="1" applyFont="1" applyAlignment="1"/>
    <xf numFmtId="0" fontId="5" fillId="4" borderId="5" xfId="2" applyAlignment="1">
      <alignment horizontal="center" vertical="center"/>
    </xf>
    <xf numFmtId="0" fontId="4" fillId="3" borderId="4" xfId="1" applyAlignment="1">
      <alignment horizontal="center" vertical="center"/>
    </xf>
    <xf numFmtId="0" fontId="4" fillId="3" borderId="4" xfId="1" applyAlignment="1">
      <alignment horizontal="left" vertical="center"/>
    </xf>
    <xf numFmtId="0" fontId="4" fillId="3" borderId="4" xfId="1" applyAlignment="1">
      <alignment horizontal="left"/>
    </xf>
    <xf numFmtId="9" fontId="4" fillId="3" borderId="4" xfId="1" applyNumberFormat="1" applyAlignment="1">
      <alignment horizontal="left"/>
    </xf>
    <xf numFmtId="167" fontId="4" fillId="3" borderId="4" xfId="1" applyNumberFormat="1" applyAlignment="1">
      <alignment horizontal="left"/>
    </xf>
    <xf numFmtId="0" fontId="8" fillId="5" borderId="4" xfId="3" applyBorder="1" applyAlignment="1">
      <alignment horizontal="center" vertical="center"/>
    </xf>
    <xf numFmtId="0" fontId="5" fillId="4" borderId="5" xfId="2" applyAlignment="1"/>
    <xf numFmtId="0" fontId="5" fillId="4" borderId="5" xfId="2" applyAlignment="1">
      <alignment horizontal="center"/>
    </xf>
    <xf numFmtId="167" fontId="6" fillId="0" borderId="14" xfId="0" applyNumberFormat="1" applyFont="1" applyBorder="1" applyAlignment="1"/>
  </cellXfs>
  <cellStyles count="4">
    <cellStyle name="Célula de Verificação" xfId="2" builtinId="23"/>
    <cellStyle name="Ênfase3" xfId="3" builtinId="37"/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1104900</xdr:colOff>
      <xdr:row>0</xdr:row>
      <xdr:rowOff>0</xdr:rowOff>
    </xdr:from>
    <xdr:ext cx="666750" cy="6286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0</xdr:row>
      <xdr:rowOff>0</xdr:rowOff>
    </xdr:from>
    <xdr:ext cx="704850" cy="723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0" y="0"/>
          <a:ext cx="70485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0</xdr:row>
      <xdr:rowOff>0</xdr:rowOff>
    </xdr:from>
    <xdr:ext cx="552450" cy="4572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B15" sqref="B15:C18"/>
    </sheetView>
  </sheetViews>
  <sheetFormatPr defaultColWidth="14.42578125" defaultRowHeight="15" customHeight="1"/>
  <cols>
    <col min="1" max="1" width="8.7109375" customWidth="1"/>
    <col min="2" max="2" width="41.140625" customWidth="1"/>
    <col min="3" max="3" width="9.7109375" customWidth="1"/>
    <col min="4" max="4" width="15.5703125" customWidth="1"/>
    <col min="5" max="5" width="8.7109375" customWidth="1"/>
    <col min="6" max="6" width="12.42578125" customWidth="1"/>
    <col min="7" max="7" width="16.85546875" customWidth="1"/>
    <col min="8" max="26" width="8.7109375" customWidth="1"/>
  </cols>
  <sheetData>
    <row r="1" spans="1:12">
      <c r="A1" s="86" t="s">
        <v>0</v>
      </c>
      <c r="B1" s="86"/>
      <c r="C1" s="86"/>
      <c r="D1" s="86"/>
      <c r="E1" s="86"/>
      <c r="F1" s="86"/>
      <c r="G1" s="86"/>
    </row>
    <row r="2" spans="1:12" ht="15" customHeight="1">
      <c r="A2" s="86"/>
      <c r="B2" s="86"/>
      <c r="C2" s="86"/>
      <c r="D2" s="86"/>
      <c r="E2" s="86"/>
      <c r="F2" s="86"/>
      <c r="G2" s="86"/>
    </row>
    <row r="3" spans="1:12">
      <c r="A3" s="91" t="s">
        <v>1</v>
      </c>
      <c r="B3" s="91" t="s">
        <v>2</v>
      </c>
      <c r="C3" s="91" t="s">
        <v>3</v>
      </c>
      <c r="D3" s="91" t="s">
        <v>4</v>
      </c>
      <c r="E3" s="91" t="s">
        <v>5</v>
      </c>
      <c r="F3" s="91" t="s">
        <v>6</v>
      </c>
      <c r="G3" s="91" t="s">
        <v>7</v>
      </c>
    </row>
    <row r="4" spans="1:12">
      <c r="A4" s="87">
        <v>1</v>
      </c>
      <c r="B4" s="88" t="s">
        <v>8</v>
      </c>
      <c r="C4" s="88" t="s">
        <v>9</v>
      </c>
      <c r="D4" s="88" t="s">
        <v>10</v>
      </c>
      <c r="E4" s="88">
        <v>199.99</v>
      </c>
      <c r="F4" s="89">
        <v>0.62</v>
      </c>
      <c r="G4" s="90">
        <f>E4-E4*62/100</f>
        <v>75.996200000000002</v>
      </c>
    </row>
    <row r="5" spans="1:12">
      <c r="A5" s="87">
        <v>2</v>
      </c>
      <c r="B5" s="88" t="s">
        <v>11</v>
      </c>
      <c r="C5" s="88" t="s">
        <v>12</v>
      </c>
      <c r="D5" s="88" t="s">
        <v>13</v>
      </c>
      <c r="E5" s="88">
        <v>139.99</v>
      </c>
      <c r="F5" s="89">
        <v>0.35</v>
      </c>
      <c r="G5" s="90">
        <f>E5-E5*35/100</f>
        <v>90.993500000000012</v>
      </c>
    </row>
    <row r="6" spans="1:12">
      <c r="A6" s="87">
        <v>3</v>
      </c>
      <c r="B6" s="88" t="s">
        <v>14</v>
      </c>
      <c r="C6" s="88" t="s">
        <v>9</v>
      </c>
      <c r="D6" s="88" t="s">
        <v>15</v>
      </c>
      <c r="E6" s="88">
        <v>229.99</v>
      </c>
      <c r="F6" s="89">
        <v>0.52</v>
      </c>
      <c r="G6" s="90">
        <f>E6-E6*0.52</f>
        <v>110.3952</v>
      </c>
    </row>
    <row r="7" spans="1:12">
      <c r="A7" s="87">
        <v>4</v>
      </c>
      <c r="B7" s="88" t="s">
        <v>16</v>
      </c>
      <c r="C7" s="88" t="s">
        <v>12</v>
      </c>
      <c r="D7" s="88" t="s">
        <v>10</v>
      </c>
      <c r="E7" s="88">
        <v>199.99</v>
      </c>
      <c r="F7" s="89">
        <v>0.7</v>
      </c>
      <c r="G7" s="90">
        <f>E7-E7*0.7</f>
        <v>59.997000000000014</v>
      </c>
      <c r="L7" s="84"/>
    </row>
    <row r="8" spans="1:12">
      <c r="A8" s="87">
        <v>5</v>
      </c>
      <c r="B8" s="88" t="s">
        <v>17</v>
      </c>
      <c r="C8" s="88" t="s">
        <v>18</v>
      </c>
      <c r="D8" s="88" t="s">
        <v>13</v>
      </c>
      <c r="E8" s="88">
        <v>139.99</v>
      </c>
      <c r="F8" s="89">
        <v>0.42</v>
      </c>
      <c r="G8" s="90">
        <f>E8-E8*0.42</f>
        <v>81.194200000000009</v>
      </c>
    </row>
    <row r="9" spans="1:12">
      <c r="A9" s="87">
        <v>6</v>
      </c>
      <c r="B9" s="88" t="s">
        <v>19</v>
      </c>
      <c r="C9" s="88" t="s">
        <v>9</v>
      </c>
      <c r="D9" s="88" t="s">
        <v>15</v>
      </c>
      <c r="E9" s="88">
        <v>199.99</v>
      </c>
      <c r="F9" s="89">
        <v>0.69</v>
      </c>
      <c r="G9" s="90">
        <f>E9-E9*0.69</f>
        <v>61.996900000000011</v>
      </c>
    </row>
    <row r="10" spans="1:12" ht="15" hidden="1" customHeight="1">
      <c r="A10" s="13"/>
      <c r="B10" s="13"/>
      <c r="C10" s="13"/>
      <c r="D10" s="13"/>
      <c r="E10" s="13"/>
      <c r="F10" s="13"/>
      <c r="G10" s="13"/>
    </row>
    <row r="11" spans="1:12">
      <c r="A11" s="82" t="s">
        <v>20</v>
      </c>
      <c r="B11" s="83"/>
      <c r="C11" s="57">
        <f>SUM(G4:G9)</f>
        <v>480.57300000000009</v>
      </c>
      <c r="D11" s="13"/>
      <c r="E11" s="13"/>
      <c r="F11" s="13"/>
      <c r="G11" s="13"/>
    </row>
    <row r="12" spans="1:12">
      <c r="A12" s="82" t="s">
        <v>21</v>
      </c>
      <c r="B12" s="83"/>
      <c r="C12" s="57">
        <f>SUM(E4:E9)</f>
        <v>1109.94</v>
      </c>
      <c r="D12" s="57"/>
      <c r="E12" s="57"/>
      <c r="F12" s="57"/>
      <c r="G12" s="57"/>
    </row>
    <row r="14" spans="1:12" ht="15" customHeight="1" thickBot="1"/>
    <row r="15" spans="1:12" ht="15" customHeight="1" thickTop="1" thickBot="1">
      <c r="B15" s="93" t="s">
        <v>134</v>
      </c>
      <c r="C15" s="85" t="s">
        <v>5</v>
      </c>
    </row>
    <row r="16" spans="1:12" ht="15" customHeight="1" thickTop="1" thickBot="1">
      <c r="B16" s="93" t="s">
        <v>10</v>
      </c>
      <c r="C16" s="92">
        <f>SUMIF(D$4:D9,B$16:B18,E$4:E9)</f>
        <v>399.98</v>
      </c>
    </row>
    <row r="17" spans="2:4" ht="15" customHeight="1" thickTop="1" thickBot="1">
      <c r="B17" s="93" t="s">
        <v>13</v>
      </c>
      <c r="C17" s="92">
        <f>SUMIF(D$4:D10,B$16:B19,E$4:E10)</f>
        <v>279.98</v>
      </c>
    </row>
    <row r="18" spans="2:4" ht="15" customHeight="1" thickTop="1" thickBot="1">
      <c r="B18" s="93" t="s">
        <v>15</v>
      </c>
      <c r="C18" s="92">
        <f>SUMIF(D$4:D11,B$16:B20,E$4:E11)</f>
        <v>429.98</v>
      </c>
    </row>
    <row r="19" spans="2:4" ht="15" customHeight="1" thickTop="1"/>
    <row r="21" spans="2:4" ht="15.75" customHeight="1"/>
    <row r="22" spans="2:4" ht="15.75" customHeight="1" thickBot="1"/>
    <row r="23" spans="2:4" ht="15.75" customHeight="1" thickTop="1" thickBot="1">
      <c r="D23" s="92"/>
    </row>
    <row r="24" spans="2:4" ht="15.75" customHeight="1" thickTop="1" thickBot="1">
      <c r="D24" s="92"/>
    </row>
    <row r="25" spans="2:4" ht="15.75" customHeight="1" thickTop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G2"/>
    <mergeCell ref="C11:G11"/>
    <mergeCell ref="A10:G10"/>
    <mergeCell ref="C12:G12"/>
    <mergeCell ref="A11:B11"/>
    <mergeCell ref="A12:B12"/>
  </mergeCells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D15" sqref="D15"/>
    </sheetView>
  </sheetViews>
  <sheetFormatPr defaultColWidth="14.42578125" defaultRowHeight="15" customHeight="1"/>
  <cols>
    <col min="1" max="1" width="3" customWidth="1"/>
    <col min="2" max="2" width="23.28515625" customWidth="1"/>
    <col min="3" max="3" width="15.7109375" customWidth="1"/>
    <col min="4" max="4" width="17.42578125" customWidth="1"/>
    <col min="5" max="5" width="14.140625" customWidth="1"/>
    <col min="6" max="6" width="15.140625" customWidth="1"/>
    <col min="7" max="7" width="9" customWidth="1"/>
    <col min="8" max="8" width="25.140625" customWidth="1"/>
    <col min="9" max="9" width="8.7109375" customWidth="1"/>
    <col min="10" max="10" width="17.85546875" customWidth="1"/>
    <col min="11" max="25" width="8.7109375" customWidth="1"/>
  </cols>
  <sheetData>
    <row r="1" spans="1:10" ht="27" thickBot="1">
      <c r="A1" s="3" t="s">
        <v>22</v>
      </c>
      <c r="B1" s="4"/>
      <c r="C1" s="4"/>
      <c r="D1" s="4"/>
      <c r="E1" s="4"/>
      <c r="F1" s="4"/>
      <c r="G1" s="4"/>
      <c r="H1" s="4"/>
      <c r="I1" s="4"/>
      <c r="J1" s="5"/>
    </row>
    <row r="2" spans="1:10" ht="15" customHeight="1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ht="18.75">
      <c r="A3" s="19" t="s">
        <v>23</v>
      </c>
      <c r="B3" s="20"/>
      <c r="C3" s="20"/>
      <c r="D3" s="20"/>
      <c r="E3" s="20"/>
      <c r="F3" s="20"/>
      <c r="G3" s="20" t="s">
        <v>24</v>
      </c>
      <c r="H3" s="20"/>
      <c r="I3" s="20"/>
      <c r="J3" s="21"/>
    </row>
    <row r="4" spans="1:10">
      <c r="A4" s="22" t="s">
        <v>25</v>
      </c>
      <c r="B4" s="7" t="s">
        <v>2</v>
      </c>
      <c r="C4" s="7" t="s">
        <v>26</v>
      </c>
      <c r="D4" s="7" t="s">
        <v>27</v>
      </c>
      <c r="E4" s="7" t="s">
        <v>28</v>
      </c>
      <c r="F4" s="8" t="s">
        <v>29</v>
      </c>
      <c r="G4" s="7" t="s">
        <v>25</v>
      </c>
      <c r="H4" s="7" t="s">
        <v>2</v>
      </c>
      <c r="I4" s="7" t="s">
        <v>30</v>
      </c>
      <c r="J4" s="23" t="s">
        <v>31</v>
      </c>
    </row>
    <row r="5" spans="1:10">
      <c r="A5" s="36">
        <v>1</v>
      </c>
      <c r="B5" s="37" t="s">
        <v>32</v>
      </c>
      <c r="C5" s="38">
        <v>8</v>
      </c>
      <c r="D5" s="38">
        <f>$I5-C5</f>
        <v>2</v>
      </c>
      <c r="E5" s="39">
        <v>0.4</v>
      </c>
      <c r="F5" s="40">
        <f>(J5+J5*E5)*C5</f>
        <v>1332.8</v>
      </c>
      <c r="G5" s="42">
        <v>1</v>
      </c>
      <c r="H5" s="37" t="s">
        <v>32</v>
      </c>
      <c r="I5" s="38">
        <v>10</v>
      </c>
      <c r="J5" s="41">
        <v>119</v>
      </c>
    </row>
    <row r="6" spans="1:10">
      <c r="A6" s="36">
        <v>2</v>
      </c>
      <c r="B6" s="37" t="s">
        <v>33</v>
      </c>
      <c r="C6" s="38">
        <v>8</v>
      </c>
      <c r="D6" s="38">
        <f t="shared" ref="D6:D14" si="0">$I6-C6</f>
        <v>0</v>
      </c>
      <c r="E6" s="39">
        <v>0.35</v>
      </c>
      <c r="F6" s="40">
        <f t="shared" ref="F6:F14" si="1">(J6+J6*E6)*C6</f>
        <v>2158.92</v>
      </c>
      <c r="G6" s="42">
        <v>2</v>
      </c>
      <c r="H6" s="37" t="s">
        <v>33</v>
      </c>
      <c r="I6" s="38">
        <v>8</v>
      </c>
      <c r="J6" s="41">
        <v>199.9</v>
      </c>
    </row>
    <row r="7" spans="1:10">
      <c r="A7" s="36">
        <v>3</v>
      </c>
      <c r="B7" s="37" t="s">
        <v>34</v>
      </c>
      <c r="C7" s="38">
        <v>9</v>
      </c>
      <c r="D7" s="38">
        <f t="shared" si="0"/>
        <v>1</v>
      </c>
      <c r="E7" s="39">
        <v>0.4</v>
      </c>
      <c r="F7" s="40">
        <f t="shared" si="1"/>
        <v>1535.9400000000003</v>
      </c>
      <c r="G7" s="42">
        <v>3</v>
      </c>
      <c r="H7" s="37" t="s">
        <v>34</v>
      </c>
      <c r="I7" s="38">
        <v>10</v>
      </c>
      <c r="J7" s="41">
        <v>121.9</v>
      </c>
    </row>
    <row r="8" spans="1:10">
      <c r="A8" s="36">
        <v>4</v>
      </c>
      <c r="B8" s="37" t="s">
        <v>35</v>
      </c>
      <c r="C8" s="38">
        <v>5</v>
      </c>
      <c r="D8" s="38">
        <f t="shared" si="0"/>
        <v>1</v>
      </c>
      <c r="E8" s="39">
        <v>0.4</v>
      </c>
      <c r="F8" s="40">
        <f t="shared" si="1"/>
        <v>909.30000000000007</v>
      </c>
      <c r="G8" s="42">
        <v>4</v>
      </c>
      <c r="H8" s="37" t="s">
        <v>35</v>
      </c>
      <c r="I8" s="38">
        <v>6</v>
      </c>
      <c r="J8" s="41">
        <v>129.9</v>
      </c>
    </row>
    <row r="9" spans="1:10">
      <c r="A9" s="36">
        <v>5</v>
      </c>
      <c r="B9" s="37" t="s">
        <v>36</v>
      </c>
      <c r="C9" s="38">
        <v>7</v>
      </c>
      <c r="D9" s="38">
        <f t="shared" si="0"/>
        <v>2</v>
      </c>
      <c r="E9" s="39">
        <v>0.35</v>
      </c>
      <c r="F9" s="40">
        <f t="shared" si="1"/>
        <v>566.05499999999995</v>
      </c>
      <c r="G9" s="42">
        <v>5</v>
      </c>
      <c r="H9" s="37" t="s">
        <v>36</v>
      </c>
      <c r="I9" s="38">
        <v>9</v>
      </c>
      <c r="J9" s="41">
        <v>59.9</v>
      </c>
    </row>
    <row r="10" spans="1:10">
      <c r="A10" s="36">
        <v>6</v>
      </c>
      <c r="B10" s="37" t="s">
        <v>37</v>
      </c>
      <c r="C10" s="38">
        <v>6</v>
      </c>
      <c r="D10" s="38">
        <f t="shared" si="0"/>
        <v>0</v>
      </c>
      <c r="E10" s="39">
        <v>0.41</v>
      </c>
      <c r="F10" s="40">
        <f t="shared" si="1"/>
        <v>845.154</v>
      </c>
      <c r="G10" s="42">
        <v>6</v>
      </c>
      <c r="H10" s="37" t="s">
        <v>37</v>
      </c>
      <c r="I10" s="38">
        <v>6</v>
      </c>
      <c r="J10" s="41">
        <v>99.9</v>
      </c>
    </row>
    <row r="11" spans="1:10">
      <c r="A11" s="36">
        <v>7</v>
      </c>
      <c r="B11" s="37" t="s">
        <v>38</v>
      </c>
      <c r="C11" s="38">
        <v>7</v>
      </c>
      <c r="D11" s="38">
        <f t="shared" si="0"/>
        <v>1</v>
      </c>
      <c r="E11" s="39">
        <v>0.42</v>
      </c>
      <c r="F11" s="40">
        <f t="shared" si="1"/>
        <v>943.30600000000004</v>
      </c>
      <c r="G11" s="42">
        <v>7</v>
      </c>
      <c r="H11" s="37" t="s">
        <v>38</v>
      </c>
      <c r="I11" s="38">
        <v>8</v>
      </c>
      <c r="J11" s="41">
        <v>94.9</v>
      </c>
    </row>
    <row r="12" spans="1:10">
      <c r="A12" s="36">
        <v>8</v>
      </c>
      <c r="B12" s="37" t="s">
        <v>39</v>
      </c>
      <c r="C12" s="38">
        <v>5</v>
      </c>
      <c r="D12" s="38">
        <f t="shared" si="0"/>
        <v>0</v>
      </c>
      <c r="E12" s="39">
        <v>0.43</v>
      </c>
      <c r="F12" s="40">
        <f t="shared" si="1"/>
        <v>714.28499999999997</v>
      </c>
      <c r="G12" s="42">
        <v>8</v>
      </c>
      <c r="H12" s="37" t="s">
        <v>39</v>
      </c>
      <c r="I12" s="38">
        <v>5</v>
      </c>
      <c r="J12" s="41">
        <v>99.9</v>
      </c>
    </row>
    <row r="13" spans="1:10">
      <c r="A13" s="36">
        <v>9</v>
      </c>
      <c r="B13" s="37" t="s">
        <v>40</v>
      </c>
      <c r="C13" s="38">
        <v>7</v>
      </c>
      <c r="D13" s="38">
        <f t="shared" si="0"/>
        <v>3</v>
      </c>
      <c r="E13" s="39">
        <v>0.5</v>
      </c>
      <c r="F13" s="40">
        <f t="shared" si="1"/>
        <v>1048.9500000000003</v>
      </c>
      <c r="G13" s="42">
        <v>9</v>
      </c>
      <c r="H13" s="37" t="s">
        <v>40</v>
      </c>
      <c r="I13" s="38">
        <v>10</v>
      </c>
      <c r="J13" s="41">
        <v>99.9</v>
      </c>
    </row>
    <row r="14" spans="1:10">
      <c r="A14" s="36">
        <v>10</v>
      </c>
      <c r="B14" s="37" t="s">
        <v>41</v>
      </c>
      <c r="C14" s="38">
        <v>8</v>
      </c>
      <c r="D14" s="38">
        <f t="shared" si="0"/>
        <v>2</v>
      </c>
      <c r="E14" s="39">
        <v>0.25</v>
      </c>
      <c r="F14" s="40">
        <f t="shared" si="1"/>
        <v>999</v>
      </c>
      <c r="G14" s="42">
        <v>10</v>
      </c>
      <c r="H14" s="37" t="s">
        <v>41</v>
      </c>
      <c r="I14" s="38">
        <v>10</v>
      </c>
      <c r="J14" s="41">
        <v>99.9</v>
      </c>
    </row>
    <row r="15" spans="1:10">
      <c r="A15" s="58" t="s">
        <v>42</v>
      </c>
      <c r="B15" s="59"/>
      <c r="C15" s="62">
        <f>SUM(C5:C14)</f>
        <v>70</v>
      </c>
      <c r="D15" s="63">
        <f>SUM(D5:D14)</f>
        <v>12</v>
      </c>
      <c r="E15" s="59"/>
      <c r="F15" s="65">
        <f>SUM(F5:F14)</f>
        <v>11053.710000000003</v>
      </c>
      <c r="G15" s="59"/>
      <c r="H15" s="59" t="s">
        <v>42</v>
      </c>
      <c r="I15" s="63">
        <f>SUM(I5:I14)</f>
        <v>82</v>
      </c>
      <c r="J15" s="64">
        <f>SUM(J5:J14)</f>
        <v>1125.0999999999999</v>
      </c>
    </row>
    <row r="16" spans="1:10" ht="15.75" thickBot="1">
      <c r="A16" s="60" t="s">
        <v>43</v>
      </c>
      <c r="B16" s="61"/>
      <c r="C16" s="68">
        <f>F15-J15</f>
        <v>9928.6100000000024</v>
      </c>
      <c r="D16" s="66"/>
      <c r="E16" s="66"/>
      <c r="F16" s="66"/>
      <c r="G16" s="66"/>
      <c r="H16" s="66"/>
      <c r="I16" s="66"/>
      <c r="J16" s="67"/>
    </row>
    <row r="17" spans="1:10" ht="15" customHeight="1" thickBot="1">
      <c r="A17" s="24"/>
      <c r="B17" s="25"/>
      <c r="C17" s="25"/>
      <c r="D17" s="25"/>
      <c r="E17" s="25"/>
      <c r="F17" s="25"/>
      <c r="G17" s="25"/>
      <c r="H17" s="25"/>
      <c r="I17" s="25"/>
      <c r="J17" s="26"/>
    </row>
    <row r="18" spans="1:10">
      <c r="A18" s="72" t="s">
        <v>44</v>
      </c>
      <c r="B18" s="73"/>
      <c r="C18" s="74"/>
      <c r="D18" s="75"/>
      <c r="E18" s="27"/>
      <c r="F18" s="27"/>
      <c r="G18" s="27"/>
      <c r="H18" s="27"/>
      <c r="I18" s="27"/>
      <c r="J18" s="28"/>
    </row>
    <row r="19" spans="1:10">
      <c r="A19" s="69" t="s">
        <v>45</v>
      </c>
      <c r="B19" s="51"/>
      <c r="C19" s="76">
        <f>MAX(C5:C14)</f>
        <v>9</v>
      </c>
      <c r="D19" s="51"/>
      <c r="E19" s="29" t="s">
        <v>46</v>
      </c>
      <c r="F19" s="29"/>
      <c r="G19" s="29"/>
      <c r="H19" s="29"/>
      <c r="I19" s="29"/>
      <c r="J19" s="30"/>
    </row>
    <row r="20" spans="1:10">
      <c r="A20" s="69" t="s">
        <v>47</v>
      </c>
      <c r="B20" s="51"/>
      <c r="C20" s="77">
        <f>MAX(F5:F14)</f>
        <v>2158.92</v>
      </c>
      <c r="D20" s="51"/>
      <c r="E20" s="29" t="s">
        <v>48</v>
      </c>
      <c r="F20" s="29"/>
      <c r="G20" s="29"/>
      <c r="H20" s="29"/>
      <c r="I20" s="29"/>
      <c r="J20" s="30"/>
    </row>
    <row r="21" spans="1:10" ht="15.75" customHeight="1">
      <c r="A21" s="69" t="s">
        <v>49</v>
      </c>
      <c r="B21" s="51"/>
      <c r="C21" s="76">
        <f>MIN(C5:C14)</f>
        <v>5</v>
      </c>
      <c r="D21" s="51"/>
      <c r="E21" s="29" t="s">
        <v>50</v>
      </c>
      <c r="F21" s="29"/>
      <c r="G21" s="29"/>
      <c r="H21" s="29"/>
      <c r="I21" s="29"/>
      <c r="J21" s="30"/>
    </row>
    <row r="22" spans="1:10" ht="15.75" customHeight="1">
      <c r="A22" s="69" t="s">
        <v>51</v>
      </c>
      <c r="B22" s="51"/>
      <c r="C22" s="77">
        <f>MIN(F5:F14)</f>
        <v>566.05499999999995</v>
      </c>
      <c r="D22" s="51"/>
      <c r="E22" s="29" t="s">
        <v>52</v>
      </c>
      <c r="F22" s="29"/>
      <c r="G22" s="29"/>
      <c r="H22" s="29"/>
      <c r="I22" s="29"/>
      <c r="J22" s="30"/>
    </row>
    <row r="23" spans="1:10" ht="15.75" customHeight="1">
      <c r="A23" s="69" t="s">
        <v>53</v>
      </c>
      <c r="B23" s="51"/>
      <c r="C23" s="77">
        <f>AVERAGE(F5:F14)</f>
        <v>1105.3710000000003</v>
      </c>
      <c r="D23" s="51"/>
      <c r="E23" s="32" t="s">
        <v>54</v>
      </c>
      <c r="F23" s="32"/>
      <c r="G23" s="32"/>
      <c r="H23" s="32"/>
      <c r="I23" s="32"/>
      <c r="J23" s="33"/>
    </row>
    <row r="24" spans="1:10" ht="15.75" customHeight="1" thickBot="1">
      <c r="A24" s="70" t="s">
        <v>55</v>
      </c>
      <c r="B24" s="71"/>
      <c r="C24" s="78">
        <f>AVERAGE(C5:C14)</f>
        <v>7</v>
      </c>
      <c r="D24" s="71"/>
      <c r="E24" s="34"/>
      <c r="F24" s="34"/>
      <c r="G24" s="34"/>
      <c r="H24" s="34"/>
      <c r="I24" s="34"/>
      <c r="J24" s="35"/>
    </row>
    <row r="25" spans="1:10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7:J17"/>
    <mergeCell ref="E18:J18"/>
    <mergeCell ref="E19:J19"/>
    <mergeCell ref="E20:J20"/>
    <mergeCell ref="E21:J21"/>
    <mergeCell ref="E22:J22"/>
    <mergeCell ref="E23:J24"/>
    <mergeCell ref="B18:D18"/>
    <mergeCell ref="C16:J16"/>
    <mergeCell ref="A1:J1"/>
    <mergeCell ref="A3:F3"/>
    <mergeCell ref="G3:J3"/>
    <mergeCell ref="A2:J2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J19" sqref="J19"/>
    </sheetView>
  </sheetViews>
  <sheetFormatPr defaultColWidth="14.42578125" defaultRowHeight="15" customHeight="1"/>
  <cols>
    <col min="1" max="1" width="16" customWidth="1"/>
    <col min="2" max="2" width="10.5703125" customWidth="1"/>
    <col min="3" max="3" width="9.7109375" customWidth="1"/>
    <col min="4" max="4" width="21.5703125" customWidth="1"/>
    <col min="5" max="5" width="16" customWidth="1"/>
    <col min="6" max="9" width="8.7109375" customWidth="1"/>
    <col min="10" max="10" width="19.5703125" customWidth="1"/>
    <col min="11" max="26" width="8.7109375" customWidth="1"/>
  </cols>
  <sheetData>
    <row r="1" spans="1:11" ht="15.75">
      <c r="A1" s="43" t="s">
        <v>56</v>
      </c>
      <c r="B1" s="43" t="s">
        <v>57</v>
      </c>
      <c r="C1" s="43" t="s">
        <v>58</v>
      </c>
      <c r="D1" s="43" t="s">
        <v>59</v>
      </c>
      <c r="E1" s="43" t="s">
        <v>60</v>
      </c>
    </row>
    <row r="2" spans="1:11">
      <c r="A2" s="37" t="s">
        <v>61</v>
      </c>
      <c r="B2" s="44">
        <v>2.4500000000000002</v>
      </c>
      <c r="C2" s="37">
        <v>4</v>
      </c>
      <c r="D2" s="37" t="s">
        <v>62</v>
      </c>
      <c r="E2" s="37">
        <f>$B2*C2</f>
        <v>9.8000000000000007</v>
      </c>
    </row>
    <row r="3" spans="1:11">
      <c r="A3" s="37" t="s">
        <v>63</v>
      </c>
      <c r="B3" s="44">
        <v>5.78</v>
      </c>
      <c r="C3" s="37">
        <v>2</v>
      </c>
      <c r="D3" s="37" t="s">
        <v>64</v>
      </c>
      <c r="E3" s="37">
        <f t="shared" ref="E3:E21" si="0">$B3*C3</f>
        <v>11.56</v>
      </c>
    </row>
    <row r="4" spans="1:11">
      <c r="A4" s="37" t="s">
        <v>65</v>
      </c>
      <c r="B4" s="44">
        <v>3.8</v>
      </c>
      <c r="C4" s="37">
        <v>1</v>
      </c>
      <c r="D4" s="37" t="s">
        <v>66</v>
      </c>
      <c r="E4" s="37">
        <f t="shared" si="0"/>
        <v>3.8</v>
      </c>
    </row>
    <row r="5" spans="1:11">
      <c r="A5" s="37" t="s">
        <v>67</v>
      </c>
      <c r="B5" s="44">
        <v>5.4</v>
      </c>
      <c r="C5" s="37">
        <v>6</v>
      </c>
      <c r="D5" s="37" t="s">
        <v>62</v>
      </c>
      <c r="E5" s="37">
        <f t="shared" si="0"/>
        <v>32.400000000000006</v>
      </c>
    </row>
    <row r="6" spans="1:11">
      <c r="A6" s="37" t="s">
        <v>68</v>
      </c>
      <c r="B6" s="44">
        <v>1.9</v>
      </c>
      <c r="C6" s="37">
        <v>4</v>
      </c>
      <c r="D6" s="37" t="s">
        <v>62</v>
      </c>
      <c r="E6" s="37">
        <f t="shared" si="0"/>
        <v>7.6</v>
      </c>
    </row>
    <row r="7" spans="1:11">
      <c r="A7" s="37" t="s">
        <v>69</v>
      </c>
      <c r="B7" s="44">
        <v>12.45</v>
      </c>
      <c r="C7" s="37">
        <v>2</v>
      </c>
      <c r="D7" s="37" t="s">
        <v>64</v>
      </c>
      <c r="E7" s="37">
        <f t="shared" si="0"/>
        <v>24.9</v>
      </c>
    </row>
    <row r="8" spans="1:11">
      <c r="A8" s="37" t="s">
        <v>70</v>
      </c>
      <c r="B8" s="44">
        <v>4.5</v>
      </c>
      <c r="C8" s="37">
        <v>7</v>
      </c>
      <c r="D8" s="37" t="s">
        <v>66</v>
      </c>
      <c r="E8" s="37">
        <f t="shared" si="0"/>
        <v>31.5</v>
      </c>
    </row>
    <row r="9" spans="1:11">
      <c r="A9" s="37" t="s">
        <v>71</v>
      </c>
      <c r="B9" s="44">
        <v>4.78</v>
      </c>
      <c r="C9" s="37">
        <v>6</v>
      </c>
      <c r="D9" s="37" t="s">
        <v>66</v>
      </c>
      <c r="E9" s="37">
        <f t="shared" si="0"/>
        <v>28.68</v>
      </c>
    </row>
    <row r="10" spans="1:11">
      <c r="A10" s="37" t="s">
        <v>72</v>
      </c>
      <c r="B10" s="44">
        <v>3.8</v>
      </c>
      <c r="C10" s="37">
        <v>8</v>
      </c>
      <c r="D10" s="37" t="s">
        <v>62</v>
      </c>
      <c r="E10" s="37">
        <f t="shared" si="0"/>
        <v>30.4</v>
      </c>
    </row>
    <row r="11" spans="1:11">
      <c r="A11" s="37" t="s">
        <v>73</v>
      </c>
      <c r="B11" s="44">
        <v>9.9</v>
      </c>
      <c r="C11" s="37">
        <v>6</v>
      </c>
      <c r="D11" s="37" t="s">
        <v>66</v>
      </c>
      <c r="E11" s="37">
        <f t="shared" si="0"/>
        <v>59.400000000000006</v>
      </c>
    </row>
    <row r="12" spans="1:11">
      <c r="A12" s="37" t="s">
        <v>74</v>
      </c>
      <c r="B12" s="44">
        <v>34.32</v>
      </c>
      <c r="C12" s="37">
        <v>2</v>
      </c>
      <c r="D12" s="37" t="s">
        <v>62</v>
      </c>
      <c r="E12" s="37">
        <f t="shared" si="0"/>
        <v>68.64</v>
      </c>
    </row>
    <row r="13" spans="1:11" ht="15.75" thickBot="1">
      <c r="A13" s="37" t="s">
        <v>75</v>
      </c>
      <c r="B13" s="44">
        <v>7.4</v>
      </c>
      <c r="C13" s="37">
        <v>1</v>
      </c>
      <c r="D13" s="37" t="s">
        <v>64</v>
      </c>
      <c r="E13" s="37">
        <f t="shared" si="0"/>
        <v>7.4</v>
      </c>
    </row>
    <row r="14" spans="1:11" ht="16.5" thickTop="1" thickBot="1">
      <c r="A14" s="37" t="s">
        <v>76</v>
      </c>
      <c r="B14" s="44">
        <v>2.4</v>
      </c>
      <c r="C14" s="37">
        <v>3</v>
      </c>
      <c r="D14" s="37" t="s">
        <v>64</v>
      </c>
      <c r="E14" s="37">
        <f t="shared" si="0"/>
        <v>7.1999999999999993</v>
      </c>
      <c r="J14" s="93" t="s">
        <v>136</v>
      </c>
      <c r="K14" s="85" t="s">
        <v>5</v>
      </c>
    </row>
    <row r="15" spans="1:11" ht="16.5" thickTop="1" thickBot="1">
      <c r="A15" s="37" t="s">
        <v>77</v>
      </c>
      <c r="B15" s="44">
        <v>3.89</v>
      </c>
      <c r="C15" s="37">
        <v>4</v>
      </c>
      <c r="D15" s="37" t="s">
        <v>64</v>
      </c>
      <c r="E15" s="37">
        <f t="shared" si="0"/>
        <v>15.56</v>
      </c>
      <c r="J15" s="93" t="s">
        <v>135</v>
      </c>
      <c r="K15" s="92">
        <f>SUMIF(D2:D21,J15,E2:E21)</f>
        <v>174.10999999999999</v>
      </c>
    </row>
    <row r="16" spans="1:11" ht="16.5" thickTop="1" thickBot="1">
      <c r="A16" s="37" t="s">
        <v>78</v>
      </c>
      <c r="B16" s="44">
        <v>5.66</v>
      </c>
      <c r="C16" s="37">
        <v>2</v>
      </c>
      <c r="D16" s="37" t="s">
        <v>62</v>
      </c>
      <c r="E16" s="37">
        <f t="shared" si="0"/>
        <v>11.32</v>
      </c>
      <c r="J16" s="93" t="s">
        <v>137</v>
      </c>
      <c r="K16" s="92">
        <f>SUMIF(D2:D21,J16,E2:E21)</f>
        <v>90.23</v>
      </c>
    </row>
    <row r="17" spans="1:11" ht="16.5" thickTop="1" thickBot="1">
      <c r="A17" s="37" t="s">
        <v>79</v>
      </c>
      <c r="B17" s="44">
        <v>4.6500000000000004</v>
      </c>
      <c r="C17" s="37">
        <v>3</v>
      </c>
      <c r="D17" s="37" t="s">
        <v>62</v>
      </c>
      <c r="E17" s="37">
        <f t="shared" si="0"/>
        <v>13.950000000000001</v>
      </c>
      <c r="J17" s="37" t="s">
        <v>66</v>
      </c>
      <c r="K17" s="92">
        <f>SUMIF(D3:D22,J17,E3:E22)</f>
        <v>142.63</v>
      </c>
    </row>
    <row r="18" spans="1:11" ht="15.75" thickTop="1">
      <c r="A18" s="37" t="s">
        <v>80</v>
      </c>
      <c r="B18" s="44">
        <v>4.9800000000000004</v>
      </c>
      <c r="C18" s="37">
        <v>3</v>
      </c>
      <c r="D18" s="37" t="s">
        <v>64</v>
      </c>
      <c r="E18" s="37">
        <f t="shared" si="0"/>
        <v>14.940000000000001</v>
      </c>
    </row>
    <row r="19" spans="1:11">
      <c r="A19" s="37" t="s">
        <v>81</v>
      </c>
      <c r="B19" s="44">
        <v>2.33</v>
      </c>
      <c r="C19" s="37">
        <v>5</v>
      </c>
      <c r="D19" s="37" t="s">
        <v>66</v>
      </c>
      <c r="E19" s="37">
        <f t="shared" si="0"/>
        <v>11.65</v>
      </c>
    </row>
    <row r="20" spans="1:11">
      <c r="A20" s="37" t="s">
        <v>82</v>
      </c>
      <c r="B20" s="44">
        <v>2.89</v>
      </c>
      <c r="C20" s="37">
        <v>3</v>
      </c>
      <c r="D20" s="37" t="s">
        <v>64</v>
      </c>
      <c r="E20" s="37">
        <f t="shared" si="0"/>
        <v>8.67</v>
      </c>
    </row>
    <row r="21" spans="1:11" ht="15.75" customHeight="1">
      <c r="A21" s="37" t="s">
        <v>83</v>
      </c>
      <c r="B21" s="44">
        <v>7.6</v>
      </c>
      <c r="C21" s="37">
        <v>1</v>
      </c>
      <c r="D21" s="37" t="s">
        <v>66</v>
      </c>
      <c r="E21" s="37">
        <f t="shared" si="0"/>
        <v>7.6</v>
      </c>
    </row>
    <row r="22" spans="1:11" ht="15.75" customHeight="1">
      <c r="A22" s="14" t="s">
        <v>84</v>
      </c>
      <c r="B22" s="80">
        <f>SUM(B2:B21)</f>
        <v>130.88000000000002</v>
      </c>
      <c r="C22" s="81">
        <f>SUM(C2:C21)</f>
        <v>73</v>
      </c>
      <c r="D22" s="15"/>
      <c r="E22" s="94">
        <f>SUM(E2:E21)</f>
        <v>406.96999999999997</v>
      </c>
    </row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selection activeCell="M27" sqref="M27"/>
    </sheetView>
  </sheetViews>
  <sheetFormatPr defaultColWidth="14.42578125" defaultRowHeight="15" customHeight="1"/>
  <cols>
    <col min="1" max="1" width="6.42578125" customWidth="1"/>
    <col min="2" max="2" width="25.85546875" customWidth="1"/>
    <col min="3" max="3" width="16.5703125" customWidth="1"/>
    <col min="4" max="14" width="13.7109375" customWidth="1"/>
    <col min="15" max="26" width="8.7109375" customWidth="1"/>
  </cols>
  <sheetData>
    <row r="1" spans="1:14">
      <c r="A1" s="45" t="s">
        <v>85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2" spans="1:14" ht="1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>
      <c r="A3" s="7" t="s">
        <v>86</v>
      </c>
      <c r="B3" s="7" t="s">
        <v>87</v>
      </c>
      <c r="C3" s="7" t="s">
        <v>88</v>
      </c>
      <c r="D3" s="7" t="s">
        <v>89</v>
      </c>
      <c r="E3" s="7" t="s">
        <v>90</v>
      </c>
      <c r="F3" s="7" t="s">
        <v>91</v>
      </c>
      <c r="G3" s="7" t="s">
        <v>92</v>
      </c>
      <c r="H3" s="7" t="s">
        <v>93</v>
      </c>
      <c r="I3" s="7" t="s">
        <v>94</v>
      </c>
      <c r="J3" s="7" t="s">
        <v>95</v>
      </c>
      <c r="K3" s="7" t="s">
        <v>96</v>
      </c>
      <c r="L3" s="7" t="s">
        <v>97</v>
      </c>
      <c r="M3" s="7" t="s">
        <v>98</v>
      </c>
      <c r="N3" s="7" t="s">
        <v>99</v>
      </c>
    </row>
    <row r="4" spans="1:14">
      <c r="A4" s="37">
        <v>1</v>
      </c>
      <c r="B4" s="37" t="s">
        <v>100</v>
      </c>
      <c r="C4" s="38">
        <v>8</v>
      </c>
      <c r="D4" s="38">
        <v>2</v>
      </c>
      <c r="E4" s="38">
        <v>2</v>
      </c>
      <c r="F4" s="38">
        <v>8</v>
      </c>
      <c r="G4" s="38">
        <v>7</v>
      </c>
      <c r="H4" s="38">
        <v>5</v>
      </c>
      <c r="I4" s="38">
        <v>10</v>
      </c>
      <c r="J4" s="38">
        <v>8</v>
      </c>
      <c r="K4" s="38">
        <v>7</v>
      </c>
      <c r="L4" s="38">
        <v>9</v>
      </c>
      <c r="M4" s="38">
        <v>8</v>
      </c>
      <c r="N4" s="38"/>
    </row>
    <row r="5" spans="1:14">
      <c r="A5" s="37">
        <v>2</v>
      </c>
      <c r="B5" s="37" t="s">
        <v>101</v>
      </c>
      <c r="C5" s="38">
        <v>8</v>
      </c>
      <c r="D5" s="38">
        <v>10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8</v>
      </c>
      <c r="K5" s="38">
        <v>3</v>
      </c>
      <c r="L5" s="38">
        <v>8</v>
      </c>
      <c r="M5" s="38">
        <v>8</v>
      </c>
      <c r="N5" s="38"/>
    </row>
    <row r="6" spans="1:14">
      <c r="A6" s="37">
        <v>3</v>
      </c>
      <c r="B6" s="37" t="s">
        <v>102</v>
      </c>
      <c r="C6" s="38">
        <v>9</v>
      </c>
      <c r="D6" s="38">
        <v>5</v>
      </c>
      <c r="E6" s="38">
        <v>8</v>
      </c>
      <c r="F6" s="38">
        <v>7</v>
      </c>
      <c r="G6" s="38">
        <v>8</v>
      </c>
      <c r="H6" s="38">
        <v>2</v>
      </c>
      <c r="I6" s="38">
        <v>10</v>
      </c>
      <c r="J6" s="38">
        <v>8</v>
      </c>
      <c r="K6" s="38">
        <v>2</v>
      </c>
      <c r="L6" s="38">
        <v>2</v>
      </c>
      <c r="M6" s="38">
        <v>5</v>
      </c>
      <c r="N6" s="38"/>
    </row>
    <row r="7" spans="1:14">
      <c r="A7" s="37">
        <v>4</v>
      </c>
      <c r="B7" s="37" t="s">
        <v>103</v>
      </c>
      <c r="C7" s="38">
        <v>7</v>
      </c>
      <c r="D7" s="38">
        <v>6</v>
      </c>
      <c r="E7" s="38">
        <v>6</v>
      </c>
      <c r="F7" s="38">
        <v>4</v>
      </c>
      <c r="G7" s="38">
        <v>2</v>
      </c>
      <c r="H7" s="38">
        <v>9</v>
      </c>
      <c r="I7" s="38">
        <v>4</v>
      </c>
      <c r="J7" s="38">
        <v>10</v>
      </c>
      <c r="K7" s="38">
        <v>2</v>
      </c>
      <c r="L7" s="38">
        <v>7</v>
      </c>
      <c r="M7" s="38">
        <v>8</v>
      </c>
      <c r="N7" s="38"/>
    </row>
    <row r="8" spans="1:14">
      <c r="A8" s="37">
        <v>5</v>
      </c>
      <c r="B8" s="37" t="s">
        <v>104</v>
      </c>
      <c r="C8" s="38">
        <v>4</v>
      </c>
      <c r="D8" s="38">
        <v>6</v>
      </c>
      <c r="E8" s="38">
        <v>10</v>
      </c>
      <c r="F8" s="38">
        <v>4</v>
      </c>
      <c r="G8" s="38">
        <v>7</v>
      </c>
      <c r="H8" s="38">
        <v>3</v>
      </c>
      <c r="I8" s="38">
        <v>6</v>
      </c>
      <c r="J8" s="38">
        <v>4</v>
      </c>
      <c r="K8" s="38">
        <v>2</v>
      </c>
      <c r="L8" s="38">
        <v>6</v>
      </c>
      <c r="M8" s="38">
        <v>6</v>
      </c>
      <c r="N8" s="38"/>
    </row>
    <row r="9" spans="1:14">
      <c r="A9" s="37">
        <v>6</v>
      </c>
      <c r="B9" s="37" t="s">
        <v>105</v>
      </c>
      <c r="C9" s="38">
        <v>8</v>
      </c>
      <c r="D9" s="38">
        <v>3</v>
      </c>
      <c r="E9" s="38">
        <v>7</v>
      </c>
      <c r="F9" s="38">
        <v>9</v>
      </c>
      <c r="G9" s="38">
        <v>4</v>
      </c>
      <c r="H9" s="38">
        <v>5</v>
      </c>
      <c r="I9" s="38">
        <v>4</v>
      </c>
      <c r="J9" s="38">
        <v>9</v>
      </c>
      <c r="K9" s="38">
        <v>8</v>
      </c>
      <c r="L9" s="38">
        <v>3</v>
      </c>
      <c r="M9" s="38">
        <v>6</v>
      </c>
      <c r="N9" s="38"/>
    </row>
    <row r="10" spans="1:14">
      <c r="A10" s="37">
        <v>7</v>
      </c>
      <c r="B10" s="37" t="s">
        <v>106</v>
      </c>
      <c r="C10" s="38">
        <v>3</v>
      </c>
      <c r="D10" s="38">
        <v>3</v>
      </c>
      <c r="E10" s="38">
        <v>7</v>
      </c>
      <c r="F10" s="38">
        <v>3</v>
      </c>
      <c r="G10" s="38">
        <v>5</v>
      </c>
      <c r="H10" s="38">
        <v>3</v>
      </c>
      <c r="I10" s="38">
        <v>6</v>
      </c>
      <c r="J10" s="38">
        <v>8</v>
      </c>
      <c r="K10" s="38">
        <v>5</v>
      </c>
      <c r="L10" s="38">
        <v>3</v>
      </c>
      <c r="M10" s="38">
        <v>7</v>
      </c>
      <c r="N10" s="38"/>
    </row>
    <row r="11" spans="1:14">
      <c r="A11" s="37">
        <v>8</v>
      </c>
      <c r="B11" s="37" t="s">
        <v>107</v>
      </c>
      <c r="C11" s="38">
        <v>8</v>
      </c>
      <c r="D11" s="38">
        <v>3</v>
      </c>
      <c r="E11" s="38">
        <v>4</v>
      </c>
      <c r="F11" s="38">
        <v>4</v>
      </c>
      <c r="G11" s="38">
        <v>9</v>
      </c>
      <c r="H11" s="38">
        <v>3</v>
      </c>
      <c r="I11" s="38">
        <v>10</v>
      </c>
      <c r="J11" s="38">
        <v>2</v>
      </c>
      <c r="K11" s="38">
        <v>9</v>
      </c>
      <c r="L11" s="38">
        <v>8</v>
      </c>
      <c r="M11" s="38">
        <v>8</v>
      </c>
      <c r="N11" s="38"/>
    </row>
    <row r="12" spans="1:14">
      <c r="A12" s="37">
        <v>9</v>
      </c>
      <c r="B12" s="37" t="s">
        <v>108</v>
      </c>
      <c r="C12" s="38">
        <v>8</v>
      </c>
      <c r="D12" s="38">
        <v>6</v>
      </c>
      <c r="E12" s="38">
        <v>2</v>
      </c>
      <c r="F12" s="38">
        <v>4</v>
      </c>
      <c r="G12" s="38">
        <v>3</v>
      </c>
      <c r="H12" s="38">
        <v>10</v>
      </c>
      <c r="I12" s="38">
        <v>4</v>
      </c>
      <c r="J12" s="38">
        <v>8</v>
      </c>
      <c r="K12" s="38">
        <v>5</v>
      </c>
      <c r="L12" s="38">
        <v>3</v>
      </c>
      <c r="M12" s="38">
        <v>6</v>
      </c>
      <c r="N12" s="38"/>
    </row>
    <row r="13" spans="1:14">
      <c r="A13" s="37">
        <v>10</v>
      </c>
      <c r="B13" s="37" t="s">
        <v>109</v>
      </c>
      <c r="C13" s="38">
        <v>8</v>
      </c>
      <c r="D13" s="38">
        <v>8</v>
      </c>
      <c r="E13" s="38">
        <v>5</v>
      </c>
      <c r="F13" s="38">
        <v>10</v>
      </c>
      <c r="G13" s="38">
        <v>10</v>
      </c>
      <c r="H13" s="38">
        <v>8</v>
      </c>
      <c r="I13" s="38">
        <v>3</v>
      </c>
      <c r="J13" s="38">
        <v>8</v>
      </c>
      <c r="K13" s="38">
        <v>9</v>
      </c>
      <c r="L13" s="38">
        <v>7</v>
      </c>
      <c r="M13" s="38">
        <v>6</v>
      </c>
      <c r="N13" s="38"/>
    </row>
    <row r="14" spans="1:14">
      <c r="A14" s="37">
        <v>11</v>
      </c>
      <c r="B14" s="37" t="s">
        <v>110</v>
      </c>
      <c r="C14" s="38">
        <v>9</v>
      </c>
      <c r="D14" s="38">
        <v>4</v>
      </c>
      <c r="E14" s="38">
        <v>10</v>
      </c>
      <c r="F14" s="38">
        <v>2</v>
      </c>
      <c r="G14" s="38">
        <v>3</v>
      </c>
      <c r="H14" s="38">
        <v>9</v>
      </c>
      <c r="I14" s="38">
        <v>5</v>
      </c>
      <c r="J14" s="38">
        <v>3</v>
      </c>
      <c r="K14" s="38">
        <v>8</v>
      </c>
      <c r="L14" s="38">
        <v>9</v>
      </c>
      <c r="M14" s="38">
        <v>6</v>
      </c>
      <c r="N14" s="38"/>
    </row>
    <row r="15" spans="1:14">
      <c r="A15" s="37">
        <v>12</v>
      </c>
      <c r="B15" s="37" t="s">
        <v>111</v>
      </c>
      <c r="C15" s="38">
        <v>10</v>
      </c>
      <c r="D15" s="38">
        <v>3</v>
      </c>
      <c r="E15" s="38">
        <v>10</v>
      </c>
      <c r="F15" s="38">
        <v>6</v>
      </c>
      <c r="G15" s="38">
        <v>7</v>
      </c>
      <c r="H15" s="38">
        <v>8</v>
      </c>
      <c r="I15" s="38">
        <v>7</v>
      </c>
      <c r="J15" s="38">
        <v>9</v>
      </c>
      <c r="K15" s="38">
        <v>2</v>
      </c>
      <c r="L15" s="38">
        <v>8</v>
      </c>
      <c r="M15" s="38">
        <v>9</v>
      </c>
      <c r="N15" s="38"/>
    </row>
    <row r="16" spans="1:14">
      <c r="A16" s="37">
        <v>13</v>
      </c>
      <c r="B16" s="37" t="s">
        <v>112</v>
      </c>
      <c r="C16" s="38">
        <v>10</v>
      </c>
      <c r="D16" s="38">
        <v>6</v>
      </c>
      <c r="E16" s="38">
        <v>7</v>
      </c>
      <c r="F16" s="38">
        <v>10</v>
      </c>
      <c r="G16" s="38">
        <v>6</v>
      </c>
      <c r="H16" s="38">
        <v>7</v>
      </c>
      <c r="I16" s="38">
        <v>9</v>
      </c>
      <c r="J16" s="38">
        <v>4</v>
      </c>
      <c r="K16" s="38">
        <v>5</v>
      </c>
      <c r="L16" s="38">
        <v>10</v>
      </c>
      <c r="M16" s="38">
        <v>9</v>
      </c>
      <c r="N16" s="38"/>
    </row>
    <row r="17" spans="1:14">
      <c r="A17" s="37">
        <v>14</v>
      </c>
      <c r="B17" s="37" t="s">
        <v>113</v>
      </c>
      <c r="C17" s="38">
        <v>10</v>
      </c>
      <c r="D17" s="38">
        <v>2</v>
      </c>
      <c r="E17" s="38">
        <v>9</v>
      </c>
      <c r="F17" s="38">
        <v>8</v>
      </c>
      <c r="G17" s="38">
        <v>7</v>
      </c>
      <c r="H17" s="38">
        <v>10</v>
      </c>
      <c r="I17" s="38">
        <v>5</v>
      </c>
      <c r="J17" s="38">
        <v>10</v>
      </c>
      <c r="K17" s="38">
        <v>9</v>
      </c>
      <c r="L17" s="38">
        <v>3</v>
      </c>
      <c r="M17" s="38">
        <v>3</v>
      </c>
      <c r="N17" s="38"/>
    </row>
    <row r="18" spans="1:14">
      <c r="A18" s="37">
        <v>15</v>
      </c>
      <c r="B18" s="37" t="s">
        <v>114</v>
      </c>
      <c r="C18" s="38">
        <v>5</v>
      </c>
      <c r="D18" s="38">
        <v>5</v>
      </c>
      <c r="E18" s="38">
        <v>7</v>
      </c>
      <c r="F18" s="38">
        <v>3</v>
      </c>
      <c r="G18" s="38">
        <v>3</v>
      </c>
      <c r="H18" s="38">
        <v>7</v>
      </c>
      <c r="I18" s="38">
        <v>6</v>
      </c>
      <c r="J18" s="38">
        <v>2</v>
      </c>
      <c r="K18" s="38">
        <v>2</v>
      </c>
      <c r="L18" s="38">
        <v>3</v>
      </c>
      <c r="M18" s="38">
        <v>2</v>
      </c>
      <c r="N18" s="38"/>
    </row>
    <row r="19" spans="1:14">
      <c r="A19" s="37">
        <v>16</v>
      </c>
      <c r="B19" s="37" t="s">
        <v>115</v>
      </c>
      <c r="C19" s="38">
        <v>9</v>
      </c>
      <c r="D19" s="38">
        <v>9</v>
      </c>
      <c r="E19" s="38">
        <v>5</v>
      </c>
      <c r="F19" s="38">
        <v>7</v>
      </c>
      <c r="G19" s="38">
        <v>9</v>
      </c>
      <c r="H19" s="38">
        <v>8</v>
      </c>
      <c r="I19" s="38">
        <v>7</v>
      </c>
      <c r="J19" s="38">
        <v>10</v>
      </c>
      <c r="K19" s="38">
        <v>7</v>
      </c>
      <c r="L19" s="38">
        <v>10</v>
      </c>
      <c r="M19" s="38">
        <v>10</v>
      </c>
      <c r="N19" s="38"/>
    </row>
    <row r="20" spans="1:14">
      <c r="A20" s="37">
        <v>17</v>
      </c>
      <c r="B20" s="37" t="s">
        <v>116</v>
      </c>
      <c r="C20" s="38">
        <v>8</v>
      </c>
      <c r="D20" s="38">
        <v>3</v>
      </c>
      <c r="E20" s="38">
        <v>5</v>
      </c>
      <c r="F20" s="38">
        <v>6</v>
      </c>
      <c r="G20" s="38">
        <v>10</v>
      </c>
      <c r="H20" s="38">
        <v>5</v>
      </c>
      <c r="I20" s="38">
        <v>2</v>
      </c>
      <c r="J20" s="38">
        <v>2</v>
      </c>
      <c r="K20" s="38">
        <v>10</v>
      </c>
      <c r="L20" s="38">
        <v>8</v>
      </c>
      <c r="M20" s="38">
        <v>2</v>
      </c>
      <c r="N20" s="38"/>
    </row>
    <row r="21" spans="1:14" ht="15.75" customHeight="1">
      <c r="A21" s="37">
        <v>18</v>
      </c>
      <c r="B21" s="37" t="s">
        <v>117</v>
      </c>
      <c r="C21" s="38">
        <v>7</v>
      </c>
      <c r="D21" s="38">
        <v>8</v>
      </c>
      <c r="E21" s="38">
        <v>8</v>
      </c>
      <c r="F21" s="38">
        <v>3</v>
      </c>
      <c r="G21" s="38">
        <v>3</v>
      </c>
      <c r="H21" s="38">
        <v>7</v>
      </c>
      <c r="I21" s="38">
        <v>9</v>
      </c>
      <c r="J21" s="38">
        <v>10</v>
      </c>
      <c r="K21" s="38">
        <v>2</v>
      </c>
      <c r="L21" s="38">
        <v>5</v>
      </c>
      <c r="M21" s="38">
        <v>4</v>
      </c>
      <c r="N21" s="38"/>
    </row>
    <row r="22" spans="1:14" ht="15.75" customHeight="1">
      <c r="A22" s="37">
        <v>19</v>
      </c>
      <c r="B22" s="37" t="s">
        <v>118</v>
      </c>
      <c r="C22" s="38">
        <v>8</v>
      </c>
      <c r="D22" s="38">
        <v>2</v>
      </c>
      <c r="E22" s="38">
        <v>9</v>
      </c>
      <c r="F22" s="38">
        <v>6</v>
      </c>
      <c r="G22" s="38">
        <v>6</v>
      </c>
      <c r="H22" s="38">
        <v>10</v>
      </c>
      <c r="I22" s="38">
        <v>5</v>
      </c>
      <c r="J22" s="38">
        <v>10</v>
      </c>
      <c r="K22" s="38">
        <v>2</v>
      </c>
      <c r="L22" s="38">
        <v>4</v>
      </c>
      <c r="M22" s="38">
        <v>5</v>
      </c>
      <c r="N22" s="38"/>
    </row>
    <row r="23" spans="1:14" ht="15.75" customHeight="1">
      <c r="A23" s="37">
        <v>20</v>
      </c>
      <c r="B23" s="37" t="s">
        <v>119</v>
      </c>
      <c r="C23" s="38">
        <v>7</v>
      </c>
      <c r="D23" s="38">
        <v>8</v>
      </c>
      <c r="E23" s="38">
        <v>10</v>
      </c>
      <c r="F23" s="38">
        <v>8</v>
      </c>
      <c r="G23" s="38">
        <v>4</v>
      </c>
      <c r="H23" s="38">
        <v>2</v>
      </c>
      <c r="I23" s="38">
        <v>4</v>
      </c>
      <c r="J23" s="38">
        <v>2</v>
      </c>
      <c r="K23" s="38">
        <v>8</v>
      </c>
      <c r="L23" s="38">
        <v>8</v>
      </c>
      <c r="M23" s="38">
        <v>7</v>
      </c>
      <c r="N23" s="38"/>
    </row>
    <row r="24" spans="1:14" ht="15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</row>
    <row r="25" spans="1:14" ht="15.75" customHeight="1">
      <c r="A25" s="6" t="s">
        <v>120</v>
      </c>
      <c r="B25" s="6"/>
      <c r="C25" s="76">
        <f>AVERAGE(C4:C23)</f>
        <v>7.7</v>
      </c>
      <c r="D25" s="76">
        <f>AVERAGE(D4:D23)</f>
        <v>5.0999999999999996</v>
      </c>
      <c r="E25" s="76">
        <f>AVERAGE(E4:E23)</f>
        <v>6.8</v>
      </c>
      <c r="F25" s="76">
        <f>AVERAGE(F4:F23)</f>
        <v>5.75</v>
      </c>
      <c r="G25" s="76">
        <f>AVERAGE(G4:G23)</f>
        <v>5.8</v>
      </c>
      <c r="H25" s="76">
        <f>AVERAGE(H4:H23)</f>
        <v>6.2</v>
      </c>
      <c r="I25" s="76">
        <f>AVERAGE(I4:I23)</f>
        <v>6</v>
      </c>
      <c r="J25" s="76">
        <f>AVERAGE(J4:J23)</f>
        <v>6.75</v>
      </c>
      <c r="K25" s="76">
        <f>AVERAGE(K4:K23)</f>
        <v>5.35</v>
      </c>
      <c r="L25" s="76">
        <f>AVERAGE(L4:L23)</f>
        <v>6.2</v>
      </c>
      <c r="M25" s="76">
        <f>AVERAGE(M4:M23)</f>
        <v>6.25</v>
      </c>
      <c r="N25" s="51"/>
    </row>
    <row r="26" spans="1:14" ht="15.75" customHeight="1">
      <c r="A26" s="6" t="s">
        <v>121</v>
      </c>
      <c r="B26" s="6"/>
      <c r="C26" s="76">
        <f>MAX(C4:C23)</f>
        <v>10</v>
      </c>
      <c r="D26" s="76">
        <f>MAX(D4:D23)</f>
        <v>10</v>
      </c>
      <c r="E26" s="76">
        <f>MAX(E4:E23)</f>
        <v>10</v>
      </c>
      <c r="F26" s="76">
        <f>MAX(F4:F23)</f>
        <v>10</v>
      </c>
      <c r="G26" s="76">
        <f>MAX(G4:G23)</f>
        <v>10</v>
      </c>
      <c r="H26" s="76">
        <f>MAX(H4:H23)</f>
        <v>10</v>
      </c>
      <c r="I26" s="76">
        <f>MAX(I4:I23)</f>
        <v>10</v>
      </c>
      <c r="J26" s="76">
        <f>MAX(J4:J23)</f>
        <v>10</v>
      </c>
      <c r="K26" s="76">
        <f>MAX(K4:K23)</f>
        <v>10</v>
      </c>
      <c r="L26" s="76">
        <f>MAX(L4:L23)</f>
        <v>10</v>
      </c>
      <c r="M26" s="76">
        <f>MAX(M4:M23)</f>
        <v>10</v>
      </c>
      <c r="N26" s="51"/>
    </row>
    <row r="27" spans="1:14" ht="15.75" customHeight="1">
      <c r="A27" s="6" t="s">
        <v>122</v>
      </c>
      <c r="B27" s="6"/>
      <c r="C27" s="76">
        <f>MIN(C4:M23)</f>
        <v>2</v>
      </c>
      <c r="D27" s="76">
        <f>MIN(D4:N23)</f>
        <v>2</v>
      </c>
      <c r="E27" s="76">
        <f>MIN(E4:O23)</f>
        <v>2</v>
      </c>
      <c r="F27" s="76">
        <f>MIN(F4:P23)</f>
        <v>2</v>
      </c>
      <c r="G27" s="76">
        <f>MIN(G4:Q23)</f>
        <v>2</v>
      </c>
      <c r="H27" s="76">
        <f>MIN(H4:R23)</f>
        <v>2</v>
      </c>
      <c r="I27" s="76">
        <f>MIN(I4:S23)</f>
        <v>2</v>
      </c>
      <c r="J27" s="76">
        <f>MIN(J4:T23)</f>
        <v>2</v>
      </c>
      <c r="K27" s="76">
        <f>MIN(K4:U23)</f>
        <v>2</v>
      </c>
      <c r="L27" s="76">
        <f>MIN(L4:V23)</f>
        <v>2</v>
      </c>
      <c r="M27" s="76">
        <f>MIN(M4:W23)</f>
        <v>2</v>
      </c>
      <c r="N27" s="51"/>
    </row>
    <row r="28" spans="1:14" ht="15.75" customHeight="1"/>
    <row r="29" spans="1:14" ht="15.75" customHeight="1">
      <c r="A29" s="2" t="s">
        <v>123</v>
      </c>
      <c r="B29" s="2" t="s">
        <v>124</v>
      </c>
    </row>
    <row r="30" spans="1:14" ht="15.75" customHeight="1">
      <c r="B30" s="2" t="s">
        <v>125</v>
      </c>
    </row>
    <row r="31" spans="1:14" ht="15.75" customHeight="1">
      <c r="B31" s="2" t="s">
        <v>126</v>
      </c>
    </row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N2"/>
    <mergeCell ref="A24:N24"/>
    <mergeCell ref="A25:B25"/>
    <mergeCell ref="A26:B26"/>
    <mergeCell ref="A27:B27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E11" sqref="E11"/>
    </sheetView>
  </sheetViews>
  <sheetFormatPr defaultColWidth="14.42578125" defaultRowHeight="15" customHeight="1"/>
  <cols>
    <col min="1" max="1" width="6.85546875" customWidth="1"/>
    <col min="2" max="2" width="22.140625" customWidth="1"/>
    <col min="3" max="3" width="19.85546875" customWidth="1"/>
    <col min="4" max="4" width="14.7109375" customWidth="1"/>
    <col min="5" max="5" width="17" customWidth="1"/>
    <col min="6" max="25" width="8.7109375" customWidth="1"/>
  </cols>
  <sheetData>
    <row r="1" spans="1:5" ht="15" customHeight="1">
      <c r="A1" s="52"/>
      <c r="B1" s="52"/>
      <c r="C1" s="52"/>
      <c r="D1" s="52"/>
      <c r="E1" s="52"/>
    </row>
    <row r="2" spans="1:5">
      <c r="A2" s="52"/>
      <c r="B2" s="52"/>
      <c r="C2" s="52"/>
      <c r="D2" s="52"/>
      <c r="E2" s="52"/>
    </row>
    <row r="3" spans="1:5">
      <c r="A3" s="52"/>
      <c r="B3" s="52"/>
      <c r="C3" s="52"/>
      <c r="D3" s="52"/>
      <c r="E3" s="52"/>
    </row>
    <row r="4" spans="1:5">
      <c r="A4" s="12" t="s">
        <v>1</v>
      </c>
      <c r="B4" s="12" t="s">
        <v>2</v>
      </c>
      <c r="C4" s="12" t="s">
        <v>5</v>
      </c>
      <c r="D4" s="12" t="s">
        <v>6</v>
      </c>
      <c r="E4" s="12" t="s">
        <v>7</v>
      </c>
    </row>
    <row r="5" spans="1:5">
      <c r="A5" s="12">
        <v>1</v>
      </c>
      <c r="B5" s="53" t="s">
        <v>127</v>
      </c>
      <c r="C5" s="54">
        <v>150</v>
      </c>
      <c r="D5" s="55">
        <v>0.15</v>
      </c>
      <c r="E5" s="79">
        <f>C5-C5*0.15</f>
        <v>127.5</v>
      </c>
    </row>
    <row r="6" spans="1:5">
      <c r="A6" s="12">
        <v>2</v>
      </c>
      <c r="B6" s="53" t="s">
        <v>128</v>
      </c>
      <c r="C6" s="54">
        <v>500</v>
      </c>
      <c r="D6" s="55">
        <v>0.2</v>
      </c>
      <c r="E6" s="79">
        <f>C6-C6*0.2</f>
        <v>400</v>
      </c>
    </row>
    <row r="7" spans="1:5">
      <c r="A7" s="12">
        <v>3</v>
      </c>
      <c r="B7" s="53" t="s">
        <v>129</v>
      </c>
      <c r="C7" s="54">
        <v>350</v>
      </c>
      <c r="D7" s="55">
        <v>0.2</v>
      </c>
      <c r="E7" s="79">
        <f>C7-C7*0.2</f>
        <v>280</v>
      </c>
    </row>
    <row r="8" spans="1:5">
      <c r="A8" s="12">
        <v>4</v>
      </c>
      <c r="B8" s="53" t="s">
        <v>130</v>
      </c>
      <c r="C8" s="54">
        <v>1200</v>
      </c>
      <c r="D8" s="55">
        <v>0.12</v>
      </c>
      <c r="E8" s="79">
        <f>C8-C8*0.12</f>
        <v>1056</v>
      </c>
    </row>
    <row r="9" spans="1:5">
      <c r="A9" s="12">
        <v>5</v>
      </c>
      <c r="B9" s="53" t="s">
        <v>131</v>
      </c>
      <c r="C9" s="54">
        <v>280</v>
      </c>
      <c r="D9" s="55">
        <v>0.15</v>
      </c>
      <c r="E9" s="79">
        <f>C9-C9*0.15</f>
        <v>238</v>
      </c>
    </row>
    <row r="10" spans="1:5">
      <c r="A10" s="12">
        <v>6</v>
      </c>
      <c r="B10" s="53" t="s">
        <v>132</v>
      </c>
      <c r="C10" s="54">
        <v>199.99</v>
      </c>
      <c r="D10" s="55">
        <v>0.3</v>
      </c>
      <c r="E10" s="79">
        <f>C10-C10*0.3</f>
        <v>139.99299999999999</v>
      </c>
    </row>
    <row r="11" spans="1:5" ht="12.75" customHeight="1">
      <c r="A11" s="56"/>
      <c r="B11" s="56"/>
      <c r="C11" s="56"/>
      <c r="D11" s="56"/>
      <c r="E11" s="56"/>
    </row>
    <row r="12" spans="1:5">
      <c r="A12" s="1" t="s">
        <v>133</v>
      </c>
      <c r="B12" s="1"/>
      <c r="C12" s="1"/>
      <c r="D12" s="1"/>
      <c r="E12" s="1"/>
    </row>
    <row r="13" spans="1:5" ht="12.75" customHeight="1"/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3"/>
  </mergeCell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</vt:lpstr>
      <vt:lpstr>Exercício 2</vt:lpstr>
      <vt:lpstr>Exercício 3</vt:lpstr>
      <vt:lpstr>Exercício 4</vt:lpstr>
      <vt:lpstr>Exercício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A. de Moraes</dc:creator>
  <cp:lastModifiedBy>Aluno</cp:lastModifiedBy>
  <dcterms:created xsi:type="dcterms:W3CDTF">2015-04-21T17:33:05Z</dcterms:created>
  <dcterms:modified xsi:type="dcterms:W3CDTF">2023-05-03T23:46:34Z</dcterms:modified>
</cp:coreProperties>
</file>