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450486842eeb7b/Documentos/8.Projet Portolan/"/>
    </mc:Choice>
  </mc:AlternateContent>
  <xr:revisionPtr revIDLastSave="374" documentId="8_{D5995FF3-8FE5-44C5-8E26-323DEA45C80A}" xr6:coauthVersionLast="47" xr6:coauthVersionMax="47" xr10:uidLastSave="{0AE1881A-C94C-4075-9351-14EE5D30ADDD}"/>
  <bookViews>
    <workbookView xWindow="-120" yWindow="-120" windowWidth="29040" windowHeight="15720" xr2:uid="{D226396B-7FAF-4B69-ACC3-DD3D05F729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T10" i="1"/>
  <c r="S10" i="1"/>
  <c r="T9" i="1"/>
  <c r="S9" i="1"/>
  <c r="T8" i="1"/>
  <c r="S8" i="1"/>
  <c r="K8" i="1"/>
  <c r="T3" i="1"/>
  <c r="S3" i="1"/>
  <c r="K3" i="1"/>
</calcChain>
</file>

<file path=xl/sharedStrings.xml><?xml version="1.0" encoding="utf-8"?>
<sst xmlns="http://schemas.openxmlformats.org/spreadsheetml/2006/main" count="22" uniqueCount="13">
  <si>
    <t>Vo</t>
  </si>
  <si>
    <t>Vref</t>
  </si>
  <si>
    <t>Vdac</t>
  </si>
  <si>
    <t>Rtop</t>
  </si>
  <si>
    <t>Rbot</t>
  </si>
  <si>
    <t>Rsub</t>
  </si>
  <si>
    <t>R1</t>
  </si>
  <si>
    <t>R2</t>
  </si>
  <si>
    <t>R3</t>
  </si>
  <si>
    <t>Y=-1*X*(0-5)/(((0-12+0-5)*1)-(0*0)+(5*12))</t>
  </si>
  <si>
    <t>Z=Y*X*(5-1)/((Y*1)+(X*1)-(Y*0))</t>
  </si>
  <si>
    <t xml:space="preserve"> </t>
  </si>
  <si>
    <t>Vin/Vout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</si>
</sst>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9781-56A2-4633-9475-B53086FD3322}">
  <dimension ref="B2:V27"/>
  <sheetViews>
    <sheetView tabSelected="1" topLeftCell="G1" zoomScale="115" zoomScaleNormal="115" workbookViewId="0">
      <selection activeCell="M8" sqref="M8"/>
    </sheetView>
  </sheetViews>
  <sheetFormatPr defaultRowHeight="15" x14ac:dyDescent="0.25"/>
  <cols>
    <col min="2" max="2" width="9.140625" customWidth="1"/>
    <col min="4" max="7" width="11" bestFit="1" customWidth="1"/>
    <col min="9" max="9" width="13" customWidth="1"/>
    <col min="16" max="16" width="9.5703125" bestFit="1" customWidth="1"/>
    <col min="22" max="22" width="38.28515625" customWidth="1"/>
  </cols>
  <sheetData>
    <row r="2" spans="3:22" x14ac:dyDescent="0.25"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R2" t="s">
        <v>6</v>
      </c>
      <c r="S2" t="s">
        <v>7</v>
      </c>
      <c r="T2" t="s">
        <v>8</v>
      </c>
    </row>
    <row r="3" spans="3:22" x14ac:dyDescent="0.25">
      <c r="I3" s="2"/>
      <c r="K3" s="1">
        <f>(L3*(1+(N3/O3))-(N3/P3)*(M3-L3))</f>
        <v>2.0536052714774655E-2</v>
      </c>
      <c r="L3">
        <v>1</v>
      </c>
      <c r="M3">
        <v>5</v>
      </c>
      <c r="N3">
        <v>100000</v>
      </c>
      <c r="O3">
        <v>11600</v>
      </c>
      <c r="P3" s="3">
        <v>41666</v>
      </c>
      <c r="R3">
        <v>180000</v>
      </c>
      <c r="S3">
        <f>0.116*R3</f>
        <v>20880</v>
      </c>
      <c r="T3">
        <f>(0.465/1.116)*R3</f>
        <v>75000</v>
      </c>
      <c r="V3" t="s">
        <v>9</v>
      </c>
    </row>
    <row r="4" spans="3:22" x14ac:dyDescent="0.25">
      <c r="V4" t="s">
        <v>10</v>
      </c>
    </row>
    <row r="7" spans="3:22" x14ac:dyDescent="0.25">
      <c r="K7" s="9" t="s">
        <v>0</v>
      </c>
      <c r="L7" s="9" t="s">
        <v>1</v>
      </c>
      <c r="M7" s="9" t="s">
        <v>2</v>
      </c>
      <c r="N7" s="9" t="s">
        <v>3</v>
      </c>
      <c r="O7" s="9" t="s">
        <v>4</v>
      </c>
      <c r="P7" s="9" t="s">
        <v>5</v>
      </c>
      <c r="R7" t="s">
        <v>6</v>
      </c>
      <c r="S7" t="s">
        <v>7</v>
      </c>
      <c r="T7" t="s">
        <v>8</v>
      </c>
    </row>
    <row r="8" spans="3:22" x14ac:dyDescent="0.25">
      <c r="K8" s="7">
        <f>(L8*(1+(N8/O8))-(N8/P8)*(M8-L8))</f>
        <v>-4.9999999999997158E-2</v>
      </c>
      <c r="L8" s="6">
        <v>1</v>
      </c>
      <c r="M8" s="6">
        <v>5</v>
      </c>
      <c r="N8" s="6">
        <v>560000</v>
      </c>
      <c r="O8" s="6">
        <v>12800</v>
      </c>
      <c r="P8" s="8">
        <v>50000</v>
      </c>
      <c r="R8" s="4">
        <v>80000</v>
      </c>
      <c r="S8" s="4">
        <f>0.023*R8</f>
        <v>1840</v>
      </c>
      <c r="T8" s="4">
        <f>(0.091/1.023)*R8</f>
        <v>7116.324535679375</v>
      </c>
    </row>
    <row r="9" spans="3:22" x14ac:dyDescent="0.25">
      <c r="M9">
        <f>5-M8</f>
        <v>0</v>
      </c>
      <c r="R9" s="5">
        <v>100000</v>
      </c>
      <c r="S9" s="5">
        <f>0.023*R9</f>
        <v>2300</v>
      </c>
      <c r="T9" s="5">
        <f>(0.091/1.023)*R9</f>
        <v>8895.4056695992185</v>
      </c>
    </row>
    <row r="10" spans="3:22" x14ac:dyDescent="0.25">
      <c r="M10" t="s">
        <v>11</v>
      </c>
      <c r="R10" s="5">
        <v>560000</v>
      </c>
      <c r="S10" s="5">
        <f>0.023*R10</f>
        <v>12880</v>
      </c>
      <c r="T10" s="5">
        <f>(0.091/1.023)*R10</f>
        <v>49814.271749755622</v>
      </c>
    </row>
    <row r="13" spans="3:22" x14ac:dyDescent="0.25">
      <c r="C13" s="5"/>
    </row>
    <row r="18" spans="2:8" x14ac:dyDescent="0.25">
      <c r="B18" s="5"/>
      <c r="C18" s="5"/>
      <c r="D18" s="5"/>
      <c r="E18" s="5"/>
      <c r="F18" s="5"/>
      <c r="G18" s="5"/>
      <c r="H18" s="5"/>
    </row>
    <row r="19" spans="2:8" x14ac:dyDescent="0.25">
      <c r="B19" s="5"/>
      <c r="C19" s="5"/>
      <c r="D19" s="5"/>
      <c r="E19" s="5"/>
      <c r="F19" s="5"/>
      <c r="G19" s="5"/>
      <c r="H19" s="5"/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 s="5"/>
      <c r="C21" s="12" t="s">
        <v>12</v>
      </c>
      <c r="D21" s="11">
        <v>12</v>
      </c>
      <c r="E21" s="11">
        <v>24</v>
      </c>
      <c r="F21" s="11">
        <v>48</v>
      </c>
      <c r="G21" s="11">
        <v>56</v>
      </c>
      <c r="H21" s="5"/>
    </row>
    <row r="22" spans="2:8" x14ac:dyDescent="0.25">
      <c r="B22" s="5"/>
      <c r="C22" s="11">
        <v>12</v>
      </c>
      <c r="D22" s="10">
        <v>0.98219999999999996</v>
      </c>
      <c r="E22" s="10">
        <v>0.9889</v>
      </c>
      <c r="F22" s="10">
        <v>0.99819999999999998</v>
      </c>
      <c r="G22" s="10">
        <v>0.95889999999999997</v>
      </c>
      <c r="H22" s="5"/>
    </row>
    <row r="23" spans="2:8" x14ac:dyDescent="0.25">
      <c r="B23" s="5"/>
      <c r="C23" s="11">
        <v>24</v>
      </c>
      <c r="D23" s="10">
        <v>0.98</v>
      </c>
      <c r="E23" s="10">
        <v>0.97499999999999998</v>
      </c>
      <c r="F23" s="10">
        <v>0.97170000000000001</v>
      </c>
      <c r="G23" s="10">
        <v>0.98870000000000002</v>
      </c>
      <c r="H23" s="5"/>
    </row>
    <row r="24" spans="2:8" x14ac:dyDescent="0.25">
      <c r="B24" s="5"/>
      <c r="C24" s="11">
        <v>48</v>
      </c>
      <c r="D24" s="10">
        <v>0.95669999999999999</v>
      </c>
      <c r="E24" s="10">
        <v>0.96989999999999998</v>
      </c>
      <c r="F24" s="10">
        <v>0.98080000000000001</v>
      </c>
      <c r="G24" s="10">
        <v>0.97989999999999999</v>
      </c>
      <c r="H24" s="5"/>
    </row>
    <row r="25" spans="2:8" x14ac:dyDescent="0.25">
      <c r="B25" s="5"/>
      <c r="C25" s="5"/>
      <c r="D25" s="5"/>
      <c r="E25" s="5"/>
      <c r="F25" s="5"/>
      <c r="G25" s="5"/>
      <c r="H25" s="5"/>
    </row>
    <row r="26" spans="2:8" x14ac:dyDescent="0.25">
      <c r="B26" s="5"/>
      <c r="C26" s="5"/>
      <c r="D26" s="5"/>
      <c r="E26" s="5"/>
      <c r="F26" s="5"/>
      <c r="G26" s="5"/>
      <c r="H26" s="5"/>
    </row>
    <row r="27" spans="2:8" x14ac:dyDescent="0.25">
      <c r="B27" s="5"/>
      <c r="C27" s="5"/>
      <c r="D27" s="5"/>
      <c r="E27" s="5"/>
      <c r="F27" s="5"/>
      <c r="G27" s="5"/>
      <c r="H27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Galvão</dc:creator>
  <cp:lastModifiedBy>Mateus Galvão</cp:lastModifiedBy>
  <dcterms:created xsi:type="dcterms:W3CDTF">2024-01-17T17:44:38Z</dcterms:created>
  <dcterms:modified xsi:type="dcterms:W3CDTF">2024-10-11T01:03:53Z</dcterms:modified>
</cp:coreProperties>
</file>