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tti\Desktop\"/>
    </mc:Choice>
  </mc:AlternateContent>
  <xr:revisionPtr revIDLastSave="0" documentId="8_{21DE24ED-EC42-42A7-9A3C-E1B320FC70D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FAZA GRUPOWA" sheetId="1" r:id="rId1"/>
    <sheet name="Arkusz2" sheetId="2" state="hidden" r:id="rId2"/>
    <sheet name="FAZA PUCHAROWA" sheetId="3" r:id="rId3"/>
    <sheet name="TYPY" sheetId="4" r:id="rId4"/>
    <sheet name="Zasady" sheetId="5" r:id="rId5"/>
    <sheet name="Arkusz1 (2)" sheetId="6" r:id="rId6"/>
  </sheets>
  <definedNames>
    <definedName name="NazwanyZakres1">TYPY!$N$10:$P$10</definedName>
    <definedName name="TATA">TYPY!$N$12:$P$57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21" i="6" l="1"/>
  <c r="AC121" i="6"/>
  <c r="AC120" i="6"/>
  <c r="AF119" i="6"/>
  <c r="AR106" i="6" s="1"/>
  <c r="AC118" i="6"/>
  <c r="AC117" i="6"/>
  <c r="AX115" i="6"/>
  <c r="AS115" i="6"/>
  <c r="AY115" i="6" s="1"/>
  <c r="AR115" i="6"/>
  <c r="AQ115" i="6"/>
  <c r="AW115" i="6" s="1"/>
  <c r="AP115" i="6"/>
  <c r="AV115" i="6" s="1"/>
  <c r="AO115" i="6"/>
  <c r="AU115" i="6" s="1"/>
  <c r="AC114" i="6"/>
  <c r="AC113" i="6"/>
  <c r="AD112" i="6"/>
  <c r="AP98" i="6" s="1"/>
  <c r="AT109" i="6"/>
  <c r="AF109" i="6"/>
  <c r="AR95" i="6" s="1"/>
  <c r="AU108" i="6"/>
  <c r="AQ108" i="6"/>
  <c r="AC108" i="6"/>
  <c r="AC107" i="6"/>
  <c r="AT106" i="6"/>
  <c r="AT103" i="6"/>
  <c r="AT102" i="6"/>
  <c r="AU100" i="6"/>
  <c r="AI100" i="6"/>
  <c r="AT98" i="6"/>
  <c r="AC98" i="6"/>
  <c r="AT97" i="6"/>
  <c r="AI97" i="6"/>
  <c r="AG122" i="6" s="1"/>
  <c r="AS109" i="6" s="1"/>
  <c r="AH97" i="6"/>
  <c r="AT108" i="6" s="1"/>
  <c r="AG97" i="6"/>
  <c r="AF97" i="6"/>
  <c r="AR108" i="6" s="1"/>
  <c r="AE97" i="6"/>
  <c r="AE122" i="6" s="1"/>
  <c r="AQ109" i="6" s="1"/>
  <c r="AD97" i="6"/>
  <c r="AP108" i="6" s="1"/>
  <c r="AT96" i="6"/>
  <c r="AI96" i="6"/>
  <c r="AH96" i="6"/>
  <c r="AG96" i="6"/>
  <c r="AI121" i="6" s="1"/>
  <c r="AF96" i="6"/>
  <c r="AD121" i="6" s="1"/>
  <c r="AE96" i="6"/>
  <c r="AE121" i="6" s="1"/>
  <c r="AD96" i="6"/>
  <c r="AF121" i="6" s="1"/>
  <c r="AC96" i="6"/>
  <c r="AT95" i="6"/>
  <c r="AI95" i="6"/>
  <c r="AG120" i="6" s="1"/>
  <c r="AH95" i="6"/>
  <c r="AG95" i="6"/>
  <c r="AI120" i="6" s="1"/>
  <c r="AF95" i="6"/>
  <c r="AD120" i="6" s="1"/>
  <c r="AE95" i="6"/>
  <c r="AE120" i="6" s="1"/>
  <c r="AD95" i="6"/>
  <c r="AF120" i="6" s="1"/>
  <c r="AC95" i="6"/>
  <c r="AT94" i="6"/>
  <c r="AR94" i="6"/>
  <c r="AI94" i="6"/>
  <c r="AG119" i="6" s="1"/>
  <c r="AS106" i="6" s="1"/>
  <c r="AH94" i="6"/>
  <c r="AT105" i="6" s="1"/>
  <c r="AG94" i="6"/>
  <c r="AI119" i="6" s="1"/>
  <c r="AU106" i="6" s="1"/>
  <c r="AF94" i="6"/>
  <c r="AR105" i="6" s="1"/>
  <c r="AE94" i="6"/>
  <c r="AD94" i="6"/>
  <c r="AP105" i="6" s="1"/>
  <c r="AT93" i="6"/>
  <c r="AI93" i="6"/>
  <c r="AG118" i="6" s="1"/>
  <c r="AH93" i="6"/>
  <c r="AG93" i="6"/>
  <c r="AI118" i="6" s="1"/>
  <c r="AF93" i="6"/>
  <c r="AD118" i="6" s="1"/>
  <c r="AE93" i="6"/>
  <c r="AE118" i="6" s="1"/>
  <c r="AD93" i="6"/>
  <c r="AF118" i="6" s="1"/>
  <c r="AC93" i="6"/>
  <c r="AT92" i="6"/>
  <c r="AP92" i="6"/>
  <c r="AI92" i="6"/>
  <c r="AG117" i="6" s="1"/>
  <c r="AH92" i="6"/>
  <c r="AG92" i="6"/>
  <c r="AI117" i="6" s="1"/>
  <c r="AF92" i="6"/>
  <c r="AD117" i="6" s="1"/>
  <c r="AE92" i="6"/>
  <c r="AE117" i="6" s="1"/>
  <c r="AD92" i="6"/>
  <c r="AF117" i="6" s="1"/>
  <c r="AC92" i="6"/>
  <c r="AT91" i="6"/>
  <c r="AS91" i="6"/>
  <c r="AR91" i="6"/>
  <c r="AP91" i="6"/>
  <c r="AI91" i="6"/>
  <c r="AG116" i="6" s="1"/>
  <c r="AS103" i="6" s="1"/>
  <c r="AH91" i="6"/>
  <c r="AT101" i="6" s="1"/>
  <c r="AG91" i="6"/>
  <c r="AI116" i="6" s="1"/>
  <c r="AU103" i="6" s="1"/>
  <c r="AF91" i="6"/>
  <c r="AE91" i="6"/>
  <c r="AD91" i="6"/>
  <c r="AP101" i="6" s="1"/>
  <c r="AI90" i="6"/>
  <c r="AG115" i="6" s="1"/>
  <c r="AS102" i="6" s="1"/>
  <c r="AH90" i="6"/>
  <c r="AT100" i="6" s="1"/>
  <c r="AG90" i="6"/>
  <c r="AF90" i="6"/>
  <c r="AE90" i="6"/>
  <c r="AE115" i="6" s="1"/>
  <c r="AQ102" i="6" s="1"/>
  <c r="AD90" i="6"/>
  <c r="AU89" i="6"/>
  <c r="AT89" i="6"/>
  <c r="AR89" i="6"/>
  <c r="AI89" i="6"/>
  <c r="AG114" i="6" s="1"/>
  <c r="AH89" i="6"/>
  <c r="AG89" i="6"/>
  <c r="AI114" i="6" s="1"/>
  <c r="AF89" i="6"/>
  <c r="AD114" i="6" s="1"/>
  <c r="AE89" i="6"/>
  <c r="AE114" i="6" s="1"/>
  <c r="AD89" i="6"/>
  <c r="AF114" i="6" s="1"/>
  <c r="AC89" i="6"/>
  <c r="AT88" i="6"/>
  <c r="AP88" i="6"/>
  <c r="AI88" i="6"/>
  <c r="AG113" i="6" s="1"/>
  <c r="AH88" i="6"/>
  <c r="AG88" i="6"/>
  <c r="AI113" i="6" s="1"/>
  <c r="AF88" i="6"/>
  <c r="AD113" i="6" s="1"/>
  <c r="AE88" i="6"/>
  <c r="AE113" i="6" s="1"/>
  <c r="AD88" i="6"/>
  <c r="AF113" i="6" s="1"/>
  <c r="AC88" i="6"/>
  <c r="AT87" i="6"/>
  <c r="AP87" i="6"/>
  <c r="AI87" i="6"/>
  <c r="AU94" i="6" s="1"/>
  <c r="AH87" i="6"/>
  <c r="AG87" i="6"/>
  <c r="AF87" i="6"/>
  <c r="AE87" i="6"/>
  <c r="AD87" i="6"/>
  <c r="AF112" i="6" s="1"/>
  <c r="AR98" i="6" s="1"/>
  <c r="AT86" i="6"/>
  <c r="AR86" i="6"/>
  <c r="AP86" i="6"/>
  <c r="AI86" i="6"/>
  <c r="AU93" i="6" s="1"/>
  <c r="AH86" i="6"/>
  <c r="AG86" i="6"/>
  <c r="AF86" i="6"/>
  <c r="AD111" i="6" s="1"/>
  <c r="AP97" i="6" s="1"/>
  <c r="AE86" i="6"/>
  <c r="AQ93" i="6" s="1"/>
  <c r="AD86" i="6"/>
  <c r="AF111" i="6" s="1"/>
  <c r="AR97" i="6" s="1"/>
  <c r="AT85" i="6"/>
  <c r="AR85" i="6"/>
  <c r="AQ85" i="6"/>
  <c r="AI85" i="6"/>
  <c r="AU92" i="6" s="1"/>
  <c r="AH85" i="6"/>
  <c r="AG85" i="6"/>
  <c r="AF85" i="6"/>
  <c r="AD110" i="6" s="1"/>
  <c r="AP96" i="6" s="1"/>
  <c r="AE85" i="6"/>
  <c r="AD85" i="6"/>
  <c r="AF110" i="6" s="1"/>
  <c r="AR96" i="6" s="1"/>
  <c r="AT84" i="6"/>
  <c r="AP84" i="6"/>
  <c r="AI84" i="6"/>
  <c r="AG109" i="6" s="1"/>
  <c r="AS95" i="6" s="1"/>
  <c r="AH84" i="6"/>
  <c r="AG84" i="6"/>
  <c r="AI109" i="6" s="1"/>
  <c r="AU95" i="6" s="1"/>
  <c r="AF84" i="6"/>
  <c r="AD109" i="6" s="1"/>
  <c r="AP95" i="6" s="1"/>
  <c r="AV95" i="6" s="1"/>
  <c r="AE84" i="6"/>
  <c r="AD84" i="6"/>
  <c r="AU83" i="6"/>
  <c r="AT83" i="6"/>
  <c r="AR83" i="6"/>
  <c r="AI83" i="6"/>
  <c r="AG108" i="6" s="1"/>
  <c r="AH83" i="6"/>
  <c r="AG83" i="6"/>
  <c r="AI108" i="6" s="1"/>
  <c r="AF83" i="6"/>
  <c r="AD108" i="6" s="1"/>
  <c r="AE83" i="6"/>
  <c r="AE108" i="6" s="1"/>
  <c r="AD83" i="6"/>
  <c r="AF108" i="6" s="1"/>
  <c r="AC83" i="6"/>
  <c r="AT82" i="6"/>
  <c r="AP82" i="6"/>
  <c r="AI82" i="6"/>
  <c r="AG107" i="6" s="1"/>
  <c r="AH82" i="6"/>
  <c r="AG82" i="6"/>
  <c r="AI107" i="6" s="1"/>
  <c r="AF82" i="6"/>
  <c r="AD107" i="6" s="1"/>
  <c r="AE82" i="6"/>
  <c r="AE107" i="6" s="1"/>
  <c r="AD82" i="6"/>
  <c r="AF107" i="6" s="1"/>
  <c r="AC82" i="6"/>
  <c r="AT81" i="6"/>
  <c r="AS81" i="6"/>
  <c r="AR81" i="6"/>
  <c r="AP81" i="6"/>
  <c r="AI81" i="6"/>
  <c r="AG106" i="6" s="1"/>
  <c r="AS89" i="6" s="1"/>
  <c r="AH81" i="6"/>
  <c r="AG81" i="6"/>
  <c r="AI106" i="6" s="1"/>
  <c r="AF81" i="6"/>
  <c r="AD106" i="6" s="1"/>
  <c r="AP89" i="6" s="1"/>
  <c r="AV89" i="6" s="1"/>
  <c r="AE81" i="6"/>
  <c r="AE106" i="6" s="1"/>
  <c r="AQ89" i="6" s="1"/>
  <c r="AD81" i="6"/>
  <c r="AF106" i="6" s="1"/>
  <c r="AT80" i="6"/>
  <c r="AR80" i="6"/>
  <c r="AQ80" i="6"/>
  <c r="AP80" i="6"/>
  <c r="AI80" i="6"/>
  <c r="AG105" i="6" s="1"/>
  <c r="AS88" i="6" s="1"/>
  <c r="AH80" i="6"/>
  <c r="AG80" i="6"/>
  <c r="AI105" i="6" s="1"/>
  <c r="AU88" i="6" s="1"/>
  <c r="AF80" i="6"/>
  <c r="AD105" i="6" s="1"/>
  <c r="AE80" i="6"/>
  <c r="AE105" i="6" s="1"/>
  <c r="AQ88" i="6" s="1"/>
  <c r="AD80" i="6"/>
  <c r="AF105" i="6" s="1"/>
  <c r="AR88" i="6" s="1"/>
  <c r="AR79" i="6"/>
  <c r="AP79" i="6"/>
  <c r="AI79" i="6"/>
  <c r="AG104" i="6" s="1"/>
  <c r="AS87" i="6" s="1"/>
  <c r="AH79" i="6"/>
  <c r="AT79" i="6" s="1"/>
  <c r="AG79" i="6"/>
  <c r="AI104" i="6" s="1"/>
  <c r="AU87" i="6" s="1"/>
  <c r="AF79" i="6"/>
  <c r="AD104" i="6" s="1"/>
  <c r="AE79" i="6"/>
  <c r="AE104" i="6" s="1"/>
  <c r="AQ87" i="6" s="1"/>
  <c r="AD79" i="6"/>
  <c r="AF104" i="6" s="1"/>
  <c r="AR87" i="6" s="1"/>
  <c r="AT78" i="6"/>
  <c r="AP78" i="6"/>
  <c r="AI78" i="6"/>
  <c r="AG103" i="6" s="1"/>
  <c r="AS86" i="6" s="1"/>
  <c r="AH78" i="6"/>
  <c r="AG78" i="6"/>
  <c r="AI103" i="6" s="1"/>
  <c r="AU86" i="6" s="1"/>
  <c r="AF78" i="6"/>
  <c r="AD103" i="6" s="1"/>
  <c r="AE78" i="6"/>
  <c r="AQ78" i="6" s="1"/>
  <c r="AD78" i="6"/>
  <c r="AF103" i="6" s="1"/>
  <c r="AT77" i="6"/>
  <c r="AR77" i="6"/>
  <c r="AI77" i="6"/>
  <c r="AG102" i="6" s="1"/>
  <c r="AS85" i="6" s="1"/>
  <c r="AH77" i="6"/>
  <c r="AG77" i="6"/>
  <c r="AI102" i="6" s="1"/>
  <c r="AU85" i="6" s="1"/>
  <c r="AF77" i="6"/>
  <c r="AD102" i="6" s="1"/>
  <c r="AP85" i="6" s="1"/>
  <c r="AE77" i="6"/>
  <c r="AE102" i="6" s="1"/>
  <c r="AD77" i="6"/>
  <c r="AF102" i="6" s="1"/>
  <c r="AU76" i="6"/>
  <c r="AT76" i="6"/>
  <c r="AR76" i="6"/>
  <c r="AP76" i="6"/>
  <c r="AI76" i="6"/>
  <c r="AG101" i="6" s="1"/>
  <c r="AS84" i="6" s="1"/>
  <c r="AH76" i="6"/>
  <c r="AG76" i="6"/>
  <c r="AI101" i="6" s="1"/>
  <c r="AU84" i="6" s="1"/>
  <c r="AF76" i="6"/>
  <c r="AD101" i="6" s="1"/>
  <c r="AE76" i="6"/>
  <c r="AE101" i="6" s="1"/>
  <c r="AQ84" i="6" s="1"/>
  <c r="AD76" i="6"/>
  <c r="AF101" i="6" s="1"/>
  <c r="AR84" i="6" s="1"/>
  <c r="AT75" i="6"/>
  <c r="AS75" i="6"/>
  <c r="AR75" i="6"/>
  <c r="AP75" i="6"/>
  <c r="AI75" i="6"/>
  <c r="AG100" i="6" s="1"/>
  <c r="AS83" i="6" s="1"/>
  <c r="AH75" i="6"/>
  <c r="AG75" i="6"/>
  <c r="AF75" i="6"/>
  <c r="AD100" i="6" s="1"/>
  <c r="AP83" i="6" s="1"/>
  <c r="AV83" i="6" s="1"/>
  <c r="AE75" i="6"/>
  <c r="AE100" i="6" s="1"/>
  <c r="AQ83" i="6" s="1"/>
  <c r="AD75" i="6"/>
  <c r="AF100" i="6" s="1"/>
  <c r="AT74" i="6"/>
  <c r="AR74" i="6"/>
  <c r="AQ74" i="6"/>
  <c r="AI74" i="6"/>
  <c r="AG99" i="6" s="1"/>
  <c r="AS82" i="6" s="1"/>
  <c r="AH74" i="6"/>
  <c r="AG74" i="6"/>
  <c r="AI99" i="6" s="1"/>
  <c r="AU82" i="6" s="1"/>
  <c r="AF74" i="6"/>
  <c r="AD99" i="6" s="1"/>
  <c r="AE74" i="6"/>
  <c r="AE99" i="6" s="1"/>
  <c r="AQ82" i="6" s="1"/>
  <c r="AD74" i="6"/>
  <c r="AF99" i="6" s="1"/>
  <c r="AR82" i="6" s="1"/>
  <c r="AL59" i="6"/>
  <c r="AD58" i="6"/>
  <c r="AD57" i="6"/>
  <c r="AD56" i="6"/>
  <c r="AD55" i="6"/>
  <c r="AD54" i="6"/>
  <c r="Q51" i="6"/>
  <c r="BS98" i="6" s="1"/>
  <c r="N51" i="6"/>
  <c r="Q99" i="6" s="1"/>
  <c r="K51" i="6"/>
  <c r="I51" i="6"/>
  <c r="H51" i="6"/>
  <c r="D51" i="6"/>
  <c r="BS50" i="6"/>
  <c r="N50" i="6"/>
  <c r="K50" i="6"/>
  <c r="I50" i="6"/>
  <c r="H50" i="6"/>
  <c r="D50" i="6"/>
  <c r="Q50" i="6" s="1"/>
  <c r="N49" i="6"/>
  <c r="Q97" i="6" s="1"/>
  <c r="K49" i="6"/>
  <c r="I49" i="6"/>
  <c r="H49" i="6"/>
  <c r="D49" i="6"/>
  <c r="Q49" i="6" s="1"/>
  <c r="BS96" i="6" s="1"/>
  <c r="BP48" i="6"/>
  <c r="BO48" i="6"/>
  <c r="BN48" i="6"/>
  <c r="BM48" i="6"/>
  <c r="BL48" i="6"/>
  <c r="BK48" i="6"/>
  <c r="BJ48" i="6"/>
  <c r="BI48" i="6"/>
  <c r="BH48" i="6"/>
  <c r="BG48" i="6"/>
  <c r="BF48" i="6"/>
  <c r="N48" i="6"/>
  <c r="K48" i="6"/>
  <c r="I48" i="6"/>
  <c r="H48" i="6"/>
  <c r="D48" i="6"/>
  <c r="Q48" i="6" s="1"/>
  <c r="BS95" i="6" s="1"/>
  <c r="BP47" i="6"/>
  <c r="BO47" i="6"/>
  <c r="BN47" i="6"/>
  <c r="BM47" i="6"/>
  <c r="BL47" i="6"/>
  <c r="BK47" i="6"/>
  <c r="BJ47" i="6"/>
  <c r="BI47" i="6"/>
  <c r="BH47" i="6"/>
  <c r="BG47" i="6"/>
  <c r="BF47" i="6"/>
  <c r="N47" i="6"/>
  <c r="Q95" i="6" s="1"/>
  <c r="K47" i="6"/>
  <c r="I47" i="6"/>
  <c r="H47" i="6"/>
  <c r="D47" i="6"/>
  <c r="Q47" i="6" s="1"/>
  <c r="BP46" i="6"/>
  <c r="BO46" i="6"/>
  <c r="BN46" i="6"/>
  <c r="BM46" i="6"/>
  <c r="BL46" i="6"/>
  <c r="BK46" i="6"/>
  <c r="BJ46" i="6"/>
  <c r="BI46" i="6"/>
  <c r="BH46" i="6"/>
  <c r="BG46" i="6"/>
  <c r="BF46" i="6"/>
  <c r="Q46" i="6"/>
  <c r="K46" i="6"/>
  <c r="I46" i="6"/>
  <c r="H46" i="6"/>
  <c r="N46" i="6" s="1"/>
  <c r="Q94" i="6" s="1"/>
  <c r="D46" i="6"/>
  <c r="BP45" i="6"/>
  <c r="BO45" i="6"/>
  <c r="BN45" i="6"/>
  <c r="BM45" i="6"/>
  <c r="BL45" i="6"/>
  <c r="BK45" i="6"/>
  <c r="BJ45" i="6"/>
  <c r="BI45" i="6"/>
  <c r="BH45" i="6"/>
  <c r="BG45" i="6"/>
  <c r="BF45" i="6"/>
  <c r="N45" i="6"/>
  <c r="Q93" i="6" s="1"/>
  <c r="K45" i="6"/>
  <c r="I45" i="6"/>
  <c r="H45" i="6"/>
  <c r="D45" i="6"/>
  <c r="Q45" i="6" s="1"/>
  <c r="BS92" i="6" s="1"/>
  <c r="BS44" i="6"/>
  <c r="N44" i="6"/>
  <c r="Q92" i="6" s="1"/>
  <c r="K44" i="6"/>
  <c r="I44" i="6"/>
  <c r="H44" i="6"/>
  <c r="D44" i="6"/>
  <c r="Q44" i="6" s="1"/>
  <c r="BS43" i="6"/>
  <c r="N43" i="6"/>
  <c r="Q91" i="6" s="1"/>
  <c r="K43" i="6"/>
  <c r="I43" i="6"/>
  <c r="H43" i="6"/>
  <c r="D43" i="6"/>
  <c r="Q43" i="6" s="1"/>
  <c r="BP42" i="6"/>
  <c r="BO42" i="6"/>
  <c r="BN42" i="6"/>
  <c r="BM42" i="6"/>
  <c r="BL42" i="6"/>
  <c r="BK42" i="6"/>
  <c r="BJ42" i="6"/>
  <c r="BI42" i="6"/>
  <c r="BH42" i="6"/>
  <c r="BG42" i="6"/>
  <c r="BF42" i="6"/>
  <c r="Q42" i="6"/>
  <c r="BS89" i="6" s="1"/>
  <c r="N42" i="6"/>
  <c r="Q90" i="6" s="1"/>
  <c r="K42" i="6"/>
  <c r="I42" i="6"/>
  <c r="H42" i="6"/>
  <c r="D42" i="6"/>
  <c r="BP41" i="6"/>
  <c r="BO41" i="6"/>
  <c r="BN41" i="6"/>
  <c r="BM41" i="6"/>
  <c r="BL41" i="6"/>
  <c r="BK41" i="6"/>
  <c r="BJ41" i="6"/>
  <c r="BI41" i="6"/>
  <c r="BH41" i="6"/>
  <c r="BG41" i="6"/>
  <c r="BF41" i="6"/>
  <c r="Q41" i="6"/>
  <c r="K41" i="6"/>
  <c r="I41" i="6"/>
  <c r="H41" i="6"/>
  <c r="N41" i="6" s="1"/>
  <c r="D41" i="6"/>
  <c r="BP40" i="6"/>
  <c r="BO40" i="6"/>
  <c r="BN40" i="6"/>
  <c r="BM40" i="6"/>
  <c r="BL40" i="6"/>
  <c r="BK40" i="6"/>
  <c r="BJ40" i="6"/>
  <c r="BI40" i="6"/>
  <c r="BH40" i="6"/>
  <c r="BG40" i="6"/>
  <c r="BF40" i="6"/>
  <c r="K40" i="6"/>
  <c r="I40" i="6"/>
  <c r="H40" i="6"/>
  <c r="N40" i="6" s="1"/>
  <c r="D40" i="6"/>
  <c r="Q40" i="6" s="1"/>
  <c r="BP39" i="6"/>
  <c r="BO39" i="6"/>
  <c r="BN39" i="6"/>
  <c r="BM39" i="6"/>
  <c r="BL39" i="6"/>
  <c r="BK39" i="6"/>
  <c r="BJ39" i="6"/>
  <c r="BI39" i="6"/>
  <c r="BH39" i="6"/>
  <c r="BG39" i="6"/>
  <c r="BF39" i="6"/>
  <c r="K39" i="6"/>
  <c r="I39" i="6"/>
  <c r="H39" i="6"/>
  <c r="N39" i="6" s="1"/>
  <c r="D39" i="6"/>
  <c r="Q39" i="6" s="1"/>
  <c r="Q38" i="6"/>
  <c r="BS85" i="6" s="1"/>
  <c r="N38" i="6"/>
  <c r="Q86" i="6" s="1"/>
  <c r="K38" i="6"/>
  <c r="I38" i="6"/>
  <c r="H38" i="6"/>
  <c r="D38" i="6"/>
  <c r="K37" i="6"/>
  <c r="I37" i="6"/>
  <c r="H37" i="6"/>
  <c r="N37" i="6" s="1"/>
  <c r="D37" i="6"/>
  <c r="Q37" i="6" s="1"/>
  <c r="BP36" i="6"/>
  <c r="BO36" i="6"/>
  <c r="BN36" i="6"/>
  <c r="BM36" i="6"/>
  <c r="BL36" i="6"/>
  <c r="BK36" i="6"/>
  <c r="BJ36" i="6"/>
  <c r="BI36" i="6"/>
  <c r="BH36" i="6"/>
  <c r="BG36" i="6"/>
  <c r="BF36" i="6"/>
  <c r="Q36" i="6"/>
  <c r="BS83" i="6" s="1"/>
  <c r="N36" i="6"/>
  <c r="Q84" i="6" s="1"/>
  <c r="K36" i="6"/>
  <c r="I36" i="6"/>
  <c r="H36" i="6"/>
  <c r="D36" i="6"/>
  <c r="BS35" i="6"/>
  <c r="BP35" i="6"/>
  <c r="BO35" i="6"/>
  <c r="BN35" i="6"/>
  <c r="BM35" i="6"/>
  <c r="BL35" i="6"/>
  <c r="BK35" i="6"/>
  <c r="BJ35" i="6"/>
  <c r="BI35" i="6"/>
  <c r="BH35" i="6"/>
  <c r="BG35" i="6"/>
  <c r="BF35" i="6"/>
  <c r="K35" i="6"/>
  <c r="I35" i="6"/>
  <c r="H35" i="6"/>
  <c r="N35" i="6" s="1"/>
  <c r="D35" i="6"/>
  <c r="Q35" i="6" s="1"/>
  <c r="BP34" i="6"/>
  <c r="BO34" i="6"/>
  <c r="BN34" i="6"/>
  <c r="BM34" i="6"/>
  <c r="BL34" i="6"/>
  <c r="BK34" i="6"/>
  <c r="BJ34" i="6"/>
  <c r="BI34" i="6"/>
  <c r="BH34" i="6"/>
  <c r="BG34" i="6"/>
  <c r="BF34" i="6"/>
  <c r="Q34" i="6"/>
  <c r="K34" i="6"/>
  <c r="I34" i="6"/>
  <c r="H34" i="6"/>
  <c r="N34" i="6" s="1"/>
  <c r="D34" i="6"/>
  <c r="BP33" i="6"/>
  <c r="BO33" i="6"/>
  <c r="BN33" i="6"/>
  <c r="BM33" i="6"/>
  <c r="BL33" i="6"/>
  <c r="BK33" i="6"/>
  <c r="BJ33" i="6"/>
  <c r="BI33" i="6"/>
  <c r="BH33" i="6"/>
  <c r="BG33" i="6"/>
  <c r="BF33" i="6"/>
  <c r="Q33" i="6"/>
  <c r="K33" i="6"/>
  <c r="I33" i="6"/>
  <c r="H33" i="6"/>
  <c r="N33" i="6" s="1"/>
  <c r="Q81" i="6" s="1"/>
  <c r="D33" i="6"/>
  <c r="N32" i="6"/>
  <c r="K32" i="6"/>
  <c r="I32" i="6"/>
  <c r="H32" i="6"/>
  <c r="D32" i="6"/>
  <c r="Q32" i="6" s="1"/>
  <c r="Q31" i="6"/>
  <c r="K31" i="6"/>
  <c r="I31" i="6"/>
  <c r="H31" i="6"/>
  <c r="N31" i="6" s="1"/>
  <c r="D31" i="6"/>
  <c r="BP30" i="6"/>
  <c r="BO30" i="6"/>
  <c r="BN30" i="6"/>
  <c r="BM30" i="6"/>
  <c r="BL30" i="6"/>
  <c r="BK30" i="6"/>
  <c r="BJ30" i="6"/>
  <c r="BI30" i="6"/>
  <c r="BH30" i="6"/>
  <c r="BG30" i="6"/>
  <c r="BF30" i="6"/>
  <c r="K30" i="6"/>
  <c r="I30" i="6"/>
  <c r="H30" i="6"/>
  <c r="N30" i="6" s="1"/>
  <c r="D30" i="6"/>
  <c r="Q30" i="6" s="1"/>
  <c r="BS77" i="6" s="1"/>
  <c r="BP29" i="6"/>
  <c r="BO29" i="6"/>
  <c r="BN29" i="6"/>
  <c r="BM29" i="6"/>
  <c r="BL29" i="6"/>
  <c r="BK29" i="6"/>
  <c r="BJ29" i="6"/>
  <c r="BI29" i="6"/>
  <c r="BH29" i="6"/>
  <c r="BG29" i="6"/>
  <c r="BF29" i="6"/>
  <c r="K29" i="6"/>
  <c r="I29" i="6"/>
  <c r="H29" i="6"/>
  <c r="N29" i="6" s="1"/>
  <c r="D29" i="6"/>
  <c r="Q29" i="6" s="1"/>
  <c r="BP28" i="6"/>
  <c r="BO28" i="6"/>
  <c r="BN28" i="6"/>
  <c r="BM28" i="6"/>
  <c r="BL28" i="6"/>
  <c r="BK28" i="6"/>
  <c r="BJ28" i="6"/>
  <c r="BI28" i="6"/>
  <c r="BH28" i="6"/>
  <c r="BG28" i="6"/>
  <c r="BF28" i="6"/>
  <c r="K28" i="6"/>
  <c r="I28" i="6"/>
  <c r="H28" i="6"/>
  <c r="N28" i="6" s="1"/>
  <c r="D28" i="6"/>
  <c r="Q28" i="6" s="1"/>
  <c r="BP27" i="6"/>
  <c r="BO27" i="6"/>
  <c r="BN27" i="6"/>
  <c r="BM27" i="6"/>
  <c r="BL27" i="6"/>
  <c r="BK27" i="6"/>
  <c r="BJ27" i="6"/>
  <c r="BI27" i="6"/>
  <c r="BH27" i="6"/>
  <c r="BG27" i="6"/>
  <c r="BF27" i="6"/>
  <c r="Q27" i="6"/>
  <c r="N27" i="6"/>
  <c r="Q75" i="6" s="1"/>
  <c r="K27" i="6"/>
  <c r="I27" i="6"/>
  <c r="H27" i="6"/>
  <c r="D27" i="6"/>
  <c r="Q26" i="6"/>
  <c r="N26" i="6"/>
  <c r="K26" i="6"/>
  <c r="I26" i="6"/>
  <c r="H26" i="6"/>
  <c r="D26" i="6"/>
  <c r="K25" i="6"/>
  <c r="I25" i="6"/>
  <c r="H25" i="6"/>
  <c r="N25" i="6" s="1"/>
  <c r="D25" i="6"/>
  <c r="Q25" i="6" s="1"/>
  <c r="BN24" i="6"/>
  <c r="BM24" i="6"/>
  <c r="BL24" i="6"/>
  <c r="BK24" i="6"/>
  <c r="BJ24" i="6"/>
  <c r="BI24" i="6"/>
  <c r="BH24" i="6"/>
  <c r="BG24" i="6"/>
  <c r="BF24" i="6"/>
  <c r="N24" i="6"/>
  <c r="Q72" i="6" s="1"/>
  <c r="K24" i="6"/>
  <c r="I24" i="6"/>
  <c r="H24" i="6"/>
  <c r="D24" i="6"/>
  <c r="Q24" i="6" s="1"/>
  <c r="BN23" i="6"/>
  <c r="BM23" i="6"/>
  <c r="BL23" i="6"/>
  <c r="BK23" i="6"/>
  <c r="BJ23" i="6"/>
  <c r="BI23" i="6"/>
  <c r="BH23" i="6"/>
  <c r="BG23" i="6"/>
  <c r="BF23" i="6"/>
  <c r="K23" i="6"/>
  <c r="I23" i="6"/>
  <c r="H23" i="6"/>
  <c r="N23" i="6" s="1"/>
  <c r="D23" i="6"/>
  <c r="Q23" i="6" s="1"/>
  <c r="BN22" i="6"/>
  <c r="BM22" i="6"/>
  <c r="BL22" i="6"/>
  <c r="BK22" i="6"/>
  <c r="BJ22" i="6"/>
  <c r="BI22" i="6"/>
  <c r="BH22" i="6"/>
  <c r="BG22" i="6"/>
  <c r="BF22" i="6"/>
  <c r="BE22" i="6"/>
  <c r="N22" i="6"/>
  <c r="Q70" i="6" s="1"/>
  <c r="K22" i="6"/>
  <c r="I22" i="6"/>
  <c r="H22" i="6"/>
  <c r="D22" i="6"/>
  <c r="Q22" i="6" s="1"/>
  <c r="BS21" i="6" s="1"/>
  <c r="BP21" i="6"/>
  <c r="BO21" i="6"/>
  <c r="BN21" i="6"/>
  <c r="BM21" i="6"/>
  <c r="BL21" i="6"/>
  <c r="BK21" i="6"/>
  <c r="BJ21" i="6"/>
  <c r="BI21" i="6"/>
  <c r="BH21" i="6"/>
  <c r="BG21" i="6"/>
  <c r="BF21" i="6"/>
  <c r="K21" i="6"/>
  <c r="I21" i="6"/>
  <c r="H21" i="6"/>
  <c r="N21" i="6" s="1"/>
  <c r="D21" i="6"/>
  <c r="Q21" i="6" s="1"/>
  <c r="Q20" i="6"/>
  <c r="BS67" i="6" s="1"/>
  <c r="K20" i="6"/>
  <c r="I20" i="6"/>
  <c r="H20" i="6"/>
  <c r="N20" i="6" s="1"/>
  <c r="Q68" i="6" s="1"/>
  <c r="D20" i="6"/>
  <c r="BS19" i="6"/>
  <c r="Q19" i="6"/>
  <c r="N19" i="6"/>
  <c r="K19" i="6"/>
  <c r="I19" i="6"/>
  <c r="H19" i="6"/>
  <c r="D19" i="6"/>
  <c r="BO18" i="6"/>
  <c r="BN18" i="6"/>
  <c r="BM18" i="6"/>
  <c r="BL18" i="6"/>
  <c r="BK18" i="6"/>
  <c r="BJ18" i="6"/>
  <c r="BI18" i="6"/>
  <c r="BH18" i="6"/>
  <c r="BG18" i="6"/>
  <c r="BF18" i="6"/>
  <c r="N18" i="6"/>
  <c r="K18" i="6"/>
  <c r="I18" i="6"/>
  <c r="H18" i="6"/>
  <c r="D18" i="6"/>
  <c r="Q18" i="6" s="1"/>
  <c r="BO17" i="6"/>
  <c r="BN17" i="6"/>
  <c r="BM17" i="6"/>
  <c r="BL17" i="6"/>
  <c r="BK17" i="6"/>
  <c r="BJ17" i="6"/>
  <c r="BI17" i="6"/>
  <c r="BH17" i="6"/>
  <c r="BG17" i="6"/>
  <c r="BF17" i="6"/>
  <c r="N17" i="6"/>
  <c r="Q65" i="6" s="1"/>
  <c r="K17" i="6"/>
  <c r="I17" i="6"/>
  <c r="H17" i="6"/>
  <c r="D17" i="6"/>
  <c r="Q17" i="6" s="1"/>
  <c r="BS64" i="6" s="1"/>
  <c r="BO16" i="6"/>
  <c r="BN16" i="6"/>
  <c r="BM16" i="6"/>
  <c r="BL16" i="6"/>
  <c r="BK16" i="6"/>
  <c r="BJ16" i="6"/>
  <c r="BI16" i="6"/>
  <c r="BH16" i="6"/>
  <c r="BG16" i="6"/>
  <c r="BF16" i="6"/>
  <c r="BE16" i="6"/>
  <c r="N16" i="6"/>
  <c r="Q64" i="6" s="1"/>
  <c r="K16" i="6"/>
  <c r="I16" i="6"/>
  <c r="H16" i="6"/>
  <c r="D16" i="6"/>
  <c r="Q16" i="6" s="1"/>
  <c r="BS63" i="6" s="1"/>
  <c r="BS15" i="6"/>
  <c r="BP15" i="6"/>
  <c r="BO15" i="6"/>
  <c r="BN15" i="6"/>
  <c r="BM15" i="6"/>
  <c r="BL15" i="6"/>
  <c r="BK15" i="6"/>
  <c r="BJ15" i="6"/>
  <c r="BI15" i="6"/>
  <c r="BH15" i="6"/>
  <c r="BG15" i="6"/>
  <c r="BF15" i="6"/>
  <c r="Q15" i="6"/>
  <c r="N15" i="6"/>
  <c r="K15" i="6"/>
  <c r="I15" i="6"/>
  <c r="H15" i="6"/>
  <c r="D15" i="6"/>
  <c r="Q14" i="6"/>
  <c r="N14" i="6"/>
  <c r="Q62" i="6" s="1"/>
  <c r="K14" i="6"/>
  <c r="I14" i="6"/>
  <c r="H14" i="6"/>
  <c r="D14" i="6"/>
  <c r="N13" i="6"/>
  <c r="Q61" i="6" s="1"/>
  <c r="K13" i="6"/>
  <c r="I13" i="6"/>
  <c r="H13" i="6"/>
  <c r="D13" i="6"/>
  <c r="Q13" i="6" s="1"/>
  <c r="BO12" i="6"/>
  <c r="BN12" i="6"/>
  <c r="BM12" i="6"/>
  <c r="BL12" i="6"/>
  <c r="BK12" i="6"/>
  <c r="BJ12" i="6"/>
  <c r="BI12" i="6"/>
  <c r="BH12" i="6"/>
  <c r="BG12" i="6"/>
  <c r="BF12" i="6"/>
  <c r="K12" i="6"/>
  <c r="I12" i="6"/>
  <c r="H12" i="6"/>
  <c r="N12" i="6" s="1"/>
  <c r="Q60" i="6" s="1"/>
  <c r="D12" i="6"/>
  <c r="Q12" i="6" s="1"/>
  <c r="BO11" i="6"/>
  <c r="BN11" i="6"/>
  <c r="BM11" i="6"/>
  <c r="BL11" i="6"/>
  <c r="BK11" i="6"/>
  <c r="BJ11" i="6"/>
  <c r="BI11" i="6"/>
  <c r="BH11" i="6"/>
  <c r="BG11" i="6"/>
  <c r="BF11" i="6"/>
  <c r="Q11" i="6"/>
  <c r="P11" i="6"/>
  <c r="N11" i="6"/>
  <c r="Q59" i="6" s="1"/>
  <c r="K11" i="6"/>
  <c r="I11" i="6"/>
  <c r="H11" i="6"/>
  <c r="D11" i="6"/>
  <c r="BO10" i="6"/>
  <c r="BN10" i="6"/>
  <c r="BM10" i="6"/>
  <c r="BL10" i="6"/>
  <c r="BK10" i="6"/>
  <c r="BJ10" i="6"/>
  <c r="BI10" i="6"/>
  <c r="BH10" i="6"/>
  <c r="BG10" i="6"/>
  <c r="BF10" i="6"/>
  <c r="BE10" i="6"/>
  <c r="N10" i="6"/>
  <c r="Q58" i="6" s="1"/>
  <c r="K10" i="6"/>
  <c r="I10" i="6"/>
  <c r="H10" i="6"/>
  <c r="D10" i="6"/>
  <c r="Q10" i="6" s="1"/>
  <c r="BS57" i="6" s="1"/>
  <c r="BS9" i="6"/>
  <c r="BP9" i="6"/>
  <c r="BO9" i="6"/>
  <c r="BN9" i="6"/>
  <c r="BM9" i="6"/>
  <c r="BL9" i="6"/>
  <c r="BK9" i="6"/>
  <c r="BJ9" i="6"/>
  <c r="BI9" i="6"/>
  <c r="BH9" i="6"/>
  <c r="BG9" i="6"/>
  <c r="BF9" i="6"/>
  <c r="P9" i="6"/>
  <c r="N9" i="6"/>
  <c r="Q57" i="6" s="1"/>
  <c r="K9" i="6"/>
  <c r="I9" i="6"/>
  <c r="H9" i="6"/>
  <c r="D9" i="6"/>
  <c r="Q9" i="6" s="1"/>
  <c r="BS8" i="6" s="1"/>
  <c r="Q8" i="6"/>
  <c r="K8" i="6"/>
  <c r="I8" i="6"/>
  <c r="H8" i="6"/>
  <c r="N8" i="6" s="1"/>
  <c r="D8" i="6"/>
  <c r="K7" i="6"/>
  <c r="I7" i="6"/>
  <c r="H7" i="6"/>
  <c r="N7" i="6" s="1"/>
  <c r="D7" i="6"/>
  <c r="Q7" i="6" s="1"/>
  <c r="BP6" i="6"/>
  <c r="BO6" i="6"/>
  <c r="BN6" i="6"/>
  <c r="BM6" i="6"/>
  <c r="BL6" i="6"/>
  <c r="BK6" i="6"/>
  <c r="BJ6" i="6"/>
  <c r="BI6" i="6"/>
  <c r="BH6" i="6"/>
  <c r="BG6" i="6"/>
  <c r="BF6" i="6"/>
  <c r="Q6" i="6"/>
  <c r="BS53" i="6" s="1"/>
  <c r="N6" i="6"/>
  <c r="Q54" i="6" s="1"/>
  <c r="K6" i="6"/>
  <c r="I6" i="6"/>
  <c r="H6" i="6"/>
  <c r="D6" i="6"/>
  <c r="BP5" i="6"/>
  <c r="BO5" i="6"/>
  <c r="BN5" i="6"/>
  <c r="BM5" i="6"/>
  <c r="BL5" i="6"/>
  <c r="BK5" i="6"/>
  <c r="BJ5" i="6"/>
  <c r="BI5" i="6"/>
  <c r="BH5" i="6"/>
  <c r="BG5" i="6"/>
  <c r="BF5" i="6"/>
  <c r="N5" i="6"/>
  <c r="Q53" i="6" s="1"/>
  <c r="K5" i="6"/>
  <c r="I5" i="6"/>
  <c r="H5" i="6"/>
  <c r="D5" i="6"/>
  <c r="Q5" i="6" s="1"/>
  <c r="BO4" i="6"/>
  <c r="BM4" i="6"/>
  <c r="BL4" i="6"/>
  <c r="BK4" i="6"/>
  <c r="BJ4" i="6"/>
  <c r="BH4" i="6"/>
  <c r="BG4" i="6"/>
  <c r="BF4" i="6"/>
  <c r="BP3" i="6" s="1"/>
  <c r="Q4" i="6"/>
  <c r="N4" i="6"/>
  <c r="K4" i="6"/>
  <c r="I4" i="6"/>
  <c r="H4" i="6"/>
  <c r="D4" i="6"/>
  <c r="BM3" i="6"/>
  <c r="BK3" i="6"/>
  <c r="BI3" i="6"/>
  <c r="BH3" i="6"/>
  <c r="BG3" i="6"/>
  <c r="BF3" i="6"/>
  <c r="BJ74" i="4"/>
  <c r="BH74" i="4"/>
  <c r="AW74" i="4"/>
  <c r="AN74" i="4"/>
  <c r="AL74" i="4"/>
  <c r="AG74" i="4"/>
  <c r="AC74" i="4"/>
  <c r="AA74" i="4"/>
  <c r="K74" i="4"/>
  <c r="I74" i="4"/>
  <c r="G74" i="4"/>
  <c r="BJ73" i="4"/>
  <c r="BH73" i="4"/>
  <c r="AW73" i="4"/>
  <c r="AL73" i="4"/>
  <c r="AG73" i="4"/>
  <c r="AC73" i="4"/>
  <c r="AA73" i="4"/>
  <c r="K73" i="4"/>
  <c r="I73" i="4"/>
  <c r="G73" i="4"/>
  <c r="BJ72" i="4"/>
  <c r="BH72" i="4"/>
  <c r="AN72" i="4"/>
  <c r="AG72" i="4"/>
  <c r="AC72" i="4"/>
  <c r="AA72" i="4"/>
  <c r="K72" i="4"/>
  <c r="I72" i="4"/>
  <c r="G72" i="4"/>
  <c r="BJ71" i="4"/>
  <c r="BH71" i="4"/>
  <c r="AY71" i="4"/>
  <c r="AN71" i="4"/>
  <c r="AL71" i="4"/>
  <c r="AG71" i="4"/>
  <c r="AC71" i="4"/>
  <c r="AA71" i="4"/>
  <c r="K71" i="4"/>
  <c r="I71" i="4"/>
  <c r="G71" i="4"/>
  <c r="BH70" i="4"/>
  <c r="AW70" i="4"/>
  <c r="AL70" i="4"/>
  <c r="AG70" i="4"/>
  <c r="AA70" i="4"/>
  <c r="K70" i="4"/>
  <c r="I70" i="4"/>
  <c r="G70" i="4"/>
  <c r="BH69" i="4"/>
  <c r="AW69" i="4"/>
  <c r="AN69" i="4"/>
  <c r="AL69" i="4"/>
  <c r="AG69" i="4"/>
  <c r="AA69" i="4"/>
  <c r="K69" i="4"/>
  <c r="I69" i="4"/>
  <c r="G69" i="4"/>
  <c r="BH68" i="4"/>
  <c r="AW68" i="4"/>
  <c r="AL68" i="4"/>
  <c r="AG68" i="4"/>
  <c r="AA68" i="4"/>
  <c r="K68" i="4"/>
  <c r="I68" i="4"/>
  <c r="AY68" i="4" s="1"/>
  <c r="G68" i="4"/>
  <c r="BH67" i="4"/>
  <c r="AY67" i="4"/>
  <c r="AW67" i="4"/>
  <c r="AN67" i="4"/>
  <c r="AL67" i="4"/>
  <c r="AG67" i="4"/>
  <c r="AC67" i="4"/>
  <c r="AA67" i="4"/>
  <c r="K67" i="4"/>
  <c r="I67" i="4"/>
  <c r="G67" i="4"/>
  <c r="BJ66" i="4"/>
  <c r="BH66" i="4"/>
  <c r="AY66" i="4"/>
  <c r="AW66" i="4"/>
  <c r="AN66" i="4"/>
  <c r="AL66" i="4"/>
  <c r="AG66" i="4"/>
  <c r="AC66" i="4"/>
  <c r="AA66" i="4"/>
  <c r="K66" i="4"/>
  <c r="I66" i="4"/>
  <c r="G66" i="4"/>
  <c r="BH65" i="4"/>
  <c r="AW65" i="4"/>
  <c r="AN65" i="4"/>
  <c r="AL65" i="4"/>
  <c r="AG65" i="4"/>
  <c r="AA65" i="4"/>
  <c r="K65" i="4"/>
  <c r="I65" i="4"/>
  <c r="AY65" i="4" s="1"/>
  <c r="G65" i="4"/>
  <c r="BJ64" i="4"/>
  <c r="BH64" i="4"/>
  <c r="AW64" i="4"/>
  <c r="AN64" i="4"/>
  <c r="AL64" i="4"/>
  <c r="AG64" i="4"/>
  <c r="AC64" i="4"/>
  <c r="AA64" i="4"/>
  <c r="K64" i="4"/>
  <c r="I64" i="4"/>
  <c r="AY64" i="4" s="1"/>
  <c r="G64" i="4"/>
  <c r="BH63" i="4"/>
  <c r="AW63" i="4"/>
  <c r="AL63" i="4"/>
  <c r="AG63" i="4"/>
  <c r="AA63" i="4"/>
  <c r="K63" i="4"/>
  <c r="I63" i="4"/>
  <c r="G63" i="4"/>
  <c r="BH62" i="4"/>
  <c r="AW62" i="4"/>
  <c r="AN62" i="4"/>
  <c r="AL62" i="4"/>
  <c r="AG62" i="4"/>
  <c r="AA62" i="4"/>
  <c r="K62" i="4"/>
  <c r="I62" i="4"/>
  <c r="G62" i="4"/>
  <c r="E62" i="4"/>
  <c r="BJ61" i="4"/>
  <c r="BH61" i="4"/>
  <c r="AY61" i="4"/>
  <c r="AW61" i="4"/>
  <c r="AN61" i="4"/>
  <c r="AL61" i="4"/>
  <c r="AG61" i="4"/>
  <c r="AC61" i="4"/>
  <c r="AA61" i="4"/>
  <c r="K61" i="4"/>
  <c r="I61" i="4"/>
  <c r="G61" i="4"/>
  <c r="E61" i="4"/>
  <c r="BH60" i="4"/>
  <c r="AY60" i="4"/>
  <c r="AN60" i="4"/>
  <c r="AL60" i="4"/>
  <c r="AG60" i="4"/>
  <c r="K60" i="4"/>
  <c r="I60" i="4"/>
  <c r="G60" i="4"/>
  <c r="BH59" i="4"/>
  <c r="AW59" i="4"/>
  <c r="AL59" i="4"/>
  <c r="AG59" i="4"/>
  <c r="AA59" i="4"/>
  <c r="K59" i="4"/>
  <c r="I59" i="4"/>
  <c r="AC59" i="4" s="1"/>
  <c r="G59" i="4"/>
  <c r="BO57" i="4"/>
  <c r="AS163" i="6" s="1"/>
  <c r="BD57" i="4"/>
  <c r="AR163" i="6" s="1"/>
  <c r="AH57" i="4"/>
  <c r="AP163" i="6" s="1"/>
  <c r="W57" i="4"/>
  <c r="AO163" i="6" s="1"/>
  <c r="O57" i="4"/>
  <c r="I57" i="4"/>
  <c r="H57" i="4"/>
  <c r="G57" i="4"/>
  <c r="F57" i="4"/>
  <c r="E57" i="4"/>
  <c r="D57" i="4"/>
  <c r="C57" i="4"/>
  <c r="B57" i="4"/>
  <c r="BD56" i="4"/>
  <c r="AR162" i="6" s="1"/>
  <c r="AS56" i="4"/>
  <c r="AQ162" i="6" s="1"/>
  <c r="AH56" i="4"/>
  <c r="AP162" i="6" s="1"/>
  <c r="W56" i="4"/>
  <c r="AO162" i="6" s="1"/>
  <c r="I56" i="4"/>
  <c r="H56" i="4"/>
  <c r="G56" i="4"/>
  <c r="F56" i="4"/>
  <c r="O56" i="4" s="1"/>
  <c r="E56" i="4"/>
  <c r="D56" i="4"/>
  <c r="C56" i="4"/>
  <c r="B56" i="4"/>
  <c r="BO55" i="4"/>
  <c r="AS161" i="6" s="1"/>
  <c r="BD55" i="4"/>
  <c r="AR161" i="6" s="1"/>
  <c r="AS55" i="4"/>
  <c r="AQ161" i="6" s="1"/>
  <c r="W55" i="4"/>
  <c r="AO161" i="6" s="1"/>
  <c r="I55" i="4"/>
  <c r="H55" i="4"/>
  <c r="G55" i="4"/>
  <c r="F55" i="4"/>
  <c r="O55" i="4" s="1"/>
  <c r="E55" i="4"/>
  <c r="AH55" i="4" s="1"/>
  <c r="AP161" i="6" s="1"/>
  <c r="D55" i="4"/>
  <c r="C55" i="4"/>
  <c r="B55" i="4"/>
  <c r="BO54" i="4"/>
  <c r="AS160" i="6" s="1"/>
  <c r="AS54" i="4"/>
  <c r="AQ160" i="6" s="1"/>
  <c r="AH54" i="4"/>
  <c r="AP160" i="6" s="1"/>
  <c r="I54" i="4"/>
  <c r="H54" i="4"/>
  <c r="G54" i="4"/>
  <c r="F54" i="4"/>
  <c r="O54" i="4" s="1"/>
  <c r="E54" i="4"/>
  <c r="BD54" i="4" s="1"/>
  <c r="AR160" i="6" s="1"/>
  <c r="D54" i="4"/>
  <c r="C54" i="4"/>
  <c r="B54" i="4"/>
  <c r="BO53" i="4"/>
  <c r="AS159" i="6" s="1"/>
  <c r="I53" i="4"/>
  <c r="H53" i="4"/>
  <c r="G53" i="4"/>
  <c r="F53" i="4"/>
  <c r="O53" i="4" s="1"/>
  <c r="E53" i="4"/>
  <c r="BD53" i="4" s="1"/>
  <c r="AR159" i="6" s="1"/>
  <c r="D53" i="4"/>
  <c r="C53" i="4"/>
  <c r="B53" i="4"/>
  <c r="O52" i="4"/>
  <c r="I52" i="4"/>
  <c r="H52" i="4"/>
  <c r="G52" i="4"/>
  <c r="F52" i="4"/>
  <c r="E52" i="4"/>
  <c r="D52" i="4"/>
  <c r="C52" i="4"/>
  <c r="B52" i="4"/>
  <c r="O51" i="4"/>
  <c r="I51" i="4"/>
  <c r="H51" i="4"/>
  <c r="G51" i="4"/>
  <c r="F51" i="4"/>
  <c r="E51" i="4"/>
  <c r="D51" i="4"/>
  <c r="C51" i="4"/>
  <c r="B51" i="4"/>
  <c r="AH50" i="4"/>
  <c r="AP156" i="6" s="1"/>
  <c r="W50" i="4"/>
  <c r="AO156" i="6" s="1"/>
  <c r="I50" i="4"/>
  <c r="H50" i="4"/>
  <c r="G50" i="4"/>
  <c r="BO50" i="4" s="1"/>
  <c r="AS156" i="6" s="1"/>
  <c r="F50" i="4"/>
  <c r="O50" i="4" s="1"/>
  <c r="E50" i="4"/>
  <c r="D50" i="4"/>
  <c r="C50" i="4"/>
  <c r="B50" i="4"/>
  <c r="BD49" i="4"/>
  <c r="AR155" i="6" s="1"/>
  <c r="AS49" i="4"/>
  <c r="AQ155" i="6" s="1"/>
  <c r="W49" i="4"/>
  <c r="AO155" i="6" s="1"/>
  <c r="O49" i="4"/>
  <c r="I49" i="4"/>
  <c r="H49" i="4"/>
  <c r="G49" i="4"/>
  <c r="F49" i="4"/>
  <c r="E49" i="4"/>
  <c r="AH49" i="4" s="1"/>
  <c r="AP155" i="6" s="1"/>
  <c r="D49" i="4"/>
  <c r="C49" i="4"/>
  <c r="B49" i="4"/>
  <c r="BO48" i="4"/>
  <c r="AS154" i="6" s="1"/>
  <c r="AS48" i="4"/>
  <c r="AQ154" i="6" s="1"/>
  <c r="AH48" i="4"/>
  <c r="AP154" i="6" s="1"/>
  <c r="W48" i="4"/>
  <c r="AO154" i="6" s="1"/>
  <c r="O48" i="4"/>
  <c r="I48" i="4"/>
  <c r="H48" i="4"/>
  <c r="G48" i="4"/>
  <c r="F48" i="4"/>
  <c r="E48" i="4"/>
  <c r="BD48" i="4" s="1"/>
  <c r="AR154" i="6" s="1"/>
  <c r="D48" i="4"/>
  <c r="C48" i="4"/>
  <c r="B48" i="4"/>
  <c r="BO47" i="4"/>
  <c r="AS153" i="6" s="1"/>
  <c r="BD47" i="4"/>
  <c r="AR153" i="6" s="1"/>
  <c r="AS47" i="4"/>
  <c r="AQ153" i="6" s="1"/>
  <c r="AH47" i="4"/>
  <c r="AP153" i="6" s="1"/>
  <c r="W47" i="4"/>
  <c r="AO153" i="6" s="1"/>
  <c r="I47" i="4"/>
  <c r="H47" i="4"/>
  <c r="G47" i="4"/>
  <c r="F47" i="4"/>
  <c r="O47" i="4" s="1"/>
  <c r="E47" i="4"/>
  <c r="D47" i="4"/>
  <c r="C47" i="4"/>
  <c r="B47" i="4"/>
  <c r="BO46" i="4"/>
  <c r="AS152" i="6" s="1"/>
  <c r="BD46" i="4"/>
  <c r="AR152" i="6" s="1"/>
  <c r="O46" i="4"/>
  <c r="I46" i="4"/>
  <c r="H46" i="4"/>
  <c r="G46" i="4"/>
  <c r="F46" i="4"/>
  <c r="E46" i="4"/>
  <c r="AS46" i="4" s="1"/>
  <c r="AQ152" i="6" s="1"/>
  <c r="D46" i="4"/>
  <c r="C46" i="4"/>
  <c r="B46" i="4"/>
  <c r="I45" i="4"/>
  <c r="H45" i="4"/>
  <c r="G45" i="4"/>
  <c r="F45" i="4"/>
  <c r="O45" i="4" s="1"/>
  <c r="E45" i="4"/>
  <c r="BO45" i="4" s="1"/>
  <c r="AS151" i="6" s="1"/>
  <c r="D45" i="4"/>
  <c r="C45" i="4"/>
  <c r="B45" i="4"/>
  <c r="I44" i="4"/>
  <c r="H44" i="4"/>
  <c r="G44" i="4"/>
  <c r="F44" i="4"/>
  <c r="O44" i="4" s="1"/>
  <c r="E44" i="4"/>
  <c r="D44" i="4"/>
  <c r="C44" i="4"/>
  <c r="B44" i="4"/>
  <c r="I43" i="4"/>
  <c r="H43" i="4"/>
  <c r="G43" i="4"/>
  <c r="F43" i="4"/>
  <c r="O43" i="4" s="1"/>
  <c r="E43" i="4"/>
  <c r="BO43" i="4" s="1"/>
  <c r="AS149" i="6" s="1"/>
  <c r="D43" i="4"/>
  <c r="C43" i="4"/>
  <c r="B43" i="4"/>
  <c r="O42" i="4"/>
  <c r="I42" i="4"/>
  <c r="H42" i="4"/>
  <c r="G42" i="4"/>
  <c r="F42" i="4"/>
  <c r="E42" i="4"/>
  <c r="BO42" i="4" s="1"/>
  <c r="AS148" i="6" s="1"/>
  <c r="D42" i="4"/>
  <c r="C42" i="4"/>
  <c r="B42" i="4"/>
  <c r="AS41" i="4"/>
  <c r="AQ147" i="6" s="1"/>
  <c r="AH41" i="4"/>
  <c r="AP147" i="6" s="1"/>
  <c r="W41" i="4"/>
  <c r="AO147" i="6" s="1"/>
  <c r="O41" i="4"/>
  <c r="I41" i="4"/>
  <c r="H41" i="4"/>
  <c r="G41" i="4"/>
  <c r="F41" i="4"/>
  <c r="E41" i="4"/>
  <c r="BO41" i="4" s="1"/>
  <c r="AS147" i="6" s="1"/>
  <c r="D41" i="4"/>
  <c r="C41" i="4"/>
  <c r="B41" i="4"/>
  <c r="BO40" i="4"/>
  <c r="AS146" i="6" s="1"/>
  <c r="BD40" i="4"/>
  <c r="AR146" i="6" s="1"/>
  <c r="AS40" i="4"/>
  <c r="AQ146" i="6" s="1"/>
  <c r="AH40" i="4"/>
  <c r="AP146" i="6" s="1"/>
  <c r="W40" i="4"/>
  <c r="AO146" i="6" s="1"/>
  <c r="O40" i="4"/>
  <c r="I40" i="4"/>
  <c r="H40" i="4"/>
  <c r="G40" i="4"/>
  <c r="F40" i="4"/>
  <c r="E40" i="4"/>
  <c r="D40" i="4"/>
  <c r="C40" i="4"/>
  <c r="B40" i="4"/>
  <c r="BO39" i="4"/>
  <c r="AS145" i="6" s="1"/>
  <c r="BD39" i="4"/>
  <c r="AR145" i="6" s="1"/>
  <c r="AS39" i="4"/>
  <c r="AQ145" i="6" s="1"/>
  <c r="AH39" i="4"/>
  <c r="AP145" i="6" s="1"/>
  <c r="I39" i="4"/>
  <c r="H39" i="4"/>
  <c r="G39" i="4"/>
  <c r="F39" i="4"/>
  <c r="O39" i="4" s="1"/>
  <c r="E39" i="4"/>
  <c r="W39" i="4" s="1"/>
  <c r="AO145" i="6" s="1"/>
  <c r="D39" i="4"/>
  <c r="C39" i="4"/>
  <c r="B39" i="4"/>
  <c r="BO38" i="4"/>
  <c r="AS144" i="6" s="1"/>
  <c r="I38" i="4"/>
  <c r="H38" i="4"/>
  <c r="G38" i="4"/>
  <c r="F38" i="4"/>
  <c r="O38" i="4" s="1"/>
  <c r="E38" i="4"/>
  <c r="BD38" i="4" s="1"/>
  <c r="AR144" i="6" s="1"/>
  <c r="D38" i="4"/>
  <c r="C38" i="4"/>
  <c r="B38" i="4"/>
  <c r="I37" i="4"/>
  <c r="H37" i="4"/>
  <c r="G37" i="4"/>
  <c r="F37" i="4"/>
  <c r="O37" i="4" s="1"/>
  <c r="E37" i="4"/>
  <c r="AH37" i="4" s="1"/>
  <c r="AP143" i="6" s="1"/>
  <c r="D37" i="4"/>
  <c r="C37" i="4"/>
  <c r="B37" i="4"/>
  <c r="I36" i="4"/>
  <c r="H36" i="4"/>
  <c r="G36" i="4"/>
  <c r="F36" i="4"/>
  <c r="O36" i="4" s="1"/>
  <c r="E36" i="4"/>
  <c r="BD36" i="4" s="1"/>
  <c r="AR142" i="6" s="1"/>
  <c r="D36" i="4"/>
  <c r="C36" i="4"/>
  <c r="B36" i="4"/>
  <c r="I35" i="4"/>
  <c r="H35" i="4"/>
  <c r="G35" i="4"/>
  <c r="F35" i="4"/>
  <c r="O35" i="4" s="1"/>
  <c r="E35" i="4"/>
  <c r="BO35" i="4" s="1"/>
  <c r="AS141" i="6" s="1"/>
  <c r="D35" i="4"/>
  <c r="C35" i="4"/>
  <c r="B35" i="4"/>
  <c r="W34" i="4"/>
  <c r="AO140" i="6" s="1"/>
  <c r="O34" i="4"/>
  <c r="I34" i="4"/>
  <c r="H34" i="4"/>
  <c r="G34" i="4"/>
  <c r="BO34" i="4" s="1"/>
  <c r="AS140" i="6" s="1"/>
  <c r="F34" i="4"/>
  <c r="E34" i="4"/>
  <c r="D34" i="4"/>
  <c r="C34" i="4"/>
  <c r="B34" i="4"/>
  <c r="BO33" i="4"/>
  <c r="AS139" i="6" s="1"/>
  <c r="BD33" i="4"/>
  <c r="AR139" i="6" s="1"/>
  <c r="AS33" i="4"/>
  <c r="AQ139" i="6" s="1"/>
  <c r="AH33" i="4"/>
  <c r="AP139" i="6" s="1"/>
  <c r="W33" i="4"/>
  <c r="AO139" i="6" s="1"/>
  <c r="O33" i="4"/>
  <c r="I33" i="4"/>
  <c r="H33" i="4"/>
  <c r="G33" i="4"/>
  <c r="F33" i="4"/>
  <c r="E33" i="4"/>
  <c r="D33" i="4"/>
  <c r="C33" i="4"/>
  <c r="B33" i="4"/>
  <c r="BO32" i="4"/>
  <c r="AS138" i="6" s="1"/>
  <c r="BD32" i="4"/>
  <c r="AR138" i="6" s="1"/>
  <c r="AS32" i="4"/>
  <c r="AQ138" i="6" s="1"/>
  <c r="AH32" i="4"/>
  <c r="AP138" i="6" s="1"/>
  <c r="W32" i="4"/>
  <c r="AO138" i="6" s="1"/>
  <c r="I32" i="4"/>
  <c r="H32" i="4"/>
  <c r="G32" i="4"/>
  <c r="F32" i="4"/>
  <c r="O32" i="4" s="1"/>
  <c r="E32" i="4"/>
  <c r="D32" i="4"/>
  <c r="C32" i="4"/>
  <c r="B32" i="4"/>
  <c r="BO31" i="4"/>
  <c r="AS137" i="6" s="1"/>
  <c r="BD31" i="4"/>
  <c r="AR137" i="6" s="1"/>
  <c r="AS31" i="4"/>
  <c r="AQ137" i="6" s="1"/>
  <c r="W31" i="4"/>
  <c r="AO137" i="6" s="1"/>
  <c r="I31" i="4"/>
  <c r="H31" i="4"/>
  <c r="G31" i="4"/>
  <c r="F31" i="4"/>
  <c r="O31" i="4" s="1"/>
  <c r="E31" i="4"/>
  <c r="AH31" i="4" s="1"/>
  <c r="AP137" i="6" s="1"/>
  <c r="D31" i="4"/>
  <c r="C31" i="4"/>
  <c r="B31" i="4"/>
  <c r="BO30" i="4"/>
  <c r="AS136" i="6" s="1"/>
  <c r="AS30" i="4"/>
  <c r="AQ136" i="6" s="1"/>
  <c r="AH30" i="4"/>
  <c r="AP136" i="6" s="1"/>
  <c r="I30" i="4"/>
  <c r="H30" i="4"/>
  <c r="G30" i="4"/>
  <c r="F30" i="4"/>
  <c r="O30" i="4" s="1"/>
  <c r="E30" i="4"/>
  <c r="BD30" i="4" s="1"/>
  <c r="AR136" i="6" s="1"/>
  <c r="D30" i="4"/>
  <c r="C30" i="4"/>
  <c r="B30" i="4"/>
  <c r="BO29" i="4"/>
  <c r="AS135" i="6" s="1"/>
  <c r="I29" i="4"/>
  <c r="H29" i="4"/>
  <c r="G29" i="4"/>
  <c r="F29" i="4"/>
  <c r="O29" i="4" s="1"/>
  <c r="E29" i="4"/>
  <c r="BD29" i="4" s="1"/>
  <c r="AR135" i="6" s="1"/>
  <c r="D29" i="4"/>
  <c r="C29" i="4"/>
  <c r="B29" i="4"/>
  <c r="O28" i="4"/>
  <c r="I28" i="4"/>
  <c r="H28" i="4"/>
  <c r="G28" i="4"/>
  <c r="F28" i="4"/>
  <c r="E28" i="4"/>
  <c r="D28" i="4"/>
  <c r="C28" i="4"/>
  <c r="B28" i="4"/>
  <c r="O27" i="4"/>
  <c r="I27" i="4"/>
  <c r="H27" i="4"/>
  <c r="G27" i="4"/>
  <c r="F27" i="4"/>
  <c r="E27" i="4"/>
  <c r="D27" i="4"/>
  <c r="C27" i="4"/>
  <c r="B27" i="4"/>
  <c r="AH26" i="4"/>
  <c r="AP132" i="6" s="1"/>
  <c r="W26" i="4"/>
  <c r="AO132" i="6" s="1"/>
  <c r="I26" i="4"/>
  <c r="H26" i="4"/>
  <c r="G26" i="4"/>
  <c r="BO26" i="4" s="1"/>
  <c r="AS132" i="6" s="1"/>
  <c r="F26" i="4"/>
  <c r="O26" i="4" s="1"/>
  <c r="E26" i="4"/>
  <c r="D26" i="4"/>
  <c r="C26" i="4"/>
  <c r="B26" i="4"/>
  <c r="BD25" i="4"/>
  <c r="AR131" i="6" s="1"/>
  <c r="AS25" i="4"/>
  <c r="AQ131" i="6" s="1"/>
  <c r="W25" i="4"/>
  <c r="AO131" i="6" s="1"/>
  <c r="O25" i="4"/>
  <c r="I25" i="4"/>
  <c r="H25" i="4"/>
  <c r="G25" i="4"/>
  <c r="F25" i="4"/>
  <c r="E25" i="4"/>
  <c r="AH25" i="4" s="1"/>
  <c r="AP131" i="6" s="1"/>
  <c r="D25" i="4"/>
  <c r="C25" i="4"/>
  <c r="B25" i="4"/>
  <c r="BO24" i="4"/>
  <c r="AS130" i="6" s="1"/>
  <c r="AS24" i="4"/>
  <c r="AQ130" i="6" s="1"/>
  <c r="AH24" i="4"/>
  <c r="AP130" i="6" s="1"/>
  <c r="W24" i="4"/>
  <c r="AO130" i="6" s="1"/>
  <c r="O24" i="4"/>
  <c r="I24" i="4"/>
  <c r="H24" i="4"/>
  <c r="G24" i="4"/>
  <c r="F24" i="4"/>
  <c r="E24" i="4"/>
  <c r="BD24" i="4" s="1"/>
  <c r="AR130" i="6" s="1"/>
  <c r="D24" i="4"/>
  <c r="C24" i="4"/>
  <c r="B24" i="4"/>
  <c r="BO23" i="4"/>
  <c r="AS129" i="6" s="1"/>
  <c r="BD23" i="4"/>
  <c r="AR129" i="6" s="1"/>
  <c r="AS23" i="4"/>
  <c r="AQ129" i="6" s="1"/>
  <c r="AH23" i="4"/>
  <c r="AP129" i="6" s="1"/>
  <c r="W23" i="4"/>
  <c r="AO129" i="6" s="1"/>
  <c r="I23" i="4"/>
  <c r="H23" i="4"/>
  <c r="G23" i="4"/>
  <c r="F23" i="4"/>
  <c r="O23" i="4" s="1"/>
  <c r="E23" i="4"/>
  <c r="D23" i="4"/>
  <c r="C23" i="4"/>
  <c r="B23" i="4"/>
  <c r="BO22" i="4"/>
  <c r="AS128" i="6" s="1"/>
  <c r="BD22" i="4"/>
  <c r="AR128" i="6" s="1"/>
  <c r="O22" i="4"/>
  <c r="I22" i="4"/>
  <c r="H22" i="4"/>
  <c r="G22" i="4"/>
  <c r="F22" i="4"/>
  <c r="E22" i="4"/>
  <c r="AS22" i="4" s="1"/>
  <c r="AQ128" i="6" s="1"/>
  <c r="D22" i="4"/>
  <c r="C22" i="4"/>
  <c r="B22" i="4"/>
  <c r="I21" i="4"/>
  <c r="H21" i="4"/>
  <c r="G21" i="4"/>
  <c r="F21" i="4"/>
  <c r="O21" i="4" s="1"/>
  <c r="E21" i="4"/>
  <c r="BO21" i="4" s="1"/>
  <c r="AS127" i="6" s="1"/>
  <c r="D21" i="4"/>
  <c r="C21" i="4"/>
  <c r="B21" i="4"/>
  <c r="I20" i="4"/>
  <c r="H20" i="4"/>
  <c r="G20" i="4"/>
  <c r="F20" i="4"/>
  <c r="O20" i="4" s="1"/>
  <c r="E20" i="4"/>
  <c r="D20" i="4"/>
  <c r="C20" i="4"/>
  <c r="B20" i="4"/>
  <c r="I19" i="4"/>
  <c r="H19" i="4"/>
  <c r="G19" i="4"/>
  <c r="F19" i="4"/>
  <c r="O19" i="4" s="1"/>
  <c r="E19" i="4"/>
  <c r="BO19" i="4" s="1"/>
  <c r="AS125" i="6" s="1"/>
  <c r="D19" i="4"/>
  <c r="C19" i="4"/>
  <c r="B19" i="4"/>
  <c r="O18" i="4"/>
  <c r="I18" i="4"/>
  <c r="H18" i="4"/>
  <c r="G18" i="4"/>
  <c r="F18" i="4"/>
  <c r="E18" i="4"/>
  <c r="D18" i="4"/>
  <c r="C18" i="4"/>
  <c r="B18" i="4"/>
  <c r="AS17" i="4"/>
  <c r="AQ123" i="6" s="1"/>
  <c r="AH17" i="4"/>
  <c r="AP123" i="6" s="1"/>
  <c r="W17" i="4"/>
  <c r="AO123" i="6" s="1"/>
  <c r="O17" i="4"/>
  <c r="I17" i="4"/>
  <c r="H17" i="4"/>
  <c r="G17" i="4"/>
  <c r="F17" i="4"/>
  <c r="E17" i="4"/>
  <c r="BO17" i="4" s="1"/>
  <c r="AS123" i="6" s="1"/>
  <c r="D17" i="4"/>
  <c r="C17" i="4"/>
  <c r="B17" i="4"/>
  <c r="BO16" i="4"/>
  <c r="AS122" i="6" s="1"/>
  <c r="BD16" i="4"/>
  <c r="AR122" i="6" s="1"/>
  <c r="AS16" i="4"/>
  <c r="AQ122" i="6" s="1"/>
  <c r="AH16" i="4"/>
  <c r="AP122" i="6" s="1"/>
  <c r="W16" i="4"/>
  <c r="AO122" i="6" s="1"/>
  <c r="O16" i="4"/>
  <c r="I16" i="4"/>
  <c r="H16" i="4"/>
  <c r="G16" i="4"/>
  <c r="F16" i="4"/>
  <c r="E16" i="4"/>
  <c r="D16" i="4"/>
  <c r="C16" i="4"/>
  <c r="B16" i="4"/>
  <c r="BO15" i="4"/>
  <c r="AS121" i="6" s="1"/>
  <c r="BD15" i="4"/>
  <c r="AR121" i="6" s="1"/>
  <c r="AS15" i="4"/>
  <c r="AQ121" i="6" s="1"/>
  <c r="AH15" i="4"/>
  <c r="AP121" i="6" s="1"/>
  <c r="I15" i="4"/>
  <c r="H15" i="4"/>
  <c r="G15" i="4"/>
  <c r="F15" i="4"/>
  <c r="O15" i="4" s="1"/>
  <c r="E15" i="4"/>
  <c r="W15" i="4" s="1"/>
  <c r="AO121" i="6" s="1"/>
  <c r="D15" i="4"/>
  <c r="C15" i="4"/>
  <c r="B15" i="4"/>
  <c r="BO14" i="4"/>
  <c r="AS120" i="6" s="1"/>
  <c r="I14" i="4"/>
  <c r="H14" i="4"/>
  <c r="G14" i="4"/>
  <c r="F14" i="4"/>
  <c r="O14" i="4" s="1"/>
  <c r="E14" i="4"/>
  <c r="BD14" i="4" s="1"/>
  <c r="AR120" i="6" s="1"/>
  <c r="D14" i="4"/>
  <c r="C14" i="4"/>
  <c r="B14" i="4"/>
  <c r="I13" i="4"/>
  <c r="H13" i="4"/>
  <c r="G13" i="4"/>
  <c r="F13" i="4"/>
  <c r="O13" i="4" s="1"/>
  <c r="E13" i="4"/>
  <c r="AH13" i="4" s="1"/>
  <c r="AP119" i="6" s="1"/>
  <c r="D13" i="4"/>
  <c r="C13" i="4"/>
  <c r="B13" i="4"/>
  <c r="I12" i="4"/>
  <c r="H12" i="4"/>
  <c r="G12" i="4"/>
  <c r="F12" i="4"/>
  <c r="O12" i="4" s="1"/>
  <c r="E12" i="4"/>
  <c r="D12" i="4"/>
  <c r="C12" i="4"/>
  <c r="B12" i="4"/>
  <c r="O11" i="4"/>
  <c r="I11" i="4"/>
  <c r="H11" i="4"/>
  <c r="G11" i="4"/>
  <c r="F11" i="4"/>
  <c r="E11" i="4"/>
  <c r="D11" i="4"/>
  <c r="C11" i="4"/>
  <c r="B11" i="4"/>
  <c r="W10" i="4"/>
  <c r="O10" i="4"/>
  <c r="I10" i="4"/>
  <c r="H10" i="4"/>
  <c r="G10" i="4"/>
  <c r="F10" i="4"/>
  <c r="E10" i="4"/>
  <c r="BO10" i="4" s="1"/>
  <c r="D10" i="4"/>
  <c r="C10" i="4"/>
  <c r="B10" i="4"/>
  <c r="D9" i="4"/>
  <c r="C9" i="4"/>
  <c r="B9" i="4"/>
  <c r="I2" i="4"/>
  <c r="H2" i="4"/>
  <c r="G2" i="4"/>
  <c r="F2" i="4"/>
  <c r="E2" i="4"/>
  <c r="D2" i="4"/>
  <c r="O28" i="3"/>
  <c r="O25" i="3"/>
  <c r="O21" i="3"/>
  <c r="R20" i="3"/>
  <c r="O18" i="3"/>
  <c r="O22" i="3" s="1"/>
  <c r="O17" i="3"/>
  <c r="O16" i="3"/>
  <c r="O15" i="3"/>
  <c r="I11" i="3"/>
  <c r="E4" i="2"/>
  <c r="D4" i="2"/>
  <c r="AT87" i="1"/>
  <c r="G40" i="6" s="1"/>
  <c r="O40" i="6" s="1"/>
  <c r="AT86" i="1"/>
  <c r="G39" i="6" s="1"/>
  <c r="O39" i="6" s="1"/>
  <c r="AT85" i="1"/>
  <c r="G38" i="6" s="1"/>
  <c r="O38" i="6" s="1"/>
  <c r="AT81" i="1"/>
  <c r="G34" i="6" s="1"/>
  <c r="O34" i="6" s="1"/>
  <c r="AT77" i="1"/>
  <c r="G30" i="6" s="1"/>
  <c r="O30" i="6" s="1"/>
  <c r="AT76" i="1"/>
  <c r="G29" i="6" s="1"/>
  <c r="O29" i="6" s="1"/>
  <c r="AT75" i="1"/>
  <c r="G28" i="6" s="1"/>
  <c r="O28" i="6" s="1"/>
  <c r="AT74" i="1"/>
  <c r="G27" i="6" s="1"/>
  <c r="O27" i="6" s="1"/>
  <c r="AT73" i="1"/>
  <c r="G26" i="6" s="1"/>
  <c r="O26" i="6" s="1"/>
  <c r="AT72" i="1"/>
  <c r="G25" i="6" s="1"/>
  <c r="O25" i="6" s="1"/>
  <c r="AT69" i="1"/>
  <c r="G22" i="6" s="1"/>
  <c r="O22" i="6" s="1"/>
  <c r="AT66" i="1"/>
  <c r="G19" i="6" s="1"/>
  <c r="O19" i="6" s="1"/>
  <c r="AT65" i="1"/>
  <c r="G18" i="6" s="1"/>
  <c r="O18" i="6" s="1"/>
  <c r="AT62" i="1"/>
  <c r="G15" i="6" s="1"/>
  <c r="AT61" i="1"/>
  <c r="G14" i="6" s="1"/>
  <c r="O14" i="6" s="1"/>
  <c r="AT52" i="1"/>
  <c r="G5" i="6" s="1"/>
  <c r="O5" i="6" s="1"/>
  <c r="AT50" i="1"/>
  <c r="E51" i="6" s="1"/>
  <c r="AT49" i="1"/>
  <c r="E50" i="6" s="1"/>
  <c r="AT48" i="1"/>
  <c r="E49" i="6" s="1"/>
  <c r="X48" i="1"/>
  <c r="W48" i="1"/>
  <c r="V48" i="1"/>
  <c r="U48" i="1"/>
  <c r="T48" i="1"/>
  <c r="S48" i="1"/>
  <c r="R48" i="1"/>
  <c r="E12" i="3" s="1"/>
  <c r="Q48" i="1"/>
  <c r="P48" i="1"/>
  <c r="O48" i="1"/>
  <c r="AT47" i="1"/>
  <c r="X47" i="1"/>
  <c r="W47" i="1"/>
  <c r="V47" i="1"/>
  <c r="U47" i="1"/>
  <c r="T47" i="1"/>
  <c r="S47" i="1"/>
  <c r="R47" i="1"/>
  <c r="Q47" i="1"/>
  <c r="P47" i="1"/>
  <c r="O47" i="1"/>
  <c r="AT46" i="1"/>
  <c r="E47" i="6" s="1"/>
  <c r="X46" i="1"/>
  <c r="W46" i="1"/>
  <c r="V46" i="1"/>
  <c r="U46" i="1"/>
  <c r="T46" i="1"/>
  <c r="S46" i="1"/>
  <c r="R46" i="1"/>
  <c r="Q46" i="1"/>
  <c r="P46" i="1"/>
  <c r="O46" i="1"/>
  <c r="AT45" i="1"/>
  <c r="E46" i="6" s="1"/>
  <c r="X45" i="1"/>
  <c r="W45" i="1"/>
  <c r="V45" i="1"/>
  <c r="U45" i="1"/>
  <c r="T45" i="1"/>
  <c r="S45" i="1"/>
  <c r="R45" i="1"/>
  <c r="I10" i="3" s="1"/>
  <c r="Q45" i="1"/>
  <c r="P45" i="1"/>
  <c r="O45" i="1"/>
  <c r="AT44" i="1"/>
  <c r="E45" i="6" s="1"/>
  <c r="AT43" i="1"/>
  <c r="E44" i="6" s="1"/>
  <c r="AT42" i="1"/>
  <c r="E43" i="6" s="1"/>
  <c r="X42" i="1"/>
  <c r="W42" i="1"/>
  <c r="V42" i="1"/>
  <c r="U42" i="1"/>
  <c r="T42" i="1"/>
  <c r="S42" i="1"/>
  <c r="R42" i="1"/>
  <c r="Q42" i="1"/>
  <c r="P42" i="1"/>
  <c r="O42" i="1"/>
  <c r="AT41" i="1"/>
  <c r="E42" i="6" s="1"/>
  <c r="X41" i="1"/>
  <c r="W41" i="1"/>
  <c r="V41" i="1"/>
  <c r="U41" i="1"/>
  <c r="T41" i="1"/>
  <c r="S41" i="1"/>
  <c r="R41" i="1"/>
  <c r="Q41" i="1"/>
  <c r="P41" i="1"/>
  <c r="O41" i="1"/>
  <c r="AT40" i="1"/>
  <c r="E41" i="6" s="1"/>
  <c r="X40" i="1"/>
  <c r="W40" i="1"/>
  <c r="V40" i="1"/>
  <c r="U40" i="1"/>
  <c r="T40" i="1"/>
  <c r="S40" i="1"/>
  <c r="R40" i="1"/>
  <c r="E10" i="3" s="1"/>
  <c r="Q40" i="1"/>
  <c r="P40" i="1"/>
  <c r="O40" i="1"/>
  <c r="AT39" i="1"/>
  <c r="E40" i="6" s="1"/>
  <c r="X39" i="1"/>
  <c r="W39" i="1"/>
  <c r="V39" i="1"/>
  <c r="U39" i="1"/>
  <c r="T39" i="1"/>
  <c r="S39" i="1"/>
  <c r="R39" i="1"/>
  <c r="Q39" i="1"/>
  <c r="P39" i="1"/>
  <c r="O39" i="1"/>
  <c r="AT38" i="1"/>
  <c r="E39" i="6" s="1"/>
  <c r="AT37" i="1"/>
  <c r="E38" i="6" s="1"/>
  <c r="AT36" i="1"/>
  <c r="E37" i="6" s="1"/>
  <c r="X36" i="1"/>
  <c r="W36" i="1"/>
  <c r="V36" i="1"/>
  <c r="U36" i="1"/>
  <c r="T36" i="1"/>
  <c r="S36" i="1"/>
  <c r="R36" i="1"/>
  <c r="Q36" i="1"/>
  <c r="P36" i="1"/>
  <c r="O36" i="1"/>
  <c r="AT35" i="1"/>
  <c r="E36" i="6" s="1"/>
  <c r="X35" i="1"/>
  <c r="W35" i="1"/>
  <c r="V35" i="1"/>
  <c r="U35" i="1"/>
  <c r="T35" i="1"/>
  <c r="S35" i="1"/>
  <c r="R35" i="1"/>
  <c r="Q35" i="1"/>
  <c r="P35" i="1"/>
  <c r="O35" i="1"/>
  <c r="AT34" i="1"/>
  <c r="E35" i="6" s="1"/>
  <c r="X34" i="1"/>
  <c r="W34" i="1"/>
  <c r="V34" i="1"/>
  <c r="U34" i="1"/>
  <c r="T34" i="1"/>
  <c r="S34" i="1"/>
  <c r="R34" i="1"/>
  <c r="Q34" i="1"/>
  <c r="P34" i="1"/>
  <c r="O34" i="1"/>
  <c r="AT33" i="1"/>
  <c r="E34" i="6" s="1"/>
  <c r="X33" i="1"/>
  <c r="W33" i="1"/>
  <c r="V33" i="1"/>
  <c r="U33" i="1"/>
  <c r="T33" i="1"/>
  <c r="S33" i="1"/>
  <c r="R33" i="1"/>
  <c r="E11" i="3" s="1"/>
  <c r="E65" i="4" s="1"/>
  <c r="Q33" i="1"/>
  <c r="P33" i="1"/>
  <c r="O33" i="1"/>
  <c r="AT32" i="1"/>
  <c r="E33" i="6" s="1"/>
  <c r="AT31" i="1"/>
  <c r="E32" i="6" s="1"/>
  <c r="AT30" i="1"/>
  <c r="E31" i="6" s="1"/>
  <c r="X30" i="1"/>
  <c r="W30" i="1"/>
  <c r="V30" i="1"/>
  <c r="U30" i="1"/>
  <c r="T30" i="1"/>
  <c r="S30" i="1"/>
  <c r="R30" i="1"/>
  <c r="Q30" i="1"/>
  <c r="P30" i="1"/>
  <c r="O30" i="1"/>
  <c r="AT29" i="1"/>
  <c r="E30" i="6" s="1"/>
  <c r="X29" i="1"/>
  <c r="W29" i="1"/>
  <c r="V29" i="1"/>
  <c r="U29" i="1"/>
  <c r="T29" i="1"/>
  <c r="S29" i="1"/>
  <c r="R29" i="1"/>
  <c r="Q29" i="1"/>
  <c r="P29" i="1"/>
  <c r="O29" i="1"/>
  <c r="AT28" i="1"/>
  <c r="E29" i="6" s="1"/>
  <c r="X28" i="1"/>
  <c r="W28" i="1"/>
  <c r="V28" i="1"/>
  <c r="U28" i="1"/>
  <c r="T28" i="1"/>
  <c r="S28" i="1"/>
  <c r="R28" i="1"/>
  <c r="Q28" i="1"/>
  <c r="P28" i="1"/>
  <c r="O28" i="1"/>
  <c r="AT27" i="1"/>
  <c r="E28" i="6" s="1"/>
  <c r="X27" i="1"/>
  <c r="W27" i="1"/>
  <c r="V27" i="1"/>
  <c r="U27" i="1"/>
  <c r="T27" i="1"/>
  <c r="S27" i="1"/>
  <c r="R27" i="1"/>
  <c r="E9" i="3" s="1"/>
  <c r="Q27" i="1"/>
  <c r="P27" i="1"/>
  <c r="O27" i="1"/>
  <c r="AT26" i="1"/>
  <c r="E27" i="6" s="1"/>
  <c r="P27" i="6" s="1"/>
  <c r="AT25" i="1"/>
  <c r="E26" i="6" s="1"/>
  <c r="AT24" i="1"/>
  <c r="E25" i="6" s="1"/>
  <c r="X24" i="1"/>
  <c r="W24" i="1"/>
  <c r="V24" i="1"/>
  <c r="U24" i="1"/>
  <c r="T24" i="1"/>
  <c r="S24" i="1"/>
  <c r="R24" i="1"/>
  <c r="Q24" i="1"/>
  <c r="P24" i="1"/>
  <c r="O24" i="1"/>
  <c r="AT23" i="1"/>
  <c r="E24" i="6" s="1"/>
  <c r="X23" i="1"/>
  <c r="W23" i="1"/>
  <c r="V23" i="1"/>
  <c r="U23" i="1"/>
  <c r="T23" i="1"/>
  <c r="S23" i="1"/>
  <c r="R23" i="1"/>
  <c r="Q23" i="1"/>
  <c r="P23" i="1"/>
  <c r="O23" i="1"/>
  <c r="AT22" i="1"/>
  <c r="E23" i="6" s="1"/>
  <c r="X22" i="1"/>
  <c r="W22" i="1"/>
  <c r="V22" i="1"/>
  <c r="U22" i="1"/>
  <c r="T22" i="1"/>
  <c r="S22" i="1"/>
  <c r="R22" i="1"/>
  <c r="Q22" i="1"/>
  <c r="P22" i="1"/>
  <c r="O22" i="1"/>
  <c r="AT21" i="1"/>
  <c r="E22" i="6" s="1"/>
  <c r="X21" i="1"/>
  <c r="W21" i="1"/>
  <c r="V21" i="1"/>
  <c r="U21" i="1"/>
  <c r="T21" i="1"/>
  <c r="S21" i="1"/>
  <c r="R21" i="1"/>
  <c r="E7" i="3" s="1"/>
  <c r="Q21" i="1"/>
  <c r="P21" i="1"/>
  <c r="O21" i="1"/>
  <c r="AT20" i="1"/>
  <c r="AT68" i="1" s="1"/>
  <c r="G21" i="6" s="1"/>
  <c r="O21" i="6" s="1"/>
  <c r="AT19" i="1"/>
  <c r="E20" i="6" s="1"/>
  <c r="AT18" i="1"/>
  <c r="E19" i="6" s="1"/>
  <c r="X18" i="1"/>
  <c r="W18" i="1"/>
  <c r="V18" i="1"/>
  <c r="U18" i="1"/>
  <c r="T18" i="1"/>
  <c r="S18" i="1"/>
  <c r="R18" i="1"/>
  <c r="Q18" i="1"/>
  <c r="P18" i="1"/>
  <c r="O18" i="1"/>
  <c r="AT17" i="1"/>
  <c r="E18" i="6" s="1"/>
  <c r="X17" i="1"/>
  <c r="W17" i="1"/>
  <c r="V17" i="1"/>
  <c r="U17" i="1"/>
  <c r="T17" i="1"/>
  <c r="S17" i="1"/>
  <c r="R17" i="1"/>
  <c r="Q17" i="1"/>
  <c r="O17" i="1"/>
  <c r="AT16" i="1"/>
  <c r="X16" i="1"/>
  <c r="W16" i="1"/>
  <c r="V16" i="1"/>
  <c r="U16" i="1"/>
  <c r="T16" i="1"/>
  <c r="S16" i="1"/>
  <c r="R16" i="1"/>
  <c r="Q16" i="1"/>
  <c r="O16" i="1"/>
  <c r="AT15" i="1"/>
  <c r="E16" i="6" s="1"/>
  <c r="X15" i="1"/>
  <c r="W15" i="1"/>
  <c r="V15" i="1"/>
  <c r="U15" i="1"/>
  <c r="T15" i="1"/>
  <c r="S15" i="1"/>
  <c r="R15" i="1"/>
  <c r="I7" i="3" s="1"/>
  <c r="Q15" i="1"/>
  <c r="P15" i="1"/>
  <c r="O15" i="1"/>
  <c r="AT14" i="1"/>
  <c r="E15" i="6" s="1"/>
  <c r="AT13" i="1"/>
  <c r="E14" i="6" s="1"/>
  <c r="P14" i="6" s="1"/>
  <c r="AT12" i="1"/>
  <c r="E13" i="6" s="1"/>
  <c r="X12" i="1"/>
  <c r="W12" i="1"/>
  <c r="V12" i="1"/>
  <c r="U12" i="1"/>
  <c r="T12" i="1"/>
  <c r="S12" i="1"/>
  <c r="R12" i="1"/>
  <c r="Q12" i="1"/>
  <c r="P12" i="1"/>
  <c r="O12" i="1"/>
  <c r="AT11" i="1"/>
  <c r="E12" i="6" s="1"/>
  <c r="X11" i="1"/>
  <c r="W11" i="1"/>
  <c r="V11" i="1"/>
  <c r="U11" i="1"/>
  <c r="T11" i="1"/>
  <c r="S11" i="1"/>
  <c r="R11" i="1"/>
  <c r="Q11" i="1"/>
  <c r="P11" i="1"/>
  <c r="O11" i="1"/>
  <c r="AT10" i="1"/>
  <c r="E11" i="6" s="1"/>
  <c r="X10" i="1"/>
  <c r="W10" i="1"/>
  <c r="V10" i="1"/>
  <c r="U10" i="1"/>
  <c r="T10" i="1"/>
  <c r="S10" i="1"/>
  <c r="R10" i="1"/>
  <c r="I5" i="3" s="1"/>
  <c r="Q10" i="1"/>
  <c r="P10" i="1"/>
  <c r="O10" i="1"/>
  <c r="AT9" i="1"/>
  <c r="E10" i="6" s="1"/>
  <c r="X9" i="1"/>
  <c r="W9" i="1"/>
  <c r="V9" i="1"/>
  <c r="U9" i="1"/>
  <c r="T9" i="1"/>
  <c r="S9" i="1"/>
  <c r="R9" i="1"/>
  <c r="E8" i="3" s="1"/>
  <c r="Q9" i="1"/>
  <c r="P9" i="1"/>
  <c r="O9" i="1"/>
  <c r="AT8" i="1"/>
  <c r="E9" i="6" s="1"/>
  <c r="AT7" i="1"/>
  <c r="E8" i="6" s="1"/>
  <c r="AT6" i="1"/>
  <c r="AT54" i="1" s="1"/>
  <c r="G7" i="6" s="1"/>
  <c r="O7" i="6" s="1"/>
  <c r="X6" i="1"/>
  <c r="W6" i="1"/>
  <c r="V6" i="1"/>
  <c r="U6" i="1"/>
  <c r="T6" i="1"/>
  <c r="S6" i="1"/>
  <c r="R6" i="1"/>
  <c r="Q6" i="1"/>
  <c r="P6" i="1"/>
  <c r="O6" i="1"/>
  <c r="AT5" i="1"/>
  <c r="E6" i="6" s="1"/>
  <c r="X5" i="1"/>
  <c r="W5" i="1"/>
  <c r="V5" i="1"/>
  <c r="U5" i="1"/>
  <c r="T5" i="1"/>
  <c r="S5" i="1"/>
  <c r="R5" i="1"/>
  <c r="Q5" i="1"/>
  <c r="P5" i="1"/>
  <c r="O5" i="1"/>
  <c r="AT4" i="1"/>
  <c r="E5" i="6" s="1"/>
  <c r="X4" i="1"/>
  <c r="W4" i="1"/>
  <c r="V4" i="1"/>
  <c r="U4" i="1"/>
  <c r="T4" i="1"/>
  <c r="S4" i="1"/>
  <c r="R4" i="1"/>
  <c r="Q4" i="1"/>
  <c r="P4" i="1"/>
  <c r="O4" i="1"/>
  <c r="AT3" i="1"/>
  <c r="E4" i="6" s="1"/>
  <c r="X3" i="1"/>
  <c r="W3" i="1"/>
  <c r="V3" i="1"/>
  <c r="U3" i="1"/>
  <c r="T3" i="1"/>
  <c r="S3" i="1"/>
  <c r="R3" i="1"/>
  <c r="I8" i="3" s="1"/>
  <c r="Q3" i="1"/>
  <c r="P3" i="1"/>
  <c r="O3" i="1"/>
  <c r="AY59" i="4" l="1"/>
  <c r="AN59" i="4"/>
  <c r="BJ59" i="4"/>
  <c r="AP74" i="6"/>
  <c r="AT51" i="1"/>
  <c r="G4" i="6" s="1"/>
  <c r="R52" i="6" s="1"/>
  <c r="AH10" i="4"/>
  <c r="AP116" i="6" s="1"/>
  <c r="AV116" i="6" s="1"/>
  <c r="AV117" i="6" s="1"/>
  <c r="AS10" i="4"/>
  <c r="AH65" i="4"/>
  <c r="BO65" i="4"/>
  <c r="BD65" i="4"/>
  <c r="W65" i="4"/>
  <c r="AS65" i="4"/>
  <c r="Q55" i="6"/>
  <c r="BS6" i="6"/>
  <c r="R53" i="6"/>
  <c r="P5" i="6"/>
  <c r="R5" i="6"/>
  <c r="BT4" i="6" s="1"/>
  <c r="BT52" i="6" s="1"/>
  <c r="AC101" i="6"/>
  <c r="AO84" i="6" s="1"/>
  <c r="H61" i="4"/>
  <c r="AF9" i="3"/>
  <c r="R73" i="6"/>
  <c r="R25" i="6"/>
  <c r="BT24" i="6" s="1"/>
  <c r="BT72" i="6" s="1"/>
  <c r="P25" i="6"/>
  <c r="AC104" i="6"/>
  <c r="AO87" i="6" s="1"/>
  <c r="H64" i="4"/>
  <c r="R21" i="3"/>
  <c r="AT97" i="1"/>
  <c r="G50" i="6" s="1"/>
  <c r="O50" i="6" s="1"/>
  <c r="BD51" i="4"/>
  <c r="AR157" i="6" s="1"/>
  <c r="BP61" i="4"/>
  <c r="AI62" i="4"/>
  <c r="AC81" i="6"/>
  <c r="AO81" i="6" s="1"/>
  <c r="I17" i="3"/>
  <c r="E66" i="4"/>
  <c r="D66" i="4"/>
  <c r="AF20" i="3"/>
  <c r="AH61" i="4"/>
  <c r="BO61" i="4"/>
  <c r="AS61" i="4"/>
  <c r="BD61" i="4"/>
  <c r="W61" i="4"/>
  <c r="X61" i="4" s="1"/>
  <c r="AC99" i="6"/>
  <c r="AO82" i="6" s="1"/>
  <c r="H59" i="4"/>
  <c r="R9" i="3"/>
  <c r="AC79" i="6"/>
  <c r="AO79" i="6" s="1"/>
  <c r="E64" i="4"/>
  <c r="I15" i="3"/>
  <c r="D64" i="4"/>
  <c r="AN63" i="4"/>
  <c r="AY63" i="4"/>
  <c r="BJ63" i="4"/>
  <c r="AC63" i="4"/>
  <c r="AS62" i="4"/>
  <c r="AH62" i="4"/>
  <c r="BO62" i="4"/>
  <c r="BD62" i="4"/>
  <c r="W62" i="4"/>
  <c r="P4" i="6"/>
  <c r="BO20" i="4"/>
  <c r="AS126" i="6" s="1"/>
  <c r="BD20" i="4"/>
  <c r="AR126" i="6" s="1"/>
  <c r="AS20" i="4"/>
  <c r="AQ126" i="6" s="1"/>
  <c r="AH20" i="4"/>
  <c r="AP126" i="6" s="1"/>
  <c r="W20" i="4"/>
  <c r="AO126" i="6" s="1"/>
  <c r="BO28" i="4"/>
  <c r="AS134" i="6" s="1"/>
  <c r="BD28" i="4"/>
  <c r="AR134" i="6" s="1"/>
  <c r="AS28" i="4"/>
  <c r="AQ134" i="6" s="1"/>
  <c r="AH28" i="4"/>
  <c r="AP134" i="6" s="1"/>
  <c r="W28" i="4"/>
  <c r="AO134" i="6" s="1"/>
  <c r="AC77" i="6"/>
  <c r="AO77" i="6" s="1"/>
  <c r="D62" i="4"/>
  <c r="I18" i="3"/>
  <c r="AF12" i="3"/>
  <c r="BD27" i="4"/>
  <c r="AR133" i="6" s="1"/>
  <c r="BO51" i="4"/>
  <c r="AS157" i="6" s="1"/>
  <c r="AS51" i="4"/>
  <c r="AQ157" i="6" s="1"/>
  <c r="W51" i="4"/>
  <c r="AO157" i="6" s="1"/>
  <c r="BO44" i="4"/>
  <c r="AS150" i="6" s="1"/>
  <c r="BD44" i="4"/>
  <c r="AR150" i="6" s="1"/>
  <c r="AS44" i="4"/>
  <c r="AQ150" i="6" s="1"/>
  <c r="AH44" i="4"/>
  <c r="AP150" i="6" s="1"/>
  <c r="W44" i="4"/>
  <c r="AO150" i="6" s="1"/>
  <c r="BO12" i="4"/>
  <c r="AS118" i="6" s="1"/>
  <c r="BD12" i="4"/>
  <c r="AR118" i="6" s="1"/>
  <c r="AS12" i="4"/>
  <c r="AQ118" i="6" s="1"/>
  <c r="AH12" i="4"/>
  <c r="AP118" i="6" s="1"/>
  <c r="W12" i="4"/>
  <c r="AO118" i="6" s="1"/>
  <c r="P8" i="6"/>
  <c r="O15" i="6"/>
  <c r="R15" i="6"/>
  <c r="AC105" i="6"/>
  <c r="AO88" i="6" s="1"/>
  <c r="H65" i="4"/>
  <c r="AF17" i="3"/>
  <c r="E17" i="6"/>
  <c r="AT64" i="1"/>
  <c r="G17" i="6" s="1"/>
  <c r="O17" i="6" s="1"/>
  <c r="E48" i="6"/>
  <c r="AT95" i="1"/>
  <c r="G48" i="6" s="1"/>
  <c r="O48" i="6" s="1"/>
  <c r="P50" i="6"/>
  <c r="AC78" i="6"/>
  <c r="AO78" i="6" s="1"/>
  <c r="D63" i="4"/>
  <c r="E63" i="4"/>
  <c r="R16" i="3"/>
  <c r="AS116" i="6"/>
  <c r="AY116" i="6" s="1"/>
  <c r="BD11" i="4"/>
  <c r="AR117" i="6" s="1"/>
  <c r="P6" i="6"/>
  <c r="BO52" i="4"/>
  <c r="AS158" i="6" s="1"/>
  <c r="BD52" i="4"/>
  <c r="AR158" i="6" s="1"/>
  <c r="AS52" i="4"/>
  <c r="AQ158" i="6" s="1"/>
  <c r="AH52" i="4"/>
  <c r="AP158" i="6" s="1"/>
  <c r="W52" i="4"/>
  <c r="AO158" i="6" s="1"/>
  <c r="AC102" i="6"/>
  <c r="AO85" i="6" s="1"/>
  <c r="H62" i="4"/>
  <c r="AF13" i="3"/>
  <c r="AC80" i="6"/>
  <c r="AO80" i="6" s="1"/>
  <c r="D65" i="4"/>
  <c r="E17" i="3"/>
  <c r="AF16" i="3"/>
  <c r="BO27" i="4"/>
  <c r="AS133" i="6" s="1"/>
  <c r="AS27" i="4"/>
  <c r="AQ133" i="6" s="1"/>
  <c r="W27" i="4"/>
  <c r="AO133" i="6" s="1"/>
  <c r="AH27" i="4"/>
  <c r="AP133" i="6" s="1"/>
  <c r="BO18" i="4"/>
  <c r="AS124" i="6" s="1"/>
  <c r="AS42" i="4"/>
  <c r="AQ148" i="6" s="1"/>
  <c r="W42" i="4"/>
  <c r="AO148" i="6" s="1"/>
  <c r="O4" i="6"/>
  <c r="AC76" i="6"/>
  <c r="AO76" i="6" s="1"/>
  <c r="D61" i="4"/>
  <c r="E18" i="3"/>
  <c r="AF8" i="3"/>
  <c r="BO11" i="4"/>
  <c r="AS117" i="6" s="1"/>
  <c r="AS11" i="4"/>
  <c r="AQ117" i="6" s="1"/>
  <c r="AH11" i="4"/>
  <c r="AP117" i="6" s="1"/>
  <c r="W11" i="4"/>
  <c r="AO117" i="6" s="1"/>
  <c r="AS18" i="4"/>
  <c r="AQ124" i="6" s="1"/>
  <c r="W18" i="4"/>
  <c r="AO124" i="6" s="1"/>
  <c r="AH18" i="4"/>
  <c r="AP124" i="6" s="1"/>
  <c r="AT62" i="4"/>
  <c r="AY70" i="4"/>
  <c r="T53" i="6" a="1"/>
  <c r="Q71" i="6"/>
  <c r="BS22" i="6"/>
  <c r="P47" i="6"/>
  <c r="R64" i="6"/>
  <c r="P16" i="6"/>
  <c r="AY62" i="4"/>
  <c r="E7" i="6"/>
  <c r="BS55" i="6"/>
  <c r="BS58" i="6"/>
  <c r="E21" i="6"/>
  <c r="BS80" i="6"/>
  <c r="BS32" i="6"/>
  <c r="AH34" i="4"/>
  <c r="AP140" i="6" s="1"/>
  <c r="AS50" i="4"/>
  <c r="AQ156" i="6" s="1"/>
  <c r="AY69" i="4"/>
  <c r="BJ70" i="4"/>
  <c r="BS5" i="6"/>
  <c r="Q69" i="6"/>
  <c r="BS20" i="6"/>
  <c r="BS71" i="6"/>
  <c r="BS23" i="6"/>
  <c r="Q82" i="6"/>
  <c r="T82" i="6" s="1" a="1"/>
  <c r="BS33" i="6"/>
  <c r="BS84" i="6"/>
  <c r="BP65" i="4"/>
  <c r="AI65" i="4"/>
  <c r="BJ65" i="4"/>
  <c r="P10" i="6"/>
  <c r="AQ116" i="6"/>
  <c r="AW116" i="6" s="1"/>
  <c r="AW117" i="6" s="1"/>
  <c r="AW118" i="6" s="1"/>
  <c r="AW119" i="6" s="1"/>
  <c r="AW120" i="6" s="1"/>
  <c r="AW121" i="6" s="1"/>
  <c r="AW122" i="6" s="1"/>
  <c r="AW123" i="6" s="1"/>
  <c r="AW124" i="6" s="1"/>
  <c r="AW125" i="6" s="1"/>
  <c r="AW126" i="6" s="1"/>
  <c r="AW127" i="6" s="1"/>
  <c r="AW128" i="6" s="1"/>
  <c r="AW129" i="6" s="1"/>
  <c r="AW130" i="6" s="1"/>
  <c r="AW131" i="6" s="1"/>
  <c r="AW132" i="6" s="1"/>
  <c r="AW133" i="6" s="1"/>
  <c r="AW134" i="6" s="1"/>
  <c r="AW135" i="6" s="1"/>
  <c r="AW136" i="6" s="1"/>
  <c r="AW137" i="6" s="1"/>
  <c r="AW138" i="6" s="1"/>
  <c r="AW139" i="6" s="1"/>
  <c r="AW140" i="6" s="1"/>
  <c r="AW141" i="6" s="1"/>
  <c r="AW142" i="6" s="1"/>
  <c r="AW143" i="6" s="1"/>
  <c r="AW144" i="6" s="1"/>
  <c r="AW145" i="6" s="1"/>
  <c r="AW146" i="6" s="1"/>
  <c r="AW147" i="6" s="1"/>
  <c r="AW148" i="6" s="1"/>
  <c r="AW149" i="6" s="1"/>
  <c r="AW150" i="6" s="1"/>
  <c r="AW151" i="6" s="1"/>
  <c r="AW152" i="6" s="1"/>
  <c r="AW153" i="6" s="1"/>
  <c r="AW154" i="6" s="1"/>
  <c r="AW155" i="6" s="1"/>
  <c r="AW156" i="6" s="1"/>
  <c r="AW157" i="6" s="1"/>
  <c r="AW158" i="6" s="1"/>
  <c r="AW159" i="6" s="1"/>
  <c r="AW160" i="6" s="1"/>
  <c r="AW161" i="6" s="1"/>
  <c r="AW162" i="6" s="1"/>
  <c r="AW163" i="6" s="1"/>
  <c r="AS26" i="4"/>
  <c r="AQ132" i="6" s="1"/>
  <c r="P31" i="6"/>
  <c r="R31" i="6"/>
  <c r="BT30" i="6" s="1"/>
  <c r="BT78" i="6" s="1"/>
  <c r="P35" i="6"/>
  <c r="R87" i="6"/>
  <c r="R39" i="6"/>
  <c r="BT38" i="6" s="1"/>
  <c r="BT86" i="6" s="1"/>
  <c r="P39" i="6"/>
  <c r="AT78" i="1"/>
  <c r="G31" i="6" s="1"/>
  <c r="O31" i="6" s="1"/>
  <c r="AT90" i="1"/>
  <c r="G43" i="6" s="1"/>
  <c r="O43" i="6" s="1"/>
  <c r="I12" i="3"/>
  <c r="BD10" i="4"/>
  <c r="BD17" i="4"/>
  <c r="AR123" i="6" s="1"/>
  <c r="W19" i="4"/>
  <c r="AO125" i="6" s="1"/>
  <c r="BO25" i="4"/>
  <c r="AS131" i="6" s="1"/>
  <c r="BD26" i="4"/>
  <c r="AR132" i="6" s="1"/>
  <c r="AS34" i="4"/>
  <c r="AQ140" i="6" s="1"/>
  <c r="W35" i="4"/>
  <c r="AO141" i="6" s="1"/>
  <c r="BD41" i="4"/>
  <c r="AR147" i="6" s="1"/>
  <c r="AH42" i="4"/>
  <c r="AP148" i="6" s="1"/>
  <c r="W43" i="4"/>
  <c r="AO149" i="6" s="1"/>
  <c r="BO49" i="4"/>
  <c r="AS155" i="6" s="1"/>
  <c r="BD50" i="4"/>
  <c r="AR156" i="6" s="1"/>
  <c r="AH51" i="4"/>
  <c r="AP157" i="6" s="1"/>
  <c r="X62" i="4"/>
  <c r="AC70" i="4"/>
  <c r="BN3" i="6"/>
  <c r="BP4" i="6"/>
  <c r="BN4" i="6"/>
  <c r="BI4" i="6"/>
  <c r="BS10" i="6"/>
  <c r="AO116" i="6"/>
  <c r="AU116" i="6" s="1"/>
  <c r="AU117" i="6" s="1"/>
  <c r="AU118" i="6" s="1"/>
  <c r="Q79" i="6"/>
  <c r="BS30" i="6"/>
  <c r="I9" i="3"/>
  <c r="AT89" i="1"/>
  <c r="G42" i="6" s="1"/>
  <c r="O42" i="6" s="1"/>
  <c r="R78" i="6"/>
  <c r="R30" i="6"/>
  <c r="P30" i="6"/>
  <c r="P32" i="6"/>
  <c r="R82" i="6"/>
  <c r="P34" i="6"/>
  <c r="R34" i="6"/>
  <c r="BT33" i="6" s="1"/>
  <c r="BT81" i="6" s="1"/>
  <c r="AT55" i="1"/>
  <c r="G8" i="6" s="1"/>
  <c r="O8" i="6" s="1"/>
  <c r="AT67" i="1"/>
  <c r="G20" i="6" s="1"/>
  <c r="O20" i="6" s="1"/>
  <c r="AT79" i="1"/>
  <c r="G32" i="6" s="1"/>
  <c r="O32" i="6" s="1"/>
  <c r="AT91" i="1"/>
  <c r="G44" i="6" s="1"/>
  <c r="O44" i="6" s="1"/>
  <c r="E6" i="3"/>
  <c r="AS19" i="4"/>
  <c r="AQ125" i="6" s="1"/>
  <c r="BD34" i="4"/>
  <c r="AR140" i="6" s="1"/>
  <c r="AH35" i="4"/>
  <c r="AP141" i="6" s="1"/>
  <c r="AS43" i="4"/>
  <c r="AQ149" i="6" s="1"/>
  <c r="BO56" i="4"/>
  <c r="AS162" i="6" s="1"/>
  <c r="AS57" i="4"/>
  <c r="AQ163" i="6" s="1"/>
  <c r="BJ62" i="4"/>
  <c r="X65" i="4"/>
  <c r="BE65" i="4"/>
  <c r="BO3" i="6"/>
  <c r="BS51" i="6"/>
  <c r="BS4" i="6"/>
  <c r="BS79" i="6"/>
  <c r="R51" i="6"/>
  <c r="BT50" i="6" s="1"/>
  <c r="BT98" i="6" s="1"/>
  <c r="P51" i="6"/>
  <c r="AT98" i="1"/>
  <c r="G51" i="6" s="1"/>
  <c r="O51" i="6" s="1"/>
  <c r="R85" i="6"/>
  <c r="P37" i="6"/>
  <c r="AT53" i="1"/>
  <c r="G6" i="6" s="1"/>
  <c r="O6" i="6" s="1"/>
  <c r="R77" i="6"/>
  <c r="R29" i="6"/>
  <c r="BT28" i="6" s="1"/>
  <c r="BT76" i="6" s="1"/>
  <c r="P29" i="6"/>
  <c r="R81" i="6"/>
  <c r="P33" i="6"/>
  <c r="R33" i="6"/>
  <c r="BT32" i="6" s="1"/>
  <c r="BT80" i="6" s="1"/>
  <c r="AT56" i="1"/>
  <c r="G9" i="6" s="1"/>
  <c r="AT80" i="1"/>
  <c r="G33" i="6" s="1"/>
  <c r="O33" i="6" s="1"/>
  <c r="AT92" i="1"/>
  <c r="G45" i="6" s="1"/>
  <c r="O45" i="6" s="1"/>
  <c r="I6" i="3"/>
  <c r="BD19" i="4"/>
  <c r="AR125" i="6" s="1"/>
  <c r="W21" i="4"/>
  <c r="AO127" i="6" s="1"/>
  <c r="AS35" i="4"/>
  <c r="AQ141" i="6" s="1"/>
  <c r="W36" i="4"/>
  <c r="AO142" i="6" s="1"/>
  <c r="BD43" i="4"/>
  <c r="AR149" i="6" s="1"/>
  <c r="W45" i="4"/>
  <c r="AO151" i="6" s="1"/>
  <c r="BJ60" i="4"/>
  <c r="AC60" i="4"/>
  <c r="AC62" i="4"/>
  <c r="BJ69" i="4"/>
  <c r="AN73" i="4"/>
  <c r="BS68" i="6"/>
  <c r="BS86" i="6"/>
  <c r="T39" i="6" a="1"/>
  <c r="P45" i="6"/>
  <c r="AT61" i="4"/>
  <c r="R88" i="6"/>
  <c r="R40" i="6"/>
  <c r="BT39" i="6" s="1"/>
  <c r="BT87" i="6" s="1"/>
  <c r="P40" i="6"/>
  <c r="R74" i="6"/>
  <c r="R26" i="6"/>
  <c r="BT25" i="6" s="1"/>
  <c r="BT73" i="6" s="1"/>
  <c r="P26" i="6"/>
  <c r="W13" i="4"/>
  <c r="AO119" i="6" s="1"/>
  <c r="W14" i="4"/>
  <c r="AO120" i="6" s="1"/>
  <c r="AH21" i="4"/>
  <c r="AP127" i="6" s="1"/>
  <c r="W29" i="4"/>
  <c r="AO135" i="6" s="1"/>
  <c r="BD35" i="4"/>
  <c r="AR141" i="6" s="1"/>
  <c r="AH36" i="4"/>
  <c r="AP142" i="6" s="1"/>
  <c r="W37" i="4"/>
  <c r="AO143" i="6" s="1"/>
  <c r="W38" i="4"/>
  <c r="AO144" i="6" s="1"/>
  <c r="AH45" i="4"/>
  <c r="AP151" i="6" s="1"/>
  <c r="W53" i="4"/>
  <c r="AO159" i="6" s="1"/>
  <c r="BP62" i="4"/>
  <c r="AC65" i="4"/>
  <c r="AC68" i="4"/>
  <c r="AN68" i="4"/>
  <c r="AC69" i="4"/>
  <c r="BS52" i="6"/>
  <c r="BS56" i="6"/>
  <c r="P43" i="6"/>
  <c r="R43" i="6"/>
  <c r="R60" i="6"/>
  <c r="T60" i="6" s="1" a="1"/>
  <c r="P12" i="6"/>
  <c r="P46" i="6"/>
  <c r="AT63" i="1"/>
  <c r="G16" i="6" s="1"/>
  <c r="O16" i="6" s="1"/>
  <c r="BS54" i="6"/>
  <c r="R63" i="6"/>
  <c r="P15" i="6"/>
  <c r="R86" i="6"/>
  <c r="R38" i="6"/>
  <c r="BT37" i="6" s="1"/>
  <c r="BT85" i="6" s="1"/>
  <c r="P38" i="6"/>
  <c r="E5" i="3"/>
  <c r="R72" i="6"/>
  <c r="T72" i="6" s="1" a="1"/>
  <c r="P24" i="6"/>
  <c r="R67" i="6"/>
  <c r="R19" i="6"/>
  <c r="BT18" i="6" s="1"/>
  <c r="BT66" i="6" s="1"/>
  <c r="P19" i="6"/>
  <c r="P23" i="6"/>
  <c r="R75" i="6"/>
  <c r="T75" i="6" s="1" a="1"/>
  <c r="R27" i="6"/>
  <c r="BT26" i="6" s="1"/>
  <c r="BT74" i="6" s="1"/>
  <c r="AT58" i="1"/>
  <c r="G11" i="6" s="1"/>
  <c r="O11" i="6" s="1"/>
  <c r="AT70" i="1"/>
  <c r="G23" i="6" s="1"/>
  <c r="O23" i="6" s="1"/>
  <c r="AT82" i="1"/>
  <c r="G35" i="6" s="1"/>
  <c r="O35" i="6" s="1"/>
  <c r="AT94" i="1"/>
  <c r="G47" i="6" s="1"/>
  <c r="O47" i="6" s="1"/>
  <c r="AS13" i="4"/>
  <c r="AQ119" i="6" s="1"/>
  <c r="AH14" i="4"/>
  <c r="AP120" i="6" s="1"/>
  <c r="AS21" i="4"/>
  <c r="AQ127" i="6" s="1"/>
  <c r="W22" i="4"/>
  <c r="AO128" i="6" s="1"/>
  <c r="AH29" i="4"/>
  <c r="AP135" i="6" s="1"/>
  <c r="AS36" i="4"/>
  <c r="AQ142" i="6" s="1"/>
  <c r="AS37" i="4"/>
  <c r="AQ143" i="6" s="1"/>
  <c r="AH38" i="4"/>
  <c r="AP144" i="6" s="1"/>
  <c r="AS45" i="4"/>
  <c r="AQ151" i="6" s="1"/>
  <c r="W46" i="4"/>
  <c r="AO152" i="6" s="1"/>
  <c r="AH53" i="4"/>
  <c r="AP159" i="6" s="1"/>
  <c r="AN70" i="4"/>
  <c r="BS11" i="6"/>
  <c r="BS60" i="6"/>
  <c r="BS12" i="6"/>
  <c r="BS61" i="6"/>
  <c r="BS65" i="6"/>
  <c r="Q67" i="6"/>
  <c r="T67" i="6" s="1" a="1"/>
  <c r="BS18" i="6"/>
  <c r="BS69" i="6"/>
  <c r="T22" i="6" a="1"/>
  <c r="BS72" i="6"/>
  <c r="T25" i="6" a="1"/>
  <c r="BS74" i="6"/>
  <c r="R62" i="6"/>
  <c r="R14" i="6"/>
  <c r="BT13" i="6" s="1"/>
  <c r="BT61" i="6" s="1"/>
  <c r="P42" i="6"/>
  <c r="R59" i="6"/>
  <c r="T59" i="6" s="1" a="1"/>
  <c r="R11" i="6"/>
  <c r="BT10" i="6" s="1"/>
  <c r="BT58" i="6" s="1"/>
  <c r="P41" i="6"/>
  <c r="AT88" i="1"/>
  <c r="G41" i="6" s="1"/>
  <c r="O41" i="6" s="1"/>
  <c r="Q52" i="6"/>
  <c r="BS3" i="6"/>
  <c r="R84" i="6"/>
  <c r="T84" i="6" s="1" a="1"/>
  <c r="R36" i="6"/>
  <c r="BT35" i="6" s="1"/>
  <c r="BT83" i="6" s="1"/>
  <c r="P36" i="6"/>
  <c r="R76" i="6"/>
  <c r="R28" i="6"/>
  <c r="BT27" i="6" s="1"/>
  <c r="BT75" i="6" s="1"/>
  <c r="P28" i="6"/>
  <c r="AT57" i="1"/>
  <c r="G10" i="6" s="1"/>
  <c r="O10" i="6" s="1"/>
  <c r="AT93" i="1"/>
  <c r="G46" i="6" s="1"/>
  <c r="O46" i="6" s="1"/>
  <c r="R66" i="6"/>
  <c r="R18" i="6"/>
  <c r="BT17" i="6" s="1"/>
  <c r="BT65" i="6" s="1"/>
  <c r="P18" i="6"/>
  <c r="P20" i="6"/>
  <c r="R70" i="6"/>
  <c r="T70" i="6" s="1" a="1"/>
  <c r="R22" i="6"/>
  <c r="BT21" i="6" s="1"/>
  <c r="BT69" i="6" s="1"/>
  <c r="P22" i="6"/>
  <c r="AT59" i="1"/>
  <c r="G12" i="6" s="1"/>
  <c r="O12" i="6" s="1"/>
  <c r="AT71" i="1"/>
  <c r="G24" i="6" s="1"/>
  <c r="O24" i="6" s="1"/>
  <c r="AT83" i="1"/>
  <c r="G36" i="6" s="1"/>
  <c r="O36" i="6" s="1"/>
  <c r="BD13" i="4"/>
  <c r="AR119" i="6" s="1"/>
  <c r="AS14" i="4"/>
  <c r="AQ120" i="6" s="1"/>
  <c r="BD18" i="4"/>
  <c r="AR124" i="6" s="1"/>
  <c r="BD21" i="4"/>
  <c r="AR127" i="6" s="1"/>
  <c r="AH22" i="4"/>
  <c r="AP128" i="6" s="1"/>
  <c r="AS29" i="4"/>
  <c r="AQ135" i="6" s="1"/>
  <c r="W30" i="4"/>
  <c r="AO136" i="6" s="1"/>
  <c r="BO36" i="4"/>
  <c r="AS142" i="6" s="1"/>
  <c r="BD37" i="4"/>
  <c r="AR143" i="6" s="1"/>
  <c r="AS38" i="4"/>
  <c r="AQ144" i="6" s="1"/>
  <c r="BD42" i="4"/>
  <c r="AR148" i="6" s="1"/>
  <c r="BD45" i="4"/>
  <c r="AR151" i="6" s="1"/>
  <c r="AH46" i="4"/>
  <c r="AP152" i="6" s="1"/>
  <c r="AS53" i="4"/>
  <c r="AQ159" i="6" s="1"/>
  <c r="W54" i="4"/>
  <c r="AO160" i="6" s="1"/>
  <c r="BJ67" i="4"/>
  <c r="BJ68" i="4"/>
  <c r="BL3" i="6"/>
  <c r="BJ3" i="6"/>
  <c r="Q56" i="6"/>
  <c r="BS7" i="6"/>
  <c r="Q63" i="6"/>
  <c r="T63" i="6" s="1" a="1"/>
  <c r="BS14" i="6"/>
  <c r="BS16" i="6"/>
  <c r="BS75" i="6"/>
  <c r="T28" i="6" a="1"/>
  <c r="Q80" i="6"/>
  <c r="BS31" i="6"/>
  <c r="R61" i="6"/>
  <c r="T61" i="6" s="1" a="1"/>
  <c r="P13" i="6"/>
  <c r="R92" i="6"/>
  <c r="R44" i="6"/>
  <c r="P44" i="6"/>
  <c r="BE62" i="4"/>
  <c r="P49" i="6"/>
  <c r="AT60" i="1"/>
  <c r="G13" i="6" s="1"/>
  <c r="O13" i="6" s="1"/>
  <c r="AT84" i="1"/>
  <c r="G37" i="6" s="1"/>
  <c r="O37" i="6" s="1"/>
  <c r="AT96" i="1"/>
  <c r="G49" i="6" s="1"/>
  <c r="O49" i="6" s="1"/>
  <c r="BO13" i="4"/>
  <c r="AS119" i="6" s="1"/>
  <c r="AH19" i="4"/>
  <c r="AP125" i="6" s="1"/>
  <c r="BO37" i="4"/>
  <c r="AS143" i="6" s="1"/>
  <c r="AH43" i="4"/>
  <c r="AP149" i="6" s="1"/>
  <c r="AY73" i="4"/>
  <c r="BS66" i="6"/>
  <c r="T19" i="6" a="1"/>
  <c r="Q73" i="6"/>
  <c r="T73" i="6" s="1" a="1"/>
  <c r="BS24" i="6"/>
  <c r="BS13" i="6"/>
  <c r="Q87" i="6"/>
  <c r="BS38" i="6"/>
  <c r="Q76" i="6"/>
  <c r="BS27" i="6"/>
  <c r="Q85" i="6"/>
  <c r="BS36" i="6"/>
  <c r="BS87" i="6"/>
  <c r="T40" i="6" a="1"/>
  <c r="BS62" i="6"/>
  <c r="Q66" i="6"/>
  <c r="BS17" i="6"/>
  <c r="Q88" i="6"/>
  <c r="T88" i="6" s="1" a="1"/>
  <c r="BS39" i="6"/>
  <c r="T64" i="6" a="1"/>
  <c r="Q74" i="6"/>
  <c r="T74" i="6" s="1" a="1"/>
  <c r="BS25" i="6"/>
  <c r="BS82" i="6"/>
  <c r="AY72" i="4"/>
  <c r="Q83" i="6"/>
  <c r="BS34" i="6"/>
  <c r="BS59" i="6"/>
  <c r="T26" i="6" a="1"/>
  <c r="Q78" i="6"/>
  <c r="T78" i="6" s="1" a="1"/>
  <c r="BS29" i="6"/>
  <c r="Q89" i="6"/>
  <c r="BS40" i="6"/>
  <c r="BS70" i="6"/>
  <c r="BS76" i="6"/>
  <c r="T29" i="6" a="1"/>
  <c r="T62" i="6" a="1"/>
  <c r="Q77" i="6"/>
  <c r="T77" i="6" s="1" a="1"/>
  <c r="BS28" i="6"/>
  <c r="T81" i="6" a="1"/>
  <c r="BS78" i="6"/>
  <c r="BS81" i="6"/>
  <c r="BS88" i="6"/>
  <c r="BS37" i="6"/>
  <c r="BS93" i="6"/>
  <c r="BS97" i="6"/>
  <c r="T31" i="6" a="1"/>
  <c r="T34" i="6" a="1"/>
  <c r="BS41" i="6"/>
  <c r="BS42" i="6"/>
  <c r="BS45" i="6"/>
  <c r="AV88" i="6"/>
  <c r="AV91" i="6"/>
  <c r="BS46" i="6"/>
  <c r="AV84" i="6"/>
  <c r="BS90" i="6"/>
  <c r="BS91" i="6"/>
  <c r="Q96" i="6"/>
  <c r="BS47" i="6"/>
  <c r="Q98" i="6"/>
  <c r="BS49" i="6"/>
  <c r="BS94" i="6"/>
  <c r="BS26" i="6"/>
  <c r="AV85" i="6"/>
  <c r="AV98" i="6"/>
  <c r="T86" i="6" a="1"/>
  <c r="AV82" i="6"/>
  <c r="AV86" i="6"/>
  <c r="BS73" i="6"/>
  <c r="T92" i="6" a="1"/>
  <c r="AV87" i="6"/>
  <c r="AU105" i="6"/>
  <c r="AV105" i="6" s="1"/>
  <c r="AS74" i="6"/>
  <c r="AV74" i="6" s="1"/>
  <c r="AU75" i="6"/>
  <c r="AV75" i="6" s="1"/>
  <c r="AQ79" i="6"/>
  <c r="AS80" i="6"/>
  <c r="AV80" i="6" s="1"/>
  <c r="AU81" i="6"/>
  <c r="AV81" i="6" s="1"/>
  <c r="AQ100" i="6"/>
  <c r="AG112" i="6"/>
  <c r="AS98" i="6" s="1"/>
  <c r="BS48" i="6"/>
  <c r="AQ94" i="6"/>
  <c r="AE112" i="6"/>
  <c r="AQ98" i="6" s="1"/>
  <c r="AV108" i="6"/>
  <c r="AE103" i="6"/>
  <c r="AQ86" i="6" s="1"/>
  <c r="AU74" i="6"/>
  <c r="AS79" i="6"/>
  <c r="AV79" i="6" s="1"/>
  <c r="AU80" i="6"/>
  <c r="AU91" i="6"/>
  <c r="T51" i="6" a="1"/>
  <c r="AP77" i="6"/>
  <c r="AV77" i="6" s="1"/>
  <c r="AR78" i="6"/>
  <c r="AI112" i="6"/>
  <c r="AU98" i="6" s="1"/>
  <c r="AS94" i="6"/>
  <c r="AQ77" i="6"/>
  <c r="AS78" i="6"/>
  <c r="AV78" i="6" s="1"/>
  <c r="AU79" i="6"/>
  <c r="AP100" i="6"/>
  <c r="AV100" i="6" s="1"/>
  <c r="AF115" i="6"/>
  <c r="AR102" i="6" s="1"/>
  <c r="AR92" i="6"/>
  <c r="AV92" i="6" s="1"/>
  <c r="AQ105" i="6"/>
  <c r="AE119" i="6"/>
  <c r="AQ106" i="6" s="1"/>
  <c r="AS108" i="6"/>
  <c r="AI122" i="6"/>
  <c r="AU109" i="6" s="1"/>
  <c r="AF116" i="6"/>
  <c r="AR103" i="6" s="1"/>
  <c r="AF122" i="6"/>
  <c r="AR109" i="6" s="1"/>
  <c r="AQ92" i="6"/>
  <c r="AE110" i="6"/>
  <c r="AQ96" i="6" s="1"/>
  <c r="AS93" i="6"/>
  <c r="AI111" i="6"/>
  <c r="AU97" i="6" s="1"/>
  <c r="AQ101" i="6"/>
  <c r="AE116" i="6"/>
  <c r="AQ103" i="6" s="1"/>
  <c r="AS101" i="6"/>
  <c r="AQ76" i="6"/>
  <c r="AS77" i="6"/>
  <c r="AU78" i="6"/>
  <c r="AD115" i="6"/>
  <c r="AP102" i="6" s="1"/>
  <c r="AR100" i="6"/>
  <c r="AR101" i="6"/>
  <c r="AV101" i="6" s="1"/>
  <c r="AD116" i="6"/>
  <c r="AP103" i="6" s="1"/>
  <c r="AP93" i="6"/>
  <c r="AU101" i="6"/>
  <c r="AE109" i="6"/>
  <c r="AQ95" i="6" s="1"/>
  <c r="AQ91" i="6"/>
  <c r="AI110" i="6"/>
  <c r="AU96" i="6" s="1"/>
  <c r="AS92" i="6"/>
  <c r="AS100" i="6"/>
  <c r="AI115" i="6"/>
  <c r="AU102" i="6" s="1"/>
  <c r="AR93" i="6"/>
  <c r="AQ75" i="6"/>
  <c r="AS76" i="6"/>
  <c r="AV76" i="6" s="1"/>
  <c r="AU77" i="6"/>
  <c r="AQ81" i="6"/>
  <c r="AG110" i="6"/>
  <c r="AS96" i="6" s="1"/>
  <c r="AV96" i="6" s="1"/>
  <c r="AE111" i="6"/>
  <c r="AQ97" i="6" s="1"/>
  <c r="AP94" i="6"/>
  <c r="AV94" i="6" s="1"/>
  <c r="AS105" i="6"/>
  <c r="AG111" i="6"/>
  <c r="AS97" i="6" s="1"/>
  <c r="AV97" i="6" s="1"/>
  <c r="AD119" i="6"/>
  <c r="AP106" i="6" s="1"/>
  <c r="AV106" i="6" s="1"/>
  <c r="AD122" i="6"/>
  <c r="AP109" i="6" s="1"/>
  <c r="AV109" i="6" s="1"/>
  <c r="T52" i="6" l="1" a="1"/>
  <c r="R4" i="6"/>
  <c r="T4" i="6" s="1" a="1"/>
  <c r="U84" i="6"/>
  <c r="T84" i="6"/>
  <c r="U75" i="6"/>
  <c r="T75" i="6"/>
  <c r="T61" i="6"/>
  <c r="U61" i="6"/>
  <c r="U59" i="6"/>
  <c r="T59" i="6"/>
  <c r="AJ42" i="6"/>
  <c r="U60" i="6"/>
  <c r="T60" i="6"/>
  <c r="U70" i="6"/>
  <c r="T70" i="6"/>
  <c r="U72" i="6"/>
  <c r="T72" i="6"/>
  <c r="U34" i="6"/>
  <c r="T34" i="6"/>
  <c r="AC75" i="6"/>
  <c r="AO75" i="6" s="1"/>
  <c r="I16" i="3"/>
  <c r="R12" i="3"/>
  <c r="E60" i="4"/>
  <c r="D60" i="4"/>
  <c r="BT29" i="6"/>
  <c r="BT77" i="6" s="1"/>
  <c r="T30" i="6" a="1"/>
  <c r="U82" i="6"/>
  <c r="T82" i="6"/>
  <c r="R48" i="6"/>
  <c r="R96" i="6"/>
  <c r="P48" i="6"/>
  <c r="U31" i="6"/>
  <c r="T31" i="6"/>
  <c r="U78" i="6"/>
  <c r="T78" i="6"/>
  <c r="T76" i="6" a="1"/>
  <c r="R89" i="6"/>
  <c r="AC74" i="6"/>
  <c r="AO74" i="6" s="1"/>
  <c r="E59" i="4"/>
  <c r="E16" i="3"/>
  <c r="D59" i="4"/>
  <c r="R8" i="3"/>
  <c r="R12" i="6"/>
  <c r="R16" i="6"/>
  <c r="T5" i="6" a="1"/>
  <c r="U51" i="6"/>
  <c r="T51" i="6"/>
  <c r="T87" i="6" a="1"/>
  <c r="T33" i="6" a="1"/>
  <c r="BD63" i="4"/>
  <c r="AS63" i="4"/>
  <c r="BO63" i="4"/>
  <c r="AH63" i="4"/>
  <c r="W63" i="4"/>
  <c r="AV103" i="6"/>
  <c r="U77" i="6"/>
  <c r="T77" i="6"/>
  <c r="T66" i="6" a="1"/>
  <c r="R49" i="6"/>
  <c r="R68" i="6"/>
  <c r="T68" i="6" s="1" a="1"/>
  <c r="AJ32" i="6"/>
  <c r="R23" i="6"/>
  <c r="R91" i="6"/>
  <c r="T91" i="6" s="1" a="1"/>
  <c r="R93" i="6"/>
  <c r="T93" i="6" s="1" a="1"/>
  <c r="R99" i="6"/>
  <c r="T99" i="6" s="1" a="1"/>
  <c r="BE61" i="4"/>
  <c r="AR166" i="6" s="1"/>
  <c r="R35" i="6"/>
  <c r="R10" i="6"/>
  <c r="R47" i="6"/>
  <c r="AC86" i="6"/>
  <c r="AO93" i="6" s="1"/>
  <c r="E69" i="4"/>
  <c r="AD18" i="3"/>
  <c r="E22" i="3"/>
  <c r="D69" i="4"/>
  <c r="AQ166" i="6"/>
  <c r="U26" i="6"/>
  <c r="T26" i="6"/>
  <c r="T28" i="6"/>
  <c r="U28" i="6"/>
  <c r="T96" i="6" a="1"/>
  <c r="T83" i="6" a="1"/>
  <c r="R97" i="6"/>
  <c r="T97" i="6" s="1" a="1"/>
  <c r="T52" i="6"/>
  <c r="U52" i="6"/>
  <c r="R42" i="6"/>
  <c r="T67" i="6"/>
  <c r="U67" i="6"/>
  <c r="AJ31" i="6"/>
  <c r="AJ48" i="6"/>
  <c r="U39" i="6"/>
  <c r="T39" i="6"/>
  <c r="R83" i="6"/>
  <c r="R58" i="6"/>
  <c r="T58" i="6" s="1" a="1"/>
  <c r="T69" i="6" a="1"/>
  <c r="R69" i="6"/>
  <c r="R21" i="6"/>
  <c r="P21" i="6"/>
  <c r="R95" i="6"/>
  <c r="T95" i="6" s="1" a="1"/>
  <c r="R6" i="6"/>
  <c r="AS166" i="6"/>
  <c r="U22" i="6"/>
  <c r="T22" i="6"/>
  <c r="AO166" i="6"/>
  <c r="U62" i="6"/>
  <c r="T62" i="6"/>
  <c r="T38" i="6" a="1"/>
  <c r="U29" i="6"/>
  <c r="T29" i="6"/>
  <c r="R90" i="6"/>
  <c r="T90" i="6" s="1" a="1"/>
  <c r="T18" i="6" a="1"/>
  <c r="AK42" i="6"/>
  <c r="R71" i="6"/>
  <c r="T11" i="6" a="1"/>
  <c r="R54" i="6"/>
  <c r="T54" i="6" s="1" a="1"/>
  <c r="T15" i="6" a="1"/>
  <c r="BT14" i="6"/>
  <c r="BT62" i="6" s="1"/>
  <c r="R20" i="6"/>
  <c r="AO167" i="6"/>
  <c r="AP166" i="6"/>
  <c r="AI61" i="4"/>
  <c r="T86" i="6"/>
  <c r="U86" i="6"/>
  <c r="U63" i="6"/>
  <c r="T63" i="6"/>
  <c r="AK13" i="6"/>
  <c r="AJ43" i="6"/>
  <c r="AC112" i="6"/>
  <c r="AO98" i="6" s="1"/>
  <c r="AD11" i="3"/>
  <c r="H70" i="4"/>
  <c r="AR167" i="6"/>
  <c r="AQ170" i="6"/>
  <c r="AT65" i="4"/>
  <c r="T64" i="6"/>
  <c r="U64" i="6"/>
  <c r="O9" i="6"/>
  <c r="AJ5" i="6" s="1"/>
  <c r="R9" i="6"/>
  <c r="AC87" i="6"/>
  <c r="AO94" i="6" s="1"/>
  <c r="D70" i="4"/>
  <c r="E70" i="4"/>
  <c r="AD10" i="3"/>
  <c r="I22" i="3"/>
  <c r="AV93" i="6"/>
  <c r="U40" i="6"/>
  <c r="T40" i="6"/>
  <c r="BT43" i="6"/>
  <c r="BT91" i="6" s="1"/>
  <c r="T44" i="6" a="1"/>
  <c r="T14" i="6" a="1"/>
  <c r="AJ41" i="6"/>
  <c r="AR116" i="6"/>
  <c r="AX116" i="6" s="1"/>
  <c r="AX117" i="6" s="1"/>
  <c r="AX118" i="6" s="1"/>
  <c r="AX119" i="6" s="1"/>
  <c r="AX120" i="6" s="1"/>
  <c r="AX121" i="6" s="1"/>
  <c r="AX122" i="6" s="1"/>
  <c r="AX123" i="6" s="1"/>
  <c r="AX124" i="6" s="1"/>
  <c r="AX125" i="6" s="1"/>
  <c r="AX126" i="6" s="1"/>
  <c r="AX127" i="6" s="1"/>
  <c r="AX128" i="6" s="1"/>
  <c r="AX129" i="6" s="1"/>
  <c r="AX130" i="6" s="1"/>
  <c r="AX131" i="6" s="1"/>
  <c r="AX132" i="6" s="1"/>
  <c r="AX133" i="6" s="1"/>
  <c r="AX134" i="6" s="1"/>
  <c r="AX135" i="6" s="1"/>
  <c r="AX136" i="6" s="1"/>
  <c r="AX137" i="6" s="1"/>
  <c r="AX138" i="6" s="1"/>
  <c r="AX139" i="6" s="1"/>
  <c r="AX140" i="6" s="1"/>
  <c r="AX141" i="6" s="1"/>
  <c r="AX142" i="6" s="1"/>
  <c r="AX143" i="6" s="1"/>
  <c r="AX144" i="6" s="1"/>
  <c r="AX145" i="6" s="1"/>
  <c r="AX146" i="6" s="1"/>
  <c r="AX147" i="6" s="1"/>
  <c r="AX148" i="6" s="1"/>
  <c r="AX149" i="6" s="1"/>
  <c r="AX150" i="6" s="1"/>
  <c r="AX151" i="6" s="1"/>
  <c r="AX152" i="6" s="1"/>
  <c r="AX153" i="6" s="1"/>
  <c r="AX154" i="6" s="1"/>
  <c r="AX155" i="6" s="1"/>
  <c r="AX156" i="6" s="1"/>
  <c r="AX157" i="6" s="1"/>
  <c r="AX158" i="6" s="1"/>
  <c r="AX159" i="6" s="1"/>
  <c r="AX160" i="6" s="1"/>
  <c r="AX161" i="6" s="1"/>
  <c r="AX162" i="6" s="1"/>
  <c r="AX163" i="6" s="1"/>
  <c r="R79" i="6"/>
  <c r="T79" i="6" s="1" a="1"/>
  <c r="AS167" i="6"/>
  <c r="AC109" i="6"/>
  <c r="AO95" i="6" s="1"/>
  <c r="H67" i="4"/>
  <c r="T19" i="3"/>
  <c r="AO170" i="6"/>
  <c r="T25" i="6"/>
  <c r="U25" i="6"/>
  <c r="R45" i="6"/>
  <c r="AC103" i="6"/>
  <c r="AO86" i="6" s="1"/>
  <c r="H63" i="4"/>
  <c r="R17" i="3"/>
  <c r="E15" i="3"/>
  <c r="AV102" i="6"/>
  <c r="U73" i="6"/>
  <c r="T73" i="6"/>
  <c r="AV118" i="6"/>
  <c r="AV119" i="6" s="1"/>
  <c r="AV120" i="6" s="1"/>
  <c r="AV121" i="6" s="1"/>
  <c r="AV122" i="6" s="1"/>
  <c r="AV123" i="6" s="1"/>
  <c r="AV124" i="6" s="1"/>
  <c r="AV125" i="6" s="1"/>
  <c r="AV126" i="6" s="1"/>
  <c r="AV127" i="6" s="1"/>
  <c r="AV128" i="6" s="1"/>
  <c r="AV129" i="6" s="1"/>
  <c r="AV130" i="6" s="1"/>
  <c r="AV131" i="6" s="1"/>
  <c r="AV132" i="6" s="1"/>
  <c r="AV133" i="6" s="1"/>
  <c r="AV134" i="6" s="1"/>
  <c r="AV135" i="6" s="1"/>
  <c r="AV136" i="6" s="1"/>
  <c r="AV137" i="6" s="1"/>
  <c r="AV138" i="6" s="1"/>
  <c r="AV139" i="6" s="1"/>
  <c r="AV140" i="6" s="1"/>
  <c r="AV141" i="6" s="1"/>
  <c r="AV142" i="6" s="1"/>
  <c r="AV143" i="6" s="1"/>
  <c r="AV144" i="6" s="1"/>
  <c r="AV145" i="6" s="1"/>
  <c r="AV146" i="6" s="1"/>
  <c r="AV147" i="6" s="1"/>
  <c r="AV148" i="6" s="1"/>
  <c r="AV149" i="6" s="1"/>
  <c r="AV150" i="6" s="1"/>
  <c r="AV151" i="6" s="1"/>
  <c r="AV152" i="6" s="1"/>
  <c r="AV153" i="6" s="1"/>
  <c r="AV154" i="6" s="1"/>
  <c r="AV155" i="6" s="1"/>
  <c r="AV156" i="6" s="1"/>
  <c r="AV157" i="6" s="1"/>
  <c r="AV158" i="6" s="1"/>
  <c r="AV159" i="6" s="1"/>
  <c r="AV160" i="6" s="1"/>
  <c r="AV161" i="6" s="1"/>
  <c r="AV162" i="6" s="1"/>
  <c r="AV163" i="6" s="1"/>
  <c r="AJ20" i="6"/>
  <c r="AJ38" i="6"/>
  <c r="AJ25" i="6"/>
  <c r="R32" i="6"/>
  <c r="AU119" i="6"/>
  <c r="AU120" i="6" s="1"/>
  <c r="AU121" i="6" s="1"/>
  <c r="AU122" i="6" s="1"/>
  <c r="AU123" i="6" s="1"/>
  <c r="AU124" i="6" s="1"/>
  <c r="AU125" i="6" s="1"/>
  <c r="AU126" i="6" s="1"/>
  <c r="AU127" i="6" s="1"/>
  <c r="AU128" i="6" s="1"/>
  <c r="AU129" i="6" s="1"/>
  <c r="AU130" i="6" s="1"/>
  <c r="AU131" i="6" s="1"/>
  <c r="AU132" i="6" s="1"/>
  <c r="AU133" i="6" s="1"/>
  <c r="AU134" i="6" s="1"/>
  <c r="AU135" i="6" s="1"/>
  <c r="AU136" i="6" s="1"/>
  <c r="AU137" i="6" s="1"/>
  <c r="AU138" i="6" s="1"/>
  <c r="AU139" i="6" s="1"/>
  <c r="AU140" i="6" s="1"/>
  <c r="AU141" i="6" s="1"/>
  <c r="AU142" i="6" s="1"/>
  <c r="AU143" i="6" s="1"/>
  <c r="AU144" i="6" s="1"/>
  <c r="AU145" i="6" s="1"/>
  <c r="AU146" i="6" s="1"/>
  <c r="AU147" i="6" s="1"/>
  <c r="AU148" i="6" s="1"/>
  <c r="AU149" i="6" s="1"/>
  <c r="AU150" i="6" s="1"/>
  <c r="AU151" i="6" s="1"/>
  <c r="AU152" i="6" s="1"/>
  <c r="AU153" i="6" s="1"/>
  <c r="AU154" i="6" s="1"/>
  <c r="AU155" i="6" s="1"/>
  <c r="AU156" i="6" s="1"/>
  <c r="AU157" i="6" s="1"/>
  <c r="AU158" i="6" s="1"/>
  <c r="AU159" i="6" s="1"/>
  <c r="AU160" i="6" s="1"/>
  <c r="AU161" i="6" s="1"/>
  <c r="AU162" i="6" s="1"/>
  <c r="AU163" i="6" s="1"/>
  <c r="AC106" i="6"/>
  <c r="AO89" i="6" s="1"/>
  <c r="AF21" i="3"/>
  <c r="H66" i="4"/>
  <c r="R57" i="6"/>
  <c r="T57" i="6" s="1" a="1"/>
  <c r="T71" i="6" a="1"/>
  <c r="R50" i="6"/>
  <c r="R8" i="6"/>
  <c r="AP167" i="6"/>
  <c r="BO64" i="4"/>
  <c r="AH64" i="4"/>
  <c r="W64" i="4"/>
  <c r="BD64" i="4"/>
  <c r="AS64" i="4"/>
  <c r="BO66" i="4"/>
  <c r="AH66" i="4"/>
  <c r="AS66" i="4"/>
  <c r="BD66" i="4"/>
  <c r="W66" i="4"/>
  <c r="AR170" i="6"/>
  <c r="U88" i="6"/>
  <c r="T88" i="6"/>
  <c r="R65" i="6"/>
  <c r="T65" i="6" s="1" a="1"/>
  <c r="P17" i="6"/>
  <c r="R17" i="6"/>
  <c r="AJ23" i="6"/>
  <c r="BT42" i="6"/>
  <c r="BT90" i="6" s="1"/>
  <c r="T43" i="6" a="1"/>
  <c r="T92" i="6"/>
  <c r="U92" i="6"/>
  <c r="T36" i="6" a="1"/>
  <c r="T56" i="6" a="1"/>
  <c r="T27" i="6" a="1"/>
  <c r="AK7" i="6"/>
  <c r="R46" i="6"/>
  <c r="R80" i="6"/>
  <c r="T80" i="6" s="1" a="1"/>
  <c r="R55" i="6"/>
  <c r="T55" i="6" s="1" a="1"/>
  <c r="R7" i="6"/>
  <c r="P7" i="6"/>
  <c r="AK11" i="6" s="1"/>
  <c r="U53" i="6"/>
  <c r="T53" i="6"/>
  <c r="AY117" i="6"/>
  <c r="AY118" i="6" s="1"/>
  <c r="AY119" i="6" s="1"/>
  <c r="AY120" i="6" s="1"/>
  <c r="AY121" i="6" s="1"/>
  <c r="AY122" i="6" s="1"/>
  <c r="AY123" i="6" s="1"/>
  <c r="AY124" i="6" s="1"/>
  <c r="AY125" i="6" s="1"/>
  <c r="AY126" i="6" s="1"/>
  <c r="AY127" i="6" s="1"/>
  <c r="AY128" i="6" s="1"/>
  <c r="AY129" i="6" s="1"/>
  <c r="AY130" i="6" s="1"/>
  <c r="AY131" i="6" s="1"/>
  <c r="AY132" i="6" s="1"/>
  <c r="AY133" i="6" s="1"/>
  <c r="AY134" i="6" s="1"/>
  <c r="AY135" i="6" s="1"/>
  <c r="AY136" i="6" s="1"/>
  <c r="AY137" i="6" s="1"/>
  <c r="AY138" i="6" s="1"/>
  <c r="AY139" i="6" s="1"/>
  <c r="AY140" i="6" s="1"/>
  <c r="AY141" i="6" s="1"/>
  <c r="AY142" i="6" s="1"/>
  <c r="AY143" i="6" s="1"/>
  <c r="AY144" i="6" s="1"/>
  <c r="AY145" i="6" s="1"/>
  <c r="AY146" i="6" s="1"/>
  <c r="AY147" i="6" s="1"/>
  <c r="AY148" i="6" s="1"/>
  <c r="AY149" i="6" s="1"/>
  <c r="AY150" i="6" s="1"/>
  <c r="AY151" i="6" s="1"/>
  <c r="AY152" i="6" s="1"/>
  <c r="AY153" i="6" s="1"/>
  <c r="AY154" i="6" s="1"/>
  <c r="AY155" i="6" s="1"/>
  <c r="AY156" i="6" s="1"/>
  <c r="AY157" i="6" s="1"/>
  <c r="AY158" i="6" s="1"/>
  <c r="AY159" i="6" s="1"/>
  <c r="AY160" i="6" s="1"/>
  <c r="AY161" i="6" s="1"/>
  <c r="AY162" i="6" s="1"/>
  <c r="AY163" i="6" s="1"/>
  <c r="R98" i="6"/>
  <c r="T98" i="6" s="1" a="1"/>
  <c r="R56" i="6"/>
  <c r="AQ167" i="6"/>
  <c r="AC111" i="6"/>
  <c r="AO97" i="6" s="1"/>
  <c r="AD19" i="3"/>
  <c r="H69" i="4"/>
  <c r="AS170" i="6"/>
  <c r="U81" i="6"/>
  <c r="T81" i="6"/>
  <c r="AJ35" i="6"/>
  <c r="T89" i="6" a="1"/>
  <c r="T74" i="6"/>
  <c r="U74" i="6"/>
  <c r="T85" i="6" a="1"/>
  <c r="T19" i="6"/>
  <c r="U19" i="6"/>
  <c r="R13" i="6"/>
  <c r="R41" i="6"/>
  <c r="AJ17" i="6"/>
  <c r="AJ26" i="6"/>
  <c r="AK30" i="6"/>
  <c r="AK44" i="6"/>
  <c r="R24" i="6"/>
  <c r="R94" i="6"/>
  <c r="T94" i="6" s="1" a="1"/>
  <c r="AC100" i="6"/>
  <c r="AO83" i="6" s="1"/>
  <c r="H60" i="4"/>
  <c r="R13" i="3"/>
  <c r="R37" i="6"/>
  <c r="AJ4" i="6"/>
  <c r="AP170" i="6"/>
  <c r="BT3" i="6" l="1"/>
  <c r="BT51" i="6" s="1"/>
  <c r="T98" i="6"/>
  <c r="U98" i="6"/>
  <c r="U79" i="6"/>
  <c r="T79" i="6"/>
  <c r="T80" i="6"/>
  <c r="U80" i="6"/>
  <c r="U55" i="6"/>
  <c r="T55" i="6"/>
  <c r="U94" i="6"/>
  <c r="T94" i="6"/>
  <c r="AP169" i="6"/>
  <c r="AI64" i="4"/>
  <c r="BT44" i="6"/>
  <c r="BT92" i="6" s="1"/>
  <c r="T45" i="6" a="1"/>
  <c r="AJ24" i="6"/>
  <c r="BT7" i="6"/>
  <c r="BT55" i="6" s="1"/>
  <c r="T8" i="6" a="1"/>
  <c r="AK48" i="6"/>
  <c r="AL48" i="6" s="1"/>
  <c r="AC116" i="6"/>
  <c r="AO103" i="6" s="1"/>
  <c r="AB15" i="3"/>
  <c r="H72" i="4"/>
  <c r="T90" i="6"/>
  <c r="U90" i="6"/>
  <c r="BT5" i="6"/>
  <c r="BT53" i="6" s="1"/>
  <c r="T6" i="6" a="1"/>
  <c r="AK35" i="6"/>
  <c r="AL35" i="6" s="1"/>
  <c r="BT46" i="6"/>
  <c r="BT94" i="6" s="1"/>
  <c r="T47" i="6" a="1"/>
  <c r="AK14" i="6"/>
  <c r="AQ168" i="6"/>
  <c r="AT63" i="4"/>
  <c r="BT19" i="6"/>
  <c r="BT67" i="6" s="1"/>
  <c r="T20" i="6" a="1"/>
  <c r="U68" i="6"/>
  <c r="T68" i="6"/>
  <c r="U71" i="6"/>
  <c r="T71" i="6"/>
  <c r="AK31" i="6"/>
  <c r="AL31" i="6" s="1"/>
  <c r="BD70" i="4"/>
  <c r="AS70" i="4"/>
  <c r="AH70" i="4"/>
  <c r="BO70" i="4"/>
  <c r="W70" i="4"/>
  <c r="AJ47" i="6"/>
  <c r="U54" i="6"/>
  <c r="T54" i="6"/>
  <c r="AK41" i="6"/>
  <c r="AL41" i="6" s="1"/>
  <c r="BT34" i="6"/>
  <c r="BT82" i="6" s="1"/>
  <c r="T35" i="6" a="1"/>
  <c r="BT48" i="6"/>
  <c r="BT96" i="6" s="1"/>
  <c r="T49" i="6" a="1"/>
  <c r="U33" i="6"/>
  <c r="T33" i="6"/>
  <c r="AC85" i="6"/>
  <c r="AO92" i="6" s="1"/>
  <c r="T10" i="3"/>
  <c r="I21" i="3"/>
  <c r="E68" i="4"/>
  <c r="D68" i="4"/>
  <c r="BT23" i="6"/>
  <c r="BT71" i="6" s="1"/>
  <c r="T24" i="6" a="1"/>
  <c r="U36" i="6"/>
  <c r="T36" i="6"/>
  <c r="BT49" i="6"/>
  <c r="BT97" i="6" s="1"/>
  <c r="T50" i="6" a="1"/>
  <c r="AL42" i="6"/>
  <c r="BE66" i="4"/>
  <c r="AR171" i="6" s="1"/>
  <c r="AQ171" i="6"/>
  <c r="AT66" i="4"/>
  <c r="AK32" i="6"/>
  <c r="AL32" i="6" s="1"/>
  <c r="AK12" i="6"/>
  <c r="U11" i="6"/>
  <c r="T11" i="6"/>
  <c r="BT20" i="6"/>
  <c r="BT68" i="6" s="1"/>
  <c r="T21" i="6" a="1"/>
  <c r="AJ30" i="6"/>
  <c r="AL30" i="6" s="1"/>
  <c r="U66" i="6"/>
  <c r="T66" i="6"/>
  <c r="U87" i="6"/>
  <c r="T87" i="6"/>
  <c r="BD59" i="4"/>
  <c r="W59" i="4"/>
  <c r="BO59" i="4"/>
  <c r="AS59" i="4"/>
  <c r="AH59" i="4"/>
  <c r="AK5" i="6"/>
  <c r="AL5" i="6" s="1"/>
  <c r="AC110" i="6"/>
  <c r="AO96" i="6" s="1"/>
  <c r="T11" i="3"/>
  <c r="H68" i="4"/>
  <c r="U95" i="6"/>
  <c r="T95" i="6"/>
  <c r="BO60" i="4"/>
  <c r="W60" i="4"/>
  <c r="BD60" i="4"/>
  <c r="AS60" i="4"/>
  <c r="AH60" i="4"/>
  <c r="BT6" i="6"/>
  <c r="BT54" i="6" s="1"/>
  <c r="T7" i="6" a="1"/>
  <c r="BT40" i="6"/>
  <c r="BT88" i="6" s="1"/>
  <c r="T41" i="6" a="1"/>
  <c r="U43" i="6"/>
  <c r="T43" i="6"/>
  <c r="AI66" i="4"/>
  <c r="AP171" i="6" s="1"/>
  <c r="AC84" i="6"/>
  <c r="AO91" i="6" s="1"/>
  <c r="E21" i="3"/>
  <c r="E67" i="4"/>
  <c r="D67" i="4"/>
  <c r="T18" i="3"/>
  <c r="AJ13" i="6"/>
  <c r="AL13" i="6" s="1"/>
  <c r="AK4" i="6"/>
  <c r="AL4" i="6" s="1"/>
  <c r="U38" i="6"/>
  <c r="T38" i="6"/>
  <c r="T99" i="6"/>
  <c r="U99" i="6"/>
  <c r="AJ19" i="6"/>
  <c r="U65" i="6"/>
  <c r="T65" i="6"/>
  <c r="T96" i="6"/>
  <c r="U96" i="6"/>
  <c r="AO171" i="6"/>
  <c r="X66" i="4"/>
  <c r="U57" i="6"/>
  <c r="T57" i="6"/>
  <c r="BT12" i="6"/>
  <c r="BT60" i="6" s="1"/>
  <c r="T13" i="6" a="1"/>
  <c r="BT36" i="6"/>
  <c r="BT84" i="6" s="1"/>
  <c r="T37" i="6" a="1"/>
  <c r="BT45" i="6"/>
  <c r="BT93" i="6" s="1"/>
  <c r="T46" i="6" a="1"/>
  <c r="AS171" i="6"/>
  <c r="BP66" i="4"/>
  <c r="U14" i="6"/>
  <c r="T14" i="6"/>
  <c r="BT8" i="6"/>
  <c r="BT56" i="6" s="1"/>
  <c r="T9" i="6" a="1"/>
  <c r="U69" i="6"/>
  <c r="T69" i="6"/>
  <c r="U93" i="6"/>
  <c r="T93" i="6"/>
  <c r="AK49" i="6"/>
  <c r="U15" i="6"/>
  <c r="T15" i="6"/>
  <c r="AK43" i="6"/>
  <c r="AL43" i="6" s="1"/>
  <c r="AQ169" i="6"/>
  <c r="AT64" i="4"/>
  <c r="U58" i="6"/>
  <c r="T58" i="6"/>
  <c r="BT41" i="6"/>
  <c r="BT89" i="6" s="1"/>
  <c r="T42" i="6" a="1"/>
  <c r="U4" i="6"/>
  <c r="T4" i="6"/>
  <c r="U91" i="6"/>
  <c r="T91" i="6"/>
  <c r="U5" i="6"/>
  <c r="T5" i="6"/>
  <c r="BT47" i="6"/>
  <c r="BT95" i="6" s="1"/>
  <c r="T48" i="6" a="1"/>
  <c r="U18" i="6"/>
  <c r="T18" i="6"/>
  <c r="AK25" i="6"/>
  <c r="AL25" i="6" s="1"/>
  <c r="AK37" i="6"/>
  <c r="AK20" i="6"/>
  <c r="AL20" i="6" s="1"/>
  <c r="AK18" i="6"/>
  <c r="BT9" i="6"/>
  <c r="BT57" i="6" s="1"/>
  <c r="T10" i="6" a="1"/>
  <c r="AJ6" i="6"/>
  <c r="AJ14" i="6"/>
  <c r="AJ44" i="6"/>
  <c r="AL44" i="6" s="1"/>
  <c r="AJ49" i="6"/>
  <c r="AJ36" i="6"/>
  <c r="AK50" i="6"/>
  <c r="AJ37" i="6"/>
  <c r="U44" i="6"/>
  <c r="T44" i="6"/>
  <c r="AJ29" i="6"/>
  <c r="AK24" i="6"/>
  <c r="AK29" i="6"/>
  <c r="BT22" i="6"/>
  <c r="BT70" i="6" s="1"/>
  <c r="T23" i="6" a="1"/>
  <c r="AK19" i="6"/>
  <c r="AK38" i="6"/>
  <c r="AL38" i="6" s="1"/>
  <c r="U56" i="6"/>
  <c r="T56" i="6"/>
  <c r="AS168" i="6"/>
  <c r="BP63" i="4"/>
  <c r="BT11" i="6"/>
  <c r="BT59" i="6" s="1"/>
  <c r="T12" i="6" a="1"/>
  <c r="BE63" i="4"/>
  <c r="AR168" i="6" s="1"/>
  <c r="U85" i="6"/>
  <c r="T85" i="6"/>
  <c r="BT16" i="6"/>
  <c r="BT64" i="6" s="1"/>
  <c r="T17" i="6" a="1"/>
  <c r="BE64" i="4"/>
  <c r="AR169" i="6" s="1"/>
  <c r="AJ18" i="6"/>
  <c r="X64" i="4"/>
  <c r="AO169" i="6" s="1"/>
  <c r="BT31" i="6"/>
  <c r="BT79" i="6" s="1"/>
  <c r="T32" i="6" a="1"/>
  <c r="AJ11" i="6"/>
  <c r="AL11" i="6" s="1"/>
  <c r="AK23" i="6"/>
  <c r="AL23" i="6" s="1"/>
  <c r="AK36" i="6"/>
  <c r="AC91" i="6"/>
  <c r="AO101" i="6" s="1"/>
  <c r="AB14" i="3"/>
  <c r="E25" i="3"/>
  <c r="E72" i="4"/>
  <c r="I28" i="3"/>
  <c r="D72" i="4"/>
  <c r="AJ50" i="6"/>
  <c r="AK6" i="6"/>
  <c r="AK17" i="6"/>
  <c r="AL17" i="6" s="1"/>
  <c r="U97" i="6"/>
  <c r="T97" i="6"/>
  <c r="AK47" i="6"/>
  <c r="AO168" i="6"/>
  <c r="X63" i="4"/>
  <c r="BT15" i="6"/>
  <c r="BT63" i="6" s="1"/>
  <c r="T16" i="6" a="1"/>
  <c r="U89" i="6"/>
  <c r="T89" i="6"/>
  <c r="U27" i="6"/>
  <c r="T27" i="6"/>
  <c r="BP64" i="4"/>
  <c r="AS169" i="6" s="1"/>
  <c r="AJ7" i="6"/>
  <c r="AL7" i="6" s="1"/>
  <c r="AJ12" i="6"/>
  <c r="U83" i="6"/>
  <c r="T83" i="6"/>
  <c r="W69" i="4"/>
  <c r="AH69" i="4"/>
  <c r="BO69" i="4"/>
  <c r="AS69" i="4"/>
  <c r="BD69" i="4"/>
  <c r="AK26" i="6"/>
  <c r="AL26" i="6" s="1"/>
  <c r="AI63" i="4"/>
  <c r="AP168" i="6" s="1"/>
  <c r="U76" i="6"/>
  <c r="T76" i="6"/>
  <c r="U30" i="6"/>
  <c r="T30" i="6"/>
  <c r="AL14" i="6" l="1"/>
  <c r="AL50" i="6"/>
  <c r="AL47" i="6"/>
  <c r="AL19" i="6"/>
  <c r="AL12" i="6"/>
  <c r="AL18" i="6"/>
  <c r="AL37" i="6"/>
  <c r="BD68" i="4"/>
  <c r="BO68" i="4"/>
  <c r="W68" i="4"/>
  <c r="AS68" i="4"/>
  <c r="AH68" i="4"/>
  <c r="U12" i="6"/>
  <c r="T12" i="6"/>
  <c r="U10" i="6"/>
  <c r="T10" i="6"/>
  <c r="T7" i="6"/>
  <c r="U7" i="6"/>
  <c r="AS175" i="6"/>
  <c r="BP70" i="4"/>
  <c r="U48" i="6"/>
  <c r="T48" i="6"/>
  <c r="X70" i="4"/>
  <c r="AO175" i="6" s="1"/>
  <c r="AL29" i="6"/>
  <c r="AP175" i="6"/>
  <c r="AI70" i="4"/>
  <c r="U16" i="6"/>
  <c r="T16" i="6"/>
  <c r="W72" i="4"/>
  <c r="AH72" i="4"/>
  <c r="BO72" i="4"/>
  <c r="BD72" i="4"/>
  <c r="AS72" i="4"/>
  <c r="T21" i="6"/>
  <c r="U21" i="6"/>
  <c r="U50" i="6"/>
  <c r="T50" i="6"/>
  <c r="AT70" i="4"/>
  <c r="AQ175" i="6" s="1"/>
  <c r="T32" i="6"/>
  <c r="U32" i="6"/>
  <c r="AC115" i="6"/>
  <c r="AO102" i="6" s="1"/>
  <c r="H71" i="4"/>
  <c r="X15" i="3"/>
  <c r="AC122" i="6"/>
  <c r="AO109" i="6" s="1"/>
  <c r="Z11" i="3"/>
  <c r="H74" i="4"/>
  <c r="AS67" i="4"/>
  <c r="BO67" i="4"/>
  <c r="AH67" i="4"/>
  <c r="W67" i="4"/>
  <c r="BD67" i="4"/>
  <c r="AI60" i="4"/>
  <c r="AP165" i="6" s="1"/>
  <c r="U49" i="6"/>
  <c r="T49" i="6"/>
  <c r="AR175" i="6"/>
  <c r="BE70" i="4"/>
  <c r="U47" i="6"/>
  <c r="T47" i="6"/>
  <c r="U8" i="6"/>
  <c r="T8" i="6"/>
  <c r="AT69" i="4"/>
  <c r="AQ174" i="6" s="1"/>
  <c r="BP69" i="4"/>
  <c r="AS174" i="6" s="1"/>
  <c r="X69" i="4"/>
  <c r="AO174" i="6" s="1"/>
  <c r="AC94" i="6"/>
  <c r="AO105" i="6" s="1"/>
  <c r="D73" i="4"/>
  <c r="E73" i="4"/>
  <c r="Z18" i="3"/>
  <c r="U46" i="6"/>
  <c r="T46" i="6"/>
  <c r="AC90" i="6"/>
  <c r="AO100" i="6" s="1"/>
  <c r="I25" i="3"/>
  <c r="E28" i="3"/>
  <c r="X14" i="3"/>
  <c r="E71" i="4"/>
  <c r="D71" i="4"/>
  <c r="AQ165" i="6"/>
  <c r="AT60" i="4"/>
  <c r="AI59" i="4"/>
  <c r="U9" i="6"/>
  <c r="T9" i="6"/>
  <c r="U17" i="6"/>
  <c r="T17" i="6"/>
  <c r="Z11" i="6"/>
  <c r="AI17" i="6" s="1"/>
  <c r="Y14" i="6"/>
  <c r="AH31" i="6" s="1"/>
  <c r="AR165" i="6"/>
  <c r="BE60" i="4"/>
  <c r="AT59" i="4"/>
  <c r="AQ164" i="6" s="1"/>
  <c r="AW164" i="6" s="1"/>
  <c r="AW165" i="6" s="1"/>
  <c r="AW166" i="6" s="1"/>
  <c r="AW167" i="6" s="1"/>
  <c r="AW168" i="6" s="1"/>
  <c r="AW169" i="6" s="1"/>
  <c r="AW170" i="6" s="1"/>
  <c r="AW171" i="6" s="1"/>
  <c r="U35" i="6"/>
  <c r="T35" i="6"/>
  <c r="AL24" i="6"/>
  <c r="U41" i="6"/>
  <c r="T41" i="6"/>
  <c r="AP174" i="6"/>
  <c r="AI69" i="4"/>
  <c r="AO165" i="6"/>
  <c r="X60" i="4"/>
  <c r="BP59" i="4"/>
  <c r="U24" i="6"/>
  <c r="T24" i="6"/>
  <c r="Y24" i="6" s="1"/>
  <c r="AH32" i="6" s="1"/>
  <c r="U6" i="6"/>
  <c r="T6" i="6"/>
  <c r="Y28" i="6" s="1"/>
  <c r="AH6" i="6" s="1"/>
  <c r="U45" i="6"/>
  <c r="T45" i="6"/>
  <c r="U23" i="6"/>
  <c r="T23" i="6"/>
  <c r="X6" i="6" s="1"/>
  <c r="AG11" i="6" s="1"/>
  <c r="AL6" i="6"/>
  <c r="U37" i="6"/>
  <c r="T37" i="6"/>
  <c r="AL49" i="6"/>
  <c r="U42" i="6"/>
  <c r="T42" i="6"/>
  <c r="BP60" i="4"/>
  <c r="AS165" i="6" s="1"/>
  <c r="X59" i="4"/>
  <c r="AO164" i="6" s="1"/>
  <c r="AU164" i="6" s="1"/>
  <c r="AU165" i="6" s="1"/>
  <c r="AU166" i="6" s="1"/>
  <c r="AU167" i="6" s="1"/>
  <c r="AU168" i="6" s="1"/>
  <c r="AU169" i="6" s="1"/>
  <c r="AU170" i="6" s="1"/>
  <c r="AU171" i="6" s="1"/>
  <c r="U20" i="6"/>
  <c r="T20" i="6"/>
  <c r="AL36" i="6"/>
  <c r="BE69" i="4"/>
  <c r="AR174" i="6" s="1"/>
  <c r="U13" i="6"/>
  <c r="T13" i="6"/>
  <c r="BE59" i="4"/>
  <c r="AR164" i="6" s="1"/>
  <c r="AX164" i="6" s="1"/>
  <c r="AX165" i="6" s="1"/>
  <c r="AX166" i="6" s="1"/>
  <c r="AX167" i="6" s="1"/>
  <c r="AX168" i="6" s="1"/>
  <c r="AX169" i="6" s="1"/>
  <c r="AX170" i="6" s="1"/>
  <c r="AX171" i="6" s="1"/>
  <c r="Y22" i="6" l="1"/>
  <c r="AH26" i="6" s="1"/>
  <c r="Y16" i="6"/>
  <c r="AH43" i="6" s="1"/>
  <c r="X27" i="6"/>
  <c r="AG50" i="6" s="1"/>
  <c r="Y10" i="6"/>
  <c r="AH19" i="6" s="1"/>
  <c r="Z13" i="6"/>
  <c r="AI29" i="6" s="1"/>
  <c r="Y12" i="6"/>
  <c r="AH35" i="6" s="1"/>
  <c r="X15" i="6"/>
  <c r="AG37" i="6" s="1"/>
  <c r="Z18" i="6"/>
  <c r="AI47" i="6" s="1"/>
  <c r="AC119" i="6"/>
  <c r="AO106" i="6" s="1"/>
  <c r="H73" i="4"/>
  <c r="Z19" i="3"/>
  <c r="Y21" i="6"/>
  <c r="AH5" i="6" s="1"/>
  <c r="Z5" i="6"/>
  <c r="AI7" i="6" s="1"/>
  <c r="X18" i="6"/>
  <c r="AG47" i="6" s="1"/>
  <c r="X21" i="6"/>
  <c r="AG5" i="6" s="1"/>
  <c r="X29" i="6"/>
  <c r="AG18" i="6" s="1"/>
  <c r="Y32" i="6"/>
  <c r="AH48" i="6" s="1"/>
  <c r="X20" i="6"/>
  <c r="AG12" i="6" s="1"/>
  <c r="X67" i="4"/>
  <c r="AO172" i="6" s="1"/>
  <c r="AU172" i="6" s="1"/>
  <c r="Y15" i="6"/>
  <c r="AH37" i="6" s="1"/>
  <c r="Z6" i="6"/>
  <c r="AI11" i="6" s="1"/>
  <c r="Z12" i="6"/>
  <c r="AI35" i="6" s="1"/>
  <c r="Z21" i="6"/>
  <c r="AI5" i="6" s="1"/>
  <c r="Y8" i="6"/>
  <c r="AH23" i="6" s="1"/>
  <c r="Y25" i="6"/>
  <c r="AH38" i="6" s="1"/>
  <c r="X19" i="6"/>
  <c r="AG41" i="6" s="1"/>
  <c r="Z33" i="6"/>
  <c r="AI14" i="6" s="1"/>
  <c r="X26" i="6"/>
  <c r="AG42" i="6" s="1"/>
  <c r="Z25" i="6"/>
  <c r="AI38" i="6" s="1"/>
  <c r="AI67" i="4"/>
  <c r="AP172" i="6" s="1"/>
  <c r="X25" i="6"/>
  <c r="AG38" i="6" s="1"/>
  <c r="X17" i="6"/>
  <c r="AG49" i="6" s="1"/>
  <c r="BE67" i="4"/>
  <c r="X13" i="6"/>
  <c r="AG29" i="6" s="1"/>
  <c r="X16" i="6"/>
  <c r="AG43" i="6" s="1"/>
  <c r="Z17" i="6"/>
  <c r="AI49" i="6" s="1"/>
  <c r="X28" i="6"/>
  <c r="AG6" i="6" s="1"/>
  <c r="X22" i="6"/>
  <c r="AG26" i="6" s="1"/>
  <c r="Z35" i="6"/>
  <c r="AI44" i="6" s="1"/>
  <c r="Z32" i="6"/>
  <c r="AI48" i="6" s="1"/>
  <c r="Z28" i="6"/>
  <c r="AI6" i="6" s="1"/>
  <c r="AS172" i="6"/>
  <c r="BP67" i="4"/>
  <c r="X10" i="6"/>
  <c r="AG19" i="6" s="1"/>
  <c r="AC97" i="6"/>
  <c r="AO108" i="6" s="1"/>
  <c r="Z10" i="3"/>
  <c r="E74" i="4"/>
  <c r="D74" i="4"/>
  <c r="Z7" i="6"/>
  <c r="AI13" i="6" s="1"/>
  <c r="AS164" i="6"/>
  <c r="AY164" i="6" s="1"/>
  <c r="AY165" i="6" s="1"/>
  <c r="AY166" i="6" s="1"/>
  <c r="AY167" i="6" s="1"/>
  <c r="AY168" i="6" s="1"/>
  <c r="AY169" i="6" s="1"/>
  <c r="AY170" i="6" s="1"/>
  <c r="AY171" i="6" s="1"/>
  <c r="X23" i="6"/>
  <c r="AG20" i="6" s="1"/>
  <c r="Y20" i="6"/>
  <c r="AH12" i="6" s="1"/>
  <c r="Z20" i="6"/>
  <c r="AI12" i="6" s="1"/>
  <c r="Z31" i="6"/>
  <c r="AI30" i="6" s="1"/>
  <c r="X24" i="6"/>
  <c r="AG32" i="6" s="1"/>
  <c r="Z19" i="6"/>
  <c r="AI41" i="6" s="1"/>
  <c r="Y26" i="6"/>
  <c r="AH42" i="6" s="1"/>
  <c r="X30" i="6"/>
  <c r="AG36" i="6" s="1"/>
  <c r="AT67" i="4"/>
  <c r="AQ172" i="6" s="1"/>
  <c r="AW172" i="6" s="1"/>
  <c r="Z9" i="6"/>
  <c r="AI25" i="6" s="1"/>
  <c r="X4" i="6"/>
  <c r="AG4" i="6" s="1"/>
  <c r="Y23" i="6"/>
  <c r="AH20" i="6" s="1"/>
  <c r="Y6" i="6"/>
  <c r="AH11" i="6" s="1"/>
  <c r="AF11" i="6" s="1"/>
  <c r="Y33" i="6"/>
  <c r="AH14" i="6" s="1"/>
  <c r="Z22" i="6"/>
  <c r="AI26" i="6" s="1"/>
  <c r="X31" i="6"/>
  <c r="AG30" i="6" s="1"/>
  <c r="Y30" i="6"/>
  <c r="AH36" i="6" s="1"/>
  <c r="AP164" i="6"/>
  <c r="AV164" i="6" s="1"/>
  <c r="AV165" i="6" s="1"/>
  <c r="AV166" i="6" s="1"/>
  <c r="AV167" i="6" s="1"/>
  <c r="AV168" i="6" s="1"/>
  <c r="AV169" i="6" s="1"/>
  <c r="AV170" i="6" s="1"/>
  <c r="AV171" i="6" s="1"/>
  <c r="BD73" i="4"/>
  <c r="AS73" i="4"/>
  <c r="BO73" i="4"/>
  <c r="AH73" i="4"/>
  <c r="W73" i="4"/>
  <c r="AI68" i="4"/>
  <c r="AP173" i="6" s="1"/>
  <c r="X5" i="6"/>
  <c r="AG7" i="6" s="1"/>
  <c r="Z29" i="6"/>
  <c r="AI18" i="6" s="1"/>
  <c r="Z10" i="6"/>
  <c r="AI19" i="6" s="1"/>
  <c r="X7" i="6"/>
  <c r="AG13" i="6" s="1"/>
  <c r="X11" i="6"/>
  <c r="AG17" i="6" s="1"/>
  <c r="X9" i="6"/>
  <c r="AG25" i="6" s="1"/>
  <c r="Y35" i="6"/>
  <c r="AH44" i="6" s="1"/>
  <c r="Z24" i="6"/>
  <c r="AI32" i="6" s="1"/>
  <c r="X34" i="6"/>
  <c r="AG24" i="6" s="1"/>
  <c r="Z30" i="6"/>
  <c r="AI36" i="6" s="1"/>
  <c r="AT68" i="4"/>
  <c r="AI72" i="4"/>
  <c r="AP177" i="6" s="1"/>
  <c r="Z27" i="6"/>
  <c r="AI50" i="6" s="1"/>
  <c r="Y31" i="6"/>
  <c r="AH30" i="6" s="1"/>
  <c r="Y11" i="6"/>
  <c r="AH17" i="6" s="1"/>
  <c r="Z16" i="6"/>
  <c r="AI43" i="6" s="1"/>
  <c r="X14" i="6"/>
  <c r="AG31" i="6" s="1"/>
  <c r="X12" i="6"/>
  <c r="AG35" i="6" s="1"/>
  <c r="X8" i="6"/>
  <c r="AG23" i="6" s="1"/>
  <c r="Y27" i="6"/>
  <c r="AH50" i="6" s="1"/>
  <c r="Y34" i="6"/>
  <c r="AH24" i="6" s="1"/>
  <c r="X33" i="6"/>
  <c r="AG14" i="6" s="1"/>
  <c r="AT72" i="4"/>
  <c r="AQ177" i="6" s="1"/>
  <c r="X68" i="4"/>
  <c r="AO173" i="6" s="1"/>
  <c r="Y9" i="6"/>
  <c r="AH25" i="6" s="1"/>
  <c r="Y5" i="6"/>
  <c r="AH7" i="6" s="1"/>
  <c r="X72" i="4"/>
  <c r="AO177" i="6" s="1"/>
  <c r="Y17" i="6"/>
  <c r="AH49" i="6" s="1"/>
  <c r="Y13" i="6"/>
  <c r="AH29" i="6" s="1"/>
  <c r="Z23" i="6"/>
  <c r="AI20" i="6" s="1"/>
  <c r="Y29" i="6"/>
  <c r="AH18" i="6" s="1"/>
  <c r="X35" i="6"/>
  <c r="AG44" i="6" s="1"/>
  <c r="AR177" i="6"/>
  <c r="BE72" i="4"/>
  <c r="BP68" i="4"/>
  <c r="AS173" i="6" s="1"/>
  <c r="Z4" i="6"/>
  <c r="AI4" i="6" s="1"/>
  <c r="Y18" i="6"/>
  <c r="AH47" i="6" s="1"/>
  <c r="Z14" i="6"/>
  <c r="AI31" i="6" s="1"/>
  <c r="Z34" i="6"/>
  <c r="AI24" i="6" s="1"/>
  <c r="Z15" i="6"/>
  <c r="AI37" i="6" s="1"/>
  <c r="Z8" i="6"/>
  <c r="AI23" i="6" s="1"/>
  <c r="Y7" i="6"/>
  <c r="AH13" i="6" s="1"/>
  <c r="Y4" i="6"/>
  <c r="AH4" i="6" s="1"/>
  <c r="Z26" i="6"/>
  <c r="AI42" i="6" s="1"/>
  <c r="Y19" i="6"/>
  <c r="AH41" i="6" s="1"/>
  <c r="X32" i="6"/>
  <c r="AG48" i="6" s="1"/>
  <c r="BD71" i="4"/>
  <c r="W71" i="4"/>
  <c r="AH71" i="4"/>
  <c r="AS71" i="4"/>
  <c r="BO71" i="4"/>
  <c r="AS177" i="6"/>
  <c r="BP72" i="4"/>
  <c r="BE68" i="4"/>
  <c r="AR173" i="6" s="1"/>
  <c r="AU173" i="6" l="1"/>
  <c r="AU174" i="6" s="1"/>
  <c r="AU175" i="6" s="1"/>
  <c r="AF50" i="6"/>
  <c r="AE11" i="6"/>
  <c r="AM11" i="6" s="1"/>
  <c r="AE18" i="6"/>
  <c r="AM18" i="6" s="1"/>
  <c r="AF18" i="6"/>
  <c r="AF41" i="6"/>
  <c r="AE41" i="6"/>
  <c r="AM41" i="6" s="1"/>
  <c r="AF19" i="6"/>
  <c r="AE19" i="6"/>
  <c r="AM19" i="6" s="1"/>
  <c r="AF47" i="6"/>
  <c r="AE47" i="6"/>
  <c r="AM47" i="6" s="1"/>
  <c r="AI71" i="4"/>
  <c r="AF23" i="6"/>
  <c r="AE23" i="6"/>
  <c r="AM23" i="6" s="1"/>
  <c r="AQ173" i="6"/>
  <c r="AW173" i="6" s="1"/>
  <c r="AW174" i="6" s="1"/>
  <c r="AW175" i="6" s="1"/>
  <c r="AW176" i="6" s="1"/>
  <c r="AW177" i="6" s="1"/>
  <c r="AW178" i="6" s="1"/>
  <c r="AS178" i="6"/>
  <c r="BP73" i="4"/>
  <c r="AF29" i="6"/>
  <c r="AE29" i="6"/>
  <c r="AM29" i="6" s="1"/>
  <c r="AF31" i="6"/>
  <c r="AE31" i="6"/>
  <c r="AM31" i="6" s="1"/>
  <c r="AF24" i="6"/>
  <c r="AE24" i="6"/>
  <c r="AM24" i="6" s="1"/>
  <c r="AR178" i="6"/>
  <c r="BE73" i="4"/>
  <c r="AR172" i="6"/>
  <c r="AX172" i="6" s="1"/>
  <c r="AX173" i="6" s="1"/>
  <c r="AX174" i="6" s="1"/>
  <c r="AX175" i="6" s="1"/>
  <c r="AF14" i="6"/>
  <c r="AE14" i="6"/>
  <c r="AM14" i="6" s="1"/>
  <c r="AV172" i="6"/>
  <c r="AV173" i="6" s="1"/>
  <c r="AV174" i="6" s="1"/>
  <c r="AV175" i="6" s="1"/>
  <c r="AF20" i="6"/>
  <c r="AE20" i="6"/>
  <c r="AM20" i="6" s="1"/>
  <c r="AF49" i="6"/>
  <c r="AE49" i="6"/>
  <c r="AM49" i="6" s="1"/>
  <c r="AP178" i="6"/>
  <c r="AI73" i="4"/>
  <c r="X71" i="4"/>
  <c r="BE71" i="4"/>
  <c r="AR176" i="6" s="1"/>
  <c r="AY172" i="6"/>
  <c r="AY173" i="6" s="1"/>
  <c r="AY174" i="6" s="1"/>
  <c r="AY175" i="6" s="1"/>
  <c r="AF38" i="6"/>
  <c r="AE38" i="6"/>
  <c r="AM38" i="6" s="1"/>
  <c r="AE48" i="6"/>
  <c r="AM48" i="6" s="1"/>
  <c r="AF48" i="6"/>
  <c r="AF25" i="6"/>
  <c r="AE25" i="6"/>
  <c r="AM25" i="6" s="1"/>
  <c r="AE57" i="6"/>
  <c r="AF30" i="6"/>
  <c r="AE30" i="6"/>
  <c r="AM30" i="6" s="1"/>
  <c r="AE26" i="6"/>
  <c r="AM26" i="6" s="1"/>
  <c r="AF26" i="6"/>
  <c r="AE5" i="6"/>
  <c r="AM5" i="6" s="1"/>
  <c r="AF5" i="6"/>
  <c r="AF35" i="6"/>
  <c r="AE35" i="6"/>
  <c r="AM35" i="6" s="1"/>
  <c r="AE17" i="6"/>
  <c r="AM17" i="6" s="1"/>
  <c r="AF17" i="6"/>
  <c r="AE6" i="6"/>
  <c r="AM6" i="6" s="1"/>
  <c r="AF6" i="6"/>
  <c r="AF37" i="6"/>
  <c r="AE37" i="6"/>
  <c r="AM37" i="6" s="1"/>
  <c r="AF4" i="6"/>
  <c r="AE4" i="6"/>
  <c r="AM4" i="6" s="1"/>
  <c r="AQ176" i="6"/>
  <c r="AT71" i="4"/>
  <c r="AT73" i="4"/>
  <c r="AQ178" i="6" s="1"/>
  <c r="AF13" i="6"/>
  <c r="AE13" i="6"/>
  <c r="AM13" i="6" s="1"/>
  <c r="AE7" i="6"/>
  <c r="AM7" i="6" s="1"/>
  <c r="AF7" i="6"/>
  <c r="AF12" i="6"/>
  <c r="AE12" i="6"/>
  <c r="AM12" i="6" s="1"/>
  <c r="AE50" i="6"/>
  <c r="AM50" i="6" s="1"/>
  <c r="BP71" i="4"/>
  <c r="AO178" i="6"/>
  <c r="X73" i="4"/>
  <c r="AF32" i="6"/>
  <c r="AE32" i="6"/>
  <c r="AM32" i="6" s="1"/>
  <c r="AF44" i="6"/>
  <c r="AE44" i="6"/>
  <c r="AM44" i="6" s="1"/>
  <c r="AF36" i="6"/>
  <c r="AE36" i="6"/>
  <c r="AM36" i="6" s="1"/>
  <c r="BD74" i="4"/>
  <c r="AF57" i="6" s="1"/>
  <c r="W74" i="4"/>
  <c r="AG54" i="6" s="1"/>
  <c r="AH74" i="4"/>
  <c r="AE55" i="6" s="1"/>
  <c r="BO74" i="4"/>
  <c r="AE58" i="6" s="1"/>
  <c r="AS74" i="4"/>
  <c r="AG56" i="6" s="1"/>
  <c r="AF43" i="6"/>
  <c r="AE43" i="6"/>
  <c r="AM43" i="6" s="1"/>
  <c r="AF42" i="6"/>
  <c r="AE42" i="6"/>
  <c r="AM42" i="6" s="1"/>
  <c r="AC11" i="6" l="1"/>
  <c r="AF55" i="6"/>
  <c r="AC7" i="6"/>
  <c r="AC13" i="6"/>
  <c r="AG57" i="6"/>
  <c r="AC20" i="6"/>
  <c r="AC31" i="6"/>
  <c r="AC38" i="6"/>
  <c r="AC23" i="6"/>
  <c r="AF58" i="6"/>
  <c r="AC6" i="6"/>
  <c r="AC30" i="6"/>
  <c r="AV176" i="6"/>
  <c r="AV177" i="6" s="1"/>
  <c r="AV178" i="6" s="1"/>
  <c r="AG55" i="6"/>
  <c r="AC43" i="6"/>
  <c r="AG58" i="6"/>
  <c r="AE54" i="6"/>
  <c r="AC14" i="6"/>
  <c r="AC42" i="6"/>
  <c r="AC49" i="6"/>
  <c r="AE56" i="6"/>
  <c r="AF54" i="6"/>
  <c r="AC24" i="6"/>
  <c r="AC37" i="6"/>
  <c r="AC17" i="6"/>
  <c r="AC25" i="6"/>
  <c r="AX176" i="6"/>
  <c r="AX177" i="6" s="1"/>
  <c r="AX178" i="6" s="1"/>
  <c r="AC29" i="6"/>
  <c r="AP176" i="6"/>
  <c r="AC5" i="6"/>
  <c r="AC32" i="6"/>
  <c r="BP74" i="4"/>
  <c r="AH58" i="6" s="1"/>
  <c r="X74" i="4"/>
  <c r="AH54" i="6" s="1"/>
  <c r="AC36" i="6"/>
  <c r="AS176" i="6"/>
  <c r="AY176" i="6" s="1"/>
  <c r="AY177" i="6" s="1"/>
  <c r="AY178" i="6" s="1"/>
  <c r="AC35" i="6"/>
  <c r="AC47" i="6"/>
  <c r="AT74" i="4"/>
  <c r="AQ179" i="6" s="1"/>
  <c r="AW179" i="6" s="1"/>
  <c r="AF56" i="6"/>
  <c r="AC50" i="6"/>
  <c r="AO176" i="6"/>
  <c r="AU176" i="6" s="1"/>
  <c r="AU177" i="6" s="1"/>
  <c r="AU178" i="6" s="1"/>
  <c r="AC4" i="6"/>
  <c r="AC41" i="6"/>
  <c r="AC26" i="6"/>
  <c r="AC18" i="6"/>
  <c r="AI74" i="4"/>
  <c r="AH55" i="6" s="1"/>
  <c r="BE74" i="4"/>
  <c r="AI57" i="6" s="1"/>
  <c r="AL57" i="6" s="1"/>
  <c r="AC44" i="6"/>
  <c r="AC12" i="6"/>
  <c r="AC48" i="6"/>
  <c r="AC19" i="6"/>
  <c r="AH56" i="6" l="1"/>
  <c r="AI58" i="6"/>
  <c r="AL58" i="6" s="1"/>
  <c r="AJ57" i="6"/>
  <c r="AJ56" i="6"/>
  <c r="AP179" i="6"/>
  <c r="AV179" i="6" s="1"/>
  <c r="AI56" i="6"/>
  <c r="AL56" i="6" s="1"/>
  <c r="AO18" i="6"/>
  <c r="BE18" i="6" s="1"/>
  <c r="AO12" i="6"/>
  <c r="BE12" i="6" s="1"/>
  <c r="AO38" i="6"/>
  <c r="AN38" i="6" s="1"/>
  <c r="AO24" i="6"/>
  <c r="AP24" i="6" s="1"/>
  <c r="BE24" i="6" s="1"/>
  <c r="AO30" i="6"/>
  <c r="AN30" i="6" s="1"/>
  <c r="AO48" i="6"/>
  <c r="AN48" i="6" s="1"/>
  <c r="AO42" i="6"/>
  <c r="AO37" i="6"/>
  <c r="AN37" i="6" s="1"/>
  <c r="AO7" i="6"/>
  <c r="AS179" i="6"/>
  <c r="AY179" i="6" s="1"/>
  <c r="AO26" i="6"/>
  <c r="AO35" i="6"/>
  <c r="AO6" i="6"/>
  <c r="AI54" i="6"/>
  <c r="AL54" i="6" s="1"/>
  <c r="AO20" i="6"/>
  <c r="AO179" i="6"/>
  <c r="AU179" i="6" s="1"/>
  <c r="AO29" i="6"/>
  <c r="AO32" i="6"/>
  <c r="AO41" i="6"/>
  <c r="AO25" i="6"/>
  <c r="AO11" i="6"/>
  <c r="AO50" i="6"/>
  <c r="AH57" i="6"/>
  <c r="AK57" i="6" s="1"/>
  <c r="AO44" i="6"/>
  <c r="AJ54" i="6"/>
  <c r="AO19" i="6"/>
  <c r="AO43" i="6"/>
  <c r="AO23" i="6"/>
  <c r="AO13" i="6"/>
  <c r="AK58" i="6"/>
  <c r="AO14" i="6"/>
  <c r="AR179" i="6"/>
  <c r="AX179" i="6" s="1"/>
  <c r="AO4" i="6"/>
  <c r="AO36" i="6"/>
  <c r="AI55" i="6"/>
  <c r="AL55" i="6" s="1"/>
  <c r="AJ55" i="6"/>
  <c r="AO17" i="6"/>
  <c r="AO49" i="6"/>
  <c r="AO31" i="6"/>
  <c r="AO47" i="6"/>
  <c r="AJ58" i="6"/>
  <c r="AO5" i="6"/>
  <c r="AP48" i="6" l="1"/>
  <c r="AP18" i="6"/>
  <c r="AK56" i="6"/>
  <c r="AN12" i="6"/>
  <c r="AN18" i="6"/>
  <c r="AP12" i="6"/>
  <c r="AK54" i="6"/>
  <c r="AD61" i="6" s="1" a="1"/>
  <c r="AP37" i="6"/>
  <c r="AP38" i="6"/>
  <c r="AN24" i="6"/>
  <c r="AP30" i="6"/>
  <c r="AP7" i="6"/>
  <c r="AN7" i="6"/>
  <c r="AP42" i="6"/>
  <c r="AN42" i="6"/>
  <c r="AP36" i="6"/>
  <c r="AN36" i="6"/>
  <c r="AN50" i="6"/>
  <c r="AP50" i="6"/>
  <c r="AP5" i="6"/>
  <c r="AN5" i="6"/>
  <c r="AN47" i="6"/>
  <c r="AP47" i="6"/>
  <c r="BE11" i="6"/>
  <c r="BU10" i="6" a="1"/>
  <c r="BU10" i="6" s="1"/>
  <c r="AN11" i="6"/>
  <c r="AP11" i="6"/>
  <c r="AN44" i="6"/>
  <c r="AP44" i="6"/>
  <c r="AP4" i="6"/>
  <c r="AN4" i="6"/>
  <c r="AP13" i="6"/>
  <c r="AN13" i="6"/>
  <c r="AN35" i="6"/>
  <c r="AP35" i="6"/>
  <c r="AP23" i="6"/>
  <c r="BE23" i="6" s="1"/>
  <c r="AN23" i="6"/>
  <c r="AP20" i="6"/>
  <c r="AN20" i="6"/>
  <c r="AP49" i="6"/>
  <c r="AN49" i="6"/>
  <c r="AP43" i="6"/>
  <c r="AN43" i="6"/>
  <c r="AP25" i="6"/>
  <c r="AN25" i="6"/>
  <c r="AP26" i="6"/>
  <c r="AN26" i="6"/>
  <c r="AP14" i="6"/>
  <c r="AN14" i="6"/>
  <c r="AP31" i="6"/>
  <c r="AN31" i="6"/>
  <c r="BE17" i="6"/>
  <c r="AP17" i="6"/>
  <c r="AN17" i="6"/>
  <c r="AN19" i="6"/>
  <c r="AP19" i="6"/>
  <c r="AN41" i="6"/>
  <c r="AP41" i="6"/>
  <c r="AP6" i="6"/>
  <c r="AN6" i="6"/>
  <c r="AK55" i="6"/>
  <c r="AP29" i="6"/>
  <c r="AN29" i="6"/>
  <c r="AN32" i="6"/>
  <c r="AP32" i="6"/>
  <c r="AD61" i="6" l="1"/>
  <c r="D3" i="4" s="1"/>
  <c r="K7" i="4"/>
  <c r="D7" i="4"/>
  <c r="E5" i="4"/>
  <c r="G3" i="4"/>
  <c r="K6" i="4"/>
  <c r="I6" i="4"/>
  <c r="D5" i="4"/>
  <c r="F3" i="4"/>
  <c r="K5" i="4"/>
  <c r="AC65" i="6"/>
  <c r="C7" i="4" s="1"/>
  <c r="H6" i="4"/>
  <c r="E3" i="4"/>
  <c r="F4" i="4"/>
  <c r="K4" i="4"/>
  <c r="AC64" i="6"/>
  <c r="C6" i="4" s="1"/>
  <c r="G6" i="4"/>
  <c r="I4" i="4"/>
  <c r="K3" i="4"/>
  <c r="AC63" i="6"/>
  <c r="C5" i="4" s="1"/>
  <c r="F6" i="4"/>
  <c r="H4" i="4"/>
  <c r="D6" i="4"/>
  <c r="AC62" i="6"/>
  <c r="C4" i="4" s="1"/>
  <c r="E6" i="4"/>
  <c r="G4" i="4"/>
  <c r="AC61" i="6"/>
  <c r="C3" i="4" s="1"/>
  <c r="I7" i="4"/>
  <c r="E4" i="4"/>
  <c r="F5" i="4"/>
  <c r="H7" i="4"/>
  <c r="I5" i="4"/>
  <c r="D4" i="4"/>
  <c r="H3" i="4"/>
  <c r="G7" i="4"/>
  <c r="H5" i="4"/>
  <c r="F7" i="4"/>
  <c r="G5" i="4"/>
  <c r="I3" i="4"/>
  <c r="E7" i="4"/>
  <c r="AB32" i="6"/>
  <c r="AB17" i="6"/>
  <c r="AB23" i="6"/>
  <c r="AB6" i="6"/>
  <c r="AB14" i="6"/>
  <c r="AB19" i="6"/>
  <c r="AB11" i="6"/>
  <c r="AB5" i="6"/>
  <c r="AB26" i="6"/>
  <c r="AB47" i="6"/>
  <c r="AB48" i="6"/>
  <c r="AB43" i="6"/>
  <c r="AB35" i="6"/>
  <c r="AB38" i="6"/>
  <c r="AB37" i="6"/>
  <c r="AB24" i="6"/>
  <c r="AB25" i="6"/>
  <c r="AB49" i="6"/>
  <c r="AB12" i="6"/>
  <c r="AB41" i="6"/>
  <c r="AB42" i="6"/>
  <c r="AB50" i="6"/>
  <c r="AB13" i="6"/>
  <c r="AB4" i="6"/>
  <c r="AB7" i="6"/>
  <c r="AB31" i="6"/>
  <c r="AB20" i="6"/>
  <c r="AB36" i="6"/>
  <c r="AB18" i="6"/>
  <c r="AB29" i="6"/>
  <c r="AB30" i="6"/>
  <c r="AB4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<sst xmlns="http://schemas.openxmlformats.org/spreadsheetml/2006/main" count="1640" uniqueCount="195">
  <si>
    <t>FAZA GRUPOWA MŚ</t>
  </si>
  <si>
    <t>NR</t>
  </si>
  <si>
    <t>Data</t>
  </si>
  <si>
    <t>MECZ</t>
  </si>
  <si>
    <t>GR</t>
  </si>
  <si>
    <t>Godzina</t>
  </si>
  <si>
    <t>STADION</t>
  </si>
  <si>
    <t>A</t>
  </si>
  <si>
    <t>POZYCJA</t>
  </si>
  <si>
    <t>KRAJ</t>
  </si>
  <si>
    <t>Pkt</t>
  </si>
  <si>
    <t>M</t>
  </si>
  <si>
    <t>W</t>
  </si>
  <si>
    <t>R</t>
  </si>
  <si>
    <t>P</t>
  </si>
  <si>
    <t>Br+</t>
  </si>
  <si>
    <t>Br−</t>
  </si>
  <si>
    <t>Bilans</t>
  </si>
  <si>
    <t>20-Nov-22</t>
  </si>
  <si>
    <t>Katar</t>
  </si>
  <si>
    <t>:</t>
  </si>
  <si>
    <t>Ekwador</t>
  </si>
  <si>
    <t>Al Bayt Stadium</t>
  </si>
  <si>
    <t>21-Nov-22</t>
  </si>
  <si>
    <t>Anglia</t>
  </si>
  <si>
    <t>Iran</t>
  </si>
  <si>
    <t>B</t>
  </si>
  <si>
    <t>Khalifa International Stadium</t>
  </si>
  <si>
    <t>Senegal</t>
  </si>
  <si>
    <t>Holandia</t>
  </si>
  <si>
    <t>Al Thumama Stadium</t>
  </si>
  <si>
    <t>Q</t>
  </si>
  <si>
    <t>USA</t>
  </si>
  <si>
    <t>Walia</t>
  </si>
  <si>
    <t>Ahmad Bin Ali Stadium</t>
  </si>
  <si>
    <t>22-Nov-22</t>
  </si>
  <si>
    <t>Argentyna</t>
  </si>
  <si>
    <t>Arabia Saud.</t>
  </si>
  <si>
    <t>C</t>
  </si>
  <si>
    <t>Lusail Stadium</t>
  </si>
  <si>
    <t>Francja</t>
  </si>
  <si>
    <t>Dania</t>
  </si>
  <si>
    <t>Tunezja</t>
  </si>
  <si>
    <t>D</t>
  </si>
  <si>
    <t>Education City Stadium</t>
  </si>
  <si>
    <t>Meksyk</t>
  </si>
  <si>
    <t>Polska</t>
  </si>
  <si>
    <t>Stadium 974</t>
  </si>
  <si>
    <t>Australia</t>
  </si>
  <si>
    <t>Al Janoub Stadium</t>
  </si>
  <si>
    <t>23-Nov-22</t>
  </si>
  <si>
    <t>Maroko</t>
  </si>
  <si>
    <t>Chorwacja</t>
  </si>
  <si>
    <t>F</t>
  </si>
  <si>
    <t>Belgia</t>
  </si>
  <si>
    <t>Niemcy</t>
  </si>
  <si>
    <t>Japonia</t>
  </si>
  <si>
    <t>E</t>
  </si>
  <si>
    <t>Hiszpania</t>
  </si>
  <si>
    <t>Kostaryka</t>
  </si>
  <si>
    <t>Kanada</t>
  </si>
  <si>
    <t>24-Nov-22</t>
  </si>
  <si>
    <t>Szwajcaria</t>
  </si>
  <si>
    <t>Kamerun</t>
  </si>
  <si>
    <t>G</t>
  </si>
  <si>
    <t>Urugwaj</t>
  </si>
  <si>
    <t>Korea Płd.</t>
  </si>
  <si>
    <t>H</t>
  </si>
  <si>
    <t>Portugalia</t>
  </si>
  <si>
    <t>Ghana</t>
  </si>
  <si>
    <t>Brazylia</t>
  </si>
  <si>
    <t>Serbia</t>
  </si>
  <si>
    <t>25-Nov-22</t>
  </si>
  <si>
    <t>26-Nov-22</t>
  </si>
  <si>
    <t>T</t>
  </si>
  <si>
    <t>27-Nov-22</t>
  </si>
  <si>
    <t>28-Nov-22</t>
  </si>
  <si>
    <t>29-Nov-22</t>
  </si>
  <si>
    <t>30-Nov-22</t>
  </si>
  <si>
    <t>1-Dec-22</t>
  </si>
  <si>
    <t>2-Dec-22</t>
  </si>
  <si>
    <t>Zespół</t>
  </si>
  <si>
    <t>+/−</t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</si>
  <si>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Katar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</si>
  <si>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Ekwador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</si>
  <si>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Senegal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</si>
  <si>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Holandia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</si>
  <si>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Anglia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</si>
  <si>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Iran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</si>
  <si>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Stany Zjednoczone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</si>
  <si>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Walia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</si>
  <si>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Argentyna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</si>
  <si>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Arabia Saudyjska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</si>
  <si>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Meksyk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</si>
  <si>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Polska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</si>
  <si>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Francja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</si>
  <si>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Australia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</si>
  <si>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Dania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</si>
  <si>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Tunezja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</si>
  <si>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Hiszpania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</si>
  <si>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Kostaryka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</si>
  <si>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Niemcy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</si>
  <si>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Japonia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</si>
  <si>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Belgia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</si>
  <si>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Kanada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</si>
  <si>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Maroko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</si>
  <si>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Chorwacja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</si>
  <si>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Brazylia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</si>
  <si>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Serbia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</si>
  <si>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Szwajcaria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</si>
  <si>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Kamerun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</si>
  <si>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Portugalia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</si>
  <si>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Ghana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</si>
  <si>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Urugwaj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</si>
  <si>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Korea Południowa</t>
    </r>
  </si>
  <si>
    <t>FAZA PUCHAROWA MŚ</t>
  </si>
  <si>
    <t>ROUND OF 16</t>
  </si>
  <si>
    <t>DRABINKA</t>
  </si>
  <si>
    <t>Mecz</t>
  </si>
  <si>
    <t>Karne</t>
  </si>
  <si>
    <t>Stadion</t>
  </si>
  <si>
    <t>3-Dec-22</t>
  </si>
  <si>
    <t>Khalifa Int'l</t>
  </si>
  <si>
    <t>Ahmad Bin Ali</t>
  </si>
  <si>
    <t>4-Dec-22</t>
  </si>
  <si>
    <t>Al Thumama</t>
  </si>
  <si>
    <t>Al Bayt</t>
  </si>
  <si>
    <t>ĆWIERĆFINAŁ</t>
  </si>
  <si>
    <t>FINAŁ</t>
  </si>
  <si>
    <t>5-Dec-22</t>
  </si>
  <si>
    <t>Al Janoub</t>
  </si>
  <si>
    <t>6-Dec-22</t>
  </si>
  <si>
    <t>Education City</t>
  </si>
  <si>
    <t>PÓŁFINAŁ</t>
  </si>
  <si>
    <t>Lusail</t>
  </si>
  <si>
    <t>ĆWIERĆFINAŁY</t>
  </si>
  <si>
    <t>9-Dec-22</t>
  </si>
  <si>
    <t>3 miejsce</t>
  </si>
  <si>
    <t>10-Dec-22</t>
  </si>
  <si>
    <t>PÓŁFINAŁY</t>
  </si>
  <si>
    <t>13-Dec-22</t>
  </si>
  <si>
    <t>14-Dec-22</t>
  </si>
  <si>
    <t>MECZ O 3 MIEJSCE</t>
  </si>
  <si>
    <t>17-Dec-22</t>
  </si>
  <si>
    <t>18-Dec-22</t>
  </si>
  <si>
    <t>RANK</t>
  </si>
  <si>
    <t>MIEJSCE</t>
  </si>
  <si>
    <t>S</t>
  </si>
  <si>
    <t>TATA</t>
  </si>
  <si>
    <t>MAMA</t>
  </si>
  <si>
    <t>KAMA</t>
  </si>
  <si>
    <t>MICHUR</t>
  </si>
  <si>
    <t>MATI</t>
  </si>
  <si>
    <t>RANKING</t>
  </si>
  <si>
    <t>TYP</t>
  </si>
  <si>
    <t>KARNE</t>
  </si>
  <si>
    <t>PKT</t>
  </si>
  <si>
    <t>3.</t>
  </si>
  <si>
    <t>Zasadyyyyy</t>
  </si>
  <si>
    <t xml:space="preserve">1. W fazie grupowej i pucharowe możecie wpisywać wyniki, reszta działa automatycznie i nie zmieniajcie reszty </t>
  </si>
  <si>
    <t>2. W obstawianie jest jak rok temu czyli można sobie zasłonić, a inna osoba nie może te odsłonić, tutaj wpisujcie jedynie swoje typy, bo wyniki po lewej stronie wpisują się automatycznie, jeżeli są wypełnione w fazie grupowej/pucharowej.</t>
  </si>
  <si>
    <t>3. W obstawianie nic nie zmieniajcie w pkt :))</t>
  </si>
  <si>
    <t>4. Punkty:</t>
  </si>
  <si>
    <t>I Faza grupowa</t>
  </si>
  <si>
    <t>a) Idealnie wytypowanie: 3 pkt</t>
  </si>
  <si>
    <t>b) Kto wygraL 1 pkt</t>
  </si>
  <si>
    <t>c) Reszta 0</t>
  </si>
  <si>
    <t>II Faza pucharowa (bez karnych)</t>
  </si>
  <si>
    <t>a)Taka sama sytuacja jak w fazie grupowej (wynik do 120 min)</t>
  </si>
  <si>
    <t>III Faza pucharowa z karnymi</t>
  </si>
  <si>
    <t>a) 3pkt za wynik idealnie wytypowany do 120 min  (jest możliwość zdobycia pkt za karne)</t>
  </si>
  <si>
    <t>b) 1 pkt za wskazanie remisu do 120 min (jest możliwość pkt za karne)</t>
  </si>
  <si>
    <t>c) Reszta 0 (brak pkt za karne)</t>
  </si>
  <si>
    <t>a) 3pkt za idealnie wytypowane karne</t>
  </si>
  <si>
    <t>b) 1 pkt za wskazanie kto wygra karne</t>
  </si>
  <si>
    <t>c) reszta 0</t>
  </si>
  <si>
    <t>TERMINARZ</t>
  </si>
  <si>
    <t>Kolumna1</t>
  </si>
  <si>
    <t>WIN</t>
  </si>
  <si>
    <t>REM</t>
  </si>
  <si>
    <t>POR</t>
  </si>
  <si>
    <t>Mecze</t>
  </si>
  <si>
    <t>Br-</t>
  </si>
  <si>
    <t>Kolumna2</t>
  </si>
  <si>
    <t>0</t>
  </si>
  <si>
    <t>1</t>
  </si>
  <si>
    <t>#ARG!</t>
  </si>
  <si>
    <t>3K</t>
  </si>
  <si>
    <t>1K</t>
  </si>
  <si>
    <t>0K</t>
  </si>
  <si>
    <t>OSOBA</t>
  </si>
  <si>
    <t>3 KARNE</t>
  </si>
  <si>
    <t>1 KARNE</t>
  </si>
  <si>
    <t>SUMA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</si>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</sst>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"/>
  </numFmts>
  <fonts count="48">
    <font>
      <sz val="11"/>
      <color theme="1"/>
      <name val="Calibri"/>
      <scheme val="minor"/>
    </font>
    <font>
      <sz val="11"/>
      <color theme="1"/>
      <name val="Calibri"/>
      <family val="2"/>
      <charset val="238"/>
    </font>
    <font>
      <b/>
      <sz val="22"/>
      <color theme="0"/>
      <name val="Mali"/>
    </font>
    <font>
      <sz val="11"/>
      <name val="Calibri"/>
      <family val="2"/>
      <charset val="238"/>
    </font>
    <font>
      <sz val="11"/>
      <color rgb="FF262626"/>
      <name val="Calibri"/>
      <family val="2"/>
      <charset val="238"/>
    </font>
    <font>
      <sz val="11"/>
      <color theme="0"/>
      <name val="Calibri"/>
      <family val="2"/>
      <charset val="238"/>
    </font>
    <font>
      <b/>
      <sz val="9"/>
      <color rgb="FFFFFFFF"/>
      <name val="Mali"/>
    </font>
    <font>
      <sz val="48"/>
      <color theme="0"/>
      <name val="Gentium Basic"/>
    </font>
    <font>
      <b/>
      <sz val="9"/>
      <color rgb="FF434343"/>
      <name val="Mali"/>
    </font>
    <font>
      <b/>
      <sz val="9"/>
      <color theme="1"/>
      <name val="Mali"/>
    </font>
    <font>
      <sz val="100"/>
      <color theme="0"/>
      <name val="Lustria"/>
    </font>
    <font>
      <b/>
      <sz val="8"/>
      <color rgb="FF202122"/>
      <name val="Arial"/>
      <family val="2"/>
      <charset val="238"/>
    </font>
    <font>
      <sz val="8"/>
      <color rgb="FF202122"/>
      <name val="Arial"/>
      <family val="2"/>
      <charset val="238"/>
    </font>
    <font>
      <b/>
      <sz val="24"/>
      <color theme="0"/>
      <name val="Mali"/>
    </font>
    <font>
      <sz val="11"/>
      <color theme="1"/>
      <name val="Calibri"/>
      <family val="2"/>
      <charset val="238"/>
      <scheme val="minor"/>
    </font>
    <font>
      <b/>
      <sz val="16"/>
      <color theme="0"/>
      <name val="Mali"/>
    </font>
    <font>
      <sz val="9"/>
      <color theme="1"/>
      <name val="Mali"/>
    </font>
    <font>
      <b/>
      <sz val="36"/>
      <color rgb="FFFFFFFF"/>
      <name val="Mali"/>
    </font>
    <font>
      <b/>
      <sz val="10"/>
      <color theme="1"/>
      <name val="Mali"/>
    </font>
    <font>
      <b/>
      <sz val="9"/>
      <color theme="0"/>
      <name val="Mali"/>
    </font>
    <font>
      <b/>
      <sz val="9"/>
      <color rgb="FFC6E0FA"/>
      <name val="Mali"/>
    </font>
    <font>
      <b/>
      <sz val="18"/>
      <color theme="0"/>
      <name val="Mali"/>
    </font>
    <font>
      <sz val="9"/>
      <color rgb="FF434444"/>
      <name val="Mali"/>
    </font>
    <font>
      <b/>
      <sz val="18"/>
      <color theme="0"/>
      <name val="Calibri"/>
      <family val="2"/>
      <charset val="238"/>
    </font>
    <font>
      <b/>
      <sz val="11"/>
      <color theme="0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sz val="11"/>
      <color rgb="FFBF9000"/>
      <name val="Calibri"/>
      <family val="2"/>
      <charset val="238"/>
      <scheme val="minor"/>
    </font>
    <font>
      <b/>
      <sz val="11"/>
      <color rgb="FF999999"/>
      <name val="Calibri"/>
      <family val="2"/>
      <charset val="238"/>
      <scheme val="minor"/>
    </font>
    <font>
      <b/>
      <sz val="24"/>
      <color theme="1"/>
      <name val="Calibri"/>
      <family val="2"/>
      <charset val="238"/>
    </font>
    <font>
      <b/>
      <sz val="22"/>
      <color theme="1"/>
      <name val="Calibri"/>
      <family val="2"/>
      <charset val="238"/>
    </font>
    <font>
      <b/>
      <sz val="28"/>
      <color theme="1"/>
      <name val="Calibri"/>
      <family val="2"/>
      <charset val="238"/>
    </font>
    <font>
      <b/>
      <sz val="11"/>
      <color rgb="FF700E3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24"/>
      <color theme="1"/>
      <name val="Calibri"/>
      <family val="2"/>
      <charset val="238"/>
    </font>
    <font>
      <sz val="11"/>
      <color rgb="FFFFFFFF"/>
      <name val="Mali"/>
    </font>
    <font>
      <sz val="18"/>
      <color rgb="FFFFFFFF"/>
      <name val="Calibri"/>
      <family val="2"/>
      <charset val="238"/>
    </font>
    <font>
      <sz val="14"/>
      <color rgb="FFFFFFFF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  <font>
      <sz val="26"/>
      <color theme="1"/>
      <name val="Calibri"/>
      <family val="2"/>
      <charset val="238"/>
    </font>
    <font>
      <b/>
      <sz val="11"/>
      <color rgb="FF44546A"/>
      <name val="Calibri"/>
      <family val="2"/>
      <charset val="238"/>
    </font>
    <font>
      <b/>
      <sz val="8"/>
      <color rgb="FF0645AD"/>
      <name val="Arial"/>
      <family val="2"/>
      <charset val="238"/>
    </font>
    <font>
      <sz val="10"/>
      <color rgb="FF6A6C6C"/>
      <name val="Inherit"/>
    </font>
    <font>
      <b/>
      <sz val="9"/>
      <color rgb="FFBF9000"/>
      <name val="Mali"/>
      <charset val="238"/>
    </font>
    <font>
      <b/>
      <sz val="11"/>
      <name val="Calibri"/>
      <family val="2"/>
      <charset val="238"/>
    </font>
    <font>
      <b/>
      <sz val="9"/>
      <color rgb="FF999999"/>
      <name val="Mali"/>
      <charset val="238"/>
    </font>
    <font>
      <b/>
      <sz val="9"/>
      <color rgb="FF700E36"/>
      <name val="Mali"/>
      <charset val="238"/>
    </font>
    <font>
      <b/>
      <sz val="9"/>
      <color theme="1"/>
      <name val="Mali"/>
      <charset val="238"/>
    </font>
  </fonts>
  <fills count="29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56042C"/>
        <bgColor rgb="FF56042C"/>
      </patternFill>
    </fill>
    <fill>
      <patternFill patternType="solid">
        <fgColor rgb="FF700E36"/>
        <bgColor rgb="FF700E3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EAECF0"/>
        <bgColor rgb="FFEAECF0"/>
      </patternFill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44546A"/>
        <bgColor rgb="FF44546A"/>
      </patternFill>
    </fill>
    <fill>
      <patternFill patternType="solid">
        <fgColor rgb="FF7F6000"/>
        <bgColor rgb="FF7F6000"/>
      </patternFill>
    </fill>
    <fill>
      <patternFill patternType="solid">
        <fgColor rgb="FFFFC000"/>
        <bgColor rgb="FFFFC000"/>
      </patternFill>
    </fill>
    <fill>
      <patternFill patternType="solid">
        <fgColor theme="8"/>
        <bgColor theme="8"/>
      </patternFill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DBD5F7"/>
        <bgColor rgb="FFDBD5F7"/>
      </patternFill>
    </fill>
    <fill>
      <patternFill patternType="solid">
        <fgColor rgb="FFFFD966"/>
        <bgColor rgb="FFFFD966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rgb="FF4C1130"/>
        <bgColor rgb="FF4C1130"/>
      </patternFill>
    </fill>
    <fill>
      <patternFill patternType="solid">
        <fgColor rgb="FFDEEAF6"/>
        <bgColor rgb="FFDEEAF6"/>
      </patternFill>
    </fill>
  </fills>
  <borders count="1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double">
        <color rgb="FF56042C"/>
      </right>
      <top style="double">
        <color rgb="FF56042C"/>
      </top>
      <bottom style="double">
        <color rgb="FF56042C"/>
      </bottom>
      <diagonal/>
    </border>
    <border>
      <left style="double">
        <color rgb="FF56042C"/>
      </left>
      <right style="double">
        <color rgb="FF56042C"/>
      </right>
      <top style="double">
        <color rgb="FF56042C"/>
      </top>
      <bottom style="double">
        <color rgb="FF56042C"/>
      </bottom>
      <diagonal/>
    </border>
    <border>
      <left style="double">
        <color rgb="FF56042C"/>
      </left>
      <right style="thick">
        <color rgb="FF000000"/>
      </right>
      <top style="double">
        <color rgb="FF56042C"/>
      </top>
      <bottom style="double">
        <color rgb="FF56042C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56042C"/>
      </left>
      <right/>
      <top style="double">
        <color rgb="FF56042C"/>
      </top>
      <bottom style="double">
        <color rgb="FF56042C"/>
      </bottom>
      <diagonal/>
    </border>
    <border>
      <left/>
      <right style="thick">
        <color rgb="FF000000"/>
      </right>
      <top style="double">
        <color rgb="FF56042C"/>
      </top>
      <bottom style="double">
        <color rgb="FF56042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double">
        <color rgb="FF56042C"/>
      </left>
      <right style="double">
        <color rgb="FF56042C"/>
      </right>
      <top style="double">
        <color rgb="FF56042C"/>
      </top>
      <bottom style="thick">
        <color rgb="FF000000"/>
      </bottom>
      <diagonal/>
    </border>
    <border>
      <left style="double">
        <color rgb="FF56042C"/>
      </left>
      <right style="thick">
        <color rgb="FF000000"/>
      </right>
      <top style="double">
        <color rgb="FF56042C"/>
      </top>
      <bottom style="thick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rgb="FF000000"/>
      </left>
      <right style="double">
        <color rgb="FF56042C"/>
      </right>
      <top style="thick">
        <color rgb="FF000000"/>
      </top>
      <bottom style="double">
        <color rgb="FF56042C"/>
      </bottom>
      <diagonal/>
    </border>
    <border>
      <left style="double">
        <color rgb="FF56042C"/>
      </left>
      <right style="double">
        <color rgb="FF56042C"/>
      </right>
      <top style="thick">
        <color rgb="FF000000"/>
      </top>
      <bottom style="double">
        <color rgb="FF56042C"/>
      </bottom>
      <diagonal/>
    </border>
    <border>
      <left style="double">
        <color rgb="FF56042C"/>
      </left>
      <right/>
      <top style="thick">
        <color rgb="FF000000"/>
      </top>
      <bottom style="double">
        <color rgb="FF56042C"/>
      </bottom>
      <diagonal/>
    </border>
    <border>
      <left/>
      <right style="double">
        <color rgb="FF56042C"/>
      </right>
      <top style="thick">
        <color rgb="FF000000"/>
      </top>
      <bottom style="double">
        <color rgb="FF56042C"/>
      </bottom>
      <diagonal/>
    </border>
    <border>
      <left/>
      <right style="thick">
        <color rgb="FF000000"/>
      </right>
      <top style="thick">
        <color rgb="FF000000"/>
      </top>
      <bottom style="double">
        <color rgb="FF56042C"/>
      </bottom>
      <diagonal/>
    </border>
    <border>
      <left/>
      <right style="double">
        <color rgb="FF56042C"/>
      </right>
      <top style="double">
        <color rgb="FF56042C"/>
      </top>
      <bottom style="double">
        <color rgb="FF56042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dotted">
        <color rgb="FF000000"/>
      </bottom>
      <diagonal/>
    </border>
    <border>
      <left style="thick">
        <color rgb="FF000000"/>
      </left>
      <right style="thick">
        <color rgb="FF000000"/>
      </right>
      <top style="dotted">
        <color rgb="FF000000"/>
      </top>
      <bottom style="thick">
        <color rgb="FF000000"/>
      </bottom>
      <diagonal/>
    </border>
    <border>
      <left style="thick">
        <color rgb="FF000000"/>
      </left>
      <right style="double">
        <color rgb="FF56042C"/>
      </right>
      <top style="double">
        <color rgb="FF56042C"/>
      </top>
      <bottom/>
      <diagonal/>
    </border>
    <border>
      <left style="double">
        <color rgb="FF56042C"/>
      </left>
      <right style="double">
        <color rgb="FF56042C"/>
      </right>
      <top style="double">
        <color rgb="FF56042C"/>
      </top>
      <bottom/>
      <diagonal/>
    </border>
    <border>
      <left style="double">
        <color rgb="FF56042C"/>
      </left>
      <right/>
      <top style="double">
        <color rgb="FF56042C"/>
      </top>
      <bottom/>
      <diagonal/>
    </border>
    <border>
      <left/>
      <right style="double">
        <color rgb="FF56042C"/>
      </right>
      <top style="double">
        <color rgb="FF56042C"/>
      </top>
      <bottom/>
      <diagonal/>
    </border>
    <border>
      <left/>
      <right style="thick">
        <color rgb="FF000000"/>
      </right>
      <top style="double">
        <color rgb="FF56042C"/>
      </top>
      <bottom/>
      <diagonal/>
    </border>
    <border>
      <left style="dotted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/>
      <right/>
      <top style="thick">
        <color rgb="FFD9D9D9"/>
      </top>
      <bottom/>
      <diagonal/>
    </border>
    <border>
      <left/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/>
      <right style="thick">
        <color rgb="FFD9D9D9"/>
      </right>
      <top/>
      <bottom/>
      <diagonal/>
    </border>
    <border>
      <left style="thick">
        <color rgb="FFD9D9D9"/>
      </left>
      <right/>
      <top/>
      <bottom style="thick">
        <color rgb="FFC6E0FA"/>
      </bottom>
      <diagonal/>
    </border>
    <border>
      <left/>
      <right/>
      <top/>
      <bottom style="thick">
        <color rgb="FFC6E0FA"/>
      </bottom>
      <diagonal/>
    </border>
    <border>
      <left/>
      <right style="thick">
        <color rgb="FFD9D9D9"/>
      </right>
      <top/>
      <bottom style="thick">
        <color rgb="FFC6E0FA"/>
      </bottom>
      <diagonal/>
    </border>
    <border>
      <left style="thick">
        <color rgb="FFD9D9D9"/>
      </left>
      <right/>
      <top/>
      <bottom/>
      <diagonal/>
    </border>
    <border>
      <left/>
      <right style="thick">
        <color rgb="FFD9D9D9"/>
      </right>
      <top/>
      <bottom/>
      <diagonal/>
    </border>
    <border>
      <left style="thick">
        <color rgb="FFD9D9D9"/>
      </left>
      <right/>
      <top/>
      <bottom/>
      <diagonal/>
    </border>
    <border>
      <left/>
      <right style="thick">
        <color rgb="FFD9D9D9"/>
      </right>
      <top/>
      <bottom/>
      <diagonal/>
    </border>
    <border>
      <left/>
      <right style="dotted">
        <color rgb="FF000000"/>
      </right>
      <top style="thick">
        <color rgb="FF000000"/>
      </top>
      <bottom/>
      <diagonal/>
    </border>
    <border>
      <left style="thick">
        <color rgb="FFD9D9D9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D9D9D9"/>
      </right>
      <top style="medium">
        <color rgb="FF000000"/>
      </top>
      <bottom/>
      <diagonal/>
    </border>
    <border>
      <left style="thick">
        <color rgb="FFD9D9D9"/>
      </left>
      <right/>
      <top/>
      <bottom/>
      <diagonal/>
    </border>
    <border>
      <left style="medium">
        <color rgb="FFFFFFFF"/>
      </left>
      <right/>
      <top/>
      <bottom/>
      <diagonal/>
    </border>
    <border>
      <left style="double">
        <color rgb="FF56042C"/>
      </left>
      <right style="thick">
        <color rgb="FF000000"/>
      </right>
      <top style="thick">
        <color rgb="FF000000"/>
      </top>
      <bottom style="double">
        <color rgb="FF56042C"/>
      </bottom>
      <diagonal/>
    </border>
    <border>
      <left/>
      <right style="double">
        <color rgb="FF56042C"/>
      </right>
      <top style="double">
        <color rgb="FF56042C"/>
      </top>
      <bottom style="thick">
        <color rgb="FF000000"/>
      </bottom>
      <diagonal/>
    </border>
    <border>
      <left style="double">
        <color rgb="FF56042C"/>
      </left>
      <right style="double">
        <color rgb="FF56042C"/>
      </right>
      <top style="double">
        <color rgb="FF56042C"/>
      </top>
      <bottom style="double">
        <color rgb="FF7030A0"/>
      </bottom>
      <diagonal/>
    </border>
    <border>
      <left/>
      <right style="double">
        <color rgb="FF56042C"/>
      </right>
      <top/>
      <bottom style="double">
        <color rgb="FF56042C"/>
      </bottom>
      <diagonal/>
    </border>
    <border>
      <left style="double">
        <color rgb="FF56042C"/>
      </left>
      <right style="double">
        <color rgb="FF56042C"/>
      </right>
      <top/>
      <bottom style="double">
        <color rgb="FF56042C"/>
      </bottom>
      <diagonal/>
    </border>
    <border>
      <left style="double">
        <color rgb="FF56042C"/>
      </left>
      <right style="thin">
        <color rgb="FF9CC2E5"/>
      </right>
      <top/>
      <bottom style="double">
        <color rgb="FF56042C"/>
      </bottom>
      <diagonal/>
    </border>
    <border>
      <left style="thin">
        <color rgb="FF9CC2E5"/>
      </left>
      <right/>
      <top/>
      <bottom/>
      <diagonal/>
    </border>
    <border>
      <left style="double">
        <color rgb="FF56042C"/>
      </left>
      <right style="thin">
        <color rgb="FF9CC2E5"/>
      </right>
      <top style="double">
        <color rgb="FF56042C"/>
      </top>
      <bottom style="double">
        <color rgb="FF56042C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double">
        <color rgb="FF56042C"/>
      </right>
      <top style="double">
        <color rgb="FF56042C"/>
      </top>
      <bottom style="medium">
        <color rgb="FFFFFFFF"/>
      </bottom>
      <diagonal/>
    </border>
    <border>
      <left style="double">
        <color rgb="FF56042C"/>
      </left>
      <right style="double">
        <color rgb="FF56042C"/>
      </right>
      <top style="double">
        <color rgb="FF56042C"/>
      </top>
      <bottom style="medium">
        <color rgb="FFFFFFFF"/>
      </bottom>
      <diagonal/>
    </border>
    <border>
      <left style="double">
        <color rgb="FF56042C"/>
      </left>
      <right style="thin">
        <color rgb="FF9CC2E5"/>
      </right>
      <top style="double">
        <color rgb="FF56042C"/>
      </top>
      <bottom style="medium">
        <color rgb="FFFFFFFF"/>
      </bottom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/>
      <right/>
      <top/>
      <bottom style="thick">
        <color rgb="FFD9D9D9"/>
      </bottom>
      <diagonal/>
    </border>
    <border>
      <left/>
      <right/>
      <top/>
      <bottom style="thick">
        <color rgb="FFD9D9D9"/>
      </bottom>
      <diagonal/>
    </border>
    <border>
      <left/>
      <right style="thick">
        <color rgb="FFD9D9D9"/>
      </right>
      <top/>
      <bottom style="thick">
        <color rgb="FFD9D9D9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DBD5F7"/>
      </right>
      <top/>
      <bottom style="medium">
        <color rgb="FF7030A0"/>
      </bottom>
      <diagonal/>
    </border>
    <border>
      <left style="medium">
        <color rgb="FFDBD5F7"/>
      </left>
      <right style="medium">
        <color rgb="FFDBD5F7"/>
      </right>
      <top/>
      <bottom style="medium">
        <color rgb="FF7030A0"/>
      </bottom>
      <diagonal/>
    </border>
    <border>
      <left style="medium">
        <color rgb="FFDBD5F7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DBD5F7"/>
      </right>
      <top style="medium">
        <color rgb="FF7030A0"/>
      </top>
      <bottom style="medium">
        <color rgb="FF7030A0"/>
      </bottom>
      <diagonal/>
    </border>
    <border>
      <left style="medium">
        <color rgb="FFDBD5F7"/>
      </left>
      <right style="medium">
        <color rgb="FFDBD5F7"/>
      </right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DBD5F7"/>
      </right>
      <top style="medium">
        <color rgb="FF7030A0"/>
      </top>
      <bottom/>
      <diagonal/>
    </border>
    <border>
      <left style="medium">
        <color rgb="FFDBD5F7"/>
      </left>
      <right style="medium">
        <color rgb="FFDBD5F7"/>
      </right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2" borderId="5" xfId="0" applyFont="1" applyFill="1" applyBorder="1"/>
    <xf numFmtId="0" fontId="4" fillId="2" borderId="5" xfId="0" applyFont="1" applyFill="1" applyBorder="1"/>
    <xf numFmtId="0" fontId="5" fillId="2" borderId="5" xfId="0" applyFont="1" applyFill="1" applyBorder="1"/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2" borderId="13" xfId="0" applyFont="1" applyFill="1" applyBorder="1"/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6" fillId="3" borderId="18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 vertical="center"/>
    </xf>
    <xf numFmtId="20" fontId="8" fillId="5" borderId="19" xfId="0" applyNumberFormat="1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left" vertical="center"/>
    </xf>
    <xf numFmtId="0" fontId="8" fillId="5" borderId="20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1" fontId="9" fillId="6" borderId="5" xfId="0" applyNumberFormat="1" applyFont="1" applyFill="1" applyBorder="1" applyAlignment="1">
      <alignment horizontal="center" vertical="center"/>
    </xf>
    <xf numFmtId="1" fontId="9" fillId="6" borderId="23" xfId="0" applyNumberFormat="1" applyFont="1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5" xfId="0" applyFont="1" applyFill="1" applyBorder="1"/>
    <xf numFmtId="0" fontId="1" fillId="4" borderId="23" xfId="0" applyFont="1" applyFill="1" applyBorder="1"/>
    <xf numFmtId="0" fontId="9" fillId="5" borderId="2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1" fontId="9" fillId="5" borderId="5" xfId="0" applyNumberFormat="1" applyFont="1" applyFill="1" applyBorder="1" applyAlignment="1">
      <alignment horizontal="center" vertical="center"/>
    </xf>
    <xf numFmtId="1" fontId="9" fillId="5" borderId="23" xfId="0" applyNumberFormat="1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1" fontId="9" fillId="7" borderId="5" xfId="0" applyNumberFormat="1" applyFont="1" applyFill="1" applyBorder="1" applyAlignment="1">
      <alignment horizontal="center" vertical="center"/>
    </xf>
    <xf numFmtId="1" fontId="9" fillId="7" borderId="23" xfId="0" applyNumberFormat="1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26" xfId="0" applyFont="1" applyFill="1" applyBorder="1" applyAlignment="1">
      <alignment horizontal="center" vertical="center"/>
    </xf>
    <xf numFmtId="1" fontId="9" fillId="8" borderId="26" xfId="0" applyNumberFormat="1" applyFont="1" applyFill="1" applyBorder="1" applyAlignment="1">
      <alignment horizontal="center" vertical="center"/>
    </xf>
    <xf numFmtId="1" fontId="9" fillId="8" borderId="27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30" xfId="0" applyFont="1" applyFill="1" applyBorder="1"/>
    <xf numFmtId="0" fontId="1" fillId="2" borderId="6" xfId="0" applyFont="1" applyFill="1" applyBorder="1"/>
    <xf numFmtId="0" fontId="1" fillId="4" borderId="5" xfId="0" applyFont="1" applyFill="1" applyBorder="1" applyAlignment="1">
      <alignment horizontal="center"/>
    </xf>
    <xf numFmtId="0" fontId="1" fillId="2" borderId="35" xfId="0" applyFont="1" applyFill="1" applyBorder="1"/>
    <xf numFmtId="0" fontId="1" fillId="4" borderId="36" xfId="0" applyFont="1" applyFill="1" applyBorder="1"/>
    <xf numFmtId="0" fontId="1" fillId="4" borderId="37" xfId="0" applyFont="1" applyFill="1" applyBorder="1"/>
    <xf numFmtId="0" fontId="1" fillId="4" borderId="38" xfId="0" applyFont="1" applyFill="1" applyBorder="1"/>
    <xf numFmtId="0" fontId="8" fillId="5" borderId="39" xfId="0" applyFont="1" applyFill="1" applyBorder="1" applyAlignment="1">
      <alignment horizontal="center" vertical="center"/>
    </xf>
    <xf numFmtId="20" fontId="8" fillId="5" borderId="39" xfId="0" applyNumberFormat="1" applyFont="1" applyFill="1" applyBorder="1" applyAlignment="1">
      <alignment horizontal="center" vertical="center"/>
    </xf>
    <xf numFmtId="0" fontId="8" fillId="5" borderId="39" xfId="0" applyFont="1" applyFill="1" applyBorder="1" applyAlignment="1">
      <alignment horizontal="left" vertical="center"/>
    </xf>
    <xf numFmtId="0" fontId="8" fillId="5" borderId="40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1" fillId="9" borderId="41" xfId="0" applyFont="1" applyFill="1" applyBorder="1" applyAlignment="1">
      <alignment horizontal="center" vertical="center" wrapText="1"/>
    </xf>
    <xf numFmtId="0" fontId="11" fillId="10" borderId="41" xfId="0" applyFont="1" applyFill="1" applyBorder="1" applyAlignment="1">
      <alignment horizontal="left" vertical="center" wrapText="1"/>
    </xf>
    <xf numFmtId="0" fontId="11" fillId="10" borderId="41" xfId="0" applyFont="1" applyFill="1" applyBorder="1" applyAlignment="1">
      <alignment vertical="center" wrapText="1"/>
    </xf>
    <xf numFmtId="0" fontId="12" fillId="10" borderId="41" xfId="0" applyFont="1" applyFill="1" applyBorder="1" applyAlignment="1">
      <alignment vertical="center" wrapText="1"/>
    </xf>
    <xf numFmtId="0" fontId="11" fillId="11" borderId="41" xfId="0" applyFont="1" applyFill="1" applyBorder="1" applyAlignment="1">
      <alignment horizontal="left" vertical="center" wrapText="1"/>
    </xf>
    <xf numFmtId="0" fontId="11" fillId="11" borderId="41" xfId="0" applyFont="1" applyFill="1" applyBorder="1" applyAlignment="1">
      <alignment vertical="center" wrapText="1"/>
    </xf>
    <xf numFmtId="0" fontId="12" fillId="11" borderId="41" xfId="0" applyFont="1" applyFill="1" applyBorder="1" applyAlignment="1">
      <alignment vertical="center" wrapText="1"/>
    </xf>
    <xf numFmtId="0" fontId="14" fillId="12" borderId="0" xfId="0" applyFont="1" applyFill="1"/>
    <xf numFmtId="0" fontId="16" fillId="3" borderId="46" xfId="0" applyFont="1" applyFill="1" applyBorder="1"/>
    <xf numFmtId="0" fontId="16" fillId="3" borderId="47" xfId="0" applyFont="1" applyFill="1" applyBorder="1"/>
    <xf numFmtId="0" fontId="16" fillId="3" borderId="51" xfId="0" applyFont="1" applyFill="1" applyBorder="1"/>
    <xf numFmtId="0" fontId="18" fillId="13" borderId="52" xfId="0" applyFont="1" applyFill="1" applyBorder="1" applyAlignment="1">
      <alignment horizontal="center" vertical="center"/>
    </xf>
    <xf numFmtId="0" fontId="18" fillId="13" borderId="53" xfId="0" applyFont="1" applyFill="1" applyBorder="1" applyAlignment="1">
      <alignment horizontal="center" vertical="center"/>
    </xf>
    <xf numFmtId="0" fontId="18" fillId="13" borderId="55" xfId="0" applyFont="1" applyFill="1" applyBorder="1" applyAlignment="1">
      <alignment horizontal="center" vertical="center"/>
    </xf>
    <xf numFmtId="0" fontId="18" fillId="13" borderId="56" xfId="0" applyFont="1" applyFill="1" applyBorder="1" applyAlignment="1">
      <alignment horizontal="center" vertical="center"/>
    </xf>
    <xf numFmtId="0" fontId="18" fillId="13" borderId="57" xfId="0" applyFont="1" applyFill="1" applyBorder="1" applyAlignment="1">
      <alignment horizontal="center" vertical="center"/>
    </xf>
    <xf numFmtId="0" fontId="16" fillId="3" borderId="58" xfId="0" applyFont="1" applyFill="1" applyBorder="1"/>
    <xf numFmtId="0" fontId="16" fillId="3" borderId="5" xfId="0" applyFont="1" applyFill="1" applyBorder="1"/>
    <xf numFmtId="0" fontId="16" fillId="3" borderId="59" xfId="0" applyFont="1" applyFill="1" applyBorder="1"/>
    <xf numFmtId="0" fontId="16" fillId="5" borderId="60" xfId="0" applyFont="1" applyFill="1" applyBorder="1" applyAlignment="1">
      <alignment horizontal="center" vertical="center"/>
    </xf>
    <xf numFmtId="0" fontId="16" fillId="5" borderId="61" xfId="0" applyFont="1" applyFill="1" applyBorder="1" applyAlignment="1">
      <alignment horizontal="center" vertical="center"/>
    </xf>
    <xf numFmtId="20" fontId="16" fillId="5" borderId="61" xfId="0" applyNumberFormat="1" applyFont="1" applyFill="1" applyBorder="1" applyAlignment="1">
      <alignment horizontal="center" vertical="center"/>
    </xf>
    <xf numFmtId="0" fontId="16" fillId="5" borderId="61" xfId="0" applyFont="1" applyFill="1" applyBorder="1" applyAlignment="1">
      <alignment horizontal="left" vertical="center"/>
    </xf>
    <xf numFmtId="0" fontId="16" fillId="5" borderId="62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5" borderId="63" xfId="0" applyFont="1" applyFill="1" applyBorder="1" applyAlignment="1">
      <alignment horizontal="center" vertical="center"/>
    </xf>
    <xf numFmtId="0" fontId="16" fillId="3" borderId="0" xfId="0" applyFont="1" applyFill="1"/>
    <xf numFmtId="0" fontId="16" fillId="5" borderId="64" xfId="0" applyFont="1" applyFill="1" applyBorder="1" applyAlignment="1">
      <alignment vertical="center" wrapText="1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20" fontId="16" fillId="5" borderId="19" xfId="0" applyNumberFormat="1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left" vertical="center"/>
    </xf>
    <xf numFmtId="0" fontId="16" fillId="5" borderId="31" xfId="0" applyFont="1" applyFill="1" applyBorder="1" applyAlignment="1">
      <alignment horizontal="center" vertical="center"/>
    </xf>
    <xf numFmtId="0" fontId="16" fillId="5" borderId="65" xfId="0" applyFont="1" applyFill="1" applyBorder="1" applyAlignment="1">
      <alignment horizontal="center" vertical="center"/>
    </xf>
    <xf numFmtId="0" fontId="16" fillId="5" borderId="32" xfId="0" applyFont="1" applyFill="1" applyBorder="1" applyAlignment="1">
      <alignment vertical="center" wrapText="1"/>
    </xf>
    <xf numFmtId="0" fontId="10" fillId="2" borderId="5" xfId="0" applyFont="1" applyFill="1" applyBorder="1"/>
    <xf numFmtId="0" fontId="9" fillId="14" borderId="66" xfId="0" applyFont="1" applyFill="1" applyBorder="1" applyAlignment="1">
      <alignment horizontal="left" vertical="center"/>
    </xf>
    <xf numFmtId="0" fontId="20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9" fillId="14" borderId="67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 wrapText="1"/>
    </xf>
    <xf numFmtId="0" fontId="9" fillId="15" borderId="66" xfId="0" applyFont="1" applyFill="1" applyBorder="1" applyAlignment="1">
      <alignment horizontal="left" vertical="center"/>
    </xf>
    <xf numFmtId="0" fontId="9" fillId="15" borderId="67" xfId="0" applyFont="1" applyFill="1" applyBorder="1" applyAlignment="1">
      <alignment horizontal="left" vertical="center"/>
    </xf>
    <xf numFmtId="0" fontId="16" fillId="5" borderId="68" xfId="0" applyFont="1" applyFill="1" applyBorder="1" applyAlignment="1">
      <alignment horizontal="center" vertical="center"/>
    </xf>
    <xf numFmtId="0" fontId="16" fillId="5" borderId="69" xfId="0" applyFont="1" applyFill="1" applyBorder="1" applyAlignment="1">
      <alignment horizontal="center" vertical="center"/>
    </xf>
    <xf numFmtId="20" fontId="16" fillId="5" borderId="69" xfId="0" applyNumberFormat="1" applyFont="1" applyFill="1" applyBorder="1" applyAlignment="1">
      <alignment horizontal="center" vertical="center"/>
    </xf>
    <xf numFmtId="0" fontId="16" fillId="5" borderId="69" xfId="0" applyFont="1" applyFill="1" applyBorder="1" applyAlignment="1">
      <alignment horizontal="left" vertical="center"/>
    </xf>
    <xf numFmtId="0" fontId="16" fillId="5" borderId="70" xfId="0" applyFont="1" applyFill="1" applyBorder="1" applyAlignment="1">
      <alignment horizontal="center" vertical="center"/>
    </xf>
    <xf numFmtId="0" fontId="16" fillId="5" borderId="71" xfId="0" applyFont="1" applyFill="1" applyBorder="1" applyAlignment="1">
      <alignment horizontal="center" vertical="center"/>
    </xf>
    <xf numFmtId="0" fontId="16" fillId="5" borderId="72" xfId="0" applyFont="1" applyFill="1" applyBorder="1" applyAlignment="1">
      <alignment vertical="center" wrapText="1"/>
    </xf>
    <xf numFmtId="0" fontId="18" fillId="13" borderId="73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16" borderId="5" xfId="0" applyFont="1" applyFill="1" applyBorder="1" applyAlignment="1">
      <alignment horizontal="left" vertical="center"/>
    </xf>
    <xf numFmtId="0" fontId="22" fillId="3" borderId="5" xfId="0" applyFont="1" applyFill="1" applyBorder="1" applyAlignment="1">
      <alignment vertical="center" wrapText="1"/>
    </xf>
    <xf numFmtId="0" fontId="16" fillId="3" borderId="74" xfId="0" applyFont="1" applyFill="1" applyBorder="1"/>
    <xf numFmtId="0" fontId="16" fillId="3" borderId="75" xfId="0" applyFont="1" applyFill="1" applyBorder="1"/>
    <xf numFmtId="0" fontId="16" fillId="3" borderId="76" xfId="0" applyFont="1" applyFill="1" applyBorder="1"/>
    <xf numFmtId="0" fontId="1" fillId="2" borderId="5" xfId="0" applyFont="1" applyFill="1" applyBorder="1" applyAlignment="1">
      <alignment horizontal="center"/>
    </xf>
    <xf numFmtId="0" fontId="1" fillId="17" borderId="5" xfId="0" applyFont="1" applyFill="1" applyBorder="1"/>
    <xf numFmtId="0" fontId="24" fillId="3" borderId="5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1" fillId="18" borderId="5" xfId="0" applyFont="1" applyFill="1" applyBorder="1"/>
    <xf numFmtId="0" fontId="26" fillId="6" borderId="5" xfId="0" applyFont="1" applyFill="1" applyBorder="1" applyAlignment="1">
      <alignment horizontal="center" vertical="center"/>
    </xf>
    <xf numFmtId="0" fontId="1" fillId="17" borderId="1" xfId="0" applyFont="1" applyFill="1" applyBorder="1"/>
    <xf numFmtId="0" fontId="27" fillId="5" borderId="5" xfId="0" applyFont="1" applyFill="1" applyBorder="1" applyAlignment="1">
      <alignment horizontal="center" vertical="center"/>
    </xf>
    <xf numFmtId="0" fontId="1" fillId="17" borderId="77" xfId="0" applyFont="1" applyFill="1" applyBorder="1"/>
    <xf numFmtId="0" fontId="1" fillId="17" borderId="30" xfId="0" applyFont="1" applyFill="1" applyBorder="1"/>
    <xf numFmtId="0" fontId="1" fillId="17" borderId="13" xfId="0" applyFont="1" applyFill="1" applyBorder="1"/>
    <xf numFmtId="0" fontId="31" fillId="24" borderId="5" xfId="0" applyFont="1" applyFill="1" applyBorder="1" applyAlignment="1">
      <alignment horizontal="center" vertical="center"/>
    </xf>
    <xf numFmtId="0" fontId="32" fillId="8" borderId="5" xfId="0" applyFont="1" applyFill="1" applyBorder="1" applyAlignment="1">
      <alignment horizontal="center" vertical="center"/>
    </xf>
    <xf numFmtId="0" fontId="32" fillId="13" borderId="5" xfId="0" applyFont="1" applyFill="1" applyBorder="1" applyAlignment="1">
      <alignment horizontal="center" vertical="center"/>
    </xf>
    <xf numFmtId="0" fontId="33" fillId="17" borderId="5" xfId="0" applyFont="1" applyFill="1" applyBorder="1" applyAlignment="1">
      <alignment horizontal="center" vertical="center"/>
    </xf>
    <xf numFmtId="0" fontId="34" fillId="19" borderId="86" xfId="0" applyFont="1" applyFill="1" applyBorder="1" applyAlignment="1">
      <alignment horizontal="center" vertical="center"/>
    </xf>
    <xf numFmtId="0" fontId="34" fillId="19" borderId="1" xfId="0" applyFont="1" applyFill="1" applyBorder="1" applyAlignment="1">
      <alignment horizontal="center" vertical="center"/>
    </xf>
    <xf numFmtId="0" fontId="34" fillId="19" borderId="87" xfId="0" applyFont="1" applyFill="1" applyBorder="1" applyAlignment="1">
      <alignment horizontal="center" vertical="center"/>
    </xf>
    <xf numFmtId="0" fontId="29" fillId="20" borderId="88" xfId="0" applyFont="1" applyFill="1" applyBorder="1" applyAlignment="1">
      <alignment horizontal="center" vertical="center"/>
    </xf>
    <xf numFmtId="0" fontId="29" fillId="20" borderId="5" xfId="0" applyFont="1" applyFill="1" applyBorder="1" applyAlignment="1">
      <alignment horizontal="center" vertical="center"/>
    </xf>
    <xf numFmtId="0" fontId="29" fillId="20" borderId="89" xfId="0" applyFont="1" applyFill="1" applyBorder="1" applyAlignment="1">
      <alignment horizontal="center" vertical="center"/>
    </xf>
    <xf numFmtId="0" fontId="29" fillId="21" borderId="88" xfId="0" applyFont="1" applyFill="1" applyBorder="1" applyAlignment="1">
      <alignment horizontal="center" vertical="center"/>
    </xf>
    <xf numFmtId="0" fontId="29" fillId="21" borderId="5" xfId="0" applyFont="1" applyFill="1" applyBorder="1" applyAlignment="1">
      <alignment horizontal="center" vertical="center"/>
    </xf>
    <xf numFmtId="0" fontId="29" fillId="21" borderId="89" xfId="0" applyFont="1" applyFill="1" applyBorder="1" applyAlignment="1">
      <alignment horizontal="center" vertical="center"/>
    </xf>
    <xf numFmtId="0" fontId="29" fillId="22" borderId="88" xfId="0" applyFont="1" applyFill="1" applyBorder="1" applyAlignment="1">
      <alignment horizontal="center" vertical="center"/>
    </xf>
    <xf numFmtId="0" fontId="29" fillId="22" borderId="5" xfId="0" applyFont="1" applyFill="1" applyBorder="1" applyAlignment="1">
      <alignment horizontal="center" vertical="center"/>
    </xf>
    <xf numFmtId="0" fontId="29" fillId="22" borderId="89" xfId="0" applyFont="1" applyFill="1" applyBorder="1" applyAlignment="1">
      <alignment horizontal="center" vertical="center"/>
    </xf>
    <xf numFmtId="0" fontId="29" fillId="25" borderId="88" xfId="0" applyFont="1" applyFill="1" applyBorder="1" applyAlignment="1">
      <alignment horizontal="center" vertical="center"/>
    </xf>
    <xf numFmtId="0" fontId="29" fillId="25" borderId="5" xfId="0" applyFont="1" applyFill="1" applyBorder="1" applyAlignment="1">
      <alignment horizontal="center" vertical="center"/>
    </xf>
    <xf numFmtId="0" fontId="29" fillId="25" borderId="89" xfId="0" applyFont="1" applyFill="1" applyBorder="1" applyAlignment="1">
      <alignment horizontal="center" vertical="center"/>
    </xf>
    <xf numFmtId="0" fontId="30" fillId="17" borderId="5" xfId="0" applyFont="1" applyFill="1" applyBorder="1" applyAlignment="1">
      <alignment horizontal="center" vertical="center"/>
    </xf>
    <xf numFmtId="0" fontId="35" fillId="13" borderId="90" xfId="0" applyFont="1" applyFill="1" applyBorder="1" applyAlignment="1">
      <alignment horizontal="center" vertical="center"/>
    </xf>
    <xf numFmtId="0" fontId="35" fillId="13" borderId="53" xfId="0" applyFont="1" applyFill="1" applyBorder="1" applyAlignment="1">
      <alignment horizontal="center" vertical="center"/>
    </xf>
    <xf numFmtId="0" fontId="35" fillId="13" borderId="73" xfId="0" applyFont="1" applyFill="1" applyBorder="1" applyAlignment="1">
      <alignment horizontal="center" vertical="center"/>
    </xf>
    <xf numFmtId="0" fontId="25" fillId="13" borderId="93" xfId="0" applyFont="1" applyFill="1" applyBorder="1" applyAlignment="1">
      <alignment horizontal="left" vertical="center"/>
    </xf>
    <xf numFmtId="0" fontId="25" fillId="13" borderId="96" xfId="0" applyFont="1" applyFill="1" applyBorder="1" applyAlignment="1">
      <alignment horizontal="left" vertical="center"/>
    </xf>
    <xf numFmtId="0" fontId="25" fillId="13" borderId="97" xfId="0" applyFont="1" applyFill="1" applyBorder="1" applyAlignment="1">
      <alignment horizontal="left" vertical="center"/>
    </xf>
    <xf numFmtId="0" fontId="25" fillId="17" borderId="30" xfId="0" applyFont="1" applyFill="1" applyBorder="1" applyAlignment="1">
      <alignment horizontal="left" vertical="center"/>
    </xf>
    <xf numFmtId="0" fontId="25" fillId="13" borderId="13" xfId="0" applyFont="1" applyFill="1" applyBorder="1" applyAlignment="1">
      <alignment horizontal="left" vertical="center"/>
    </xf>
    <xf numFmtId="0" fontId="25" fillId="13" borderId="5" xfId="0" applyFont="1" applyFill="1" applyBorder="1" applyAlignment="1">
      <alignment horizontal="left" vertical="center"/>
    </xf>
    <xf numFmtId="0" fontId="25" fillId="13" borderId="89" xfId="0" applyFont="1" applyFill="1" applyBorder="1" applyAlignment="1">
      <alignment horizontal="left" vertical="center"/>
    </xf>
    <xf numFmtId="0" fontId="25" fillId="3" borderId="99" xfId="0" applyFont="1" applyFill="1" applyBorder="1" applyAlignment="1">
      <alignment horizontal="center" vertical="center"/>
    </xf>
    <xf numFmtId="0" fontId="9" fillId="5" borderId="63" xfId="0" applyFont="1" applyFill="1" applyBorder="1" applyAlignment="1">
      <alignment horizontal="center" vertical="center"/>
    </xf>
    <xf numFmtId="0" fontId="9" fillId="5" borderId="61" xfId="0" applyFont="1" applyFill="1" applyBorder="1" applyAlignment="1">
      <alignment horizontal="center" vertical="center"/>
    </xf>
    <xf numFmtId="0" fontId="9" fillId="5" borderId="100" xfId="0" applyFont="1" applyFill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17" borderId="30" xfId="0" applyFont="1" applyFill="1" applyBorder="1" applyAlignment="1">
      <alignment horizontal="center" vertical="center"/>
    </xf>
    <xf numFmtId="0" fontId="9" fillId="5" borderId="65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164" fontId="9" fillId="5" borderId="20" xfId="0" applyNumberFormat="1" applyFont="1" applyFill="1" applyBorder="1" applyAlignment="1">
      <alignment horizontal="center" vertical="center"/>
    </xf>
    <xf numFmtId="0" fontId="5" fillId="17" borderId="5" xfId="0" applyFont="1" applyFill="1" applyBorder="1"/>
    <xf numFmtId="0" fontId="9" fillId="5" borderId="101" xfId="0" applyFont="1" applyFill="1" applyBorder="1" applyAlignment="1">
      <alignment horizontal="center" vertical="center"/>
    </xf>
    <xf numFmtId="0" fontId="9" fillId="5" borderId="39" xfId="0" applyFont="1" applyFill="1" applyBorder="1" applyAlignment="1">
      <alignment horizontal="center" vertical="center"/>
    </xf>
    <xf numFmtId="0" fontId="9" fillId="5" borderId="102" xfId="0" applyFont="1" applyFill="1" applyBorder="1" applyAlignment="1">
      <alignment horizontal="center" vertical="center"/>
    </xf>
    <xf numFmtId="164" fontId="9" fillId="5" borderId="40" xfId="0" applyNumberFormat="1" applyFont="1" applyFill="1" applyBorder="1" applyAlignment="1">
      <alignment horizontal="center" vertical="center"/>
    </xf>
    <xf numFmtId="0" fontId="1" fillId="17" borderId="99" xfId="0" applyFont="1" applyFill="1" applyBorder="1"/>
    <xf numFmtId="0" fontId="16" fillId="17" borderId="13" xfId="0" applyFont="1" applyFill="1" applyBorder="1"/>
    <xf numFmtId="0" fontId="16" fillId="17" borderId="5" xfId="0" applyFont="1" applyFill="1" applyBorder="1"/>
    <xf numFmtId="0" fontId="16" fillId="17" borderId="16" xfId="0" applyFont="1" applyFill="1" applyBorder="1"/>
    <xf numFmtId="0" fontId="1" fillId="17" borderId="88" xfId="0" applyFont="1" applyFill="1" applyBorder="1" applyAlignment="1">
      <alignment horizontal="center" vertical="center"/>
    </xf>
    <xf numFmtId="0" fontId="1" fillId="17" borderId="89" xfId="0" applyFont="1" applyFill="1" applyBorder="1" applyAlignment="1">
      <alignment horizontal="center" vertical="center"/>
    </xf>
    <xf numFmtId="0" fontId="25" fillId="3" borderId="99" xfId="0" applyFont="1" applyFill="1" applyBorder="1" applyAlignment="1">
      <alignment horizontal="center"/>
    </xf>
    <xf numFmtId="0" fontId="9" fillId="5" borderId="103" xfId="0" applyFont="1" applyFill="1" applyBorder="1" applyAlignment="1">
      <alignment horizontal="center"/>
    </xf>
    <xf numFmtId="0" fontId="9" fillId="5" borderId="104" xfId="0" applyFont="1" applyFill="1" applyBorder="1" applyAlignment="1">
      <alignment horizontal="center"/>
    </xf>
    <xf numFmtId="0" fontId="9" fillId="5" borderId="105" xfId="0" applyFont="1" applyFill="1" applyBorder="1" applyAlignment="1">
      <alignment horizontal="center"/>
    </xf>
    <xf numFmtId="0" fontId="1" fillId="17" borderId="106" xfId="0" applyFont="1" applyFill="1" applyBorder="1"/>
    <xf numFmtId="0" fontId="9" fillId="5" borderId="65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107" xfId="0" applyFont="1" applyFill="1" applyBorder="1" applyAlignment="1">
      <alignment horizontal="center"/>
    </xf>
    <xf numFmtId="0" fontId="25" fillId="3" borderId="108" xfId="0" applyFont="1" applyFill="1" applyBorder="1" applyAlignment="1">
      <alignment horizontal="center"/>
    </xf>
    <xf numFmtId="0" fontId="9" fillId="5" borderId="109" xfId="0" applyFont="1" applyFill="1" applyBorder="1" applyAlignment="1">
      <alignment horizontal="center"/>
    </xf>
    <xf numFmtId="0" fontId="9" fillId="5" borderId="110" xfId="0" applyFont="1" applyFill="1" applyBorder="1" applyAlignment="1">
      <alignment horizontal="center"/>
    </xf>
    <xf numFmtId="0" fontId="9" fillId="5" borderId="111" xfId="0" applyFont="1" applyFill="1" applyBorder="1" applyAlignment="1">
      <alignment horizontal="center"/>
    </xf>
    <xf numFmtId="0" fontId="1" fillId="0" borderId="112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1" fillId="17" borderId="114" xfId="0" applyFont="1" applyFill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1" fillId="17" borderId="35" xfId="0" applyFont="1" applyFill="1" applyBorder="1"/>
    <xf numFmtId="0" fontId="37" fillId="27" borderId="0" xfId="0" applyFont="1" applyFill="1"/>
    <xf numFmtId="0" fontId="38" fillId="27" borderId="0" xfId="0" applyFont="1" applyFill="1"/>
    <xf numFmtId="0" fontId="14" fillId="27" borderId="0" xfId="0" applyFont="1" applyFill="1"/>
    <xf numFmtId="0" fontId="14" fillId="0" borderId="0" xfId="0" applyFont="1"/>
    <xf numFmtId="0" fontId="11" fillId="9" borderId="116" xfId="0" applyFont="1" applyFill="1" applyBorder="1" applyAlignment="1">
      <alignment horizontal="center" wrapText="1"/>
    </xf>
    <xf numFmtId="0" fontId="11" fillId="9" borderId="117" xfId="0" applyFont="1" applyFill="1" applyBorder="1" applyAlignment="1">
      <alignment horizontal="center" wrapText="1"/>
    </xf>
    <xf numFmtId="0" fontId="11" fillId="9" borderId="41" xfId="0" applyFont="1" applyFill="1" applyBorder="1" applyAlignment="1">
      <alignment horizontal="center" wrapText="1"/>
    </xf>
    <xf numFmtId="0" fontId="11" fillId="9" borderId="5" xfId="0" applyFont="1" applyFill="1" applyBorder="1" applyAlignment="1">
      <alignment horizontal="center" wrapText="1"/>
    </xf>
    <xf numFmtId="0" fontId="1" fillId="20" borderId="5" xfId="0" applyFont="1" applyFill="1" applyBorder="1"/>
    <xf numFmtId="0" fontId="40" fillId="28" borderId="118" xfId="0" applyFont="1" applyFill="1" applyBorder="1"/>
    <xf numFmtId="0" fontId="40" fillId="28" borderId="119" xfId="0" applyFont="1" applyFill="1" applyBorder="1"/>
    <xf numFmtId="20" fontId="40" fillId="28" borderId="119" xfId="0" applyNumberFormat="1" applyFont="1" applyFill="1" applyBorder="1"/>
    <xf numFmtId="0" fontId="40" fillId="28" borderId="120" xfId="0" applyFont="1" applyFill="1" applyBorder="1"/>
    <xf numFmtId="0" fontId="40" fillId="28" borderId="121" xfId="0" applyFont="1" applyFill="1" applyBorder="1"/>
    <xf numFmtId="0" fontId="41" fillId="10" borderId="122" xfId="0" applyFont="1" applyFill="1" applyBorder="1" applyAlignment="1">
      <alignment horizontal="center" wrapText="1"/>
    </xf>
    <xf numFmtId="0" fontId="11" fillId="10" borderId="41" xfId="0" applyFont="1" applyFill="1" applyBorder="1" applyAlignment="1">
      <alignment horizontal="center" wrapText="1"/>
    </xf>
    <xf numFmtId="0" fontId="12" fillId="10" borderId="117" xfId="0" applyFont="1" applyFill="1" applyBorder="1" applyAlignment="1">
      <alignment horizontal="center" wrapText="1"/>
    </xf>
    <xf numFmtId="0" fontId="12" fillId="10" borderId="41" xfId="0" applyFont="1" applyFill="1" applyBorder="1" applyAlignment="1">
      <alignment horizontal="center" wrapText="1"/>
    </xf>
    <xf numFmtId="0" fontId="12" fillId="10" borderId="5" xfId="0" applyFont="1" applyFill="1" applyBorder="1" applyAlignment="1">
      <alignment horizontal="center" wrapText="1"/>
    </xf>
    <xf numFmtId="0" fontId="40" fillId="28" borderId="123" xfId="0" applyFont="1" applyFill="1" applyBorder="1"/>
    <xf numFmtId="0" fontId="40" fillId="28" borderId="124" xfId="0" applyFont="1" applyFill="1" applyBorder="1"/>
    <xf numFmtId="20" fontId="40" fillId="28" borderId="124" xfId="0" applyNumberFormat="1" applyFont="1" applyFill="1" applyBorder="1"/>
    <xf numFmtId="0" fontId="40" fillId="28" borderId="125" xfId="0" applyFont="1" applyFill="1" applyBorder="1"/>
    <xf numFmtId="0" fontId="41" fillId="11" borderId="122" xfId="0" applyFont="1" applyFill="1" applyBorder="1" applyAlignment="1">
      <alignment horizontal="center" wrapText="1"/>
    </xf>
    <xf numFmtId="0" fontId="41" fillId="10" borderId="126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1" fillId="10" borderId="117" xfId="0" applyFont="1" applyFill="1" applyBorder="1" applyAlignment="1">
      <alignment horizontal="center" wrapText="1"/>
    </xf>
    <xf numFmtId="0" fontId="12" fillId="10" borderId="127" xfId="0" applyFont="1" applyFill="1" applyBorder="1" applyAlignment="1">
      <alignment horizontal="center" wrapText="1"/>
    </xf>
    <xf numFmtId="0" fontId="12" fillId="10" borderId="128" xfId="0" applyFont="1" applyFill="1" applyBorder="1" applyAlignment="1">
      <alignment horizontal="center" wrapText="1"/>
    </xf>
    <xf numFmtId="0" fontId="41" fillId="11" borderId="126" xfId="0" applyFont="1" applyFill="1" applyBorder="1" applyAlignment="1">
      <alignment horizontal="center" wrapText="1"/>
    </xf>
    <xf numFmtId="0" fontId="11" fillId="10" borderId="129" xfId="0" applyFont="1" applyFill="1" applyBorder="1" applyAlignment="1">
      <alignment horizontal="center" wrapText="1"/>
    </xf>
    <xf numFmtId="0" fontId="12" fillId="10" borderId="129" xfId="0" applyFont="1" applyFill="1" applyBorder="1" applyAlignment="1">
      <alignment horizontal="center" wrapText="1"/>
    </xf>
    <xf numFmtId="0" fontId="12" fillId="10" borderId="130" xfId="0" applyFont="1" applyFill="1" applyBorder="1" applyAlignment="1">
      <alignment horizontal="center" wrapText="1"/>
    </xf>
    <xf numFmtId="0" fontId="40" fillId="28" borderId="131" xfId="0" applyFont="1" applyFill="1" applyBorder="1"/>
    <xf numFmtId="0" fontId="40" fillId="28" borderId="132" xfId="0" applyFont="1" applyFill="1" applyBorder="1"/>
    <xf numFmtId="0" fontId="40" fillId="28" borderId="133" xfId="0" applyFont="1" applyFill="1" applyBorder="1"/>
    <xf numFmtId="20" fontId="42" fillId="0" borderId="0" xfId="0" applyNumberFormat="1" applyFont="1" applyAlignment="1">
      <alignment horizontal="left" vertical="top" wrapText="1"/>
    </xf>
    <xf numFmtId="0" fontId="7" fillId="3" borderId="14" xfId="0" applyFont="1" applyFill="1" applyBorder="1" applyAlignment="1">
      <alignment horizontal="center" vertical="center"/>
    </xf>
    <xf numFmtId="0" fontId="3" fillId="0" borderId="21" xfId="0" applyFont="1" applyBorder="1"/>
    <xf numFmtId="0" fontId="3" fillId="0" borderId="24" xfId="0" applyFont="1" applyBorder="1"/>
    <xf numFmtId="0" fontId="8" fillId="5" borderId="31" xfId="0" applyFont="1" applyFill="1" applyBorder="1" applyAlignment="1">
      <alignment horizontal="left" vertical="center"/>
    </xf>
    <xf numFmtId="0" fontId="3" fillId="0" borderId="32" xfId="0" applyFont="1" applyBorder="1"/>
    <xf numFmtId="0" fontId="10" fillId="4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3" xfId="0" applyFont="1" applyBorder="1"/>
    <xf numFmtId="0" fontId="3" fillId="0" borderId="34" xfId="0" applyFont="1" applyBorder="1"/>
    <xf numFmtId="0" fontId="1" fillId="2" borderId="1" xfId="0" applyFont="1" applyFill="1" applyBorder="1" applyAlignment="1">
      <alignment horizontal="center"/>
    </xf>
    <xf numFmtId="0" fontId="3" fillId="0" borderId="6" xfId="0" applyFont="1" applyBorder="1"/>
    <xf numFmtId="0" fontId="3" fillId="0" borderId="35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3" fillId="2" borderId="2" xfId="0" applyFont="1" applyFill="1" applyBorder="1" applyAlignment="1">
      <alignment horizontal="center"/>
    </xf>
    <xf numFmtId="0" fontId="3" fillId="0" borderId="42" xfId="0" applyFont="1" applyBorder="1"/>
    <xf numFmtId="16" fontId="15" fillId="3" borderId="43" xfId="0" applyNumberFormat="1" applyFont="1" applyFill="1" applyBorder="1" applyAlignment="1">
      <alignment horizontal="center" vertical="center"/>
    </xf>
    <xf numFmtId="0" fontId="3" fillId="0" borderId="44" xfId="0" applyFont="1" applyBorder="1"/>
    <xf numFmtId="0" fontId="3" fillId="0" borderId="45" xfId="0" applyFont="1" applyBorder="1"/>
    <xf numFmtId="0" fontId="17" fillId="3" borderId="48" xfId="0" applyFont="1" applyFill="1" applyBorder="1" applyAlignment="1">
      <alignment horizontal="center"/>
    </xf>
    <xf numFmtId="0" fontId="3" fillId="0" borderId="49" xfId="0" applyFont="1" applyBorder="1"/>
    <xf numFmtId="0" fontId="3" fillId="0" borderId="50" xfId="0" applyFont="1" applyBorder="1"/>
    <xf numFmtId="0" fontId="0" fillId="0" borderId="0" xfId="0"/>
    <xf numFmtId="0" fontId="18" fillId="13" borderId="54" xfId="0" applyFont="1" applyFill="1" applyBorder="1" applyAlignment="1">
      <alignment horizontal="center" vertical="center"/>
    </xf>
    <xf numFmtId="0" fontId="3" fillId="0" borderId="55" xfId="0" applyFont="1" applyBorder="1"/>
    <xf numFmtId="16" fontId="19" fillId="3" borderId="1" xfId="0" applyNumberFormat="1" applyFont="1" applyFill="1" applyBorder="1" applyAlignment="1">
      <alignment horizontal="center"/>
    </xf>
    <xf numFmtId="16" fontId="6" fillId="3" borderId="1" xfId="0" applyNumberFormat="1" applyFont="1" applyFill="1" applyBorder="1" applyAlignment="1">
      <alignment horizontal="center"/>
    </xf>
    <xf numFmtId="0" fontId="21" fillId="3" borderId="43" xfId="0" applyFont="1" applyFill="1" applyBorder="1" applyAlignment="1">
      <alignment horizontal="center"/>
    </xf>
    <xf numFmtId="0" fontId="21" fillId="3" borderId="4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3" fillId="0" borderId="65" xfId="0" applyFont="1" applyBorder="1"/>
    <xf numFmtId="0" fontId="9" fillId="5" borderId="70" xfId="0" applyFont="1" applyFill="1" applyBorder="1" applyAlignment="1">
      <alignment horizontal="center" vertical="center"/>
    </xf>
    <xf numFmtId="0" fontId="3" fillId="0" borderId="71" xfId="0" applyFont="1" applyBorder="1"/>
    <xf numFmtId="0" fontId="36" fillId="17" borderId="77" xfId="0" applyFont="1" applyFill="1" applyBorder="1"/>
    <xf numFmtId="0" fontId="3" fillId="0" borderId="30" xfId="0" applyFont="1" applyBorder="1"/>
    <xf numFmtId="0" fontId="3" fillId="0" borderId="13" xfId="0" applyFont="1" applyBorder="1"/>
    <xf numFmtId="0" fontId="29" fillId="22" borderId="78" xfId="0" applyFont="1" applyFill="1" applyBorder="1" applyAlignment="1">
      <alignment horizontal="center" vertical="center"/>
    </xf>
    <xf numFmtId="0" fontId="3" fillId="0" borderId="79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3" fillId="0" borderId="83" xfId="0" applyFont="1" applyBorder="1"/>
    <xf numFmtId="0" fontId="3" fillId="0" borderId="84" xfId="0" applyFont="1" applyBorder="1"/>
    <xf numFmtId="0" fontId="3" fillId="0" borderId="85" xfId="0" applyFont="1" applyBorder="1"/>
    <xf numFmtId="0" fontId="29" fillId="23" borderId="78" xfId="0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 textRotation="255"/>
    </xf>
    <xf numFmtId="0" fontId="24" fillId="3" borderId="77" xfId="0" applyFont="1" applyFill="1" applyBorder="1" applyAlignment="1">
      <alignment horizontal="center" vertical="center"/>
    </xf>
    <xf numFmtId="0" fontId="26" fillId="6" borderId="77" xfId="0" applyFont="1" applyFill="1" applyBorder="1" applyAlignment="1">
      <alignment horizontal="center" vertical="center"/>
    </xf>
    <xf numFmtId="0" fontId="27" fillId="5" borderId="77" xfId="0" applyFont="1" applyFill="1" applyBorder="1" applyAlignment="1">
      <alignment horizontal="center" vertical="center"/>
    </xf>
    <xf numFmtId="0" fontId="28" fillId="19" borderId="78" xfId="0" applyFont="1" applyFill="1" applyBorder="1" applyAlignment="1">
      <alignment horizontal="center" vertical="center"/>
    </xf>
    <xf numFmtId="0" fontId="29" fillId="20" borderId="78" xfId="0" applyFont="1" applyFill="1" applyBorder="1" applyAlignment="1">
      <alignment horizontal="center" vertical="center"/>
    </xf>
    <xf numFmtId="0" fontId="29" fillId="21" borderId="78" xfId="0" applyFont="1" applyFill="1" applyBorder="1" applyAlignment="1">
      <alignment horizontal="center" vertical="center"/>
    </xf>
    <xf numFmtId="0" fontId="32" fillId="13" borderId="77" xfId="0" applyFont="1" applyFill="1" applyBorder="1" applyAlignment="1">
      <alignment horizontal="center" vertical="center"/>
    </xf>
    <xf numFmtId="0" fontId="25" fillId="13" borderId="77" xfId="0" applyFont="1" applyFill="1" applyBorder="1" applyAlignment="1">
      <alignment horizontal="left" vertical="center"/>
    </xf>
    <xf numFmtId="0" fontId="25" fillId="13" borderId="98" xfId="0" applyFont="1" applyFill="1" applyBorder="1" applyAlignment="1">
      <alignment horizontal="center" vertical="center"/>
    </xf>
    <xf numFmtId="0" fontId="31" fillId="24" borderId="77" xfId="0" applyFont="1" applyFill="1" applyBorder="1" applyAlignment="1">
      <alignment horizontal="center" vertical="center"/>
    </xf>
    <xf numFmtId="0" fontId="32" fillId="8" borderId="77" xfId="0" applyFont="1" applyFill="1" applyBorder="1" applyAlignment="1">
      <alignment horizontal="center" vertical="center"/>
    </xf>
    <xf numFmtId="0" fontId="35" fillId="13" borderId="54" xfId="0" applyFont="1" applyFill="1" applyBorder="1" applyAlignment="1">
      <alignment horizontal="center" vertical="center"/>
    </xf>
    <xf numFmtId="0" fontId="25" fillId="13" borderId="91" xfId="0" applyFont="1" applyFill="1" applyBorder="1" applyAlignment="1">
      <alignment horizontal="center" vertical="center"/>
    </xf>
    <xf numFmtId="0" fontId="3" fillId="0" borderId="92" xfId="0" applyFont="1" applyBorder="1"/>
    <xf numFmtId="0" fontId="25" fillId="13" borderId="94" xfId="0" applyFont="1" applyFill="1" applyBorder="1" applyAlignment="1">
      <alignment horizontal="left" vertical="center"/>
    </xf>
    <xf numFmtId="0" fontId="3" fillId="0" borderId="95" xfId="0" applyFont="1" applyBorder="1"/>
    <xf numFmtId="0" fontId="9" fillId="5" borderId="62" xfId="0" applyFont="1" applyFill="1" applyBorder="1" applyAlignment="1">
      <alignment horizontal="center" vertical="center"/>
    </xf>
    <xf numFmtId="0" fontId="3" fillId="0" borderId="63" xfId="0" applyFont="1" applyBorder="1"/>
    <xf numFmtId="0" fontId="39" fillId="22" borderId="2" xfId="0" applyFont="1" applyFill="1" applyBorder="1" applyAlignment="1">
      <alignment horizontal="left" vertical="center"/>
    </xf>
    <xf numFmtId="0" fontId="43" fillId="6" borderId="5" xfId="0" applyFont="1" applyFill="1" applyBorder="1" applyAlignment="1">
      <alignment horizontal="center" vertical="center"/>
    </xf>
    <xf numFmtId="0" fontId="44" fillId="0" borderId="13" xfId="0" applyFont="1" applyBorder="1"/>
    <xf numFmtId="0" fontId="45" fillId="5" borderId="5" xfId="0" applyFont="1" applyFill="1" applyBorder="1" applyAlignment="1">
      <alignment horizontal="center" vertical="center"/>
    </xf>
    <xf numFmtId="0" fontId="46" fillId="24" borderId="5" xfId="0" applyFont="1" applyFill="1" applyBorder="1" applyAlignment="1">
      <alignment horizontal="center" vertical="center"/>
    </xf>
    <xf numFmtId="0" fontId="47" fillId="8" borderId="5" xfId="0" applyFont="1" applyFill="1" applyBorder="1" applyAlignment="1">
      <alignment horizontal="center" vertical="center"/>
    </xf>
    <xf numFmtId="0" fontId="47" fillId="13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61">
    <dxf>
      <font>
        <b/>
        <i val="0"/>
        <color theme="2" tint="-0.24994659260841701"/>
      </font>
    </dxf>
    <dxf>
      <font>
        <b/>
        <i val="0"/>
        <color auto="1"/>
      </font>
    </dxf>
    <dxf>
      <font>
        <b/>
        <i val="0"/>
        <color theme="2" tint="-0.499984740745262"/>
      </font>
    </dxf>
    <dxf>
      <font>
        <b/>
        <i val="0"/>
      </font>
    </dxf>
    <dxf>
      <font>
        <b/>
        <i val="0"/>
        <color theme="2" tint="-0.24994659260841701"/>
      </font>
    </dxf>
    <dxf>
      <font>
        <b/>
        <i val="0"/>
        <color auto="1"/>
      </font>
    </dxf>
    <dxf>
      <font>
        <b/>
        <i val="0"/>
        <color theme="2" tint="-0.499984740745262"/>
      </font>
    </dxf>
    <dxf>
      <font>
        <b/>
        <i val="0"/>
      </font>
    </dxf>
    <dxf>
      <font>
        <b/>
        <i val="0"/>
        <color theme="2" tint="-0.24994659260841701"/>
      </font>
    </dxf>
    <dxf>
      <font>
        <b/>
        <i val="0"/>
        <color auto="1"/>
      </font>
    </dxf>
    <dxf>
      <font>
        <b/>
        <i val="0"/>
        <color theme="2" tint="-0.499984740745262"/>
      </font>
    </dxf>
    <dxf>
      <font>
        <b/>
        <i val="0"/>
      </font>
    </dxf>
    <dxf>
      <font>
        <b/>
        <i val="0"/>
        <color theme="2" tint="-0.24994659260841701"/>
      </font>
    </dxf>
    <dxf>
      <font>
        <b/>
        <i val="0"/>
        <color auto="1"/>
      </font>
    </dxf>
    <dxf>
      <font>
        <b/>
        <i val="0"/>
        <color theme="2" tint="-0.499984740745262"/>
      </font>
    </dxf>
    <dxf>
      <font>
        <b/>
        <i val="0"/>
      </font>
    </dxf>
    <dxf>
      <font>
        <b/>
        <i val="0"/>
        <color auto="1"/>
      </font>
    </dxf>
    <dxf>
      <font>
        <b/>
        <i val="0"/>
        <color theme="2" tint="-0.499984740745262"/>
      </font>
    </dxf>
    <dxf>
      <font>
        <b/>
        <i val="0"/>
      </font>
    </dxf>
    <dxf>
      <font>
        <b/>
        <i val="0"/>
        <color auto="1"/>
      </font>
    </dxf>
    <dxf>
      <font>
        <b/>
        <i val="0"/>
        <color theme="2" tint="-0.499984740745262"/>
      </font>
    </dxf>
    <dxf>
      <font>
        <b/>
        <i val="0"/>
      </font>
    </dxf>
    <dxf>
      <font>
        <b/>
        <i val="0"/>
        <color auto="1"/>
      </font>
    </dxf>
    <dxf>
      <font>
        <b/>
        <i val="0"/>
        <color theme="2" tint="-0.24994659260841701"/>
      </font>
    </dxf>
    <dxf>
      <font>
        <b/>
        <i val="0"/>
        <color theme="2" tint="-0.499984740745262"/>
      </font>
    </dxf>
    <dxf>
      <font>
        <b/>
        <i val="0"/>
      </font>
    </dxf>
    <dxf>
      <font>
        <b/>
        <i val="0"/>
        <color auto="1"/>
      </font>
    </dxf>
    <dxf>
      <font>
        <b/>
        <i val="0"/>
      </font>
    </dxf>
    <dxf>
      <font>
        <b/>
        <i val="0"/>
        <color theme="2" tint="-0.499984740745262"/>
      </font>
    </dxf>
    <dxf>
      <font>
        <b/>
        <i val="0"/>
      </font>
    </dxf>
    <dxf>
      <font>
        <b/>
        <i val="0"/>
      </font>
    </dxf>
    <dxf>
      <font>
        <b/>
        <i val="0"/>
        <color theme="2" tint="-0.499984740745262"/>
      </font>
    </dxf>
    <dxf>
      <font>
        <b/>
        <color theme="1"/>
      </font>
      <fill>
        <patternFill patternType="solid">
          <bgColor rgb="FFFFE599"/>
        </patternFill>
      </fill>
    </dxf>
    <dxf>
      <font>
        <color rgb="FFA5A5A5"/>
      </font>
      <fill>
        <patternFill patternType="solid">
          <bgColor rgb="FFFFE599"/>
        </patternFill>
      </fill>
    </dxf>
    <dxf>
      <font>
        <b/>
        <color theme="1"/>
      </font>
      <fill>
        <patternFill patternType="solid">
          <bgColor rgb="FFFFE599"/>
        </patternFill>
      </fill>
    </dxf>
    <dxf>
      <font>
        <color rgb="FFA5A5A5"/>
      </font>
      <fill>
        <patternFill patternType="solid">
          <fgColor indexed="64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Arkusz1 (2)-style" pivot="0" count="3" xr9:uid="{00000000-0011-0000-FFFF-FFFF00000000}">
      <tableStyleElement type="headerRow" dxfId="60"/>
      <tableStyleElement type="firstRowStripe" dxfId="59"/>
      <tableStyleElement type="secondRowStripe" dxfId="58"/>
    </tableStyle>
    <tableStyle name="Arkusz1 (2)-style 2" pivot="0" count="3" xr9:uid="{00000000-0011-0000-FFFF-FFFF01000000}">
      <tableStyleElement type="headerRow" dxfId="57"/>
      <tableStyleElement type="firstRowStripe" dxfId="56"/>
      <tableStyleElement type="secondRowStripe" dxfId="55"/>
    </tableStyle>
    <tableStyle name="Arkusz1 (2)-style 3" pivot="0" count="3" xr9:uid="{00000000-0011-0000-FFFF-FFFF02000000}">
      <tableStyleElement type="headerRow" dxfId="54"/>
      <tableStyleElement type="firstRowStripe" dxfId="53"/>
      <tableStyleElement type="secondRowStripe" dxfId="52"/>
    </tableStyle>
    <tableStyle name="Arkusz1 (2)-style 4" pivot="0" count="3" xr9:uid="{00000000-0011-0000-FFFF-FFFF03000000}">
      <tableStyleElement type="headerRow" dxfId="51"/>
      <tableStyleElement type="firstRowStripe" dxfId="50"/>
      <tableStyleElement type="secondRowStripe" dxfId="49"/>
    </tableStyle>
    <tableStyle name="Arkusz1 (2)-style 5" pivot="0" count="3" xr9:uid="{00000000-0011-0000-FFFF-FFFF04000000}">
      <tableStyleElement type="headerRow" dxfId="48"/>
      <tableStyleElement type="firstRowStripe" dxfId="47"/>
      <tableStyleElement type="secondRowStripe" dxfId="46"/>
    </tableStyle>
    <tableStyle name="Arkusz1 (2)-style 6" pivot="0" count="3" xr9:uid="{00000000-0011-0000-FFFF-FFFF05000000}">
      <tableStyleElement type="headerRow" dxfId="45"/>
      <tableStyleElement type="firstRowStripe" dxfId="44"/>
      <tableStyleElement type="secondRowStripe" dxfId="43"/>
    </tableStyle>
    <tableStyle name="Arkusz1 (2)-style 7" pivot="0" count="3" xr9:uid="{00000000-0011-0000-FFFF-FFFF06000000}">
      <tableStyleElement type="headerRow" dxfId="42"/>
      <tableStyleElement type="firstRowStripe" dxfId="41"/>
      <tableStyleElement type="secondRowStripe" dxfId="40"/>
    </tableStyle>
    <tableStyle name="Arkusz1 (2)-style 8" pivot="0" count="3" xr9:uid="{00000000-0011-0000-FFFF-FFFF07000000}">
      <tableStyleElement type="headerRow" dxfId="39"/>
      <tableStyleElement type="firstRowStripe" dxfId="38"/>
      <tableStyleElement type="secondRowStripe" dxfId="37"/>
    </tableStyle>
  </tableStyles>
  <colors>
    <mruColors>
      <color rgb="FFFFE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Punkty na okresie całej gry</a:t>
            </a:r>
          </a:p>
        </c:rich>
      </c:tx>
      <c:layout>
        <c:manualLayout>
          <c:xMode val="edge"/>
          <c:yMode val="edge"/>
          <c:x val="0.32248213125406106"/>
          <c:y val="1.34408602150537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xMode val="edge"/>
          <c:yMode val="edge"/>
          <c:x val="4.7720041325023874E-2"/>
          <c:y val="0.11259048768097536"/>
          <c:w val="0.93812394584278425"/>
          <c:h val="0.74710270087206831"/>
        </c:manualLayout>
      </c:layout>
      <c:lineChart>
        <c:grouping val="standard"/>
        <c:varyColors val="1"/>
        <c:ser>
          <c:idx val="0"/>
          <c:order val="0"/>
          <c:tx>
            <c:strRef>
              <c:f>'Arkusz1 (2)'!$AU$115</c:f>
              <c:strCache>
                <c:ptCount val="1"/>
                <c:pt idx="0">
                  <c:v>TATA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'Arkusz1 (2)'!$AU$116:$AU$179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  <c:pt idx="20">
                  <c:v>19</c:v>
                </c:pt>
                <c:pt idx="21">
                  <c:v>20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39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44</c:v>
                </c:pt>
                <c:pt idx="61">
                  <c:v>45</c:v>
                </c:pt>
                <c:pt idx="62">
                  <c:v>46</c:v>
                </c:pt>
                <c:pt idx="63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4-4C88-96CF-9E25D2F5BA45}"/>
            </c:ext>
          </c:extLst>
        </c:ser>
        <c:ser>
          <c:idx val="1"/>
          <c:order val="1"/>
          <c:tx>
            <c:strRef>
              <c:f>'Arkusz1 (2)'!$AV$115</c:f>
              <c:strCache>
                <c:ptCount val="1"/>
                <c:pt idx="0">
                  <c:v>MAMA</c:v>
                </c:pt>
              </c:strCache>
            </c:strRef>
          </c:tx>
          <c:spPr>
            <a:ln w="22225" cap="rnd">
              <a:solidFill>
                <a:srgbClr val="FFFF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'Arkusz1 (2)'!$AV$116:$AV$179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34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34-4C88-96CF-9E25D2F5BA45}"/>
            </c:ext>
          </c:extLst>
        </c:ser>
        <c:ser>
          <c:idx val="2"/>
          <c:order val="2"/>
          <c:tx>
            <c:strRef>
              <c:f>'Arkusz1 (2)'!$AW$115</c:f>
              <c:strCache>
                <c:ptCount val="1"/>
                <c:pt idx="0">
                  <c:v>KAMA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'Arkusz1 (2)'!$AW$116:$AW$179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15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26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32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36</c:v>
                </c:pt>
                <c:pt idx="60">
                  <c:v>37</c:v>
                </c:pt>
                <c:pt idx="61">
                  <c:v>40</c:v>
                </c:pt>
                <c:pt idx="62">
                  <c:v>43</c:v>
                </c:pt>
                <c:pt idx="6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34-4C88-96CF-9E25D2F5BA45}"/>
            </c:ext>
          </c:extLst>
        </c:ser>
        <c:ser>
          <c:idx val="3"/>
          <c:order val="3"/>
          <c:tx>
            <c:strRef>
              <c:f>'Arkusz1 (2)'!$AX$115</c:f>
              <c:strCache>
                <c:ptCount val="1"/>
                <c:pt idx="0">
                  <c:v>MICHUR</c:v>
                </c:pt>
              </c:strCache>
            </c:strRef>
          </c:tx>
          <c:spPr>
            <a:ln w="22225" cap="rnd">
              <a:solidFill>
                <a:srgbClr val="00B0F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'Arkusz1 (2)'!$AX$116:$AX$179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26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34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38</c:v>
                </c:pt>
                <c:pt idx="60">
                  <c:v>38</c:v>
                </c:pt>
                <c:pt idx="61">
                  <c:v>39</c:v>
                </c:pt>
                <c:pt idx="62">
                  <c:v>42</c:v>
                </c:pt>
                <c:pt idx="6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4-4C88-96CF-9E25D2F5BA45}"/>
            </c:ext>
          </c:extLst>
        </c:ser>
        <c:ser>
          <c:idx val="4"/>
          <c:order val="4"/>
          <c:tx>
            <c:strRef>
              <c:f>'Arkusz1 (2)'!$AY$115</c:f>
              <c:strCache>
                <c:ptCount val="1"/>
                <c:pt idx="0">
                  <c:v>MATI</c:v>
                </c:pt>
              </c:strCache>
            </c:strRef>
          </c:tx>
          <c:spPr>
            <a:ln w="22225" cap="rnd">
              <a:solidFill>
                <a:schemeClr val="accent3">
                  <a:lumMod val="40000"/>
                  <a:lumOff val="60000"/>
                </a:schemeClr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'Arkusz1 (2)'!$AY$116:$AY$179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23</c:v>
                </c:pt>
                <c:pt idx="34">
                  <c:v>24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31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33</c:v>
                </c:pt>
                <c:pt idx="46">
                  <c:v>33</c:v>
                </c:pt>
                <c:pt idx="47">
                  <c:v>33</c:v>
                </c:pt>
                <c:pt idx="48">
                  <c:v>34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42</c:v>
                </c:pt>
                <c:pt idx="61">
                  <c:v>45</c:v>
                </c:pt>
                <c:pt idx="62">
                  <c:v>46</c:v>
                </c:pt>
                <c:pt idx="63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4-4C88-96CF-9E25D2F5B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169078"/>
        <c:axId val="767659837"/>
      </c:lineChart>
      <c:catAx>
        <c:axId val="137316907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7659837"/>
        <c:crosses val="autoZero"/>
        <c:auto val="1"/>
        <c:lblAlgn val="ctr"/>
        <c:lblOffset val="100"/>
        <c:noMultiLvlLbl val="1"/>
      </c:catAx>
      <c:valAx>
        <c:axId val="76765983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PUNKTY
</a:t>
                </a:r>
              </a:p>
            </c:rich>
          </c:tx>
          <c:layout>
            <c:manualLayout>
              <c:xMode val="edge"/>
              <c:yMode val="edge"/>
              <c:x val="5.8479532163742687E-3"/>
              <c:y val="0.38784491152315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3169078"/>
        <c:crosses val="autoZero"/>
        <c:crossBetween val="between"/>
        <c:majorUnit val="2"/>
        <c:minorUnit val="0.66666666666666663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7.png"/><Relationship Id="rId3" Type="http://schemas.openxmlformats.org/officeDocument/2006/relationships/image" Target="../media/image32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3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2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847725</xdr:colOff>
      <xdr:row>2</xdr:row>
      <xdr:rowOff>19050</xdr:rowOff>
    </xdr:from>
    <xdr:ext cx="209550" cy="142875"/>
    <xdr:pic>
      <xdr:nvPicPr>
        <xdr:cNvPr id="2" name="image8.png" title="Obraz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3</xdr:row>
      <xdr:rowOff>190500</xdr:rowOff>
    </xdr:from>
    <xdr:ext cx="209550" cy="142875"/>
    <xdr:pic>
      <xdr:nvPicPr>
        <xdr:cNvPr id="3" name="image3.png" title="Obraz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3</xdr:row>
      <xdr:rowOff>171450</xdr:rowOff>
    </xdr:from>
    <xdr:ext cx="209550" cy="142875"/>
    <xdr:pic>
      <xdr:nvPicPr>
        <xdr:cNvPr id="4" name="image5.png" title="Obraz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20</xdr:row>
      <xdr:rowOff>19050</xdr:rowOff>
    </xdr:from>
    <xdr:ext cx="209550" cy="142875"/>
    <xdr:pic>
      <xdr:nvPicPr>
        <xdr:cNvPr id="5" name="image8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933450</xdr:colOff>
      <xdr:row>34</xdr:row>
      <xdr:rowOff>19050</xdr:rowOff>
    </xdr:from>
    <xdr:ext cx="209550" cy="142875"/>
    <xdr:pic>
      <xdr:nvPicPr>
        <xdr:cNvPr id="6" name="image8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19</xdr:row>
      <xdr:rowOff>19050</xdr:rowOff>
    </xdr:from>
    <xdr:ext cx="209550" cy="142875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34</xdr:row>
      <xdr:rowOff>28575</xdr:rowOff>
    </xdr:from>
    <xdr:ext cx="209550" cy="142875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20</xdr:row>
      <xdr:rowOff>9525</xdr:rowOff>
    </xdr:from>
    <xdr:ext cx="209550" cy="142875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-1933575</xdr:colOff>
      <xdr:row>35</xdr:row>
      <xdr:rowOff>19050</xdr:rowOff>
    </xdr:from>
    <xdr:ext cx="209550" cy="14287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</xdr:row>
      <xdr:rowOff>38100</xdr:rowOff>
    </xdr:from>
    <xdr:ext cx="209550" cy="114300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21</xdr:row>
      <xdr:rowOff>19050</xdr:rowOff>
    </xdr:from>
    <xdr:ext cx="209550" cy="114300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36</xdr:row>
      <xdr:rowOff>28575</xdr:rowOff>
    </xdr:from>
    <xdr:ext cx="209550" cy="114300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37</xdr:row>
      <xdr:rowOff>38100</xdr:rowOff>
    </xdr:from>
    <xdr:ext cx="209550" cy="114300"/>
    <xdr:pic>
      <xdr:nvPicPr>
        <xdr:cNvPr id="14" name="image4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18</xdr:row>
      <xdr:rowOff>38100</xdr:rowOff>
    </xdr:from>
    <xdr:ext cx="209550" cy="114300"/>
    <xdr:pic>
      <xdr:nvPicPr>
        <xdr:cNvPr id="15" name="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3</xdr:row>
      <xdr:rowOff>28575</xdr:rowOff>
    </xdr:from>
    <xdr:ext cx="209550" cy="114300"/>
    <xdr:pic>
      <xdr:nvPicPr>
        <xdr:cNvPr id="16" name="image4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971550</xdr:colOff>
      <xdr:row>5</xdr:row>
      <xdr:rowOff>38100</xdr:rowOff>
    </xdr:from>
    <xdr:ext cx="209550" cy="114300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21</xdr:row>
      <xdr:rowOff>38100</xdr:rowOff>
    </xdr:from>
    <xdr:ext cx="209550" cy="114300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-2533650</xdr:colOff>
      <xdr:row>37</xdr:row>
      <xdr:rowOff>38100</xdr:rowOff>
    </xdr:from>
    <xdr:ext cx="209550" cy="114300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36</xdr:row>
      <xdr:rowOff>38100</xdr:rowOff>
    </xdr:from>
    <xdr:ext cx="209550" cy="114300"/>
    <xdr:pic>
      <xdr:nvPicPr>
        <xdr:cNvPr id="20" name="image7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18</xdr:row>
      <xdr:rowOff>19050</xdr:rowOff>
    </xdr:from>
    <xdr:ext cx="209550" cy="114300"/>
    <xdr:pic>
      <xdr:nvPicPr>
        <xdr:cNvPr id="21" name="image7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5</xdr:row>
      <xdr:rowOff>38100</xdr:rowOff>
    </xdr:from>
    <xdr:ext cx="209550" cy="114300"/>
    <xdr:pic>
      <xdr:nvPicPr>
        <xdr:cNvPr id="22" name="image7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971550</xdr:colOff>
      <xdr:row>6</xdr:row>
      <xdr:rowOff>9525</xdr:rowOff>
    </xdr:from>
    <xdr:ext cx="209550" cy="133350"/>
    <xdr:pic>
      <xdr:nvPicPr>
        <xdr:cNvPr id="23" name="image9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25</xdr:row>
      <xdr:rowOff>19050</xdr:rowOff>
    </xdr:from>
    <xdr:ext cx="209550" cy="133350"/>
    <xdr:pic>
      <xdr:nvPicPr>
        <xdr:cNvPr id="24" name="image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40</xdr:row>
      <xdr:rowOff>9525</xdr:rowOff>
    </xdr:from>
    <xdr:ext cx="209550" cy="133350"/>
    <xdr:pic>
      <xdr:nvPicPr>
        <xdr:cNvPr id="25" name="image9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885825</xdr:colOff>
      <xdr:row>6</xdr:row>
      <xdr:rowOff>9525</xdr:rowOff>
    </xdr:from>
    <xdr:ext cx="209550" cy="142875"/>
    <xdr:pic>
      <xdr:nvPicPr>
        <xdr:cNvPr id="26" name="image6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23</xdr:row>
      <xdr:rowOff>9525</xdr:rowOff>
    </xdr:from>
    <xdr:ext cx="209550" cy="142875"/>
    <xdr:pic>
      <xdr:nvPicPr>
        <xdr:cNvPr id="27" name="image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41</xdr:row>
      <xdr:rowOff>9525</xdr:rowOff>
    </xdr:from>
    <xdr:ext cx="209550" cy="142875"/>
    <xdr:pic>
      <xdr:nvPicPr>
        <xdr:cNvPr id="28" name="image6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8</xdr:row>
      <xdr:rowOff>19050</xdr:rowOff>
    </xdr:from>
    <xdr:ext cx="209550" cy="114300"/>
    <xdr:pic>
      <xdr:nvPicPr>
        <xdr:cNvPr id="29" name="image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25</xdr:row>
      <xdr:rowOff>28575</xdr:rowOff>
    </xdr:from>
    <xdr:ext cx="209550" cy="114300"/>
    <xdr:pic>
      <xdr:nvPicPr>
        <xdr:cNvPr id="30" name="image28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41</xdr:row>
      <xdr:rowOff>28575</xdr:rowOff>
    </xdr:from>
    <xdr:ext cx="209550" cy="114300"/>
    <xdr:pic>
      <xdr:nvPicPr>
        <xdr:cNvPr id="31" name="image28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8</xdr:row>
      <xdr:rowOff>28575</xdr:rowOff>
    </xdr:from>
    <xdr:ext cx="209550" cy="133350"/>
    <xdr:pic>
      <xdr:nvPicPr>
        <xdr:cNvPr id="32" name="image15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23</xdr:row>
      <xdr:rowOff>19050</xdr:rowOff>
    </xdr:from>
    <xdr:ext cx="209550" cy="133350"/>
    <xdr:pic>
      <xdr:nvPicPr>
        <xdr:cNvPr id="33" name="image15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40</xdr:row>
      <xdr:rowOff>19050</xdr:rowOff>
    </xdr:from>
    <xdr:ext cx="209550" cy="133350"/>
    <xdr:pic>
      <xdr:nvPicPr>
        <xdr:cNvPr id="34" name="image15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9</xdr:row>
      <xdr:rowOff>19050</xdr:rowOff>
    </xdr:from>
    <xdr:ext cx="209550" cy="142875"/>
    <xdr:pic>
      <xdr:nvPicPr>
        <xdr:cNvPr id="35" name="image17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24</xdr:row>
      <xdr:rowOff>9525</xdr:rowOff>
    </xdr:from>
    <xdr:ext cx="209550" cy="142875"/>
    <xdr:pic>
      <xdr:nvPicPr>
        <xdr:cNvPr id="36" name="image17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39</xdr:row>
      <xdr:rowOff>9525</xdr:rowOff>
    </xdr:from>
    <xdr:ext cx="209550" cy="142875"/>
    <xdr:pic>
      <xdr:nvPicPr>
        <xdr:cNvPr id="37" name="image17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9</xdr:row>
      <xdr:rowOff>38100</xdr:rowOff>
    </xdr:from>
    <xdr:ext cx="209550" cy="104775"/>
    <xdr:pic>
      <xdr:nvPicPr>
        <xdr:cNvPr id="38" name="image11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22</xdr:row>
      <xdr:rowOff>28575</xdr:rowOff>
    </xdr:from>
    <xdr:ext cx="209550" cy="104775"/>
    <xdr:pic>
      <xdr:nvPicPr>
        <xdr:cNvPr id="39" name="image11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38</xdr:row>
      <xdr:rowOff>38100</xdr:rowOff>
    </xdr:from>
    <xdr:ext cx="209550" cy="104775"/>
    <xdr:pic>
      <xdr:nvPicPr>
        <xdr:cNvPr id="40" name="image11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981075</xdr:colOff>
      <xdr:row>7</xdr:row>
      <xdr:rowOff>9525</xdr:rowOff>
    </xdr:from>
    <xdr:ext cx="190500" cy="152400"/>
    <xdr:pic>
      <xdr:nvPicPr>
        <xdr:cNvPr id="41" name="image10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24</xdr:row>
      <xdr:rowOff>9525</xdr:rowOff>
    </xdr:from>
    <xdr:ext cx="190500" cy="152400"/>
    <xdr:pic>
      <xdr:nvPicPr>
        <xdr:cNvPr id="42" name="image10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38</xdr:row>
      <xdr:rowOff>9525</xdr:rowOff>
    </xdr:from>
    <xdr:ext cx="190500" cy="152400"/>
    <xdr:pic>
      <xdr:nvPicPr>
        <xdr:cNvPr id="43" name="image10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7</xdr:row>
      <xdr:rowOff>9525</xdr:rowOff>
    </xdr:from>
    <xdr:ext cx="209550" cy="142875"/>
    <xdr:pic>
      <xdr:nvPicPr>
        <xdr:cNvPr id="44" name="image23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22</xdr:row>
      <xdr:rowOff>19050</xdr:rowOff>
    </xdr:from>
    <xdr:ext cx="209550" cy="142875"/>
    <xdr:pic>
      <xdr:nvPicPr>
        <xdr:cNvPr id="45" name="image23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39</xdr:row>
      <xdr:rowOff>19050</xdr:rowOff>
    </xdr:from>
    <xdr:ext cx="209550" cy="142875"/>
    <xdr:pic>
      <xdr:nvPicPr>
        <xdr:cNvPr id="46" name="image23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12</xdr:row>
      <xdr:rowOff>9525</xdr:rowOff>
    </xdr:from>
    <xdr:ext cx="209550" cy="142875"/>
    <xdr:pic>
      <xdr:nvPicPr>
        <xdr:cNvPr id="47" name="image16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29</xdr:row>
      <xdr:rowOff>9525</xdr:rowOff>
    </xdr:from>
    <xdr:ext cx="209550" cy="142875"/>
    <xdr:pic>
      <xdr:nvPicPr>
        <xdr:cNvPr id="48" name="image16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44</xdr:row>
      <xdr:rowOff>19050</xdr:rowOff>
    </xdr:from>
    <xdr:ext cx="209550" cy="142875"/>
    <xdr:pic>
      <xdr:nvPicPr>
        <xdr:cNvPr id="49" name="image16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12</xdr:row>
      <xdr:rowOff>38100</xdr:rowOff>
    </xdr:from>
    <xdr:ext cx="209550" cy="114300"/>
    <xdr:pic>
      <xdr:nvPicPr>
        <xdr:cNvPr id="50" name="image13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26</xdr:row>
      <xdr:rowOff>28575</xdr:rowOff>
    </xdr:from>
    <xdr:ext cx="209550" cy="114300"/>
    <xdr:pic>
      <xdr:nvPicPr>
        <xdr:cNvPr id="51" name="image13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45</xdr:row>
      <xdr:rowOff>19050</xdr:rowOff>
    </xdr:from>
    <xdr:ext cx="209550" cy="114300"/>
    <xdr:pic>
      <xdr:nvPicPr>
        <xdr:cNvPr id="52" name="image13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11</xdr:row>
      <xdr:rowOff>28575</xdr:rowOff>
    </xdr:from>
    <xdr:ext cx="209550" cy="114300"/>
    <xdr:pic>
      <xdr:nvPicPr>
        <xdr:cNvPr id="53" name="image12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29</xdr:row>
      <xdr:rowOff>19050</xdr:rowOff>
    </xdr:from>
    <xdr:ext cx="209550" cy="114300"/>
    <xdr:pic>
      <xdr:nvPicPr>
        <xdr:cNvPr id="54" name="image12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45</xdr:row>
      <xdr:rowOff>9525</xdr:rowOff>
    </xdr:from>
    <xdr:ext cx="209550" cy="114300"/>
    <xdr:pic>
      <xdr:nvPicPr>
        <xdr:cNvPr id="55" name="image12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44</xdr:row>
      <xdr:rowOff>9525</xdr:rowOff>
    </xdr:from>
    <xdr:ext cx="209550" cy="142875"/>
    <xdr:pic>
      <xdr:nvPicPr>
        <xdr:cNvPr id="56" name="image14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26</xdr:row>
      <xdr:rowOff>28575</xdr:rowOff>
    </xdr:from>
    <xdr:ext cx="209550" cy="142875"/>
    <xdr:pic>
      <xdr:nvPicPr>
        <xdr:cNvPr id="57" name="image14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11</xdr:row>
      <xdr:rowOff>19050</xdr:rowOff>
    </xdr:from>
    <xdr:ext cx="209550" cy="142875"/>
    <xdr:pic>
      <xdr:nvPicPr>
        <xdr:cNvPr id="58" name="image14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13</xdr:row>
      <xdr:rowOff>28575</xdr:rowOff>
    </xdr:from>
    <xdr:ext cx="209550" cy="142875"/>
    <xdr:pic>
      <xdr:nvPicPr>
        <xdr:cNvPr id="59" name="image18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27</xdr:row>
      <xdr:rowOff>9525</xdr:rowOff>
    </xdr:from>
    <xdr:ext cx="209550" cy="142875"/>
    <xdr:pic>
      <xdr:nvPicPr>
        <xdr:cNvPr id="60" name="image18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42</xdr:row>
      <xdr:rowOff>9525</xdr:rowOff>
    </xdr:from>
    <xdr:ext cx="209550" cy="142875"/>
    <xdr:pic>
      <xdr:nvPicPr>
        <xdr:cNvPr id="61" name="image18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43</xdr:row>
      <xdr:rowOff>28575</xdr:rowOff>
    </xdr:from>
    <xdr:ext cx="209550" cy="104775"/>
    <xdr:pic>
      <xdr:nvPicPr>
        <xdr:cNvPr id="62" name="image20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28</xdr:row>
      <xdr:rowOff>28575</xdr:rowOff>
    </xdr:from>
    <xdr:ext cx="209550" cy="104775"/>
    <xdr:pic>
      <xdr:nvPicPr>
        <xdr:cNvPr id="63" name="image20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13</xdr:row>
      <xdr:rowOff>47625</xdr:rowOff>
    </xdr:from>
    <xdr:ext cx="209550" cy="104775"/>
    <xdr:pic>
      <xdr:nvPicPr>
        <xdr:cNvPr id="64" name="image20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10</xdr:row>
      <xdr:rowOff>0</xdr:rowOff>
    </xdr:from>
    <xdr:ext cx="209550" cy="142875"/>
    <xdr:pic>
      <xdr:nvPicPr>
        <xdr:cNvPr id="65" name="image27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27</xdr:row>
      <xdr:rowOff>9525</xdr:rowOff>
    </xdr:from>
    <xdr:ext cx="209550" cy="142875"/>
    <xdr:pic>
      <xdr:nvPicPr>
        <xdr:cNvPr id="66" name="image27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43</xdr:row>
      <xdr:rowOff>19050</xdr:rowOff>
    </xdr:from>
    <xdr:ext cx="209550" cy="142875"/>
    <xdr:pic>
      <xdr:nvPicPr>
        <xdr:cNvPr id="67" name="image27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10</xdr:row>
      <xdr:rowOff>47625</xdr:rowOff>
    </xdr:from>
    <xdr:ext cx="209550" cy="104775"/>
    <xdr:pic>
      <xdr:nvPicPr>
        <xdr:cNvPr id="68" name="image19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28</xdr:row>
      <xdr:rowOff>38100</xdr:rowOff>
    </xdr:from>
    <xdr:ext cx="209550" cy="104775"/>
    <xdr:pic>
      <xdr:nvPicPr>
        <xdr:cNvPr id="69" name="image19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42</xdr:row>
      <xdr:rowOff>38100</xdr:rowOff>
    </xdr:from>
    <xdr:ext cx="209550" cy="104775"/>
    <xdr:pic>
      <xdr:nvPicPr>
        <xdr:cNvPr id="70" name="image19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17</xdr:row>
      <xdr:rowOff>9525</xdr:rowOff>
    </xdr:from>
    <xdr:ext cx="209550" cy="142875"/>
    <xdr:pic>
      <xdr:nvPicPr>
        <xdr:cNvPr id="71" name="image21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32</xdr:row>
      <xdr:rowOff>28575</xdr:rowOff>
    </xdr:from>
    <xdr:ext cx="209550" cy="142875"/>
    <xdr:pic>
      <xdr:nvPicPr>
        <xdr:cNvPr id="72" name="image21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49</xdr:row>
      <xdr:rowOff>28575</xdr:rowOff>
    </xdr:from>
    <xdr:ext cx="209550" cy="142875"/>
    <xdr:pic>
      <xdr:nvPicPr>
        <xdr:cNvPr id="73" name="image21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17</xdr:row>
      <xdr:rowOff>19050</xdr:rowOff>
    </xdr:from>
    <xdr:ext cx="209550" cy="142875"/>
    <xdr:pic>
      <xdr:nvPicPr>
        <xdr:cNvPr id="74" name="image24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30</xdr:row>
      <xdr:rowOff>28575</xdr:rowOff>
    </xdr:from>
    <xdr:ext cx="209550" cy="142875"/>
    <xdr:pic>
      <xdr:nvPicPr>
        <xdr:cNvPr id="75" name="image24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48</xdr:row>
      <xdr:rowOff>9525</xdr:rowOff>
    </xdr:from>
    <xdr:ext cx="209550" cy="142875"/>
    <xdr:pic>
      <xdr:nvPicPr>
        <xdr:cNvPr id="76" name="image24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971550</xdr:colOff>
      <xdr:row>14</xdr:row>
      <xdr:rowOff>9525</xdr:rowOff>
    </xdr:from>
    <xdr:ext cx="152400" cy="152400"/>
    <xdr:pic>
      <xdr:nvPicPr>
        <xdr:cNvPr id="77" name="image25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904875</xdr:colOff>
      <xdr:row>32</xdr:row>
      <xdr:rowOff>9525</xdr:rowOff>
    </xdr:from>
    <xdr:ext cx="152400" cy="152400"/>
    <xdr:pic>
      <xdr:nvPicPr>
        <xdr:cNvPr id="78" name="image25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914400</xdr:colOff>
      <xdr:row>48</xdr:row>
      <xdr:rowOff>9525</xdr:rowOff>
    </xdr:from>
    <xdr:ext cx="152400" cy="152400"/>
    <xdr:pic>
      <xdr:nvPicPr>
        <xdr:cNvPr id="79" name="image25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14</xdr:row>
      <xdr:rowOff>19050</xdr:rowOff>
    </xdr:from>
    <xdr:ext cx="209550" cy="142875"/>
    <xdr:pic>
      <xdr:nvPicPr>
        <xdr:cNvPr id="80" name="image22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30</xdr:row>
      <xdr:rowOff>9525</xdr:rowOff>
    </xdr:from>
    <xdr:ext cx="209550" cy="142875"/>
    <xdr:pic>
      <xdr:nvPicPr>
        <xdr:cNvPr id="81" name="image22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49</xdr:row>
      <xdr:rowOff>19050</xdr:rowOff>
    </xdr:from>
    <xdr:ext cx="209550" cy="142875"/>
    <xdr:pic>
      <xdr:nvPicPr>
        <xdr:cNvPr id="82" name="image22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-4724400</xdr:colOff>
      <xdr:row>16</xdr:row>
      <xdr:rowOff>0</xdr:rowOff>
    </xdr:from>
    <xdr:ext cx="209550" cy="142875"/>
    <xdr:pic>
      <xdr:nvPicPr>
        <xdr:cNvPr id="83" name="image29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33</xdr:row>
      <xdr:rowOff>19050</xdr:rowOff>
    </xdr:from>
    <xdr:ext cx="209550" cy="142875"/>
    <xdr:pic>
      <xdr:nvPicPr>
        <xdr:cNvPr id="84" name="image29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47</xdr:row>
      <xdr:rowOff>9525</xdr:rowOff>
    </xdr:from>
    <xdr:ext cx="209550" cy="142875"/>
    <xdr:pic>
      <xdr:nvPicPr>
        <xdr:cNvPr id="85" name="image29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16</xdr:row>
      <xdr:rowOff>28575</xdr:rowOff>
    </xdr:from>
    <xdr:ext cx="209550" cy="142875"/>
    <xdr:pic>
      <xdr:nvPicPr>
        <xdr:cNvPr id="86" name="image26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31</xdr:row>
      <xdr:rowOff>19050</xdr:rowOff>
    </xdr:from>
    <xdr:ext cx="209550" cy="142875"/>
    <xdr:pic>
      <xdr:nvPicPr>
        <xdr:cNvPr id="87" name="image26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46</xdr:row>
      <xdr:rowOff>28575</xdr:rowOff>
    </xdr:from>
    <xdr:ext cx="209550" cy="142875"/>
    <xdr:pic>
      <xdr:nvPicPr>
        <xdr:cNvPr id="88" name="image26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15</xdr:row>
      <xdr:rowOff>9525</xdr:rowOff>
    </xdr:from>
    <xdr:ext cx="209550" cy="142875"/>
    <xdr:pic>
      <xdr:nvPicPr>
        <xdr:cNvPr id="89" name="image31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33</xdr:row>
      <xdr:rowOff>19050</xdr:rowOff>
    </xdr:from>
    <xdr:ext cx="209550" cy="142875"/>
    <xdr:pic>
      <xdr:nvPicPr>
        <xdr:cNvPr id="90" name="image31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46</xdr:row>
      <xdr:rowOff>28575</xdr:rowOff>
    </xdr:from>
    <xdr:ext cx="209550" cy="142875"/>
    <xdr:pic>
      <xdr:nvPicPr>
        <xdr:cNvPr id="91" name="image31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15</xdr:row>
      <xdr:rowOff>9525</xdr:rowOff>
    </xdr:from>
    <xdr:ext cx="209550" cy="142875"/>
    <xdr:pic>
      <xdr:nvPicPr>
        <xdr:cNvPr id="92" name="image30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31</xdr:row>
      <xdr:rowOff>19050</xdr:rowOff>
    </xdr:from>
    <xdr:ext cx="209550" cy="142875"/>
    <xdr:pic>
      <xdr:nvPicPr>
        <xdr:cNvPr id="93" name="image30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47</xdr:row>
      <xdr:rowOff>9525</xdr:rowOff>
    </xdr:from>
    <xdr:ext cx="209550" cy="142875"/>
    <xdr:pic>
      <xdr:nvPicPr>
        <xdr:cNvPr id="94" name="image30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35</xdr:row>
      <xdr:rowOff>19050</xdr:rowOff>
    </xdr:from>
    <xdr:ext cx="209550" cy="142875"/>
    <xdr:pic>
      <xdr:nvPicPr>
        <xdr:cNvPr id="95" name="image5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37</xdr:row>
      <xdr:rowOff>28575</xdr:rowOff>
    </xdr:from>
    <xdr:ext cx="209550" cy="114300"/>
    <xdr:pic>
      <xdr:nvPicPr>
        <xdr:cNvPr id="96" name="image2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923925</xdr:colOff>
      <xdr:row>16</xdr:row>
      <xdr:rowOff>9525</xdr:rowOff>
    </xdr:from>
    <xdr:ext cx="209550" cy="142875"/>
    <xdr:pic>
      <xdr:nvPicPr>
        <xdr:cNvPr id="97" name="image29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</xdr:row>
      <xdr:rowOff>38100</xdr:rowOff>
    </xdr:from>
    <xdr:ext cx="209550" cy="152400"/>
    <xdr:pic>
      <xdr:nvPicPr>
        <xdr:cNvPr id="98" name="image32.png" title="Obraz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19</xdr:row>
      <xdr:rowOff>38100</xdr:rowOff>
    </xdr:from>
    <xdr:ext cx="209550" cy="152400"/>
    <xdr:pic>
      <xdr:nvPicPr>
        <xdr:cNvPr id="99" name="image32.png" title="Obraz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34</xdr:row>
      <xdr:rowOff>200025</xdr:rowOff>
    </xdr:from>
    <xdr:ext cx="209550" cy="152400"/>
    <xdr:pic>
      <xdr:nvPicPr>
        <xdr:cNvPr id="100" name="image32.png" title="Obraz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638175</xdr:colOff>
      <xdr:row>18</xdr:row>
      <xdr:rowOff>219075</xdr:rowOff>
    </xdr:from>
    <xdr:ext cx="120015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747383" y="3647720"/>
          <a:ext cx="1197235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latin typeface="Calibri"/>
              <a:ea typeface="Calibri"/>
              <a:cs typeface="Calibri"/>
              <a:sym typeface="Calibri"/>
            </a:rPr>
            <a:t>      </a:t>
          </a:r>
          <a:endParaRPr sz="1800" b="1" cap="none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24</xdr:col>
      <xdr:colOff>590550</xdr:colOff>
      <xdr:row>6</xdr:row>
      <xdr:rowOff>114300</xdr:rowOff>
    </xdr:from>
    <xdr:ext cx="1200150" cy="3810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747383" y="3592930"/>
          <a:ext cx="1197235" cy="37414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800" b="1" cap="none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17</xdr:col>
      <xdr:colOff>914400</xdr:colOff>
      <xdr:row>7</xdr:row>
      <xdr:rowOff>161925</xdr:rowOff>
    </xdr:from>
    <xdr:ext cx="952500" cy="381000"/>
    <xdr:grpSp>
      <xdr:nvGrpSpPr>
        <xdr:cNvPr id="2" name="Shape 2" title="Rysunek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7162800" y="1784985"/>
          <a:ext cx="952500" cy="381000"/>
          <a:chOff x="4850700" y="3599025"/>
          <a:chExt cx="990600" cy="36195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>
            <a:off x="4850700" y="3599025"/>
            <a:ext cx="990600" cy="361950"/>
          </a:xfrm>
          <a:prstGeom prst="bentConnector3">
            <a:avLst>
              <a:gd name="adj1" fmla="val 50901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17</xdr:col>
      <xdr:colOff>895350</xdr:colOff>
      <xdr:row>9</xdr:row>
      <xdr:rowOff>238125</xdr:rowOff>
    </xdr:from>
    <xdr:ext cx="1009650" cy="371475"/>
    <xdr:grpSp>
      <xdr:nvGrpSpPr>
        <xdr:cNvPr id="6" name="Shape 2" title="Rysunek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7143750" y="2348865"/>
          <a:ext cx="1009650" cy="371475"/>
          <a:chOff x="4841175" y="3603788"/>
          <a:chExt cx="1009650" cy="352425"/>
        </a:xfrm>
      </xdr:grpSpPr>
      <xdr:cxnSp macro="">
        <xdr:nvCxnSpPr>
          <xdr:cNvPr id="7" name="Shap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 rot="10800000" flipH="1">
            <a:off x="4841175" y="3603788"/>
            <a:ext cx="1009650" cy="352425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19</xdr:col>
      <xdr:colOff>876300</xdr:colOff>
      <xdr:row>10</xdr:row>
      <xdr:rowOff>9525</xdr:rowOff>
    </xdr:from>
    <xdr:ext cx="838200" cy="800100"/>
    <xdr:grpSp>
      <xdr:nvGrpSpPr>
        <xdr:cNvPr id="8" name="Shape 2" title="Rysunek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9090660" y="2356485"/>
          <a:ext cx="838200" cy="800100"/>
          <a:chOff x="4922138" y="3389475"/>
          <a:chExt cx="847725" cy="781050"/>
        </a:xfrm>
      </xdr:grpSpPr>
      <xdr:cxnSp macro="">
        <xdr:nvCxnSpPr>
          <xdr:cNvPr id="9" name="Shape 7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>
            <a:off x="4922138" y="3389475"/>
            <a:ext cx="847725" cy="78105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18</xdr:col>
      <xdr:colOff>0</xdr:colOff>
      <xdr:row>15</xdr:row>
      <xdr:rowOff>190500</xdr:rowOff>
    </xdr:from>
    <xdr:ext cx="1009650" cy="33337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7185660" y="3672840"/>
          <a:ext cx="1009650" cy="333375"/>
          <a:chOff x="4850700" y="3622838"/>
          <a:chExt cx="990600" cy="314325"/>
        </a:xfrm>
      </xdr:grpSpPr>
      <xdr:cxnSp macro="">
        <xdr:nvCxnSpPr>
          <xdr:cNvPr id="11" name="Shape 8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>
            <a:off x="4850700" y="3622838"/>
            <a:ext cx="990600" cy="314325"/>
          </a:xfrm>
          <a:prstGeom prst="bentConnector3">
            <a:avLst>
              <a:gd name="adj1" fmla="val 50901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18</xdr:col>
      <xdr:colOff>0</xdr:colOff>
      <xdr:row>18</xdr:row>
      <xdr:rowOff>114300</xdr:rowOff>
    </xdr:from>
    <xdr:ext cx="1009650" cy="2667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7185660" y="4259580"/>
          <a:ext cx="1009650" cy="266700"/>
          <a:chOff x="4850700" y="3651413"/>
          <a:chExt cx="990600" cy="257175"/>
        </a:xfrm>
      </xdr:grpSpPr>
      <xdr:cxnSp macro="">
        <xdr:nvCxnSpPr>
          <xdr:cNvPr id="13" name="Shape 9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CxnSpPr/>
        </xdr:nvCxnSpPr>
        <xdr:spPr>
          <a:xfrm rot="10800000" flipH="1">
            <a:off x="4850700" y="3651413"/>
            <a:ext cx="990600" cy="257175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19</xdr:col>
      <xdr:colOff>885825</xdr:colOff>
      <xdr:row>14</xdr:row>
      <xdr:rowOff>85725</xdr:rowOff>
    </xdr:from>
    <xdr:ext cx="838200" cy="752475"/>
    <xdr:grpSp>
      <xdr:nvGrpSpPr>
        <xdr:cNvPr id="14" name="Shape 2" title="Rysunek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9100185" y="3362325"/>
          <a:ext cx="838200" cy="752475"/>
          <a:chOff x="4936425" y="3413288"/>
          <a:chExt cx="819150" cy="7334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/>
        </xdr:nvCxnSpPr>
        <xdr:spPr>
          <a:xfrm rot="10800000" flipH="1">
            <a:off x="4936425" y="3413288"/>
            <a:ext cx="819150" cy="733425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23</xdr:col>
      <xdr:colOff>857250</xdr:colOff>
      <xdr:row>10</xdr:row>
      <xdr:rowOff>142875</xdr:rowOff>
    </xdr:from>
    <xdr:ext cx="733425" cy="704850"/>
    <xdr:grpSp>
      <xdr:nvGrpSpPr>
        <xdr:cNvPr id="16" name="Shape 2" title="Rysunek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10854690" y="2489835"/>
          <a:ext cx="733425" cy="704850"/>
          <a:chOff x="4965000" y="3437100"/>
          <a:chExt cx="762000" cy="685800"/>
        </a:xfrm>
      </xdr:grpSpPr>
      <xdr:cxnSp macro="">
        <xdr:nvCxnSpPr>
          <xdr:cNvPr id="17" name="Shape 1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/>
        </xdr:nvCxnSpPr>
        <xdr:spPr>
          <a:xfrm rot="10800000" flipH="1">
            <a:off x="4965000" y="3437100"/>
            <a:ext cx="762000" cy="68580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23</xdr:col>
      <xdr:colOff>857250</xdr:colOff>
      <xdr:row>14</xdr:row>
      <xdr:rowOff>76200</xdr:rowOff>
    </xdr:from>
    <xdr:ext cx="733425" cy="704850"/>
    <xdr:grpSp>
      <xdr:nvGrpSpPr>
        <xdr:cNvPr id="18" name="Shape 2" title="Rysunek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10854690" y="3352800"/>
          <a:ext cx="733425" cy="704850"/>
          <a:chOff x="4965000" y="3437100"/>
          <a:chExt cx="762000" cy="685800"/>
        </a:xfrm>
      </xdr:grpSpPr>
      <xdr:cxnSp macro="">
        <xdr:nvCxnSpPr>
          <xdr:cNvPr id="19" name="Shape 12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4965000" y="3437100"/>
            <a:ext cx="762000" cy="68580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29</xdr:col>
      <xdr:colOff>914400</xdr:colOff>
      <xdr:row>18</xdr:row>
      <xdr:rowOff>238125</xdr:rowOff>
    </xdr:from>
    <xdr:ext cx="952500" cy="295275"/>
    <xdr:grpSp>
      <xdr:nvGrpSpPr>
        <xdr:cNvPr id="20" name="Shape 2" title="Rysunek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16291560" y="4383405"/>
          <a:ext cx="952500" cy="295275"/>
          <a:chOff x="4864988" y="3641888"/>
          <a:chExt cx="962025" cy="276225"/>
        </a:xfrm>
      </xdr:grpSpPr>
      <xdr:cxnSp macro="">
        <xdr:nvCxnSpPr>
          <xdr:cNvPr id="21" name="Shape 13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/>
        </xdr:nvCxnSpPr>
        <xdr:spPr>
          <a:xfrm>
            <a:off x="4864988" y="3641888"/>
            <a:ext cx="962025" cy="276225"/>
          </a:xfrm>
          <a:prstGeom prst="bentConnector3">
            <a:avLst>
              <a:gd name="adj1" fmla="val 50901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29</xdr:col>
      <xdr:colOff>914400</xdr:colOff>
      <xdr:row>16</xdr:row>
      <xdr:rowOff>114300</xdr:rowOff>
    </xdr:from>
    <xdr:ext cx="952500" cy="200025"/>
    <xdr:grpSp>
      <xdr:nvGrpSpPr>
        <xdr:cNvPr id="22" name="Shape 2" title="Rysunek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16291560" y="3863340"/>
          <a:ext cx="952500" cy="200025"/>
          <a:chOff x="4874513" y="3684750"/>
          <a:chExt cx="942975" cy="190500"/>
        </a:xfrm>
      </xdr:grpSpPr>
      <xdr:cxnSp macro="">
        <xdr:nvCxnSpPr>
          <xdr:cNvPr id="23" name="Shape 14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/>
        </xdr:nvCxnSpPr>
        <xdr:spPr>
          <a:xfrm rot="10800000" flipH="1">
            <a:off x="4874513" y="3684750"/>
            <a:ext cx="942975" cy="19050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29</xdr:col>
      <xdr:colOff>904875</xdr:colOff>
      <xdr:row>10</xdr:row>
      <xdr:rowOff>161925</xdr:rowOff>
    </xdr:from>
    <xdr:ext cx="952500" cy="333375"/>
    <xdr:grpSp>
      <xdr:nvGrpSpPr>
        <xdr:cNvPr id="24" name="Shape 2" title="Rysunek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16282035" y="2508885"/>
          <a:ext cx="952500" cy="333375"/>
          <a:chOff x="4864988" y="3622838"/>
          <a:chExt cx="962025" cy="314325"/>
        </a:xfrm>
      </xdr:grpSpPr>
      <xdr:cxnSp macro="">
        <xdr:nvCxnSpPr>
          <xdr:cNvPr id="25" name="Shape 15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/>
        </xdr:nvCxnSpPr>
        <xdr:spPr>
          <a:xfrm>
            <a:off x="4864988" y="3622838"/>
            <a:ext cx="962025" cy="314325"/>
          </a:xfrm>
          <a:prstGeom prst="bentConnector3">
            <a:avLst>
              <a:gd name="adj1" fmla="val 50901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29</xdr:col>
      <xdr:colOff>914400</xdr:colOff>
      <xdr:row>7</xdr:row>
      <xdr:rowOff>142875</xdr:rowOff>
    </xdr:from>
    <xdr:ext cx="952500" cy="409575"/>
    <xdr:grpSp>
      <xdr:nvGrpSpPr>
        <xdr:cNvPr id="26" name="Shape 2" title="Rysunek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16291560" y="1765935"/>
          <a:ext cx="952500" cy="409575"/>
          <a:chOff x="4864988" y="3579975"/>
          <a:chExt cx="962025" cy="40005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CxnSpPr/>
        </xdr:nvCxnSpPr>
        <xdr:spPr>
          <a:xfrm rot="10800000" flipH="1">
            <a:off x="4864988" y="3579975"/>
            <a:ext cx="962025" cy="40005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27</xdr:col>
      <xdr:colOff>885825</xdr:colOff>
      <xdr:row>9</xdr:row>
      <xdr:rowOff>152400</xdr:rowOff>
    </xdr:from>
    <xdr:ext cx="866775" cy="800100"/>
    <xdr:grpSp>
      <xdr:nvGrpSpPr>
        <xdr:cNvPr id="28" name="Shape 2" title="Rysunek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pSpPr/>
      </xdr:nvGrpSpPr>
      <xdr:grpSpPr>
        <a:xfrm>
          <a:off x="14434185" y="2270760"/>
          <a:ext cx="866775" cy="800100"/>
          <a:chOff x="4903088" y="3389475"/>
          <a:chExt cx="885825" cy="781050"/>
        </a:xfrm>
      </xdr:grpSpPr>
      <xdr:cxnSp macro="">
        <xdr:nvCxnSpPr>
          <xdr:cNvPr id="29" name="Shape 17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/>
        </xdr:nvCxnSpPr>
        <xdr:spPr>
          <a:xfrm rot="10800000" flipH="1">
            <a:off x="4903088" y="3389475"/>
            <a:ext cx="885825" cy="78105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27</xdr:col>
      <xdr:colOff>885825</xdr:colOff>
      <xdr:row>14</xdr:row>
      <xdr:rowOff>47625</xdr:rowOff>
    </xdr:from>
    <xdr:ext cx="866775" cy="828675"/>
    <xdr:grpSp>
      <xdr:nvGrpSpPr>
        <xdr:cNvPr id="30" name="Shape 2" title="Rysunek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14434185" y="3324225"/>
          <a:ext cx="866775" cy="828675"/>
          <a:chOff x="4879275" y="3375188"/>
          <a:chExt cx="933450" cy="809625"/>
        </a:xfrm>
      </xdr:grpSpPr>
      <xdr:cxnSp macro="">
        <xdr:nvCxnSpPr>
          <xdr:cNvPr id="31" name="Shape 18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CxnSpPr/>
        </xdr:nvCxnSpPr>
        <xdr:spPr>
          <a:xfrm>
            <a:off x="4879275" y="3375188"/>
            <a:ext cx="933450" cy="809625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26</xdr:col>
      <xdr:colOff>0</xdr:colOff>
      <xdr:row>10</xdr:row>
      <xdr:rowOff>152400</xdr:rowOff>
    </xdr:from>
    <xdr:ext cx="990600" cy="657225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pSpPr/>
      </xdr:nvGrpSpPr>
      <xdr:grpSpPr>
        <a:xfrm>
          <a:off x="12527280" y="2499360"/>
          <a:ext cx="990600" cy="657225"/>
          <a:chOff x="4855463" y="3460913"/>
          <a:chExt cx="981075" cy="638175"/>
        </a:xfrm>
      </xdr:grpSpPr>
      <xdr:cxnSp macro="">
        <xdr:nvCxnSpPr>
          <xdr:cNvPr id="33" name="Shape 19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/>
        </xdr:nvCxnSpPr>
        <xdr:spPr>
          <a:xfrm>
            <a:off x="4855463" y="3460913"/>
            <a:ext cx="981075" cy="638175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26</xdr:col>
      <xdr:colOff>9525</xdr:colOff>
      <xdr:row>14</xdr:row>
      <xdr:rowOff>-9525</xdr:rowOff>
    </xdr:from>
    <xdr:ext cx="990600" cy="800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12536805" y="3267075"/>
          <a:ext cx="990600" cy="800100"/>
          <a:chOff x="4855463" y="3389475"/>
          <a:chExt cx="981075" cy="781050"/>
        </a:xfrm>
      </xdr:grpSpPr>
      <xdr:cxnSp macro="">
        <xdr:nvCxnSpPr>
          <xdr:cNvPr id="35" name="Shape 2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CxnSpPr/>
        </xdr:nvCxnSpPr>
        <xdr:spPr>
          <a:xfrm rot="10800000" flipH="1">
            <a:off x="4855463" y="3389475"/>
            <a:ext cx="981075" cy="78105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23</xdr:col>
      <xdr:colOff>590550</xdr:colOff>
      <xdr:row>23</xdr:row>
      <xdr:rowOff>57150</xdr:rowOff>
    </xdr:from>
    <xdr:ext cx="2914650" cy="342900"/>
    <xdr:grpSp>
      <xdr:nvGrpSpPr>
        <xdr:cNvPr id="36" name="Shape 21" title="Rysunek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pSpPr/>
      </xdr:nvGrpSpPr>
      <xdr:grpSpPr>
        <a:xfrm>
          <a:off x="10587990" y="5360670"/>
          <a:ext cx="2914650" cy="342900"/>
          <a:chOff x="1795750" y="2087975"/>
          <a:chExt cx="2894650" cy="323400"/>
        </a:xfrm>
      </xdr:grpSpPr>
      <xdr:sp macro="" textlink="">
        <xdr:nvSpPr>
          <xdr:cNvPr id="37" name="Shape 22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2676150" y="2087975"/>
            <a:ext cx="323400" cy="323400"/>
          </a:xfrm>
          <a:prstGeom prst="diamond">
            <a:avLst/>
          </a:prstGeom>
          <a:solidFill>
            <a:srgbClr val="B7B7B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8" name="Shape 23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3081375" y="2087975"/>
            <a:ext cx="323400" cy="323400"/>
          </a:xfrm>
          <a:prstGeom prst="diamond">
            <a:avLst/>
          </a:prstGeom>
          <a:solidFill>
            <a:srgbClr val="BF90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9" name="Shape 2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3486600" y="2087975"/>
            <a:ext cx="323400" cy="323400"/>
          </a:xfrm>
          <a:prstGeom prst="diamond">
            <a:avLst/>
          </a:prstGeom>
          <a:solidFill>
            <a:srgbClr val="85200C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0" name="Shape 25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SpPr/>
        </xdr:nvSpPr>
        <xdr:spPr>
          <a:xfrm>
            <a:off x="3891825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1" name="Shape 26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SpPr/>
        </xdr:nvSpPr>
        <xdr:spPr>
          <a:xfrm>
            <a:off x="4163550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2" name="Shape 27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/>
        </xdr:nvSpPr>
        <xdr:spPr>
          <a:xfrm>
            <a:off x="4500500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3" name="Shape 28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 rot="10800000">
            <a:off x="2404425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4" name="Shape 29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SpPr/>
        </xdr:nvSpPr>
        <xdr:spPr>
          <a:xfrm rot="10800000">
            <a:off x="2132700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5" name="Shape 30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SpPr/>
        </xdr:nvSpPr>
        <xdr:spPr>
          <a:xfrm rot="10800000">
            <a:off x="1795750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46" name="Shape 31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CxnSpPr>
            <a:stCxn id="30" idx="1"/>
            <a:endCxn id="28" idx="1"/>
          </xdr:cNvCxnSpPr>
        </xdr:nvCxnSpPr>
        <xdr:spPr>
          <a:xfrm>
            <a:off x="1985650" y="2249675"/>
            <a:ext cx="608700" cy="0"/>
          </a:xfrm>
          <a:prstGeom prst="straightConnector1">
            <a:avLst/>
          </a:prstGeom>
          <a:noFill/>
          <a:ln w="9525" cap="flat" cmpd="sng">
            <a:solidFill>
              <a:srgbClr val="430423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7" name="Shape 32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CxnSpPr>
            <a:stCxn id="28" idx="1"/>
            <a:endCxn id="22" idx="1"/>
          </xdr:cNvCxnSpPr>
        </xdr:nvCxnSpPr>
        <xdr:spPr>
          <a:xfrm>
            <a:off x="2594325" y="2249675"/>
            <a:ext cx="819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8" name="Shape 33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CxnSpPr>
            <a:stCxn id="23" idx="1"/>
            <a:endCxn id="23" idx="1"/>
          </xdr:cNvCxnSpPr>
        </xdr:nvCxnSpPr>
        <xdr:spPr>
          <a:xfrm>
            <a:off x="3081375" y="2249675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9" name="Shape 34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CxnSpPr>
            <a:stCxn id="23" idx="1"/>
            <a:endCxn id="22" idx="3"/>
          </xdr:cNvCxnSpPr>
        </xdr:nvCxnSpPr>
        <xdr:spPr>
          <a:xfrm rot="10800000">
            <a:off x="2999475" y="2249675"/>
            <a:ext cx="819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0" name="Shape 35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stCxn id="24" idx="1"/>
            <a:endCxn id="23" idx="3"/>
          </xdr:cNvCxnSpPr>
        </xdr:nvCxnSpPr>
        <xdr:spPr>
          <a:xfrm rot="10800000">
            <a:off x="3404700" y="2249675"/>
            <a:ext cx="819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1" name="Shape 36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CxnSpPr>
            <a:endCxn id="27" idx="3"/>
          </xdr:cNvCxnSpPr>
        </xdr:nvCxnSpPr>
        <xdr:spPr>
          <a:xfrm>
            <a:off x="3809900" y="2249675"/>
            <a:ext cx="880500" cy="0"/>
          </a:xfrm>
          <a:prstGeom prst="straightConnector1">
            <a:avLst/>
          </a:prstGeom>
          <a:noFill/>
          <a:ln w="9525" cap="flat" cmpd="sng">
            <a:solidFill>
              <a:srgbClr val="430423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142876</xdr:colOff>
      <xdr:row>78</xdr:row>
      <xdr:rowOff>133350</xdr:rowOff>
    </xdr:from>
    <xdr:ext cx="13683962" cy="6142760"/>
    <xdr:graphicFrame macro="">
      <xdr:nvGraphicFramePr>
        <xdr:cNvPr id="2" name="Chart 1" title="Wykres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847725</xdr:colOff>
      <xdr:row>3</xdr:row>
      <xdr:rowOff>19050</xdr:rowOff>
    </xdr:from>
    <xdr:ext cx="209550" cy="14287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4</xdr:row>
      <xdr:rowOff>9525</xdr:rowOff>
    </xdr:from>
    <xdr:ext cx="209550" cy="142875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723900</xdr:colOff>
      <xdr:row>36</xdr:row>
      <xdr:rowOff>28575</xdr:rowOff>
    </xdr:from>
    <xdr:ext cx="342900" cy="133350"/>
    <xdr:pic>
      <xdr:nvPicPr>
        <xdr:cNvPr id="4" name="image32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21</xdr:row>
      <xdr:rowOff>19050</xdr:rowOff>
    </xdr:from>
    <xdr:ext cx="209550" cy="142875"/>
    <xdr:pic>
      <xdr:nvPicPr>
        <xdr:cNvPr id="5" name="image8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20</xdr:row>
      <xdr:rowOff>19050</xdr:rowOff>
    </xdr:from>
    <xdr:ext cx="209550" cy="142875"/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35</xdr:row>
      <xdr:rowOff>28575</xdr:rowOff>
    </xdr:from>
    <xdr:ext cx="209550" cy="142875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5</xdr:row>
      <xdr:rowOff>28575</xdr:rowOff>
    </xdr:from>
    <xdr:ext cx="209550" cy="114300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22</xdr:row>
      <xdr:rowOff>38100</xdr:rowOff>
    </xdr:from>
    <xdr:ext cx="209550" cy="114300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37</xdr:row>
      <xdr:rowOff>38100</xdr:rowOff>
    </xdr:from>
    <xdr:ext cx="209550" cy="11430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19</xdr:row>
      <xdr:rowOff>19050</xdr:rowOff>
    </xdr:from>
    <xdr:ext cx="209550" cy="114300"/>
    <xdr:pic>
      <xdr:nvPicPr>
        <xdr:cNvPr id="11" name="image7.png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6</xdr:row>
      <xdr:rowOff>38100</xdr:rowOff>
    </xdr:from>
    <xdr:ext cx="209550" cy="114300"/>
    <xdr:pic>
      <xdr:nvPicPr>
        <xdr:cNvPr id="12" name="image7.png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41</xdr:row>
      <xdr:rowOff>9525</xdr:rowOff>
    </xdr:from>
    <xdr:ext cx="209550" cy="133350"/>
    <xdr:pic>
      <xdr:nvPicPr>
        <xdr:cNvPr id="13" name="image9.png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10</xdr:row>
      <xdr:rowOff>9525</xdr:rowOff>
    </xdr:from>
    <xdr:ext cx="209550" cy="142875"/>
    <xdr:pic>
      <xdr:nvPicPr>
        <xdr:cNvPr id="14" name="image6.png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24</xdr:row>
      <xdr:rowOff>9525</xdr:rowOff>
    </xdr:from>
    <xdr:ext cx="209550" cy="142875"/>
    <xdr:pic>
      <xdr:nvPicPr>
        <xdr:cNvPr id="15" name="image6.png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26</xdr:row>
      <xdr:rowOff>28575</xdr:rowOff>
    </xdr:from>
    <xdr:ext cx="209550" cy="114300"/>
    <xdr:pic>
      <xdr:nvPicPr>
        <xdr:cNvPr id="16" name="image28.png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42</xdr:row>
      <xdr:rowOff>28575</xdr:rowOff>
    </xdr:from>
    <xdr:ext cx="209550" cy="114300"/>
    <xdr:pic>
      <xdr:nvPicPr>
        <xdr:cNvPr id="17" name="image28.png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9</xdr:row>
      <xdr:rowOff>28575</xdr:rowOff>
    </xdr:from>
    <xdr:ext cx="209550" cy="133350"/>
    <xdr:pic>
      <xdr:nvPicPr>
        <xdr:cNvPr id="18" name="image15.png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40</xdr:row>
      <xdr:rowOff>9525</xdr:rowOff>
    </xdr:from>
    <xdr:ext cx="209550" cy="142875"/>
    <xdr:pic>
      <xdr:nvPicPr>
        <xdr:cNvPr id="19" name="image17.png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7</xdr:row>
      <xdr:rowOff>38100</xdr:rowOff>
    </xdr:from>
    <xdr:ext cx="209550" cy="104775"/>
    <xdr:pic>
      <xdr:nvPicPr>
        <xdr:cNvPr id="20" name="image11.png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23</xdr:row>
      <xdr:rowOff>28575</xdr:rowOff>
    </xdr:from>
    <xdr:ext cx="209550" cy="104775"/>
    <xdr:pic>
      <xdr:nvPicPr>
        <xdr:cNvPr id="21" name="image11.png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39</xdr:row>
      <xdr:rowOff>28575</xdr:rowOff>
    </xdr:from>
    <xdr:ext cx="209550" cy="104775"/>
    <xdr:pic>
      <xdr:nvPicPr>
        <xdr:cNvPr id="22" name="image11.png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25</xdr:row>
      <xdr:rowOff>9525</xdr:rowOff>
    </xdr:from>
    <xdr:ext cx="190500" cy="152400"/>
    <xdr:pic>
      <xdr:nvPicPr>
        <xdr:cNvPr id="23" name="image10.png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8</xdr:row>
      <xdr:rowOff>9525</xdr:rowOff>
    </xdr:from>
    <xdr:ext cx="209550" cy="142875"/>
    <xdr:pic>
      <xdr:nvPicPr>
        <xdr:cNvPr id="24" name="image23.png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45</xdr:row>
      <xdr:rowOff>19050</xdr:rowOff>
    </xdr:from>
    <xdr:ext cx="209550" cy="142875"/>
    <xdr:pic>
      <xdr:nvPicPr>
        <xdr:cNvPr id="25" name="image16.png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12</xdr:row>
      <xdr:rowOff>28575</xdr:rowOff>
    </xdr:from>
    <xdr:ext cx="209550" cy="114300"/>
    <xdr:pic>
      <xdr:nvPicPr>
        <xdr:cNvPr id="26" name="image13.png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27</xdr:row>
      <xdr:rowOff>28575</xdr:rowOff>
    </xdr:from>
    <xdr:ext cx="209550" cy="114300"/>
    <xdr:pic>
      <xdr:nvPicPr>
        <xdr:cNvPr id="27" name="image13.png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30</xdr:row>
      <xdr:rowOff>19050</xdr:rowOff>
    </xdr:from>
    <xdr:ext cx="209550" cy="114300"/>
    <xdr:pic>
      <xdr:nvPicPr>
        <xdr:cNvPr id="28" name="image12.png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46</xdr:row>
      <xdr:rowOff>9525</xdr:rowOff>
    </xdr:from>
    <xdr:ext cx="209550" cy="114300"/>
    <xdr:pic>
      <xdr:nvPicPr>
        <xdr:cNvPr id="29" name="image12.png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13</xdr:row>
      <xdr:rowOff>19050</xdr:rowOff>
    </xdr:from>
    <xdr:ext cx="209550" cy="142875"/>
    <xdr:pic>
      <xdr:nvPicPr>
        <xdr:cNvPr id="30" name="image14.png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43</xdr:row>
      <xdr:rowOff>9525</xdr:rowOff>
    </xdr:from>
    <xdr:ext cx="209550" cy="142875"/>
    <xdr:pic>
      <xdr:nvPicPr>
        <xdr:cNvPr id="31" name="image18.png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29</xdr:row>
      <xdr:rowOff>28575</xdr:rowOff>
    </xdr:from>
    <xdr:ext cx="209550" cy="104775"/>
    <xdr:pic>
      <xdr:nvPicPr>
        <xdr:cNvPr id="32" name="image20.png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11</xdr:row>
      <xdr:rowOff>28575</xdr:rowOff>
    </xdr:from>
    <xdr:ext cx="209550" cy="104775"/>
    <xdr:pic>
      <xdr:nvPicPr>
        <xdr:cNvPr id="33" name="image20.png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28</xdr:row>
      <xdr:rowOff>9525</xdr:rowOff>
    </xdr:from>
    <xdr:ext cx="209550" cy="142875"/>
    <xdr:pic>
      <xdr:nvPicPr>
        <xdr:cNvPr id="34" name="image27.png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44</xdr:row>
      <xdr:rowOff>19050</xdr:rowOff>
    </xdr:from>
    <xdr:ext cx="209550" cy="142875"/>
    <xdr:pic>
      <xdr:nvPicPr>
        <xdr:cNvPr id="35" name="image27.png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14</xdr:row>
      <xdr:rowOff>38100</xdr:rowOff>
    </xdr:from>
    <xdr:ext cx="209550" cy="104775"/>
    <xdr:pic>
      <xdr:nvPicPr>
        <xdr:cNvPr id="36" name="image19.png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18</xdr:row>
      <xdr:rowOff>19050</xdr:rowOff>
    </xdr:from>
    <xdr:ext cx="209550" cy="142875"/>
    <xdr:pic>
      <xdr:nvPicPr>
        <xdr:cNvPr id="37" name="image24.png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904875</xdr:colOff>
      <xdr:row>33</xdr:row>
      <xdr:rowOff>9525</xdr:rowOff>
    </xdr:from>
    <xdr:ext cx="152400" cy="152400"/>
    <xdr:pic>
      <xdr:nvPicPr>
        <xdr:cNvPr id="38" name="image25.png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49</xdr:row>
      <xdr:rowOff>9525</xdr:rowOff>
    </xdr:from>
    <xdr:ext cx="152400" cy="152400"/>
    <xdr:pic>
      <xdr:nvPicPr>
        <xdr:cNvPr id="39" name="image25.png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15</xdr:row>
      <xdr:rowOff>19050</xdr:rowOff>
    </xdr:from>
    <xdr:ext cx="209550" cy="142875"/>
    <xdr:pic>
      <xdr:nvPicPr>
        <xdr:cNvPr id="40" name="image22.png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31</xdr:row>
      <xdr:rowOff>19050</xdr:rowOff>
    </xdr:from>
    <xdr:ext cx="209550" cy="142875"/>
    <xdr:pic>
      <xdr:nvPicPr>
        <xdr:cNvPr id="41" name="image22.png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885825</xdr:colOff>
      <xdr:row>50</xdr:row>
      <xdr:rowOff>9525</xdr:rowOff>
    </xdr:from>
    <xdr:ext cx="209550" cy="142875"/>
    <xdr:pic>
      <xdr:nvPicPr>
        <xdr:cNvPr id="42" name="image22.png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48</xdr:row>
      <xdr:rowOff>9525</xdr:rowOff>
    </xdr:from>
    <xdr:ext cx="209550" cy="142875"/>
    <xdr:pic>
      <xdr:nvPicPr>
        <xdr:cNvPr id="43" name="image29.png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17</xdr:row>
      <xdr:rowOff>28575</xdr:rowOff>
    </xdr:from>
    <xdr:ext cx="209550" cy="142875"/>
    <xdr:pic>
      <xdr:nvPicPr>
        <xdr:cNvPr id="44" name="image26.png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32</xdr:row>
      <xdr:rowOff>19050</xdr:rowOff>
    </xdr:from>
    <xdr:ext cx="209550" cy="142875"/>
    <xdr:pic>
      <xdr:nvPicPr>
        <xdr:cNvPr id="45" name="image26.png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34</xdr:row>
      <xdr:rowOff>19050</xdr:rowOff>
    </xdr:from>
    <xdr:ext cx="209550" cy="142875"/>
    <xdr:pic>
      <xdr:nvPicPr>
        <xdr:cNvPr id="46" name="image31.png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47</xdr:row>
      <xdr:rowOff>28575</xdr:rowOff>
    </xdr:from>
    <xdr:ext cx="209550" cy="142875"/>
    <xdr:pic>
      <xdr:nvPicPr>
        <xdr:cNvPr id="47" name="image31.png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16</xdr:row>
      <xdr:rowOff>9525</xdr:rowOff>
    </xdr:from>
    <xdr:ext cx="209550" cy="142875"/>
    <xdr:pic>
      <xdr:nvPicPr>
        <xdr:cNvPr id="48" name="image30.png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38</xdr:row>
      <xdr:rowOff>28575</xdr:rowOff>
    </xdr:from>
    <xdr:ext cx="209550" cy="114300"/>
    <xdr:pic>
      <xdr:nvPicPr>
        <xdr:cNvPr id="49" name="image2.png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3</xdr:row>
      <xdr:rowOff>19050</xdr:rowOff>
    </xdr:from>
    <xdr:ext cx="209550" cy="142875"/>
    <xdr:pic>
      <xdr:nvPicPr>
        <xdr:cNvPr id="50" name="image8.png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4</xdr:row>
      <xdr:rowOff>9525</xdr:rowOff>
    </xdr:from>
    <xdr:ext cx="209550" cy="142875"/>
    <xdr:pic>
      <xdr:nvPicPr>
        <xdr:cNvPr id="51" name="image5.png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723900</xdr:colOff>
      <xdr:row>36</xdr:row>
      <xdr:rowOff>28575</xdr:rowOff>
    </xdr:from>
    <xdr:ext cx="342900" cy="133350"/>
    <xdr:pic>
      <xdr:nvPicPr>
        <xdr:cNvPr id="52" name="image32.png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21</xdr:row>
      <xdr:rowOff>19050</xdr:rowOff>
    </xdr:from>
    <xdr:ext cx="209550" cy="142875"/>
    <xdr:pic>
      <xdr:nvPicPr>
        <xdr:cNvPr id="53" name="image8.png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20</xdr:row>
      <xdr:rowOff>19050</xdr:rowOff>
    </xdr:from>
    <xdr:ext cx="209550" cy="142875"/>
    <xdr:pic>
      <xdr:nvPicPr>
        <xdr:cNvPr id="54" name="image3.png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35</xdr:row>
      <xdr:rowOff>28575</xdr:rowOff>
    </xdr:from>
    <xdr:ext cx="209550" cy="142875"/>
    <xdr:pic>
      <xdr:nvPicPr>
        <xdr:cNvPr id="55" name="image3.png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5</xdr:row>
      <xdr:rowOff>28575</xdr:rowOff>
    </xdr:from>
    <xdr:ext cx="209550" cy="114300"/>
    <xdr:pic>
      <xdr:nvPicPr>
        <xdr:cNvPr id="56" name="image4.png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22</xdr:row>
      <xdr:rowOff>38100</xdr:rowOff>
    </xdr:from>
    <xdr:ext cx="209550" cy="114300"/>
    <xdr:pic>
      <xdr:nvPicPr>
        <xdr:cNvPr id="57" name="image2.png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37</xdr:row>
      <xdr:rowOff>38100</xdr:rowOff>
    </xdr:from>
    <xdr:ext cx="209550" cy="114300"/>
    <xdr:pic>
      <xdr:nvPicPr>
        <xdr:cNvPr id="58" name="image7.png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19</xdr:row>
      <xdr:rowOff>19050</xdr:rowOff>
    </xdr:from>
    <xdr:ext cx="209550" cy="114300"/>
    <xdr:pic>
      <xdr:nvPicPr>
        <xdr:cNvPr id="59" name="image7.png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6</xdr:row>
      <xdr:rowOff>38100</xdr:rowOff>
    </xdr:from>
    <xdr:ext cx="209550" cy="114300"/>
    <xdr:pic>
      <xdr:nvPicPr>
        <xdr:cNvPr id="60" name="image7.png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41</xdr:row>
      <xdr:rowOff>9525</xdr:rowOff>
    </xdr:from>
    <xdr:ext cx="209550" cy="133350"/>
    <xdr:pic>
      <xdr:nvPicPr>
        <xdr:cNvPr id="61" name="image9.png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10</xdr:row>
      <xdr:rowOff>9525</xdr:rowOff>
    </xdr:from>
    <xdr:ext cx="209550" cy="142875"/>
    <xdr:pic>
      <xdr:nvPicPr>
        <xdr:cNvPr id="62" name="image6.png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24</xdr:row>
      <xdr:rowOff>9525</xdr:rowOff>
    </xdr:from>
    <xdr:ext cx="209550" cy="142875"/>
    <xdr:pic>
      <xdr:nvPicPr>
        <xdr:cNvPr id="63" name="image6.png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26</xdr:row>
      <xdr:rowOff>28575</xdr:rowOff>
    </xdr:from>
    <xdr:ext cx="209550" cy="114300"/>
    <xdr:pic>
      <xdr:nvPicPr>
        <xdr:cNvPr id="64" name="image28.png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42</xdr:row>
      <xdr:rowOff>28575</xdr:rowOff>
    </xdr:from>
    <xdr:ext cx="209550" cy="114300"/>
    <xdr:pic>
      <xdr:nvPicPr>
        <xdr:cNvPr id="65" name="image28.png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9</xdr:row>
      <xdr:rowOff>28575</xdr:rowOff>
    </xdr:from>
    <xdr:ext cx="209550" cy="133350"/>
    <xdr:pic>
      <xdr:nvPicPr>
        <xdr:cNvPr id="66" name="image15.png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40</xdr:row>
      <xdr:rowOff>9525</xdr:rowOff>
    </xdr:from>
    <xdr:ext cx="209550" cy="142875"/>
    <xdr:pic>
      <xdr:nvPicPr>
        <xdr:cNvPr id="67" name="image17.png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7</xdr:row>
      <xdr:rowOff>38100</xdr:rowOff>
    </xdr:from>
    <xdr:ext cx="209550" cy="104775"/>
    <xdr:pic>
      <xdr:nvPicPr>
        <xdr:cNvPr id="68" name="image11.png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23</xdr:row>
      <xdr:rowOff>28575</xdr:rowOff>
    </xdr:from>
    <xdr:ext cx="209550" cy="104775"/>
    <xdr:pic>
      <xdr:nvPicPr>
        <xdr:cNvPr id="69" name="image11.png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39</xdr:row>
      <xdr:rowOff>28575</xdr:rowOff>
    </xdr:from>
    <xdr:ext cx="209550" cy="104775"/>
    <xdr:pic>
      <xdr:nvPicPr>
        <xdr:cNvPr id="70" name="image11.png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25</xdr:row>
      <xdr:rowOff>9525</xdr:rowOff>
    </xdr:from>
    <xdr:ext cx="190500" cy="152400"/>
    <xdr:pic>
      <xdr:nvPicPr>
        <xdr:cNvPr id="71" name="image10.png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8</xdr:row>
      <xdr:rowOff>9525</xdr:rowOff>
    </xdr:from>
    <xdr:ext cx="209550" cy="142875"/>
    <xdr:pic>
      <xdr:nvPicPr>
        <xdr:cNvPr id="72" name="image23.png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45</xdr:row>
      <xdr:rowOff>19050</xdr:rowOff>
    </xdr:from>
    <xdr:ext cx="209550" cy="142875"/>
    <xdr:pic>
      <xdr:nvPicPr>
        <xdr:cNvPr id="73" name="image16.png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12</xdr:row>
      <xdr:rowOff>28575</xdr:rowOff>
    </xdr:from>
    <xdr:ext cx="209550" cy="114300"/>
    <xdr:pic>
      <xdr:nvPicPr>
        <xdr:cNvPr id="74" name="image13.png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27</xdr:row>
      <xdr:rowOff>28575</xdr:rowOff>
    </xdr:from>
    <xdr:ext cx="209550" cy="114300"/>
    <xdr:pic>
      <xdr:nvPicPr>
        <xdr:cNvPr id="75" name="image13.png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30</xdr:row>
      <xdr:rowOff>19050</xdr:rowOff>
    </xdr:from>
    <xdr:ext cx="209550" cy="114300"/>
    <xdr:pic>
      <xdr:nvPicPr>
        <xdr:cNvPr id="76" name="image12.png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46</xdr:row>
      <xdr:rowOff>9525</xdr:rowOff>
    </xdr:from>
    <xdr:ext cx="209550" cy="114300"/>
    <xdr:pic>
      <xdr:nvPicPr>
        <xdr:cNvPr id="77" name="image12.png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13</xdr:row>
      <xdr:rowOff>19050</xdr:rowOff>
    </xdr:from>
    <xdr:ext cx="209550" cy="142875"/>
    <xdr:pic>
      <xdr:nvPicPr>
        <xdr:cNvPr id="78" name="image14.png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43</xdr:row>
      <xdr:rowOff>9525</xdr:rowOff>
    </xdr:from>
    <xdr:ext cx="209550" cy="142875"/>
    <xdr:pic>
      <xdr:nvPicPr>
        <xdr:cNvPr id="79" name="image18.png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29</xdr:row>
      <xdr:rowOff>28575</xdr:rowOff>
    </xdr:from>
    <xdr:ext cx="209550" cy="104775"/>
    <xdr:pic>
      <xdr:nvPicPr>
        <xdr:cNvPr id="80" name="image20.png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11</xdr:row>
      <xdr:rowOff>28575</xdr:rowOff>
    </xdr:from>
    <xdr:ext cx="209550" cy="104775"/>
    <xdr:pic>
      <xdr:nvPicPr>
        <xdr:cNvPr id="81" name="image20.png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28</xdr:row>
      <xdr:rowOff>9525</xdr:rowOff>
    </xdr:from>
    <xdr:ext cx="209550" cy="142875"/>
    <xdr:pic>
      <xdr:nvPicPr>
        <xdr:cNvPr id="82" name="image27.png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44</xdr:row>
      <xdr:rowOff>19050</xdr:rowOff>
    </xdr:from>
    <xdr:ext cx="209550" cy="142875"/>
    <xdr:pic>
      <xdr:nvPicPr>
        <xdr:cNvPr id="83" name="image27.png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14</xdr:row>
      <xdr:rowOff>38100</xdr:rowOff>
    </xdr:from>
    <xdr:ext cx="209550" cy="104775"/>
    <xdr:pic>
      <xdr:nvPicPr>
        <xdr:cNvPr id="84" name="image19.png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18</xdr:row>
      <xdr:rowOff>19050</xdr:rowOff>
    </xdr:from>
    <xdr:ext cx="209550" cy="142875"/>
    <xdr:pic>
      <xdr:nvPicPr>
        <xdr:cNvPr id="85" name="image24.png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904875</xdr:colOff>
      <xdr:row>33</xdr:row>
      <xdr:rowOff>9525</xdr:rowOff>
    </xdr:from>
    <xdr:ext cx="152400" cy="152400"/>
    <xdr:pic>
      <xdr:nvPicPr>
        <xdr:cNvPr id="86" name="image25.png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49</xdr:row>
      <xdr:rowOff>9525</xdr:rowOff>
    </xdr:from>
    <xdr:ext cx="152400" cy="152400"/>
    <xdr:pic>
      <xdr:nvPicPr>
        <xdr:cNvPr id="87" name="image25.png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15</xdr:row>
      <xdr:rowOff>19050</xdr:rowOff>
    </xdr:from>
    <xdr:ext cx="209550" cy="142875"/>
    <xdr:pic>
      <xdr:nvPicPr>
        <xdr:cNvPr id="88" name="image22.png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31</xdr:row>
      <xdr:rowOff>19050</xdr:rowOff>
    </xdr:from>
    <xdr:ext cx="209550" cy="142875"/>
    <xdr:pic>
      <xdr:nvPicPr>
        <xdr:cNvPr id="89" name="image22.png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885825</xdr:colOff>
      <xdr:row>50</xdr:row>
      <xdr:rowOff>9525</xdr:rowOff>
    </xdr:from>
    <xdr:ext cx="209550" cy="142875"/>
    <xdr:pic>
      <xdr:nvPicPr>
        <xdr:cNvPr id="90" name="image22.png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48</xdr:row>
      <xdr:rowOff>9525</xdr:rowOff>
    </xdr:from>
    <xdr:ext cx="209550" cy="142875"/>
    <xdr:pic>
      <xdr:nvPicPr>
        <xdr:cNvPr id="91" name="image29.png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17</xdr:row>
      <xdr:rowOff>28575</xdr:rowOff>
    </xdr:from>
    <xdr:ext cx="209550" cy="142875"/>
    <xdr:pic>
      <xdr:nvPicPr>
        <xdr:cNvPr id="92" name="image26.png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32</xdr:row>
      <xdr:rowOff>19050</xdr:rowOff>
    </xdr:from>
    <xdr:ext cx="209550" cy="142875"/>
    <xdr:pic>
      <xdr:nvPicPr>
        <xdr:cNvPr id="93" name="image26.png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34</xdr:row>
      <xdr:rowOff>19050</xdr:rowOff>
    </xdr:from>
    <xdr:ext cx="209550" cy="142875"/>
    <xdr:pic>
      <xdr:nvPicPr>
        <xdr:cNvPr id="94" name="image31.png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47</xdr:row>
      <xdr:rowOff>28575</xdr:rowOff>
    </xdr:from>
    <xdr:ext cx="209550" cy="142875"/>
    <xdr:pic>
      <xdr:nvPicPr>
        <xdr:cNvPr id="95" name="image31.png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16</xdr:row>
      <xdr:rowOff>9525</xdr:rowOff>
    </xdr:from>
    <xdr:ext cx="209550" cy="142875"/>
    <xdr:pic>
      <xdr:nvPicPr>
        <xdr:cNvPr id="96" name="image30.png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38</xdr:row>
      <xdr:rowOff>28575</xdr:rowOff>
    </xdr:from>
    <xdr:ext cx="209550" cy="114300"/>
    <xdr:pic>
      <xdr:nvPicPr>
        <xdr:cNvPr id="97" name="image2.png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257175" cy="180975"/>
    <xdr:pic>
      <xdr:nvPicPr>
        <xdr:cNvPr id="98" name="image29.png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257175" cy="180975"/>
    <xdr:pic>
      <xdr:nvPicPr>
        <xdr:cNvPr id="99" name="image5.png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323850" cy="180975"/>
    <xdr:pic>
      <xdr:nvPicPr>
        <xdr:cNvPr id="100" name="image2.png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W3:Z35">
  <tableColumns count="4">
    <tableColumn id="1" xr3:uid="{00000000-0010-0000-0000-000001000000}" name="Kolumna1"/>
    <tableColumn id="2" xr3:uid="{00000000-0010-0000-0000-000002000000}" name="WIN"/>
    <tableColumn id="3" xr3:uid="{00000000-0010-0000-0000-000003000000}" name="REM"/>
    <tableColumn id="4" xr3:uid="{00000000-0010-0000-0000-000004000000}" name="POR"/>
  </tableColumns>
  <tableStyleInfo name="Arkusz1 (2)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D10:AN14">
  <tableColumns count="11">
    <tableColumn id="1" xr3:uid="{00000000-0010-0000-0100-000001000000}" name="Zespół"/>
    <tableColumn id="2" xr3:uid="{00000000-0010-0000-0100-000002000000}" name="Pkt"/>
    <tableColumn id="3" xr3:uid="{00000000-0010-0000-0100-000003000000}" name="Mecze"/>
    <tableColumn id="4" xr3:uid="{00000000-0010-0000-0100-000004000000}" name="W"/>
    <tableColumn id="5" xr3:uid="{00000000-0010-0000-0100-000005000000}" name="R"/>
    <tableColumn id="6" xr3:uid="{00000000-0010-0000-0100-000006000000}" name="P"/>
    <tableColumn id="7" xr3:uid="{00000000-0010-0000-0100-000007000000}" name="Br+"/>
    <tableColumn id="8" xr3:uid="{00000000-0010-0000-0100-000008000000}" name="Br-"/>
    <tableColumn id="9" xr3:uid="{00000000-0010-0000-0100-000009000000}" name="Bilans"/>
    <tableColumn id="10" xr3:uid="{00000000-0010-0000-0100-00000A000000}" name="Kolumna1"/>
    <tableColumn id="11" xr3:uid="{00000000-0010-0000-0100-00000B000000}" name="Kolumna2"/>
  </tableColumns>
  <tableStyleInfo name="Arkusz1 (2)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D16:AN20">
  <tableColumns count="11">
    <tableColumn id="1" xr3:uid="{00000000-0010-0000-0200-000001000000}" name="Zespół"/>
    <tableColumn id="2" xr3:uid="{00000000-0010-0000-0200-000002000000}" name="Pkt"/>
    <tableColumn id="3" xr3:uid="{00000000-0010-0000-0200-000003000000}" name="Mecze"/>
    <tableColumn id="4" xr3:uid="{00000000-0010-0000-0200-000004000000}" name="W"/>
    <tableColumn id="5" xr3:uid="{00000000-0010-0000-0200-000005000000}" name="R"/>
    <tableColumn id="6" xr3:uid="{00000000-0010-0000-0200-000006000000}" name="P"/>
    <tableColumn id="7" xr3:uid="{00000000-0010-0000-0200-000007000000}" name="Br+"/>
    <tableColumn id="8" xr3:uid="{00000000-0010-0000-0200-000008000000}" name="Br-"/>
    <tableColumn id="9" xr3:uid="{00000000-0010-0000-0200-000009000000}" name="Bilans"/>
    <tableColumn id="10" xr3:uid="{00000000-0010-0000-0200-00000A000000}" name="0"/>
    <tableColumn id="11" xr3:uid="{00000000-0010-0000-0200-00000B000000}" name="1"/>
  </tableColumns>
  <tableStyleInfo name="Arkusz1 (2)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D22:AN26">
  <tableColumns count="11">
    <tableColumn id="1" xr3:uid="{00000000-0010-0000-0300-000001000000}" name="Zespół"/>
    <tableColumn id="2" xr3:uid="{00000000-0010-0000-0300-000002000000}" name="Pkt"/>
    <tableColumn id="3" xr3:uid="{00000000-0010-0000-0300-000003000000}" name="Mecze"/>
    <tableColumn id="4" xr3:uid="{00000000-0010-0000-0300-000004000000}" name="W"/>
    <tableColumn id="5" xr3:uid="{00000000-0010-0000-0300-000005000000}" name="R"/>
    <tableColumn id="6" xr3:uid="{00000000-0010-0000-0300-000006000000}" name="P"/>
    <tableColumn id="7" xr3:uid="{00000000-0010-0000-0300-000007000000}" name="Br+"/>
    <tableColumn id="8" xr3:uid="{00000000-0010-0000-0300-000008000000}" name="Br-"/>
    <tableColumn id="9" xr3:uid="{00000000-0010-0000-0300-000009000000}" name="Bilans"/>
    <tableColumn id="10" xr3:uid="{00000000-0010-0000-0300-00000A000000}" name="Kolumna1"/>
    <tableColumn id="11" xr3:uid="{00000000-0010-0000-0300-00000B000000}" name="Kolumna2"/>
  </tableColumns>
  <tableStyleInfo name="Arkusz1 (2)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D28:AN32">
  <tableColumns count="11">
    <tableColumn id="1" xr3:uid="{00000000-0010-0000-0400-000001000000}" name="Zespół"/>
    <tableColumn id="2" xr3:uid="{00000000-0010-0000-0400-000002000000}" name="Pkt"/>
    <tableColumn id="3" xr3:uid="{00000000-0010-0000-0400-000003000000}" name="Mecze"/>
    <tableColumn id="4" xr3:uid="{00000000-0010-0000-0400-000004000000}" name="W"/>
    <tableColumn id="5" xr3:uid="{00000000-0010-0000-0400-000005000000}" name="R"/>
    <tableColumn id="6" xr3:uid="{00000000-0010-0000-0400-000006000000}" name="P"/>
    <tableColumn id="7" xr3:uid="{00000000-0010-0000-0400-000007000000}" name="Br+"/>
    <tableColumn id="8" xr3:uid="{00000000-0010-0000-0400-000008000000}" name="Br-"/>
    <tableColumn id="9" xr3:uid="{00000000-0010-0000-0400-000009000000}" name="Bilans"/>
    <tableColumn id="10" xr3:uid="{00000000-0010-0000-0400-00000A000000}" name="#ARG!"/>
    <tableColumn id="11" xr3:uid="{00000000-0010-0000-0400-00000B000000}" name="Kolumna1"/>
  </tableColumns>
  <tableStyleInfo name="Arkusz1 (2)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D34:AN38">
  <tableColumns count="11">
    <tableColumn id="1" xr3:uid="{00000000-0010-0000-0500-000001000000}" name="Zespół"/>
    <tableColumn id="2" xr3:uid="{00000000-0010-0000-0500-000002000000}" name="Pkt"/>
    <tableColumn id="3" xr3:uid="{00000000-0010-0000-0500-000003000000}" name="Mecze"/>
    <tableColumn id="4" xr3:uid="{00000000-0010-0000-0500-000004000000}" name="W"/>
    <tableColumn id="5" xr3:uid="{00000000-0010-0000-0500-000005000000}" name="R"/>
    <tableColumn id="6" xr3:uid="{00000000-0010-0000-0500-000006000000}" name="P"/>
    <tableColumn id="7" xr3:uid="{00000000-0010-0000-0500-000007000000}" name="Br+"/>
    <tableColumn id="8" xr3:uid="{00000000-0010-0000-0500-000008000000}" name="Br-"/>
    <tableColumn id="9" xr3:uid="{00000000-0010-0000-0500-000009000000}" name="Bilans"/>
    <tableColumn id="10" xr3:uid="{00000000-0010-0000-0500-00000A000000}" name="Kolumna1"/>
    <tableColumn id="11" xr3:uid="{00000000-0010-0000-0500-00000B000000}" name="Kolumna2"/>
  </tableColumns>
  <tableStyleInfo name="Arkusz1 (2)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D40:AN44">
  <tableColumns count="11">
    <tableColumn id="1" xr3:uid="{00000000-0010-0000-0600-000001000000}" name="Zespół"/>
    <tableColumn id="2" xr3:uid="{00000000-0010-0000-0600-000002000000}" name="Pkt"/>
    <tableColumn id="3" xr3:uid="{00000000-0010-0000-0600-000003000000}" name="Mecze"/>
    <tableColumn id="4" xr3:uid="{00000000-0010-0000-0600-000004000000}" name="W"/>
    <tableColumn id="5" xr3:uid="{00000000-0010-0000-0600-000005000000}" name="R"/>
    <tableColumn id="6" xr3:uid="{00000000-0010-0000-0600-000006000000}" name="P"/>
    <tableColumn id="7" xr3:uid="{00000000-0010-0000-0600-000007000000}" name="Br+"/>
    <tableColumn id="8" xr3:uid="{00000000-0010-0000-0600-000008000000}" name="Br-"/>
    <tableColumn id="9" xr3:uid="{00000000-0010-0000-0600-000009000000}" name="Bilans"/>
    <tableColumn id="10" xr3:uid="{00000000-0010-0000-0600-00000A000000}" name="Kolumna1"/>
    <tableColumn id="11" xr3:uid="{00000000-0010-0000-0600-00000B000000}" name="Kolumna2"/>
  </tableColumns>
  <tableStyleInfo name="Arkusz1 (2)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D46:AN50">
  <tableColumns count="11">
    <tableColumn id="1" xr3:uid="{00000000-0010-0000-0700-000001000000}" name="Zespół"/>
    <tableColumn id="2" xr3:uid="{00000000-0010-0000-0700-000002000000}" name="Pkt"/>
    <tableColumn id="3" xr3:uid="{00000000-0010-0000-0700-000003000000}" name="Mecze"/>
    <tableColumn id="4" xr3:uid="{00000000-0010-0000-0700-000004000000}" name="W"/>
    <tableColumn id="5" xr3:uid="{00000000-0010-0000-0700-000005000000}" name="R"/>
    <tableColumn id="6" xr3:uid="{00000000-0010-0000-0700-000006000000}" name="P"/>
    <tableColumn id="7" xr3:uid="{00000000-0010-0000-0700-000007000000}" name="Br+"/>
    <tableColumn id="8" xr3:uid="{00000000-0010-0000-0700-000008000000}" name="Br-"/>
    <tableColumn id="9" xr3:uid="{00000000-0010-0000-0700-000009000000}" name="Bilans"/>
    <tableColumn id="10" xr3:uid="{00000000-0010-0000-0700-00000A000000}" name="Kolumna1"/>
    <tableColumn id="11" xr3:uid="{00000000-0010-0000-0700-00000B000000}" name="Kolumna2"/>
  </tableColumns>
  <tableStyleInfo name="Arkusz1 (2)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>
    <tabColor rgb="FF548135"/>
  </sheetPr>
  <dimension ref="A1:BN1000"/>
  <sheetViews>
    <sheetView workbookViewId="0">
      <selection activeCell="E3" sqref="E3"/>
    </sheetView>
  </sheetViews>
  <sheetFormatPr defaultColWidth="14.44140625" defaultRowHeight="15" customHeight="1"/>
  <cols>
    <col min="1" max="1" width="5" customWidth="1"/>
    <col min="2" max="2" width="3" customWidth="1"/>
    <col min="3" max="3" width="9.6640625" customWidth="1"/>
    <col min="4" max="4" width="17.44140625" customWidth="1"/>
    <col min="5" max="5" width="3" customWidth="1"/>
    <col min="6" max="6" width="2" customWidth="1"/>
    <col min="7" max="7" width="3" customWidth="1"/>
    <col min="8" max="8" width="16.109375" customWidth="1"/>
    <col min="9" max="9" width="3.33203125" customWidth="1"/>
    <col min="10" max="10" width="7.6640625" customWidth="1"/>
    <col min="11" max="11" width="11.6640625" customWidth="1"/>
    <col min="12" max="12" width="16.109375" customWidth="1"/>
    <col min="13" max="13" width="2.44140625" customWidth="1"/>
    <col min="14" max="15" width="8.6640625" customWidth="1"/>
    <col min="16" max="16" width="12.33203125" customWidth="1"/>
    <col min="17" max="23" width="8.6640625" customWidth="1"/>
    <col min="24" max="24" width="6.109375" customWidth="1"/>
    <col min="25" max="44" width="8.6640625" customWidth="1"/>
    <col min="45" max="45" width="11.44140625" hidden="1" customWidth="1"/>
    <col min="46" max="46" width="2" hidden="1" customWidth="1"/>
    <col min="47" max="66" width="8.6640625" customWidth="1"/>
  </cols>
  <sheetData>
    <row r="1" spans="1:66" ht="27" customHeight="1">
      <c r="A1" s="240"/>
      <c r="B1" s="243" t="s">
        <v>0</v>
      </c>
      <c r="C1" s="244"/>
      <c r="D1" s="244"/>
      <c r="E1" s="244"/>
      <c r="F1" s="244"/>
      <c r="G1" s="244"/>
      <c r="H1" s="244"/>
      <c r="I1" s="244"/>
      <c r="J1" s="244"/>
      <c r="K1" s="244"/>
      <c r="L1" s="23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3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5" customHeight="1">
      <c r="A2" s="241"/>
      <c r="B2" s="4" t="s">
        <v>1</v>
      </c>
      <c r="C2" s="5" t="s">
        <v>2</v>
      </c>
      <c r="D2" s="245" t="s">
        <v>3</v>
      </c>
      <c r="E2" s="246"/>
      <c r="F2" s="246"/>
      <c r="G2" s="246"/>
      <c r="H2" s="247"/>
      <c r="I2" s="5" t="s">
        <v>4</v>
      </c>
      <c r="J2" s="5" t="s">
        <v>5</v>
      </c>
      <c r="K2" s="245" t="s">
        <v>6</v>
      </c>
      <c r="L2" s="248"/>
      <c r="M2" s="6"/>
      <c r="N2" s="229" t="s">
        <v>7</v>
      </c>
      <c r="O2" s="7" t="s">
        <v>8</v>
      </c>
      <c r="P2" s="8" t="s">
        <v>9</v>
      </c>
      <c r="Q2" s="8" t="s">
        <v>10</v>
      </c>
      <c r="R2" s="8" t="s">
        <v>11</v>
      </c>
      <c r="S2" s="8" t="s">
        <v>12</v>
      </c>
      <c r="T2" s="8" t="s">
        <v>13</v>
      </c>
      <c r="U2" s="8" t="s">
        <v>14</v>
      </c>
      <c r="V2" s="8" t="s">
        <v>15</v>
      </c>
      <c r="W2" s="8" t="s">
        <v>16</v>
      </c>
      <c r="X2" s="9" t="s">
        <v>17</v>
      </c>
      <c r="Y2" s="1"/>
      <c r="Z2" s="10"/>
      <c r="AA2" s="11"/>
      <c r="AB2" s="11"/>
      <c r="AC2" s="1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2" t="s">
        <v>17</v>
      </c>
      <c r="AT2" s="3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4.25" customHeight="1">
      <c r="A3" s="241"/>
      <c r="B3" s="13">
        <v>1</v>
      </c>
      <c r="C3" s="14" t="s">
        <v>18</v>
      </c>
      <c r="D3" s="14" t="s">
        <v>19</v>
      </c>
      <c r="E3" s="14">
        <v>0</v>
      </c>
      <c r="F3" s="14" t="s">
        <v>20</v>
      </c>
      <c r="G3" s="14">
        <v>2</v>
      </c>
      <c r="H3" s="14" t="s">
        <v>21</v>
      </c>
      <c r="I3" s="14" t="s">
        <v>7</v>
      </c>
      <c r="J3" s="15">
        <v>0.70833333333333337</v>
      </c>
      <c r="K3" s="16" t="s">
        <v>22</v>
      </c>
      <c r="L3" s="17"/>
      <c r="M3" s="6"/>
      <c r="N3" s="230"/>
      <c r="O3" s="18">
        <f>'Arkusz1 (2)'!AR3</f>
        <v>1</v>
      </c>
      <c r="P3" s="19" t="str">
        <f>'Arkusz1 (2)'!AT3</f>
        <v>Holandia</v>
      </c>
      <c r="Q3" s="20">
        <f>'Arkusz1 (2)'!AU3</f>
        <v>7</v>
      </c>
      <c r="R3" s="20">
        <f>'Arkusz1 (2)'!AV3</f>
        <v>3</v>
      </c>
      <c r="S3" s="20">
        <f>'Arkusz1 (2)'!AW3</f>
        <v>2</v>
      </c>
      <c r="T3" s="20">
        <f>'Arkusz1 (2)'!AX3</f>
        <v>1</v>
      </c>
      <c r="U3" s="20">
        <f>'Arkusz1 (2)'!AY3</f>
        <v>0</v>
      </c>
      <c r="V3" s="20">
        <f>'Arkusz1 (2)'!AZ3</f>
        <v>5</v>
      </c>
      <c r="W3" s="20">
        <f>'Arkusz1 (2)'!BA3</f>
        <v>1</v>
      </c>
      <c r="X3" s="21">
        <f>'Arkusz1 (2)'!BB3</f>
        <v>4</v>
      </c>
      <c r="Y3" s="1"/>
      <c r="Z3" s="22"/>
      <c r="AA3" s="23"/>
      <c r="AB3" s="23"/>
      <c r="AC3" s="24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2" t="s">
        <v>19</v>
      </c>
      <c r="AT3" s="3">
        <f t="shared" ref="AT3:AT50" si="0">IF(E3&gt;G3,3,IF(E3&lt;G3,0,IF(AND(E3=G3,ISBLANK(E3)=FALSE),1,".")))</f>
        <v>0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4.25" customHeight="1">
      <c r="A4" s="241"/>
      <c r="B4" s="13">
        <v>2</v>
      </c>
      <c r="C4" s="14" t="s">
        <v>23</v>
      </c>
      <c r="D4" s="14" t="s">
        <v>24</v>
      </c>
      <c r="E4" s="14">
        <v>6</v>
      </c>
      <c r="F4" s="14" t="s">
        <v>20</v>
      </c>
      <c r="G4" s="14">
        <v>2</v>
      </c>
      <c r="H4" s="14" t="s">
        <v>25</v>
      </c>
      <c r="I4" s="14" t="s">
        <v>26</v>
      </c>
      <c r="J4" s="15">
        <v>0.58333333333333337</v>
      </c>
      <c r="K4" s="16" t="s">
        <v>27</v>
      </c>
      <c r="L4" s="17"/>
      <c r="M4" s="6"/>
      <c r="N4" s="230"/>
      <c r="O4" s="25">
        <f>'Arkusz1 (2)'!AR4</f>
        <v>2</v>
      </c>
      <c r="P4" s="26" t="str">
        <f>'Arkusz1 (2)'!AT4</f>
        <v>Senegal</v>
      </c>
      <c r="Q4" s="27">
        <f>'Arkusz1 (2)'!AU4</f>
        <v>6</v>
      </c>
      <c r="R4" s="27">
        <f>'Arkusz1 (2)'!AV4</f>
        <v>3</v>
      </c>
      <c r="S4" s="27">
        <f>'Arkusz1 (2)'!AW4</f>
        <v>2</v>
      </c>
      <c r="T4" s="27">
        <f>'Arkusz1 (2)'!AX4</f>
        <v>0</v>
      </c>
      <c r="U4" s="27">
        <f>'Arkusz1 (2)'!AY4</f>
        <v>1</v>
      </c>
      <c r="V4" s="27">
        <f>'Arkusz1 (2)'!AZ4</f>
        <v>5</v>
      </c>
      <c r="W4" s="27">
        <f>'Arkusz1 (2)'!BA4</f>
        <v>4</v>
      </c>
      <c r="X4" s="28">
        <f>'Arkusz1 (2)'!BB4</f>
        <v>1</v>
      </c>
      <c r="Y4" s="1"/>
      <c r="Z4" s="22"/>
      <c r="AA4" s="23"/>
      <c r="AB4" s="23"/>
      <c r="AC4" s="24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28</v>
      </c>
      <c r="AT4" s="3">
        <f t="shared" si="0"/>
        <v>3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4.25" customHeight="1">
      <c r="A5" s="241"/>
      <c r="B5" s="13">
        <v>3</v>
      </c>
      <c r="C5" s="14" t="s">
        <v>23</v>
      </c>
      <c r="D5" s="14" t="s">
        <v>28</v>
      </c>
      <c r="E5" s="14">
        <v>0</v>
      </c>
      <c r="F5" s="14" t="s">
        <v>20</v>
      </c>
      <c r="G5" s="14">
        <v>2</v>
      </c>
      <c r="H5" s="14" t="s">
        <v>29</v>
      </c>
      <c r="I5" s="14" t="s">
        <v>7</v>
      </c>
      <c r="J5" s="15">
        <v>0.70833333333333337</v>
      </c>
      <c r="K5" s="16" t="s">
        <v>30</v>
      </c>
      <c r="L5" s="17"/>
      <c r="M5" s="6"/>
      <c r="N5" s="230"/>
      <c r="O5" s="29">
        <f>'Arkusz1 (2)'!AR5</f>
        <v>3</v>
      </c>
      <c r="P5" s="30" t="str">
        <f>'Arkusz1 (2)'!AT5</f>
        <v>Ekwador</v>
      </c>
      <c r="Q5" s="31">
        <f>'Arkusz1 (2)'!AU5</f>
        <v>4</v>
      </c>
      <c r="R5" s="31">
        <f>'Arkusz1 (2)'!AV5</f>
        <v>3</v>
      </c>
      <c r="S5" s="31">
        <f>'Arkusz1 (2)'!AW5</f>
        <v>1</v>
      </c>
      <c r="T5" s="31">
        <f>'Arkusz1 (2)'!AX5</f>
        <v>1</v>
      </c>
      <c r="U5" s="31">
        <f>'Arkusz1 (2)'!AY5</f>
        <v>1</v>
      </c>
      <c r="V5" s="31">
        <f>'Arkusz1 (2)'!AZ5</f>
        <v>4</v>
      </c>
      <c r="W5" s="31">
        <f>'Arkusz1 (2)'!BA5</f>
        <v>3</v>
      </c>
      <c r="X5" s="32">
        <f>'Arkusz1 (2)'!BB5</f>
        <v>1</v>
      </c>
      <c r="Y5" s="1"/>
      <c r="Z5" s="22"/>
      <c r="AA5" s="234" t="s">
        <v>31</v>
      </c>
      <c r="AB5" s="235"/>
      <c r="AC5" s="24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" t="s">
        <v>24</v>
      </c>
      <c r="AT5" s="3">
        <f t="shared" si="0"/>
        <v>0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>
      <c r="A6" s="241"/>
      <c r="B6" s="13">
        <v>4</v>
      </c>
      <c r="C6" s="14" t="s">
        <v>23</v>
      </c>
      <c r="D6" s="14" t="s">
        <v>32</v>
      </c>
      <c r="E6" s="14">
        <v>1</v>
      </c>
      <c r="F6" s="14" t="s">
        <v>20</v>
      </c>
      <c r="G6" s="14">
        <v>1</v>
      </c>
      <c r="H6" s="14" t="s">
        <v>33</v>
      </c>
      <c r="I6" s="14" t="s">
        <v>26</v>
      </c>
      <c r="J6" s="15">
        <v>0.83333333333333337</v>
      </c>
      <c r="K6" s="16" t="s">
        <v>34</v>
      </c>
      <c r="L6" s="17"/>
      <c r="M6" s="6"/>
      <c r="N6" s="231"/>
      <c r="O6" s="33">
        <f>'Arkusz1 (2)'!AR6</f>
        <v>4</v>
      </c>
      <c r="P6" s="34" t="str">
        <f>'Arkusz1 (2)'!AT6</f>
        <v>Katar</v>
      </c>
      <c r="Q6" s="35">
        <f>'Arkusz1 (2)'!AU6</f>
        <v>0</v>
      </c>
      <c r="R6" s="35">
        <f>'Arkusz1 (2)'!AV6</f>
        <v>3</v>
      </c>
      <c r="S6" s="35">
        <f>'Arkusz1 (2)'!AW6</f>
        <v>0</v>
      </c>
      <c r="T6" s="35">
        <f>'Arkusz1 (2)'!AX6</f>
        <v>0</v>
      </c>
      <c r="U6" s="35">
        <f>'Arkusz1 (2)'!AY6</f>
        <v>3</v>
      </c>
      <c r="V6" s="35">
        <f>'Arkusz1 (2)'!AZ6</f>
        <v>1</v>
      </c>
      <c r="W6" s="35">
        <f>'Arkusz1 (2)'!BA6</f>
        <v>7</v>
      </c>
      <c r="X6" s="36">
        <f>'Arkusz1 (2)'!BB6</f>
        <v>-6</v>
      </c>
      <c r="Y6" s="1"/>
      <c r="Z6" s="22"/>
      <c r="AA6" s="236"/>
      <c r="AB6" s="237"/>
      <c r="AC6" s="24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" t="s">
        <v>32</v>
      </c>
      <c r="AT6" s="3">
        <f t="shared" si="0"/>
        <v>1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4.25" customHeight="1">
      <c r="A7" s="241"/>
      <c r="B7" s="13">
        <v>5</v>
      </c>
      <c r="C7" s="14" t="s">
        <v>35</v>
      </c>
      <c r="D7" s="14" t="s">
        <v>36</v>
      </c>
      <c r="E7" s="14">
        <v>1</v>
      </c>
      <c r="F7" s="14" t="s">
        <v>20</v>
      </c>
      <c r="G7" s="14">
        <v>2</v>
      </c>
      <c r="H7" s="14" t="s">
        <v>37</v>
      </c>
      <c r="I7" s="14" t="s">
        <v>38</v>
      </c>
      <c r="J7" s="15">
        <v>0.45833333333333331</v>
      </c>
      <c r="K7" s="16" t="s">
        <v>39</v>
      </c>
      <c r="L7" s="17"/>
      <c r="M7" s="6"/>
      <c r="N7" s="3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2"/>
      <c r="AA7" s="236"/>
      <c r="AB7" s="237"/>
      <c r="AC7" s="24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2" t="s">
        <v>40</v>
      </c>
      <c r="AT7" s="3">
        <f t="shared" si="0"/>
        <v>0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5" customHeight="1">
      <c r="A8" s="241"/>
      <c r="B8" s="13">
        <v>6</v>
      </c>
      <c r="C8" s="14" t="s">
        <v>35</v>
      </c>
      <c r="D8" s="14" t="s">
        <v>41</v>
      </c>
      <c r="E8" s="14">
        <v>0</v>
      </c>
      <c r="F8" s="14" t="s">
        <v>20</v>
      </c>
      <c r="G8" s="14">
        <v>0</v>
      </c>
      <c r="H8" s="14" t="s">
        <v>42</v>
      </c>
      <c r="I8" s="14" t="s">
        <v>43</v>
      </c>
      <c r="J8" s="15">
        <v>0.58333333333333337</v>
      </c>
      <c r="K8" s="16" t="s">
        <v>44</v>
      </c>
      <c r="L8" s="17"/>
      <c r="M8" s="38"/>
      <c r="N8" s="229" t="s">
        <v>26</v>
      </c>
      <c r="O8" s="7" t="s">
        <v>8</v>
      </c>
      <c r="P8" s="8" t="s">
        <v>9</v>
      </c>
      <c r="Q8" s="8" t="s">
        <v>10</v>
      </c>
      <c r="R8" s="8" t="s">
        <v>11</v>
      </c>
      <c r="S8" s="8" t="s">
        <v>12</v>
      </c>
      <c r="T8" s="8" t="s">
        <v>13</v>
      </c>
      <c r="U8" s="8" t="s">
        <v>14</v>
      </c>
      <c r="V8" s="8" t="s">
        <v>15</v>
      </c>
      <c r="W8" s="8" t="s">
        <v>16</v>
      </c>
      <c r="X8" s="9" t="s">
        <v>17</v>
      </c>
      <c r="Y8" s="1"/>
      <c r="Z8" s="22"/>
      <c r="AA8" s="236"/>
      <c r="AB8" s="237"/>
      <c r="AC8" s="24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2" t="s">
        <v>41</v>
      </c>
      <c r="AT8" s="3">
        <f t="shared" si="0"/>
        <v>1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15" customHeight="1">
      <c r="A9" s="241"/>
      <c r="B9" s="13">
        <v>7</v>
      </c>
      <c r="C9" s="14" t="s">
        <v>35</v>
      </c>
      <c r="D9" s="14" t="s">
        <v>45</v>
      </c>
      <c r="E9" s="14">
        <v>0</v>
      </c>
      <c r="F9" s="14" t="s">
        <v>20</v>
      </c>
      <c r="G9" s="14">
        <v>0</v>
      </c>
      <c r="H9" s="14" t="s">
        <v>46</v>
      </c>
      <c r="I9" s="14" t="s">
        <v>38</v>
      </c>
      <c r="J9" s="15">
        <v>0.70833333333333337</v>
      </c>
      <c r="K9" s="232" t="s">
        <v>47</v>
      </c>
      <c r="L9" s="233"/>
      <c r="M9" s="38"/>
      <c r="N9" s="230"/>
      <c r="O9" s="18">
        <f>'Arkusz1 (2)'!AR9</f>
        <v>1</v>
      </c>
      <c r="P9" s="19" t="str">
        <f>'Arkusz1 (2)'!AT9</f>
        <v>Anglia</v>
      </c>
      <c r="Q9" s="20">
        <f>'Arkusz1 (2)'!AU9</f>
        <v>7</v>
      </c>
      <c r="R9" s="20">
        <f>'Arkusz1 (2)'!AV9</f>
        <v>3</v>
      </c>
      <c r="S9" s="20">
        <f>'Arkusz1 (2)'!AW9</f>
        <v>2</v>
      </c>
      <c r="T9" s="20">
        <f>'Arkusz1 (2)'!AX9</f>
        <v>1</v>
      </c>
      <c r="U9" s="20">
        <f>'Arkusz1 (2)'!AY9</f>
        <v>0</v>
      </c>
      <c r="V9" s="20">
        <f>'Arkusz1 (2)'!AZ9</f>
        <v>9</v>
      </c>
      <c r="W9" s="20">
        <f>'Arkusz1 (2)'!BA9</f>
        <v>2</v>
      </c>
      <c r="X9" s="21">
        <f>'Arkusz1 (2)'!BB9</f>
        <v>7</v>
      </c>
      <c r="Y9" s="1"/>
      <c r="Z9" s="22"/>
      <c r="AA9" s="236"/>
      <c r="AB9" s="237"/>
      <c r="AC9" s="24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" t="s">
        <v>45</v>
      </c>
      <c r="AT9" s="3">
        <f t="shared" si="0"/>
        <v>1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ht="15" customHeight="1">
      <c r="A10" s="241"/>
      <c r="B10" s="13">
        <v>8</v>
      </c>
      <c r="C10" s="14" t="s">
        <v>35</v>
      </c>
      <c r="D10" s="14" t="s">
        <v>40</v>
      </c>
      <c r="E10" s="14">
        <v>4</v>
      </c>
      <c r="F10" s="14" t="s">
        <v>20</v>
      </c>
      <c r="G10" s="14">
        <v>1</v>
      </c>
      <c r="H10" s="14" t="s">
        <v>48</v>
      </c>
      <c r="I10" s="14" t="s">
        <v>43</v>
      </c>
      <c r="J10" s="15">
        <v>0.83333333333333337</v>
      </c>
      <c r="K10" s="16" t="s">
        <v>49</v>
      </c>
      <c r="L10" s="17"/>
      <c r="M10" s="38"/>
      <c r="N10" s="230"/>
      <c r="O10" s="25">
        <f>'Arkusz1 (2)'!AR10</f>
        <v>2</v>
      </c>
      <c r="P10" s="26" t="str">
        <f>'Arkusz1 (2)'!AT10</f>
        <v>USA</v>
      </c>
      <c r="Q10" s="27">
        <f>'Arkusz1 (2)'!AU10</f>
        <v>5</v>
      </c>
      <c r="R10" s="27">
        <f>'Arkusz1 (2)'!AV10</f>
        <v>3</v>
      </c>
      <c r="S10" s="27">
        <f>'Arkusz1 (2)'!AW10</f>
        <v>1</v>
      </c>
      <c r="T10" s="27">
        <f>'Arkusz1 (2)'!AX10</f>
        <v>2</v>
      </c>
      <c r="U10" s="27">
        <f>'Arkusz1 (2)'!AY10</f>
        <v>0</v>
      </c>
      <c r="V10" s="27">
        <f>'Arkusz1 (2)'!AZ10</f>
        <v>2</v>
      </c>
      <c r="W10" s="27">
        <f>'Arkusz1 (2)'!BA10</f>
        <v>1</v>
      </c>
      <c r="X10" s="28">
        <f>'Arkusz1 (2)'!BB10</f>
        <v>1</v>
      </c>
      <c r="Y10" s="1"/>
      <c r="Z10" s="22"/>
      <c r="AA10" s="236"/>
      <c r="AB10" s="237"/>
      <c r="AC10" s="24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2" t="s">
        <v>36</v>
      </c>
      <c r="AT10" s="3">
        <f t="shared" si="0"/>
        <v>3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ht="15" customHeight="1">
      <c r="A11" s="241"/>
      <c r="B11" s="13">
        <v>9</v>
      </c>
      <c r="C11" s="14" t="s">
        <v>50</v>
      </c>
      <c r="D11" s="14" t="s">
        <v>51</v>
      </c>
      <c r="E11" s="14">
        <v>0</v>
      </c>
      <c r="F11" s="14" t="s">
        <v>20</v>
      </c>
      <c r="G11" s="14">
        <v>0</v>
      </c>
      <c r="H11" s="14" t="s">
        <v>52</v>
      </c>
      <c r="I11" s="14" t="s">
        <v>53</v>
      </c>
      <c r="J11" s="15">
        <v>0.45833333333333331</v>
      </c>
      <c r="K11" s="16" t="s">
        <v>22</v>
      </c>
      <c r="L11" s="17"/>
      <c r="M11" s="38"/>
      <c r="N11" s="230"/>
      <c r="O11" s="29">
        <f>'Arkusz1 (2)'!AR11</f>
        <v>3</v>
      </c>
      <c r="P11" s="30" t="str">
        <f>'Arkusz1 (2)'!AT11</f>
        <v>Iran</v>
      </c>
      <c r="Q11" s="31">
        <f>'Arkusz1 (2)'!AU11</f>
        <v>3</v>
      </c>
      <c r="R11" s="31">
        <f>'Arkusz1 (2)'!AV11</f>
        <v>3</v>
      </c>
      <c r="S11" s="31">
        <f>'Arkusz1 (2)'!AW11</f>
        <v>1</v>
      </c>
      <c r="T11" s="31">
        <f>'Arkusz1 (2)'!AX11</f>
        <v>0</v>
      </c>
      <c r="U11" s="31">
        <f>'Arkusz1 (2)'!AY11</f>
        <v>2</v>
      </c>
      <c r="V11" s="31">
        <f>'Arkusz1 (2)'!AZ11</f>
        <v>4</v>
      </c>
      <c r="W11" s="31">
        <f>'Arkusz1 (2)'!BA11</f>
        <v>7</v>
      </c>
      <c r="X11" s="32">
        <f>'Arkusz1 (2)'!BB11</f>
        <v>-3</v>
      </c>
      <c r="Y11" s="1"/>
      <c r="Z11" s="22"/>
      <c r="AA11" s="238"/>
      <c r="AB11" s="239"/>
      <c r="AC11" s="24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2" t="s">
        <v>54</v>
      </c>
      <c r="AT11" s="3">
        <f t="shared" si="0"/>
        <v>1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ht="15" customHeight="1">
      <c r="A12" s="241"/>
      <c r="B12" s="13">
        <v>10</v>
      </c>
      <c r="C12" s="14" t="s">
        <v>50</v>
      </c>
      <c r="D12" s="14" t="s">
        <v>55</v>
      </c>
      <c r="E12" s="14">
        <v>1</v>
      </c>
      <c r="F12" s="14" t="s">
        <v>20</v>
      </c>
      <c r="G12" s="14">
        <v>2</v>
      </c>
      <c r="H12" s="14" t="s">
        <v>56</v>
      </c>
      <c r="I12" s="14" t="s">
        <v>57</v>
      </c>
      <c r="J12" s="15">
        <v>0.58333333333333337</v>
      </c>
      <c r="K12" s="16" t="s">
        <v>27</v>
      </c>
      <c r="L12" s="17"/>
      <c r="M12" s="38"/>
      <c r="N12" s="231"/>
      <c r="O12" s="33">
        <f>'Arkusz1 (2)'!AR12</f>
        <v>4</v>
      </c>
      <c r="P12" s="34" t="str">
        <f>'Arkusz1 (2)'!AT12</f>
        <v>Walia</v>
      </c>
      <c r="Q12" s="35">
        <f>'Arkusz1 (2)'!AU12</f>
        <v>1</v>
      </c>
      <c r="R12" s="35">
        <f>'Arkusz1 (2)'!AV12</f>
        <v>3</v>
      </c>
      <c r="S12" s="35">
        <f>'Arkusz1 (2)'!AW12</f>
        <v>0</v>
      </c>
      <c r="T12" s="35">
        <f>'Arkusz1 (2)'!AX12</f>
        <v>1</v>
      </c>
      <c r="U12" s="35">
        <f>'Arkusz1 (2)'!AY12</f>
        <v>2</v>
      </c>
      <c r="V12" s="35">
        <f>'Arkusz1 (2)'!AZ12</f>
        <v>1</v>
      </c>
      <c r="W12" s="35">
        <f>'Arkusz1 (2)'!BA12</f>
        <v>6</v>
      </c>
      <c r="X12" s="36">
        <f>'Arkusz1 (2)'!BB12</f>
        <v>-5</v>
      </c>
      <c r="Y12" s="1"/>
      <c r="Z12" s="22"/>
      <c r="AA12" s="23"/>
      <c r="AB12" s="23"/>
      <c r="AC12" s="24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2" t="s">
        <v>58</v>
      </c>
      <c r="AT12" s="3">
        <f t="shared" si="0"/>
        <v>0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ht="14.25" customHeight="1">
      <c r="A13" s="241"/>
      <c r="B13" s="13">
        <v>11</v>
      </c>
      <c r="C13" s="14" t="s">
        <v>50</v>
      </c>
      <c r="D13" s="14" t="s">
        <v>58</v>
      </c>
      <c r="E13" s="14">
        <v>7</v>
      </c>
      <c r="F13" s="14" t="s">
        <v>20</v>
      </c>
      <c r="G13" s="14">
        <v>0</v>
      </c>
      <c r="H13" s="14" t="s">
        <v>59</v>
      </c>
      <c r="I13" s="14" t="s">
        <v>57</v>
      </c>
      <c r="J13" s="15">
        <v>0.70833333333333337</v>
      </c>
      <c r="K13" s="16" t="s">
        <v>30</v>
      </c>
      <c r="L13" s="17"/>
      <c r="M13" s="6"/>
      <c r="N13" s="3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2"/>
      <c r="AA13" s="23"/>
      <c r="AB13" s="23"/>
      <c r="AC13" s="24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2" t="s">
        <v>55</v>
      </c>
      <c r="AT13" s="3">
        <f t="shared" si="0"/>
        <v>3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ht="15" customHeight="1">
      <c r="A14" s="241"/>
      <c r="B14" s="13">
        <v>12</v>
      </c>
      <c r="C14" s="14" t="s">
        <v>50</v>
      </c>
      <c r="D14" s="14" t="s">
        <v>54</v>
      </c>
      <c r="E14" s="14">
        <v>1</v>
      </c>
      <c r="F14" s="14" t="s">
        <v>20</v>
      </c>
      <c r="G14" s="14">
        <v>0</v>
      </c>
      <c r="H14" s="14" t="s">
        <v>60</v>
      </c>
      <c r="I14" s="14" t="s">
        <v>53</v>
      </c>
      <c r="J14" s="15">
        <v>0.83333333333333337</v>
      </c>
      <c r="K14" s="16" t="s">
        <v>34</v>
      </c>
      <c r="L14" s="17"/>
      <c r="M14" s="38"/>
      <c r="N14" s="229" t="s">
        <v>38</v>
      </c>
      <c r="O14" s="7" t="s">
        <v>8</v>
      </c>
      <c r="P14" s="8" t="s">
        <v>9</v>
      </c>
      <c r="Q14" s="8" t="s">
        <v>10</v>
      </c>
      <c r="R14" s="8" t="s">
        <v>11</v>
      </c>
      <c r="S14" s="8" t="s">
        <v>12</v>
      </c>
      <c r="T14" s="8" t="s">
        <v>13</v>
      </c>
      <c r="U14" s="8" t="s">
        <v>14</v>
      </c>
      <c r="V14" s="8" t="s">
        <v>15</v>
      </c>
      <c r="W14" s="8" t="s">
        <v>16</v>
      </c>
      <c r="X14" s="9" t="s">
        <v>17</v>
      </c>
      <c r="Y14" s="1"/>
      <c r="Z14" s="22"/>
      <c r="AA14" s="234" t="s">
        <v>7</v>
      </c>
      <c r="AB14" s="235"/>
      <c r="AC14" s="24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2" t="s">
        <v>51</v>
      </c>
      <c r="AT14" s="3">
        <f t="shared" si="0"/>
        <v>3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ht="15" customHeight="1">
      <c r="A15" s="241"/>
      <c r="B15" s="13">
        <v>13</v>
      </c>
      <c r="C15" s="14" t="s">
        <v>61</v>
      </c>
      <c r="D15" s="14" t="s">
        <v>62</v>
      </c>
      <c r="E15" s="14">
        <v>1</v>
      </c>
      <c r="F15" s="14" t="s">
        <v>20</v>
      </c>
      <c r="G15" s="14">
        <v>0</v>
      </c>
      <c r="H15" s="14" t="s">
        <v>63</v>
      </c>
      <c r="I15" s="14" t="s">
        <v>64</v>
      </c>
      <c r="J15" s="15">
        <v>0.45833333333333331</v>
      </c>
      <c r="K15" s="16" t="s">
        <v>49</v>
      </c>
      <c r="L15" s="17"/>
      <c r="M15" s="38"/>
      <c r="N15" s="230"/>
      <c r="O15" s="18">
        <f>'Arkusz1 (2)'!AR15</f>
        <v>1</v>
      </c>
      <c r="P15" s="19" t="str">
        <f>'Arkusz1 (2)'!AT15</f>
        <v>Argentyna</v>
      </c>
      <c r="Q15" s="20">
        <f>'Arkusz1 (2)'!AU15</f>
        <v>6</v>
      </c>
      <c r="R15" s="20">
        <f>'Arkusz1 (2)'!AV15</f>
        <v>3</v>
      </c>
      <c r="S15" s="20">
        <f>'Arkusz1 (2)'!AW15</f>
        <v>2</v>
      </c>
      <c r="T15" s="20">
        <f>'Arkusz1 (2)'!AX15</f>
        <v>0</v>
      </c>
      <c r="U15" s="20">
        <f>'Arkusz1 (2)'!AY15</f>
        <v>1</v>
      </c>
      <c r="V15" s="20">
        <f>'Arkusz1 (2)'!AZ15</f>
        <v>5</v>
      </c>
      <c r="W15" s="20">
        <f>'Arkusz1 (2)'!BA15</f>
        <v>2</v>
      </c>
      <c r="X15" s="21">
        <f>'Arkusz1 (2)'!BB15</f>
        <v>3</v>
      </c>
      <c r="Y15" s="1"/>
      <c r="Z15" s="22"/>
      <c r="AA15" s="236"/>
      <c r="AB15" s="237"/>
      <c r="AC15" s="24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2" t="s">
        <v>62</v>
      </c>
      <c r="AT15" s="3">
        <f t="shared" si="0"/>
        <v>3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ht="15" customHeight="1">
      <c r="A16" s="241"/>
      <c r="B16" s="13">
        <v>14</v>
      </c>
      <c r="C16" s="14" t="s">
        <v>61</v>
      </c>
      <c r="D16" s="14" t="s">
        <v>65</v>
      </c>
      <c r="E16" s="14">
        <v>0</v>
      </c>
      <c r="F16" s="14" t="s">
        <v>20</v>
      </c>
      <c r="G16" s="14">
        <v>0</v>
      </c>
      <c r="H16" s="14" t="s">
        <v>66</v>
      </c>
      <c r="I16" s="14" t="s">
        <v>67</v>
      </c>
      <c r="J16" s="15">
        <v>0.58333333333333337</v>
      </c>
      <c r="K16" s="16" t="s">
        <v>44</v>
      </c>
      <c r="L16" s="17"/>
      <c r="M16" s="38"/>
      <c r="N16" s="230"/>
      <c r="O16" s="25">
        <f>'Arkusz1 (2)'!AR16</f>
        <v>2</v>
      </c>
      <c r="P16" s="26" t="s">
        <v>46</v>
      </c>
      <c r="Q16" s="27">
        <f>'Arkusz1 (2)'!AU16</f>
        <v>4</v>
      </c>
      <c r="R16" s="27">
        <f>'Arkusz1 (2)'!AV16</f>
        <v>3</v>
      </c>
      <c r="S16" s="27">
        <f>'Arkusz1 (2)'!AW16</f>
        <v>1</v>
      </c>
      <c r="T16" s="27">
        <f>'Arkusz1 (2)'!AX16</f>
        <v>1</v>
      </c>
      <c r="U16" s="27">
        <f>'Arkusz1 (2)'!AY16</f>
        <v>1</v>
      </c>
      <c r="V16" s="27">
        <f>'Arkusz1 (2)'!AZ16</f>
        <v>2</v>
      </c>
      <c r="W16" s="27">
        <f>'Arkusz1 (2)'!BA16</f>
        <v>2</v>
      </c>
      <c r="X16" s="28">
        <f>'Arkusz1 (2)'!BB16</f>
        <v>0</v>
      </c>
      <c r="Y16" s="1"/>
      <c r="Z16" s="22"/>
      <c r="AA16" s="236"/>
      <c r="AB16" s="237"/>
      <c r="AC16" s="24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2" t="s">
        <v>65</v>
      </c>
      <c r="AT16" s="3">
        <f t="shared" si="0"/>
        <v>1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ht="15" customHeight="1">
      <c r="A17" s="241"/>
      <c r="B17" s="13">
        <v>15</v>
      </c>
      <c r="C17" s="14" t="s">
        <v>61</v>
      </c>
      <c r="D17" s="14" t="s">
        <v>68</v>
      </c>
      <c r="E17" s="14">
        <v>3</v>
      </c>
      <c r="F17" s="14" t="s">
        <v>20</v>
      </c>
      <c r="G17" s="14">
        <v>2</v>
      </c>
      <c r="H17" s="14" t="s">
        <v>69</v>
      </c>
      <c r="I17" s="14" t="s">
        <v>67</v>
      </c>
      <c r="J17" s="15">
        <v>0.70833333333333337</v>
      </c>
      <c r="K17" s="232" t="s">
        <v>47</v>
      </c>
      <c r="L17" s="233"/>
      <c r="M17" s="38"/>
      <c r="N17" s="230"/>
      <c r="O17" s="29">
        <f>'Arkusz1 (2)'!AR17</f>
        <v>3</v>
      </c>
      <c r="P17" s="30" t="s">
        <v>45</v>
      </c>
      <c r="Q17" s="31">
        <f>'Arkusz1 (2)'!AU17</f>
        <v>4</v>
      </c>
      <c r="R17" s="31">
        <f>'Arkusz1 (2)'!AV17</f>
        <v>3</v>
      </c>
      <c r="S17" s="31">
        <f>'Arkusz1 (2)'!AW17</f>
        <v>1</v>
      </c>
      <c r="T17" s="31">
        <f>'Arkusz1 (2)'!AX17</f>
        <v>1</v>
      </c>
      <c r="U17" s="31">
        <f>'Arkusz1 (2)'!AY17</f>
        <v>1</v>
      </c>
      <c r="V17" s="31">
        <f>'Arkusz1 (2)'!AZ17</f>
        <v>2</v>
      </c>
      <c r="W17" s="31">
        <f>'Arkusz1 (2)'!BA17</f>
        <v>3</v>
      </c>
      <c r="X17" s="32">
        <f>'Arkusz1 (2)'!BB17</f>
        <v>-1</v>
      </c>
      <c r="Y17" s="1"/>
      <c r="Z17" s="22"/>
      <c r="AA17" s="236"/>
      <c r="AB17" s="237"/>
      <c r="AC17" s="24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2" t="s">
        <v>68</v>
      </c>
      <c r="AT17" s="3">
        <f t="shared" si="0"/>
        <v>3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ht="15" customHeight="1">
      <c r="A18" s="241"/>
      <c r="B18" s="13">
        <v>16</v>
      </c>
      <c r="C18" s="14" t="s">
        <v>61</v>
      </c>
      <c r="D18" s="14" t="s">
        <v>70</v>
      </c>
      <c r="E18" s="14">
        <v>2</v>
      </c>
      <c r="F18" s="14" t="s">
        <v>20</v>
      </c>
      <c r="G18" s="14">
        <v>0</v>
      </c>
      <c r="H18" s="14" t="s">
        <v>71</v>
      </c>
      <c r="I18" s="14" t="s">
        <v>64</v>
      </c>
      <c r="J18" s="15">
        <v>0.83333333333333337</v>
      </c>
      <c r="K18" s="16" t="s">
        <v>39</v>
      </c>
      <c r="L18" s="17"/>
      <c r="M18" s="38"/>
      <c r="N18" s="231"/>
      <c r="O18" s="33">
        <f>'Arkusz1 (2)'!AR18</f>
        <v>4</v>
      </c>
      <c r="P18" s="34" t="str">
        <f>'Arkusz1 (2)'!AT18</f>
        <v>Arabia Saud.</v>
      </c>
      <c r="Q18" s="35">
        <f>'Arkusz1 (2)'!AU18</f>
        <v>3</v>
      </c>
      <c r="R18" s="35">
        <f>'Arkusz1 (2)'!AV18</f>
        <v>3</v>
      </c>
      <c r="S18" s="35">
        <f>'Arkusz1 (2)'!AW18</f>
        <v>1</v>
      </c>
      <c r="T18" s="35">
        <f>'Arkusz1 (2)'!AX18</f>
        <v>0</v>
      </c>
      <c r="U18" s="35">
        <f>'Arkusz1 (2)'!AY18</f>
        <v>2</v>
      </c>
      <c r="V18" s="35">
        <f>'Arkusz1 (2)'!AZ18</f>
        <v>3</v>
      </c>
      <c r="W18" s="35">
        <f>'Arkusz1 (2)'!BA18</f>
        <v>5</v>
      </c>
      <c r="X18" s="36">
        <f>'Arkusz1 (2)'!BB18</f>
        <v>-2</v>
      </c>
      <c r="Y18" s="1"/>
      <c r="Z18" s="22"/>
      <c r="AA18" s="236"/>
      <c r="AB18" s="237"/>
      <c r="AC18" s="24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" t="s">
        <v>70</v>
      </c>
      <c r="AT18" s="3">
        <f t="shared" si="0"/>
        <v>3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ht="15" customHeight="1">
      <c r="A19" s="241"/>
      <c r="B19" s="13">
        <v>17</v>
      </c>
      <c r="C19" s="14" t="s">
        <v>72</v>
      </c>
      <c r="D19" s="14" t="s">
        <v>25</v>
      </c>
      <c r="E19" s="14">
        <v>2</v>
      </c>
      <c r="F19" s="14" t="s">
        <v>20</v>
      </c>
      <c r="G19" s="14">
        <v>0</v>
      </c>
      <c r="H19" s="14" t="s">
        <v>33</v>
      </c>
      <c r="I19" s="14" t="s">
        <v>26</v>
      </c>
      <c r="J19" s="15">
        <v>0.45833333333333331</v>
      </c>
      <c r="K19" s="16" t="s">
        <v>34</v>
      </c>
      <c r="L19" s="17"/>
      <c r="M19" s="6"/>
      <c r="N19" s="3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22"/>
      <c r="AA19" s="236"/>
      <c r="AB19" s="237"/>
      <c r="AC19" s="24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" t="s">
        <v>25</v>
      </c>
      <c r="AT19" s="3">
        <f t="shared" si="0"/>
        <v>3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ht="15" customHeight="1">
      <c r="A20" s="241"/>
      <c r="B20" s="13">
        <v>18</v>
      </c>
      <c r="C20" s="14" t="s">
        <v>72</v>
      </c>
      <c r="D20" s="14" t="s">
        <v>19</v>
      </c>
      <c r="E20" s="14">
        <v>1</v>
      </c>
      <c r="F20" s="14" t="s">
        <v>20</v>
      </c>
      <c r="G20" s="14">
        <v>3</v>
      </c>
      <c r="H20" s="14" t="s">
        <v>28</v>
      </c>
      <c r="I20" s="14" t="s">
        <v>7</v>
      </c>
      <c r="J20" s="15">
        <v>0.58333333333333337</v>
      </c>
      <c r="K20" s="16" t="s">
        <v>30</v>
      </c>
      <c r="L20" s="17"/>
      <c r="M20" s="38"/>
      <c r="N20" s="229" t="s">
        <v>43</v>
      </c>
      <c r="O20" s="7" t="s">
        <v>8</v>
      </c>
      <c r="P20" s="8" t="s">
        <v>9</v>
      </c>
      <c r="Q20" s="8" t="s">
        <v>10</v>
      </c>
      <c r="R20" s="8" t="s">
        <v>11</v>
      </c>
      <c r="S20" s="8" t="s">
        <v>12</v>
      </c>
      <c r="T20" s="8" t="s">
        <v>13</v>
      </c>
      <c r="U20" s="8" t="s">
        <v>14</v>
      </c>
      <c r="V20" s="8" t="s">
        <v>15</v>
      </c>
      <c r="W20" s="8" t="s">
        <v>16</v>
      </c>
      <c r="X20" s="9" t="s">
        <v>17</v>
      </c>
      <c r="Y20" s="1"/>
      <c r="Z20" s="22"/>
      <c r="AA20" s="238"/>
      <c r="AB20" s="239"/>
      <c r="AC20" s="24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2" t="s">
        <v>19</v>
      </c>
      <c r="AT20" s="3">
        <f t="shared" si="0"/>
        <v>0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" customHeight="1">
      <c r="A21" s="241"/>
      <c r="B21" s="13">
        <v>19</v>
      </c>
      <c r="C21" s="14" t="s">
        <v>72</v>
      </c>
      <c r="D21" s="14" t="s">
        <v>29</v>
      </c>
      <c r="E21" s="14">
        <v>1</v>
      </c>
      <c r="F21" s="14" t="s">
        <v>20</v>
      </c>
      <c r="G21" s="14">
        <v>1</v>
      </c>
      <c r="H21" s="14" t="s">
        <v>21</v>
      </c>
      <c r="I21" s="14" t="s">
        <v>7</v>
      </c>
      <c r="J21" s="15">
        <v>0.70833333333333337</v>
      </c>
      <c r="K21" s="16" t="s">
        <v>27</v>
      </c>
      <c r="L21" s="17"/>
      <c r="M21" s="38"/>
      <c r="N21" s="230"/>
      <c r="O21" s="18">
        <f>'Arkusz1 (2)'!AR21</f>
        <v>1</v>
      </c>
      <c r="P21" s="19" t="str">
        <f>'Arkusz1 (2)'!AT21</f>
        <v>Francja</v>
      </c>
      <c r="Q21" s="20">
        <f>'Arkusz1 (2)'!AU21</f>
        <v>6</v>
      </c>
      <c r="R21" s="20">
        <f>'Arkusz1 (2)'!AV21</f>
        <v>3</v>
      </c>
      <c r="S21" s="20">
        <f>'Arkusz1 (2)'!AW21</f>
        <v>2</v>
      </c>
      <c r="T21" s="20">
        <f>'Arkusz1 (2)'!AX21</f>
        <v>0</v>
      </c>
      <c r="U21" s="20">
        <f>'Arkusz1 (2)'!AY21</f>
        <v>1</v>
      </c>
      <c r="V21" s="20">
        <f>'Arkusz1 (2)'!AZ21</f>
        <v>6</v>
      </c>
      <c r="W21" s="20">
        <f>'Arkusz1 (2)'!BA21</f>
        <v>3</v>
      </c>
      <c r="X21" s="21">
        <f>'Arkusz1 (2)'!BB21</f>
        <v>3</v>
      </c>
      <c r="Y21" s="1"/>
      <c r="Z21" s="22"/>
      <c r="AA21" s="23"/>
      <c r="AB21" s="23"/>
      <c r="AC21" s="24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" t="s">
        <v>29</v>
      </c>
      <c r="AT21" s="3">
        <f t="shared" si="0"/>
        <v>1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" customHeight="1">
      <c r="A22" s="241"/>
      <c r="B22" s="13">
        <v>20</v>
      </c>
      <c r="C22" s="14" t="s">
        <v>72</v>
      </c>
      <c r="D22" s="14" t="s">
        <v>24</v>
      </c>
      <c r="E22" s="14">
        <v>0</v>
      </c>
      <c r="F22" s="14" t="s">
        <v>20</v>
      </c>
      <c r="G22" s="14">
        <v>0</v>
      </c>
      <c r="H22" s="14" t="s">
        <v>32</v>
      </c>
      <c r="I22" s="14" t="s">
        <v>26</v>
      </c>
      <c r="J22" s="15">
        <v>0.83333333333333337</v>
      </c>
      <c r="K22" s="16" t="s">
        <v>22</v>
      </c>
      <c r="L22" s="17"/>
      <c r="M22" s="38"/>
      <c r="N22" s="230"/>
      <c r="O22" s="25">
        <f>'Arkusz1 (2)'!AR22</f>
        <v>2</v>
      </c>
      <c r="P22" s="26" t="str">
        <f>'Arkusz1 (2)'!AT22</f>
        <v>Australia</v>
      </c>
      <c r="Q22" s="27">
        <f>'Arkusz1 (2)'!AU22</f>
        <v>6</v>
      </c>
      <c r="R22" s="27">
        <f>'Arkusz1 (2)'!AV22</f>
        <v>3</v>
      </c>
      <c r="S22" s="27">
        <f>'Arkusz1 (2)'!AW22</f>
        <v>2</v>
      </c>
      <c r="T22" s="27">
        <f>'Arkusz1 (2)'!AX22</f>
        <v>0</v>
      </c>
      <c r="U22" s="27">
        <f>'Arkusz1 (2)'!AY22</f>
        <v>1</v>
      </c>
      <c r="V22" s="27">
        <f>'Arkusz1 (2)'!AZ22</f>
        <v>3</v>
      </c>
      <c r="W22" s="27">
        <f>'Arkusz1 (2)'!BA22</f>
        <v>4</v>
      </c>
      <c r="X22" s="28">
        <f>'Arkusz1 (2)'!BB22</f>
        <v>-1</v>
      </c>
      <c r="Y22" s="1"/>
      <c r="Z22" s="22"/>
      <c r="AA22" s="23"/>
      <c r="AB22" s="23"/>
      <c r="AC22" s="24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" t="s">
        <v>24</v>
      </c>
      <c r="AT22" s="3">
        <f t="shared" si="0"/>
        <v>1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" customHeight="1">
      <c r="A23" s="241"/>
      <c r="B23" s="13">
        <v>21</v>
      </c>
      <c r="C23" s="14" t="s">
        <v>73</v>
      </c>
      <c r="D23" s="14" t="s">
        <v>42</v>
      </c>
      <c r="E23" s="14">
        <v>0</v>
      </c>
      <c r="F23" s="14" t="s">
        <v>20</v>
      </c>
      <c r="G23" s="14">
        <v>1</v>
      </c>
      <c r="H23" s="14" t="s">
        <v>48</v>
      </c>
      <c r="I23" s="14" t="s">
        <v>43</v>
      </c>
      <c r="J23" s="15">
        <v>0.45833333333333331</v>
      </c>
      <c r="K23" s="16" t="s">
        <v>49</v>
      </c>
      <c r="L23" s="17"/>
      <c r="M23" s="38"/>
      <c r="N23" s="230"/>
      <c r="O23" s="29">
        <f>'Arkusz1 (2)'!AR23</f>
        <v>3</v>
      </c>
      <c r="P23" s="30" t="str">
        <f>'Arkusz1 (2)'!AT23</f>
        <v>Tunezja</v>
      </c>
      <c r="Q23" s="31">
        <f>'Arkusz1 (2)'!AU23</f>
        <v>4</v>
      </c>
      <c r="R23" s="31">
        <f>'Arkusz1 (2)'!AV23</f>
        <v>3</v>
      </c>
      <c r="S23" s="31">
        <f>'Arkusz1 (2)'!AW23</f>
        <v>1</v>
      </c>
      <c r="T23" s="31">
        <f>'Arkusz1 (2)'!AX23</f>
        <v>1</v>
      </c>
      <c r="U23" s="31">
        <f>'Arkusz1 (2)'!AY23</f>
        <v>1</v>
      </c>
      <c r="V23" s="31">
        <f>'Arkusz1 (2)'!AZ23</f>
        <v>1</v>
      </c>
      <c r="W23" s="31">
        <f>'Arkusz1 (2)'!BA23</f>
        <v>1</v>
      </c>
      <c r="X23" s="32">
        <f>'Arkusz1 (2)'!BB23</f>
        <v>0</v>
      </c>
      <c r="Y23" s="1"/>
      <c r="Z23" s="22"/>
      <c r="AA23" s="234" t="s">
        <v>74</v>
      </c>
      <c r="AB23" s="235"/>
      <c r="AC23" s="24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" t="s">
        <v>42</v>
      </c>
      <c r="AT23" s="3">
        <f t="shared" si="0"/>
        <v>0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" customHeight="1">
      <c r="A24" s="241"/>
      <c r="B24" s="13">
        <v>22</v>
      </c>
      <c r="C24" s="14" t="s">
        <v>73</v>
      </c>
      <c r="D24" s="14" t="s">
        <v>46</v>
      </c>
      <c r="E24" s="14">
        <v>2</v>
      </c>
      <c r="F24" s="14" t="s">
        <v>20</v>
      </c>
      <c r="G24" s="14">
        <v>0</v>
      </c>
      <c r="H24" s="14" t="s">
        <v>37</v>
      </c>
      <c r="I24" s="14" t="s">
        <v>38</v>
      </c>
      <c r="J24" s="15">
        <v>0.58333333333333337</v>
      </c>
      <c r="K24" s="16" t="s">
        <v>44</v>
      </c>
      <c r="L24" s="17"/>
      <c r="M24" s="38"/>
      <c r="N24" s="231"/>
      <c r="O24" s="33">
        <f>'Arkusz1 (2)'!AR24</f>
        <v>4</v>
      </c>
      <c r="P24" s="34" t="str">
        <f>'Arkusz1 (2)'!AT24</f>
        <v>Dania</v>
      </c>
      <c r="Q24" s="35">
        <f>'Arkusz1 (2)'!AU24</f>
        <v>1</v>
      </c>
      <c r="R24" s="35">
        <f>'Arkusz1 (2)'!AV24</f>
        <v>3</v>
      </c>
      <c r="S24" s="35">
        <f>'Arkusz1 (2)'!AW24</f>
        <v>0</v>
      </c>
      <c r="T24" s="35">
        <f>'Arkusz1 (2)'!AX24</f>
        <v>1</v>
      </c>
      <c r="U24" s="35">
        <f>'Arkusz1 (2)'!AY24</f>
        <v>2</v>
      </c>
      <c r="V24" s="35">
        <f>'Arkusz1 (2)'!AZ24</f>
        <v>1</v>
      </c>
      <c r="W24" s="35">
        <f>'Arkusz1 (2)'!BA24</f>
        <v>3</v>
      </c>
      <c r="X24" s="36">
        <f>'Arkusz1 (2)'!BB24</f>
        <v>-2</v>
      </c>
      <c r="Y24" s="1"/>
      <c r="Z24" s="22"/>
      <c r="AA24" s="236"/>
      <c r="AB24" s="237"/>
      <c r="AC24" s="24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" t="s">
        <v>46</v>
      </c>
      <c r="AT24" s="3">
        <f t="shared" si="0"/>
        <v>3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" customHeight="1">
      <c r="A25" s="241"/>
      <c r="B25" s="13">
        <v>23</v>
      </c>
      <c r="C25" s="14" t="s">
        <v>73</v>
      </c>
      <c r="D25" s="14" t="s">
        <v>40</v>
      </c>
      <c r="E25" s="14">
        <v>2</v>
      </c>
      <c r="F25" s="14" t="s">
        <v>20</v>
      </c>
      <c r="G25" s="14">
        <v>1</v>
      </c>
      <c r="H25" s="14" t="s">
        <v>41</v>
      </c>
      <c r="I25" s="14" t="s">
        <v>43</v>
      </c>
      <c r="J25" s="15">
        <v>0.70833333333333337</v>
      </c>
      <c r="K25" s="232" t="s">
        <v>47</v>
      </c>
      <c r="L25" s="233"/>
      <c r="M25" s="6"/>
      <c r="N25" s="3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2"/>
      <c r="AA25" s="236"/>
      <c r="AB25" s="237"/>
      <c r="AC25" s="24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2" t="s">
        <v>40</v>
      </c>
      <c r="AT25" s="3">
        <f t="shared" si="0"/>
        <v>3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" customHeight="1">
      <c r="A26" s="241"/>
      <c r="B26" s="13">
        <v>24</v>
      </c>
      <c r="C26" s="14" t="s">
        <v>73</v>
      </c>
      <c r="D26" s="14" t="s">
        <v>36</v>
      </c>
      <c r="E26" s="14">
        <v>2</v>
      </c>
      <c r="F26" s="14" t="s">
        <v>20</v>
      </c>
      <c r="G26" s="14">
        <v>0</v>
      </c>
      <c r="H26" s="14" t="s">
        <v>45</v>
      </c>
      <c r="I26" s="14" t="s">
        <v>38</v>
      </c>
      <c r="J26" s="15">
        <v>0.83333333333333337</v>
      </c>
      <c r="K26" s="16" t="s">
        <v>39</v>
      </c>
      <c r="L26" s="17"/>
      <c r="M26" s="38"/>
      <c r="N26" s="229" t="s">
        <v>57</v>
      </c>
      <c r="O26" s="7" t="s">
        <v>8</v>
      </c>
      <c r="P26" s="8" t="s">
        <v>9</v>
      </c>
      <c r="Q26" s="8" t="s">
        <v>10</v>
      </c>
      <c r="R26" s="8" t="s">
        <v>11</v>
      </c>
      <c r="S26" s="8" t="s">
        <v>12</v>
      </c>
      <c r="T26" s="8" t="s">
        <v>13</v>
      </c>
      <c r="U26" s="8" t="s">
        <v>14</v>
      </c>
      <c r="V26" s="8" t="s">
        <v>15</v>
      </c>
      <c r="W26" s="8" t="s">
        <v>16</v>
      </c>
      <c r="X26" s="9" t="s">
        <v>17</v>
      </c>
      <c r="Y26" s="1"/>
      <c r="Z26" s="22"/>
      <c r="AA26" s="236"/>
      <c r="AB26" s="237"/>
      <c r="AC26" s="24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" t="s">
        <v>36</v>
      </c>
      <c r="AT26" s="3">
        <f t="shared" si="0"/>
        <v>3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" customHeight="1">
      <c r="A27" s="241"/>
      <c r="B27" s="13">
        <v>25</v>
      </c>
      <c r="C27" s="14" t="s">
        <v>75</v>
      </c>
      <c r="D27" s="14" t="s">
        <v>56</v>
      </c>
      <c r="E27" s="14">
        <v>0</v>
      </c>
      <c r="F27" s="14" t="s">
        <v>20</v>
      </c>
      <c r="G27" s="14">
        <v>1</v>
      </c>
      <c r="H27" s="14" t="s">
        <v>59</v>
      </c>
      <c r="I27" s="14" t="s">
        <v>57</v>
      </c>
      <c r="J27" s="15">
        <v>0.45833333333333331</v>
      </c>
      <c r="K27" s="16" t="s">
        <v>34</v>
      </c>
      <c r="L27" s="17"/>
      <c r="M27" s="38"/>
      <c r="N27" s="230"/>
      <c r="O27" s="18">
        <f>'Arkusz1 (2)'!AR27</f>
        <v>1</v>
      </c>
      <c r="P27" s="19" t="str">
        <f>'Arkusz1 (2)'!AT27</f>
        <v>Japonia</v>
      </c>
      <c r="Q27" s="20">
        <f>'Arkusz1 (2)'!AU27</f>
        <v>6</v>
      </c>
      <c r="R27" s="20">
        <f>'Arkusz1 (2)'!AV27</f>
        <v>3</v>
      </c>
      <c r="S27" s="20">
        <f>'Arkusz1 (2)'!AW27</f>
        <v>2</v>
      </c>
      <c r="T27" s="20">
        <f>'Arkusz1 (2)'!AX27</f>
        <v>0</v>
      </c>
      <c r="U27" s="20">
        <f>'Arkusz1 (2)'!AY27</f>
        <v>1</v>
      </c>
      <c r="V27" s="20">
        <f>'Arkusz1 (2)'!AZ27</f>
        <v>4</v>
      </c>
      <c r="W27" s="20">
        <f>'Arkusz1 (2)'!BA27</f>
        <v>3</v>
      </c>
      <c r="X27" s="21">
        <f>'Arkusz1 (2)'!BB27</f>
        <v>1</v>
      </c>
      <c r="Y27" s="1"/>
      <c r="Z27" s="22"/>
      <c r="AA27" s="236"/>
      <c r="AB27" s="237"/>
      <c r="AC27" s="24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2" t="s">
        <v>56</v>
      </c>
      <c r="AT27" s="3">
        <f t="shared" si="0"/>
        <v>0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" customHeight="1">
      <c r="A28" s="241"/>
      <c r="B28" s="13">
        <v>26</v>
      </c>
      <c r="C28" s="14" t="s">
        <v>75</v>
      </c>
      <c r="D28" s="14" t="s">
        <v>54</v>
      </c>
      <c r="E28" s="14">
        <v>0</v>
      </c>
      <c r="F28" s="14" t="s">
        <v>20</v>
      </c>
      <c r="G28" s="14">
        <v>2</v>
      </c>
      <c r="H28" s="14" t="s">
        <v>51</v>
      </c>
      <c r="I28" s="14" t="s">
        <v>53</v>
      </c>
      <c r="J28" s="15">
        <v>0.58333333333333337</v>
      </c>
      <c r="K28" s="16" t="s">
        <v>30</v>
      </c>
      <c r="L28" s="17"/>
      <c r="M28" s="38"/>
      <c r="N28" s="230"/>
      <c r="O28" s="25">
        <f>'Arkusz1 (2)'!AR28</f>
        <v>2</v>
      </c>
      <c r="P28" s="26" t="str">
        <f>'Arkusz1 (2)'!AT28</f>
        <v>Hiszpania</v>
      </c>
      <c r="Q28" s="27">
        <f>'Arkusz1 (2)'!AU28</f>
        <v>4</v>
      </c>
      <c r="R28" s="27">
        <f>'Arkusz1 (2)'!AV28</f>
        <v>3</v>
      </c>
      <c r="S28" s="27">
        <f>'Arkusz1 (2)'!AW28</f>
        <v>1</v>
      </c>
      <c r="T28" s="27">
        <f>'Arkusz1 (2)'!AX28</f>
        <v>1</v>
      </c>
      <c r="U28" s="27">
        <f>'Arkusz1 (2)'!AY28</f>
        <v>1</v>
      </c>
      <c r="V28" s="27">
        <f>'Arkusz1 (2)'!AZ28</f>
        <v>9</v>
      </c>
      <c r="W28" s="27">
        <f>'Arkusz1 (2)'!BA28</f>
        <v>3</v>
      </c>
      <c r="X28" s="28">
        <f>'Arkusz1 (2)'!BB28</f>
        <v>6</v>
      </c>
      <c r="Y28" s="1"/>
      <c r="Z28" s="22"/>
      <c r="AA28" s="236"/>
      <c r="AB28" s="237"/>
      <c r="AC28" s="24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2" t="s">
        <v>54</v>
      </c>
      <c r="AT28" s="3">
        <f t="shared" si="0"/>
        <v>0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4.25" customHeight="1">
      <c r="A29" s="241"/>
      <c r="B29" s="13">
        <v>27</v>
      </c>
      <c r="C29" s="14" t="s">
        <v>75</v>
      </c>
      <c r="D29" s="14" t="s">
        <v>52</v>
      </c>
      <c r="E29" s="14">
        <v>4</v>
      </c>
      <c r="F29" s="14" t="s">
        <v>20</v>
      </c>
      <c r="G29" s="14">
        <v>1</v>
      </c>
      <c r="H29" s="14" t="s">
        <v>60</v>
      </c>
      <c r="I29" s="14" t="s">
        <v>53</v>
      </c>
      <c r="J29" s="15">
        <v>0.70833333333333337</v>
      </c>
      <c r="K29" s="16" t="s">
        <v>27</v>
      </c>
      <c r="L29" s="17"/>
      <c r="M29" s="38"/>
      <c r="N29" s="230"/>
      <c r="O29" s="29">
        <f>'Arkusz1 (2)'!AR29</f>
        <v>3</v>
      </c>
      <c r="P29" s="30" t="str">
        <f>'Arkusz1 (2)'!AT29</f>
        <v>Niemcy</v>
      </c>
      <c r="Q29" s="31">
        <f>'Arkusz1 (2)'!AU29</f>
        <v>4</v>
      </c>
      <c r="R29" s="31">
        <f>'Arkusz1 (2)'!AV29</f>
        <v>3</v>
      </c>
      <c r="S29" s="31">
        <f>'Arkusz1 (2)'!AW29</f>
        <v>1</v>
      </c>
      <c r="T29" s="31">
        <f>'Arkusz1 (2)'!AX29</f>
        <v>1</v>
      </c>
      <c r="U29" s="31">
        <f>'Arkusz1 (2)'!AY29</f>
        <v>1</v>
      </c>
      <c r="V29" s="31">
        <f>'Arkusz1 (2)'!AZ29</f>
        <v>6</v>
      </c>
      <c r="W29" s="31">
        <f>'Arkusz1 (2)'!BA29</f>
        <v>5</v>
      </c>
      <c r="X29" s="32">
        <f>'Arkusz1 (2)'!BB29</f>
        <v>1</v>
      </c>
      <c r="Y29" s="1"/>
      <c r="Z29" s="22"/>
      <c r="AA29" s="238"/>
      <c r="AB29" s="239"/>
      <c r="AC29" s="24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2" t="s">
        <v>52</v>
      </c>
      <c r="AT29" s="3">
        <f t="shared" si="0"/>
        <v>3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4.25" customHeight="1">
      <c r="A30" s="241"/>
      <c r="B30" s="13">
        <v>28</v>
      </c>
      <c r="C30" s="14" t="s">
        <v>75</v>
      </c>
      <c r="D30" s="14" t="s">
        <v>58</v>
      </c>
      <c r="E30" s="14">
        <v>1</v>
      </c>
      <c r="F30" s="14" t="s">
        <v>20</v>
      </c>
      <c r="G30" s="14">
        <v>1</v>
      </c>
      <c r="H30" s="14" t="s">
        <v>55</v>
      </c>
      <c r="I30" s="14" t="s">
        <v>57</v>
      </c>
      <c r="J30" s="15">
        <v>0.83333333333333337</v>
      </c>
      <c r="K30" s="16" t="s">
        <v>22</v>
      </c>
      <c r="L30" s="17"/>
      <c r="M30" s="38"/>
      <c r="N30" s="231"/>
      <c r="O30" s="33">
        <f>'Arkusz1 (2)'!AR30</f>
        <v>4</v>
      </c>
      <c r="P30" s="34" t="str">
        <f>'Arkusz1 (2)'!AT30</f>
        <v>Kostaryka</v>
      </c>
      <c r="Q30" s="35">
        <f>'Arkusz1 (2)'!AU30</f>
        <v>3</v>
      </c>
      <c r="R30" s="35">
        <f>'Arkusz1 (2)'!AV30</f>
        <v>3</v>
      </c>
      <c r="S30" s="35">
        <f>'Arkusz1 (2)'!AW30</f>
        <v>1</v>
      </c>
      <c r="T30" s="35">
        <f>'Arkusz1 (2)'!AX30</f>
        <v>0</v>
      </c>
      <c r="U30" s="35">
        <f>'Arkusz1 (2)'!AY30</f>
        <v>2</v>
      </c>
      <c r="V30" s="35">
        <f>'Arkusz1 (2)'!AZ30</f>
        <v>3</v>
      </c>
      <c r="W30" s="35">
        <f>'Arkusz1 (2)'!BA30</f>
        <v>11</v>
      </c>
      <c r="X30" s="36">
        <f>'Arkusz1 (2)'!BB30</f>
        <v>-8</v>
      </c>
      <c r="Y30" s="1"/>
      <c r="Z30" s="22"/>
      <c r="AA30" s="23"/>
      <c r="AB30" s="23"/>
      <c r="AC30" s="24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2" t="s">
        <v>58</v>
      </c>
      <c r="AT30" s="3">
        <f t="shared" si="0"/>
        <v>1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4.25" customHeight="1">
      <c r="A31" s="241"/>
      <c r="B31" s="13">
        <v>29</v>
      </c>
      <c r="C31" s="14" t="s">
        <v>76</v>
      </c>
      <c r="D31" s="14" t="s">
        <v>63</v>
      </c>
      <c r="E31" s="14">
        <v>3</v>
      </c>
      <c r="F31" s="14" t="s">
        <v>20</v>
      </c>
      <c r="G31" s="14">
        <v>3</v>
      </c>
      <c r="H31" s="14" t="s">
        <v>71</v>
      </c>
      <c r="I31" s="14" t="s">
        <v>64</v>
      </c>
      <c r="J31" s="15">
        <v>0.45833333333333331</v>
      </c>
      <c r="K31" s="16" t="s">
        <v>49</v>
      </c>
      <c r="L31" s="17"/>
      <c r="M31" s="6"/>
      <c r="N31" s="3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2"/>
      <c r="AA31" s="40"/>
      <c r="AB31" s="40"/>
      <c r="AC31" s="24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2" t="s">
        <v>71</v>
      </c>
      <c r="AT31" s="3">
        <f t="shared" si="0"/>
        <v>1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" customHeight="1">
      <c r="A32" s="241"/>
      <c r="B32" s="13">
        <v>30</v>
      </c>
      <c r="C32" s="14" t="s">
        <v>76</v>
      </c>
      <c r="D32" s="14" t="s">
        <v>66</v>
      </c>
      <c r="E32" s="14">
        <v>2</v>
      </c>
      <c r="F32" s="14" t="s">
        <v>20</v>
      </c>
      <c r="G32" s="14">
        <v>3</v>
      </c>
      <c r="H32" s="14" t="s">
        <v>69</v>
      </c>
      <c r="I32" s="14" t="s">
        <v>67</v>
      </c>
      <c r="J32" s="15">
        <v>0.58333333333333337</v>
      </c>
      <c r="K32" s="16" t="s">
        <v>44</v>
      </c>
      <c r="L32" s="17"/>
      <c r="M32" s="38"/>
      <c r="N32" s="229" t="s">
        <v>53</v>
      </c>
      <c r="O32" s="7" t="s">
        <v>8</v>
      </c>
      <c r="P32" s="8" t="s">
        <v>9</v>
      </c>
      <c r="Q32" s="8" t="s">
        <v>10</v>
      </c>
      <c r="R32" s="8" t="s">
        <v>11</v>
      </c>
      <c r="S32" s="8" t="s">
        <v>12</v>
      </c>
      <c r="T32" s="8" t="s">
        <v>13</v>
      </c>
      <c r="U32" s="8" t="s">
        <v>14</v>
      </c>
      <c r="V32" s="8" t="s">
        <v>15</v>
      </c>
      <c r="W32" s="8" t="s">
        <v>16</v>
      </c>
      <c r="X32" s="9" t="s">
        <v>17</v>
      </c>
      <c r="Y32" s="1"/>
      <c r="Z32" s="22"/>
      <c r="AA32" s="234" t="s">
        <v>7</v>
      </c>
      <c r="AB32" s="235"/>
      <c r="AC32" s="24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" t="s">
        <v>66</v>
      </c>
      <c r="AT32" s="3">
        <f t="shared" si="0"/>
        <v>0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" customHeight="1">
      <c r="A33" s="241"/>
      <c r="B33" s="13">
        <v>31</v>
      </c>
      <c r="C33" s="14" t="s">
        <v>76</v>
      </c>
      <c r="D33" s="14" t="s">
        <v>70</v>
      </c>
      <c r="E33" s="14">
        <v>1</v>
      </c>
      <c r="F33" s="14" t="s">
        <v>20</v>
      </c>
      <c r="G33" s="14">
        <v>0</v>
      </c>
      <c r="H33" s="14" t="s">
        <v>62</v>
      </c>
      <c r="I33" s="14" t="s">
        <v>64</v>
      </c>
      <c r="J33" s="15">
        <v>0.70833333333333337</v>
      </c>
      <c r="K33" s="232" t="s">
        <v>47</v>
      </c>
      <c r="L33" s="233"/>
      <c r="M33" s="38"/>
      <c r="N33" s="230"/>
      <c r="O33" s="18">
        <f>'Arkusz1 (2)'!AR33</f>
        <v>1</v>
      </c>
      <c r="P33" s="19" t="str">
        <f>'Arkusz1 (2)'!AT33</f>
        <v>Maroko</v>
      </c>
      <c r="Q33" s="20">
        <f>'Arkusz1 (2)'!AU33</f>
        <v>7</v>
      </c>
      <c r="R33" s="20">
        <f>'Arkusz1 (2)'!AV33</f>
        <v>3</v>
      </c>
      <c r="S33" s="20">
        <f>'Arkusz1 (2)'!AW33</f>
        <v>2</v>
      </c>
      <c r="T33" s="20">
        <f>'Arkusz1 (2)'!AX33</f>
        <v>1</v>
      </c>
      <c r="U33" s="20">
        <f>'Arkusz1 (2)'!AY33</f>
        <v>0</v>
      </c>
      <c r="V33" s="20">
        <f>'Arkusz1 (2)'!AZ33</f>
        <v>4</v>
      </c>
      <c r="W33" s="20">
        <f>'Arkusz1 (2)'!BA33</f>
        <v>1</v>
      </c>
      <c r="X33" s="21">
        <f>'Arkusz1 (2)'!BB33</f>
        <v>3</v>
      </c>
      <c r="Y33" s="1"/>
      <c r="Z33" s="22"/>
      <c r="AA33" s="236"/>
      <c r="AB33" s="237"/>
      <c r="AC33" s="24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" t="s">
        <v>70</v>
      </c>
      <c r="AT33" s="3">
        <f t="shared" si="0"/>
        <v>3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" customHeight="1">
      <c r="A34" s="241"/>
      <c r="B34" s="13">
        <v>32</v>
      </c>
      <c r="C34" s="14" t="s">
        <v>76</v>
      </c>
      <c r="D34" s="14" t="s">
        <v>68</v>
      </c>
      <c r="E34" s="14">
        <v>2</v>
      </c>
      <c r="F34" s="14" t="s">
        <v>20</v>
      </c>
      <c r="G34" s="14">
        <v>0</v>
      </c>
      <c r="H34" s="14" t="s">
        <v>65</v>
      </c>
      <c r="I34" s="14" t="s">
        <v>67</v>
      </c>
      <c r="J34" s="15">
        <v>0.83333333333333337</v>
      </c>
      <c r="K34" s="16" t="s">
        <v>39</v>
      </c>
      <c r="L34" s="17"/>
      <c r="M34" s="38"/>
      <c r="N34" s="230"/>
      <c r="O34" s="25">
        <f>'Arkusz1 (2)'!AR34</f>
        <v>2</v>
      </c>
      <c r="P34" s="26" t="str">
        <f>'Arkusz1 (2)'!AT34</f>
        <v>Chorwacja</v>
      </c>
      <c r="Q34" s="27">
        <f>'Arkusz1 (2)'!AU34</f>
        <v>5</v>
      </c>
      <c r="R34" s="27">
        <f>'Arkusz1 (2)'!AV34</f>
        <v>3</v>
      </c>
      <c r="S34" s="27">
        <f>'Arkusz1 (2)'!AW34</f>
        <v>1</v>
      </c>
      <c r="T34" s="27">
        <f>'Arkusz1 (2)'!AX34</f>
        <v>2</v>
      </c>
      <c r="U34" s="27">
        <f>'Arkusz1 (2)'!AY34</f>
        <v>0</v>
      </c>
      <c r="V34" s="27">
        <f>'Arkusz1 (2)'!AZ34</f>
        <v>4</v>
      </c>
      <c r="W34" s="27">
        <f>'Arkusz1 (2)'!BA34</f>
        <v>1</v>
      </c>
      <c r="X34" s="28">
        <f>'Arkusz1 (2)'!BB34</f>
        <v>3</v>
      </c>
      <c r="Y34" s="1"/>
      <c r="Z34" s="22"/>
      <c r="AA34" s="236"/>
      <c r="AB34" s="237"/>
      <c r="AC34" s="24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" t="s">
        <v>68</v>
      </c>
      <c r="AT34" s="3">
        <f t="shared" si="0"/>
        <v>3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" customHeight="1">
      <c r="A35" s="241"/>
      <c r="B35" s="13">
        <v>33</v>
      </c>
      <c r="C35" s="14" t="s">
        <v>77</v>
      </c>
      <c r="D35" s="14" t="s">
        <v>21</v>
      </c>
      <c r="E35" s="14">
        <v>1</v>
      </c>
      <c r="F35" s="14" t="s">
        <v>20</v>
      </c>
      <c r="G35" s="14">
        <v>2</v>
      </c>
      <c r="H35" s="14" t="s">
        <v>28</v>
      </c>
      <c r="I35" s="14" t="s">
        <v>7</v>
      </c>
      <c r="J35" s="15">
        <v>0.66666666666666663</v>
      </c>
      <c r="K35" s="16" t="s">
        <v>27</v>
      </c>
      <c r="L35" s="17"/>
      <c r="M35" s="38"/>
      <c r="N35" s="230"/>
      <c r="O35" s="29">
        <f>'Arkusz1 (2)'!AR35</f>
        <v>3</v>
      </c>
      <c r="P35" s="30" t="str">
        <f>'Arkusz1 (2)'!AT35</f>
        <v>Belgia</v>
      </c>
      <c r="Q35" s="31">
        <f>'Arkusz1 (2)'!AU35</f>
        <v>4</v>
      </c>
      <c r="R35" s="31">
        <f>'Arkusz1 (2)'!AV35</f>
        <v>3</v>
      </c>
      <c r="S35" s="31">
        <f>'Arkusz1 (2)'!AW35</f>
        <v>1</v>
      </c>
      <c r="T35" s="31">
        <f>'Arkusz1 (2)'!AX35</f>
        <v>1</v>
      </c>
      <c r="U35" s="31">
        <f>'Arkusz1 (2)'!AY35</f>
        <v>1</v>
      </c>
      <c r="V35" s="31">
        <f>'Arkusz1 (2)'!AZ35</f>
        <v>1</v>
      </c>
      <c r="W35" s="31">
        <f>'Arkusz1 (2)'!BA35</f>
        <v>2</v>
      </c>
      <c r="X35" s="32">
        <f>'Arkusz1 (2)'!BB35</f>
        <v>-1</v>
      </c>
      <c r="Y35" s="1"/>
      <c r="Z35" s="22"/>
      <c r="AA35" s="236"/>
      <c r="AB35" s="237"/>
      <c r="AC35" s="24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2" t="s">
        <v>21</v>
      </c>
      <c r="AT35" s="3">
        <f t="shared" si="0"/>
        <v>0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" customHeight="1">
      <c r="A36" s="241"/>
      <c r="B36" s="13">
        <v>34</v>
      </c>
      <c r="C36" s="14" t="s">
        <v>77</v>
      </c>
      <c r="D36" s="14" t="s">
        <v>29</v>
      </c>
      <c r="E36" s="14">
        <v>2</v>
      </c>
      <c r="F36" s="14" t="s">
        <v>20</v>
      </c>
      <c r="G36" s="14">
        <v>0</v>
      </c>
      <c r="H36" s="14" t="s">
        <v>19</v>
      </c>
      <c r="I36" s="14" t="s">
        <v>7</v>
      </c>
      <c r="J36" s="15">
        <v>0.66666666666666663</v>
      </c>
      <c r="K36" s="16" t="s">
        <v>22</v>
      </c>
      <c r="L36" s="17"/>
      <c r="M36" s="38"/>
      <c r="N36" s="231"/>
      <c r="O36" s="33">
        <f>'Arkusz1 (2)'!AR36</f>
        <v>4</v>
      </c>
      <c r="P36" s="34" t="str">
        <f>'Arkusz1 (2)'!AT36</f>
        <v>Kanada</v>
      </c>
      <c r="Q36" s="35">
        <f>'Arkusz1 (2)'!AU36</f>
        <v>0</v>
      </c>
      <c r="R36" s="35">
        <f>'Arkusz1 (2)'!AV36</f>
        <v>3</v>
      </c>
      <c r="S36" s="35">
        <f>'Arkusz1 (2)'!AW36</f>
        <v>0</v>
      </c>
      <c r="T36" s="35">
        <f>'Arkusz1 (2)'!AX36</f>
        <v>0</v>
      </c>
      <c r="U36" s="35">
        <f>'Arkusz1 (2)'!AY36</f>
        <v>3</v>
      </c>
      <c r="V36" s="35">
        <f>'Arkusz1 (2)'!AZ36</f>
        <v>2</v>
      </c>
      <c r="W36" s="35">
        <f>'Arkusz1 (2)'!BA36</f>
        <v>7</v>
      </c>
      <c r="X36" s="36">
        <f>'Arkusz1 (2)'!BB36</f>
        <v>-5</v>
      </c>
      <c r="Y36" s="1"/>
      <c r="Z36" s="22"/>
      <c r="AA36" s="236"/>
      <c r="AB36" s="237"/>
      <c r="AC36" s="24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2" t="s">
        <v>29</v>
      </c>
      <c r="AT36" s="3">
        <f t="shared" si="0"/>
        <v>3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4.25" customHeight="1">
      <c r="A37" s="241"/>
      <c r="B37" s="13">
        <v>35</v>
      </c>
      <c r="C37" s="14" t="s">
        <v>77</v>
      </c>
      <c r="D37" s="14" t="s">
        <v>33</v>
      </c>
      <c r="E37" s="14">
        <v>0</v>
      </c>
      <c r="F37" s="14" t="s">
        <v>20</v>
      </c>
      <c r="G37" s="14">
        <v>3</v>
      </c>
      <c r="H37" s="14" t="s">
        <v>24</v>
      </c>
      <c r="I37" s="14" t="s">
        <v>26</v>
      </c>
      <c r="J37" s="15">
        <v>0.83333333333333337</v>
      </c>
      <c r="K37" s="16" t="s">
        <v>34</v>
      </c>
      <c r="L37" s="17"/>
      <c r="M37" s="6"/>
      <c r="N37" s="3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2"/>
      <c r="AA37" s="236"/>
      <c r="AB37" s="237"/>
      <c r="AC37" s="24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2" t="s">
        <v>24</v>
      </c>
      <c r="AT37" s="3">
        <f t="shared" si="0"/>
        <v>0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4.25" customHeight="1">
      <c r="A38" s="241"/>
      <c r="B38" s="13">
        <v>36</v>
      </c>
      <c r="C38" s="14" t="s">
        <v>77</v>
      </c>
      <c r="D38" s="14" t="s">
        <v>25</v>
      </c>
      <c r="E38" s="14">
        <v>0</v>
      </c>
      <c r="F38" s="14" t="s">
        <v>20</v>
      </c>
      <c r="G38" s="14">
        <v>1</v>
      </c>
      <c r="H38" s="14" t="s">
        <v>32</v>
      </c>
      <c r="I38" s="14" t="s">
        <v>26</v>
      </c>
      <c r="J38" s="15">
        <v>0.83333333333333337</v>
      </c>
      <c r="K38" s="16" t="s">
        <v>30</v>
      </c>
      <c r="L38" s="17"/>
      <c r="M38" s="38"/>
      <c r="N38" s="229" t="s">
        <v>64</v>
      </c>
      <c r="O38" s="7" t="s">
        <v>8</v>
      </c>
      <c r="P38" s="8" t="s">
        <v>9</v>
      </c>
      <c r="Q38" s="8" t="s">
        <v>10</v>
      </c>
      <c r="R38" s="8" t="s">
        <v>11</v>
      </c>
      <c r="S38" s="8" t="s">
        <v>12</v>
      </c>
      <c r="T38" s="8" t="s">
        <v>13</v>
      </c>
      <c r="U38" s="8" t="s">
        <v>14</v>
      </c>
      <c r="V38" s="8" t="s">
        <v>15</v>
      </c>
      <c r="W38" s="8" t="s">
        <v>16</v>
      </c>
      <c r="X38" s="9" t="s">
        <v>17</v>
      </c>
      <c r="Y38" s="1"/>
      <c r="Z38" s="22"/>
      <c r="AA38" s="238"/>
      <c r="AB38" s="239"/>
      <c r="AC38" s="24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2" t="s">
        <v>25</v>
      </c>
      <c r="AT38" s="3">
        <f t="shared" si="0"/>
        <v>0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4.25" customHeight="1">
      <c r="A39" s="241"/>
      <c r="B39" s="13">
        <v>37</v>
      </c>
      <c r="C39" s="14" t="s">
        <v>78</v>
      </c>
      <c r="D39" s="14" t="s">
        <v>48</v>
      </c>
      <c r="E39" s="14">
        <v>1</v>
      </c>
      <c r="F39" s="14" t="s">
        <v>20</v>
      </c>
      <c r="G39" s="14">
        <v>0</v>
      </c>
      <c r="H39" s="14" t="s">
        <v>41</v>
      </c>
      <c r="I39" s="14" t="s">
        <v>43</v>
      </c>
      <c r="J39" s="15">
        <v>0.66666666666666663</v>
      </c>
      <c r="K39" s="16" t="s">
        <v>49</v>
      </c>
      <c r="L39" s="17"/>
      <c r="M39" s="38"/>
      <c r="N39" s="230"/>
      <c r="O39" s="18">
        <f>'Arkusz1 (2)'!AR39</f>
        <v>1</v>
      </c>
      <c r="P39" s="19" t="str">
        <f>'Arkusz1 (2)'!AT39</f>
        <v>Brazylia</v>
      </c>
      <c r="Q39" s="20">
        <f>'Arkusz1 (2)'!AU39</f>
        <v>6</v>
      </c>
      <c r="R39" s="20">
        <f>'Arkusz1 (2)'!AV39</f>
        <v>3</v>
      </c>
      <c r="S39" s="20">
        <f>'Arkusz1 (2)'!AW39</f>
        <v>2</v>
      </c>
      <c r="T39" s="20">
        <f>'Arkusz1 (2)'!AX39</f>
        <v>0</v>
      </c>
      <c r="U39" s="20">
        <f>'Arkusz1 (2)'!AY39</f>
        <v>1</v>
      </c>
      <c r="V39" s="20">
        <f>'Arkusz1 (2)'!AZ39</f>
        <v>3</v>
      </c>
      <c r="W39" s="20">
        <f>'Arkusz1 (2)'!BA39</f>
        <v>1</v>
      </c>
      <c r="X39" s="21">
        <f>'Arkusz1 (2)'!BB39</f>
        <v>2</v>
      </c>
      <c r="Y39" s="1"/>
      <c r="Z39" s="22"/>
      <c r="AA39" s="23"/>
      <c r="AB39" s="23"/>
      <c r="AC39" s="24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2" t="s">
        <v>41</v>
      </c>
      <c r="AT39" s="3">
        <f t="shared" si="0"/>
        <v>3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4.25" customHeight="1">
      <c r="A40" s="241"/>
      <c r="B40" s="13">
        <v>38</v>
      </c>
      <c r="C40" s="14" t="s">
        <v>78</v>
      </c>
      <c r="D40" s="14" t="s">
        <v>42</v>
      </c>
      <c r="E40" s="14">
        <v>1</v>
      </c>
      <c r="F40" s="14" t="s">
        <v>20</v>
      </c>
      <c r="G40" s="14">
        <v>0</v>
      </c>
      <c r="H40" s="14" t="s">
        <v>40</v>
      </c>
      <c r="I40" s="14" t="s">
        <v>43</v>
      </c>
      <c r="J40" s="15">
        <v>0.66666666666666663</v>
      </c>
      <c r="K40" s="16" t="s">
        <v>44</v>
      </c>
      <c r="L40" s="17"/>
      <c r="M40" s="38"/>
      <c r="N40" s="230"/>
      <c r="O40" s="25">
        <f>'Arkusz1 (2)'!AR40</f>
        <v>2</v>
      </c>
      <c r="P40" s="26" t="str">
        <f>'Arkusz1 (2)'!AT40</f>
        <v>Szwajcaria</v>
      </c>
      <c r="Q40" s="27">
        <f>'Arkusz1 (2)'!AU40</f>
        <v>6</v>
      </c>
      <c r="R40" s="27">
        <f>'Arkusz1 (2)'!AV40</f>
        <v>3</v>
      </c>
      <c r="S40" s="27">
        <f>'Arkusz1 (2)'!AW40</f>
        <v>2</v>
      </c>
      <c r="T40" s="27">
        <f>'Arkusz1 (2)'!AX40</f>
        <v>0</v>
      </c>
      <c r="U40" s="27">
        <f>'Arkusz1 (2)'!AY40</f>
        <v>1</v>
      </c>
      <c r="V40" s="27">
        <f>'Arkusz1 (2)'!AZ40</f>
        <v>4</v>
      </c>
      <c r="W40" s="27">
        <f>'Arkusz1 (2)'!BA40</f>
        <v>3</v>
      </c>
      <c r="X40" s="28">
        <f>'Arkusz1 (2)'!BB40</f>
        <v>1</v>
      </c>
      <c r="Y40" s="1"/>
      <c r="Z40" s="22"/>
      <c r="AA40" s="23"/>
      <c r="AB40" s="23"/>
      <c r="AC40" s="24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" t="s">
        <v>42</v>
      </c>
      <c r="AT40" s="3">
        <f t="shared" si="0"/>
        <v>3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4.25" customHeight="1">
      <c r="A41" s="241"/>
      <c r="B41" s="13">
        <v>39</v>
      </c>
      <c r="C41" s="14" t="s">
        <v>78</v>
      </c>
      <c r="D41" s="14" t="s">
        <v>46</v>
      </c>
      <c r="E41" s="14">
        <v>0</v>
      </c>
      <c r="F41" s="14" t="s">
        <v>20</v>
      </c>
      <c r="G41" s="14">
        <v>2</v>
      </c>
      <c r="H41" s="14" t="s">
        <v>36</v>
      </c>
      <c r="I41" s="14" t="s">
        <v>38</v>
      </c>
      <c r="J41" s="15">
        <v>0.83333333333333337</v>
      </c>
      <c r="K41" s="232" t="s">
        <v>47</v>
      </c>
      <c r="L41" s="233"/>
      <c r="M41" s="38"/>
      <c r="N41" s="230"/>
      <c r="O41" s="29">
        <f>'Arkusz1 (2)'!AR41</f>
        <v>3</v>
      </c>
      <c r="P41" s="30" t="str">
        <f>'Arkusz1 (2)'!AT41</f>
        <v>Kamerun</v>
      </c>
      <c r="Q41" s="31">
        <f>'Arkusz1 (2)'!AU41</f>
        <v>4</v>
      </c>
      <c r="R41" s="31">
        <f>'Arkusz1 (2)'!AV41</f>
        <v>3</v>
      </c>
      <c r="S41" s="31">
        <f>'Arkusz1 (2)'!AW41</f>
        <v>1</v>
      </c>
      <c r="T41" s="31">
        <f>'Arkusz1 (2)'!AX41</f>
        <v>1</v>
      </c>
      <c r="U41" s="31">
        <f>'Arkusz1 (2)'!AY41</f>
        <v>1</v>
      </c>
      <c r="V41" s="31">
        <f>'Arkusz1 (2)'!AZ41</f>
        <v>4</v>
      </c>
      <c r="W41" s="31">
        <f>'Arkusz1 (2)'!BA41</f>
        <v>4</v>
      </c>
      <c r="X41" s="32">
        <f>'Arkusz1 (2)'!BB41</f>
        <v>0</v>
      </c>
      <c r="Y41" s="1"/>
      <c r="Z41" s="22"/>
      <c r="AA41" s="234" t="s">
        <v>13</v>
      </c>
      <c r="AB41" s="235"/>
      <c r="AC41" s="24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2" t="s">
        <v>46</v>
      </c>
      <c r="AT41" s="3">
        <f t="shared" si="0"/>
        <v>0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4.25" customHeight="1">
      <c r="A42" s="241"/>
      <c r="B42" s="13">
        <v>40</v>
      </c>
      <c r="C42" s="14" t="s">
        <v>78</v>
      </c>
      <c r="D42" s="14" t="s">
        <v>37</v>
      </c>
      <c r="E42" s="14">
        <v>1</v>
      </c>
      <c r="F42" s="14" t="s">
        <v>20</v>
      </c>
      <c r="G42" s="14">
        <v>2</v>
      </c>
      <c r="H42" s="14" t="s">
        <v>45</v>
      </c>
      <c r="I42" s="14" t="s">
        <v>38</v>
      </c>
      <c r="J42" s="15">
        <v>0.83333333333333337</v>
      </c>
      <c r="K42" s="16" t="s">
        <v>39</v>
      </c>
      <c r="L42" s="17"/>
      <c r="M42" s="38"/>
      <c r="N42" s="231"/>
      <c r="O42" s="33">
        <f>'Arkusz1 (2)'!AR42</f>
        <v>4</v>
      </c>
      <c r="P42" s="34" t="str">
        <f>'Arkusz1 (2)'!AT42</f>
        <v>Serbia</v>
      </c>
      <c r="Q42" s="35">
        <f>'Arkusz1 (2)'!AU42</f>
        <v>1</v>
      </c>
      <c r="R42" s="35">
        <f>'Arkusz1 (2)'!AV42</f>
        <v>3</v>
      </c>
      <c r="S42" s="35">
        <f>'Arkusz1 (2)'!AW42</f>
        <v>0</v>
      </c>
      <c r="T42" s="35">
        <f>'Arkusz1 (2)'!AX42</f>
        <v>1</v>
      </c>
      <c r="U42" s="35">
        <f>'Arkusz1 (2)'!AY42</f>
        <v>2</v>
      </c>
      <c r="V42" s="35">
        <f>'Arkusz1 (2)'!AZ42</f>
        <v>5</v>
      </c>
      <c r="W42" s="35">
        <f>'Arkusz1 (2)'!BA42</f>
        <v>8</v>
      </c>
      <c r="X42" s="36">
        <f>'Arkusz1 (2)'!BB42</f>
        <v>-3</v>
      </c>
      <c r="Y42" s="1"/>
      <c r="Z42" s="22"/>
      <c r="AA42" s="236"/>
      <c r="AB42" s="237"/>
      <c r="AC42" s="24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2" t="s">
        <v>37</v>
      </c>
      <c r="AT42" s="3">
        <f t="shared" si="0"/>
        <v>0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4.25" customHeight="1">
      <c r="A43" s="241"/>
      <c r="B43" s="13">
        <v>41</v>
      </c>
      <c r="C43" s="14" t="s">
        <v>79</v>
      </c>
      <c r="D43" s="14" t="s">
        <v>52</v>
      </c>
      <c r="E43" s="14">
        <v>0</v>
      </c>
      <c r="F43" s="14" t="s">
        <v>20</v>
      </c>
      <c r="G43" s="14">
        <v>0</v>
      </c>
      <c r="H43" s="14" t="s">
        <v>54</v>
      </c>
      <c r="I43" s="14" t="s">
        <v>53</v>
      </c>
      <c r="J43" s="15">
        <v>0.66666666666666663</v>
      </c>
      <c r="K43" s="16" t="s">
        <v>34</v>
      </c>
      <c r="L43" s="17"/>
      <c r="M43" s="6"/>
      <c r="N43" s="3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22"/>
      <c r="AA43" s="236"/>
      <c r="AB43" s="237"/>
      <c r="AC43" s="24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2" t="s">
        <v>52</v>
      </c>
      <c r="AT43" s="3">
        <f t="shared" si="0"/>
        <v>1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4.25" customHeight="1">
      <c r="A44" s="241"/>
      <c r="B44" s="13">
        <v>42</v>
      </c>
      <c r="C44" s="14" t="s">
        <v>79</v>
      </c>
      <c r="D44" s="14" t="s">
        <v>60</v>
      </c>
      <c r="E44" s="14">
        <v>1</v>
      </c>
      <c r="F44" s="14" t="s">
        <v>20</v>
      </c>
      <c r="G44" s="14">
        <v>2</v>
      </c>
      <c r="H44" s="14" t="s">
        <v>51</v>
      </c>
      <c r="I44" s="14" t="s">
        <v>53</v>
      </c>
      <c r="J44" s="15">
        <v>0.66666666666666663</v>
      </c>
      <c r="K44" s="16" t="s">
        <v>30</v>
      </c>
      <c r="L44" s="17"/>
      <c r="M44" s="38"/>
      <c r="N44" s="229" t="s">
        <v>67</v>
      </c>
      <c r="O44" s="7" t="s">
        <v>8</v>
      </c>
      <c r="P44" s="8" t="s">
        <v>9</v>
      </c>
      <c r="Q44" s="8" t="s">
        <v>10</v>
      </c>
      <c r="R44" s="8" t="s">
        <v>11</v>
      </c>
      <c r="S44" s="8" t="s">
        <v>12</v>
      </c>
      <c r="T44" s="8" t="s">
        <v>13</v>
      </c>
      <c r="U44" s="8" t="s">
        <v>14</v>
      </c>
      <c r="V44" s="8" t="s">
        <v>15</v>
      </c>
      <c r="W44" s="8" t="s">
        <v>16</v>
      </c>
      <c r="X44" s="9" t="s">
        <v>17</v>
      </c>
      <c r="Y44" s="1"/>
      <c r="Z44" s="22"/>
      <c r="AA44" s="236"/>
      <c r="AB44" s="237"/>
      <c r="AC44" s="24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2" t="s">
        <v>60</v>
      </c>
      <c r="AT44" s="3">
        <f t="shared" si="0"/>
        <v>0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4.25" customHeight="1">
      <c r="A45" s="241"/>
      <c r="B45" s="13">
        <v>43</v>
      </c>
      <c r="C45" s="14" t="s">
        <v>79</v>
      </c>
      <c r="D45" s="14" t="s">
        <v>56</v>
      </c>
      <c r="E45" s="14">
        <v>2</v>
      </c>
      <c r="F45" s="14" t="s">
        <v>20</v>
      </c>
      <c r="G45" s="14">
        <v>1</v>
      </c>
      <c r="H45" s="14" t="s">
        <v>58</v>
      </c>
      <c r="I45" s="14" t="s">
        <v>57</v>
      </c>
      <c r="J45" s="15">
        <v>0.83333333333333337</v>
      </c>
      <c r="K45" s="16" t="s">
        <v>27</v>
      </c>
      <c r="L45" s="17"/>
      <c r="M45" s="38"/>
      <c r="N45" s="230"/>
      <c r="O45" s="18">
        <f>'Arkusz1 (2)'!AR45</f>
        <v>1</v>
      </c>
      <c r="P45" s="19" t="str">
        <f>'Arkusz1 (2)'!AT45</f>
        <v>Portugalia</v>
      </c>
      <c r="Q45" s="20">
        <f>'Arkusz1 (2)'!AU45</f>
        <v>6</v>
      </c>
      <c r="R45" s="20">
        <f>'Arkusz1 (2)'!AV45</f>
        <v>3</v>
      </c>
      <c r="S45" s="20">
        <f>'Arkusz1 (2)'!AW45</f>
        <v>2</v>
      </c>
      <c r="T45" s="20">
        <f>'Arkusz1 (2)'!AX45</f>
        <v>0</v>
      </c>
      <c r="U45" s="20">
        <f>'Arkusz1 (2)'!AY45</f>
        <v>1</v>
      </c>
      <c r="V45" s="20">
        <f>'Arkusz1 (2)'!AZ45</f>
        <v>6</v>
      </c>
      <c r="W45" s="20">
        <f>'Arkusz1 (2)'!BA45</f>
        <v>4</v>
      </c>
      <c r="X45" s="21">
        <f>'Arkusz1 (2)'!BB45</f>
        <v>2</v>
      </c>
      <c r="Y45" s="1"/>
      <c r="Z45" s="22"/>
      <c r="AA45" s="236"/>
      <c r="AB45" s="237"/>
      <c r="AC45" s="24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" t="s">
        <v>56</v>
      </c>
      <c r="AT45" s="3">
        <f t="shared" si="0"/>
        <v>3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4.25" customHeight="1">
      <c r="A46" s="241"/>
      <c r="B46" s="13">
        <v>44</v>
      </c>
      <c r="C46" s="14" t="s">
        <v>79</v>
      </c>
      <c r="D46" s="14" t="s">
        <v>59</v>
      </c>
      <c r="E46" s="14">
        <v>2</v>
      </c>
      <c r="F46" s="14" t="s">
        <v>20</v>
      </c>
      <c r="G46" s="14">
        <v>4</v>
      </c>
      <c r="H46" s="14" t="s">
        <v>55</v>
      </c>
      <c r="I46" s="14" t="s">
        <v>57</v>
      </c>
      <c r="J46" s="15">
        <v>0.83333333333333337</v>
      </c>
      <c r="K46" s="16" t="s">
        <v>22</v>
      </c>
      <c r="L46" s="17"/>
      <c r="M46" s="38"/>
      <c r="N46" s="230"/>
      <c r="O46" s="25">
        <f>'Arkusz1 (2)'!AR46</f>
        <v>2</v>
      </c>
      <c r="P46" s="26" t="str">
        <f>'Arkusz1 (2)'!AT46</f>
        <v>Korea Płd.</v>
      </c>
      <c r="Q46" s="27">
        <f>'Arkusz1 (2)'!AU46</f>
        <v>4</v>
      </c>
      <c r="R46" s="27">
        <f>'Arkusz1 (2)'!AV46</f>
        <v>3</v>
      </c>
      <c r="S46" s="27">
        <f>'Arkusz1 (2)'!AW46</f>
        <v>1</v>
      </c>
      <c r="T46" s="27">
        <f>'Arkusz1 (2)'!AX46</f>
        <v>1</v>
      </c>
      <c r="U46" s="27">
        <f>'Arkusz1 (2)'!AY46</f>
        <v>1</v>
      </c>
      <c r="V46" s="27">
        <f>'Arkusz1 (2)'!AZ46</f>
        <v>4</v>
      </c>
      <c r="W46" s="27">
        <f>'Arkusz1 (2)'!BA46</f>
        <v>4</v>
      </c>
      <c r="X46" s="28">
        <f>'Arkusz1 (2)'!BB46</f>
        <v>0</v>
      </c>
      <c r="Y46" s="1"/>
      <c r="Z46" s="22"/>
      <c r="AA46" s="236"/>
      <c r="AB46" s="237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" t="s">
        <v>59</v>
      </c>
      <c r="AT46" s="3">
        <f t="shared" si="0"/>
        <v>0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4.25" customHeight="1">
      <c r="A47" s="241"/>
      <c r="B47" s="13">
        <v>45</v>
      </c>
      <c r="C47" s="14" t="s">
        <v>80</v>
      </c>
      <c r="D47" s="14" t="s">
        <v>69</v>
      </c>
      <c r="E47" s="14">
        <v>0</v>
      </c>
      <c r="F47" s="14" t="s">
        <v>20</v>
      </c>
      <c r="G47" s="14">
        <v>2</v>
      </c>
      <c r="H47" s="14" t="s">
        <v>65</v>
      </c>
      <c r="I47" s="14" t="s">
        <v>67</v>
      </c>
      <c r="J47" s="15">
        <v>0.66666666666666663</v>
      </c>
      <c r="K47" s="16" t="s">
        <v>49</v>
      </c>
      <c r="L47" s="17"/>
      <c r="M47" s="38"/>
      <c r="N47" s="230"/>
      <c r="O47" s="29">
        <f>'Arkusz1 (2)'!AR47</f>
        <v>3</v>
      </c>
      <c r="P47" s="30" t="str">
        <f>'Arkusz1 (2)'!AT47</f>
        <v>Urugwaj</v>
      </c>
      <c r="Q47" s="31">
        <f>'Arkusz1 (2)'!AU47</f>
        <v>4</v>
      </c>
      <c r="R47" s="31">
        <f>'Arkusz1 (2)'!AV47</f>
        <v>3</v>
      </c>
      <c r="S47" s="31">
        <f>'Arkusz1 (2)'!AW47</f>
        <v>1</v>
      </c>
      <c r="T47" s="31">
        <f>'Arkusz1 (2)'!AX47</f>
        <v>1</v>
      </c>
      <c r="U47" s="31">
        <f>'Arkusz1 (2)'!AY47</f>
        <v>1</v>
      </c>
      <c r="V47" s="31">
        <f>'Arkusz1 (2)'!AZ47</f>
        <v>2</v>
      </c>
      <c r="W47" s="31">
        <f>'Arkusz1 (2)'!BA47</f>
        <v>2</v>
      </c>
      <c r="X47" s="32">
        <f>'Arkusz1 (2)'!BB47</f>
        <v>0</v>
      </c>
      <c r="Y47" s="1"/>
      <c r="Z47" s="22"/>
      <c r="AA47" s="238"/>
      <c r="AB47" s="239"/>
      <c r="AC47" s="24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" t="s">
        <v>69</v>
      </c>
      <c r="AT47" s="3">
        <f t="shared" si="0"/>
        <v>0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4.25" customHeight="1">
      <c r="A48" s="241"/>
      <c r="B48" s="13">
        <v>46</v>
      </c>
      <c r="C48" s="14" t="s">
        <v>80</v>
      </c>
      <c r="D48" s="14" t="s">
        <v>66</v>
      </c>
      <c r="E48" s="14">
        <v>2</v>
      </c>
      <c r="F48" s="14" t="s">
        <v>20</v>
      </c>
      <c r="G48" s="14">
        <v>1</v>
      </c>
      <c r="H48" s="14" t="s">
        <v>68</v>
      </c>
      <c r="I48" s="14" t="s">
        <v>67</v>
      </c>
      <c r="J48" s="15">
        <v>0.66666666666666663</v>
      </c>
      <c r="K48" s="16" t="s">
        <v>44</v>
      </c>
      <c r="L48" s="17"/>
      <c r="M48" s="38"/>
      <c r="N48" s="231"/>
      <c r="O48" s="33">
        <f>'Arkusz1 (2)'!AR48</f>
        <v>4</v>
      </c>
      <c r="P48" s="34" t="str">
        <f>'Arkusz1 (2)'!AT48</f>
        <v>Ghana</v>
      </c>
      <c r="Q48" s="35">
        <f>'Arkusz1 (2)'!AU48</f>
        <v>3</v>
      </c>
      <c r="R48" s="35">
        <f>'Arkusz1 (2)'!AV48</f>
        <v>3</v>
      </c>
      <c r="S48" s="35">
        <f>'Arkusz1 (2)'!AW48</f>
        <v>1</v>
      </c>
      <c r="T48" s="35">
        <f>'Arkusz1 (2)'!AX48</f>
        <v>0</v>
      </c>
      <c r="U48" s="35">
        <f>'Arkusz1 (2)'!AY48</f>
        <v>2</v>
      </c>
      <c r="V48" s="35">
        <f>'Arkusz1 (2)'!AZ48</f>
        <v>5</v>
      </c>
      <c r="W48" s="35">
        <f>'Arkusz1 (2)'!BA48</f>
        <v>7</v>
      </c>
      <c r="X48" s="36">
        <f>'Arkusz1 (2)'!BB48</f>
        <v>-2</v>
      </c>
      <c r="Y48" s="1"/>
      <c r="Z48" s="22"/>
      <c r="AA48" s="23"/>
      <c r="AB48" s="23"/>
      <c r="AC48" s="24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2" t="s">
        <v>66</v>
      </c>
      <c r="AT48" s="3">
        <f t="shared" si="0"/>
        <v>3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4.25" customHeight="1">
      <c r="A49" s="241"/>
      <c r="B49" s="13">
        <v>47</v>
      </c>
      <c r="C49" s="14" t="s">
        <v>80</v>
      </c>
      <c r="D49" s="14" t="s">
        <v>71</v>
      </c>
      <c r="E49" s="14">
        <v>2</v>
      </c>
      <c r="F49" s="14" t="s">
        <v>20</v>
      </c>
      <c r="G49" s="14">
        <v>3</v>
      </c>
      <c r="H49" s="14" t="s">
        <v>62</v>
      </c>
      <c r="I49" s="14" t="s">
        <v>64</v>
      </c>
      <c r="J49" s="15">
        <v>0.83333333333333337</v>
      </c>
      <c r="K49" s="232" t="s">
        <v>47</v>
      </c>
      <c r="L49" s="233"/>
      <c r="M49" s="6"/>
      <c r="N49" s="4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42"/>
      <c r="AA49" s="43"/>
      <c r="AB49" s="43"/>
      <c r="AC49" s="44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" t="s">
        <v>71</v>
      </c>
      <c r="AT49" s="3">
        <f t="shared" si="0"/>
        <v>0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4.25" customHeight="1">
      <c r="A50" s="242"/>
      <c r="B50" s="13">
        <v>48</v>
      </c>
      <c r="C50" s="45" t="s">
        <v>80</v>
      </c>
      <c r="D50" s="45" t="s">
        <v>63</v>
      </c>
      <c r="E50" s="45">
        <v>1</v>
      </c>
      <c r="F50" s="45" t="s">
        <v>20</v>
      </c>
      <c r="G50" s="45">
        <v>0</v>
      </c>
      <c r="H50" s="45" t="s">
        <v>70</v>
      </c>
      <c r="I50" s="45" t="s">
        <v>64</v>
      </c>
      <c r="J50" s="46">
        <v>0.83333333333333337</v>
      </c>
      <c r="K50" s="47" t="s">
        <v>39</v>
      </c>
      <c r="L50" s="48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2" t="s">
        <v>70</v>
      </c>
      <c r="AT50" s="3">
        <f t="shared" si="0"/>
        <v>3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4.25" customHeight="1">
      <c r="A51" s="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2" t="s">
        <v>21</v>
      </c>
      <c r="AT51" s="3">
        <f t="shared" ref="AT51:AT98" si="1">IF(AT3=3,0,IF(AT3=0,3,IF(AT3=1,1,IF(AT3=".","."))))</f>
        <v>3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" t="s">
        <v>29</v>
      </c>
      <c r="AT52" s="3">
        <f t="shared" si="1"/>
        <v>0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2" t="s">
        <v>25</v>
      </c>
      <c r="AT53" s="3">
        <f t="shared" si="1"/>
        <v>3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2" t="s">
        <v>33</v>
      </c>
      <c r="AT54" s="3">
        <f t="shared" si="1"/>
        <v>1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2" t="s">
        <v>48</v>
      </c>
      <c r="AT55" s="3">
        <f t="shared" si="1"/>
        <v>3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2" t="s">
        <v>42</v>
      </c>
      <c r="AT56" s="3">
        <f t="shared" si="1"/>
        <v>1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2" t="s">
        <v>46</v>
      </c>
      <c r="AT57" s="3">
        <f t="shared" si="1"/>
        <v>1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2" t="s">
        <v>37</v>
      </c>
      <c r="AT58" s="3">
        <f t="shared" si="1"/>
        <v>0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" t="s">
        <v>60</v>
      </c>
      <c r="AT59" s="3">
        <f t="shared" si="1"/>
        <v>1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2" t="s">
        <v>59</v>
      </c>
      <c r="AT60" s="3">
        <f t="shared" si="1"/>
        <v>3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2" t="s">
        <v>56</v>
      </c>
      <c r="AT61" s="3">
        <f t="shared" si="1"/>
        <v>0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2" t="s">
        <v>52</v>
      </c>
      <c r="AT62" s="3">
        <f t="shared" si="1"/>
        <v>0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2" t="s">
        <v>63</v>
      </c>
      <c r="AT63" s="3">
        <f t="shared" si="1"/>
        <v>0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2" t="s">
        <v>66</v>
      </c>
      <c r="AT64" s="3">
        <f t="shared" si="1"/>
        <v>1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2" t="s">
        <v>69</v>
      </c>
      <c r="AT65" s="3">
        <f t="shared" si="1"/>
        <v>0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2" t="s">
        <v>71</v>
      </c>
      <c r="AT66" s="3">
        <f t="shared" si="1"/>
        <v>0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2" t="s">
        <v>33</v>
      </c>
      <c r="AT67" s="3">
        <f t="shared" si="1"/>
        <v>0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2" t="s">
        <v>28</v>
      </c>
      <c r="AT68" s="3">
        <f t="shared" si="1"/>
        <v>3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2" t="s">
        <v>21</v>
      </c>
      <c r="AT69" s="3">
        <f t="shared" si="1"/>
        <v>1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2" t="s">
        <v>32</v>
      </c>
      <c r="AT70" s="3">
        <f t="shared" si="1"/>
        <v>1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2" t="s">
        <v>48</v>
      </c>
      <c r="AT71" s="3">
        <f t="shared" si="1"/>
        <v>3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2" t="s">
        <v>37</v>
      </c>
      <c r="AT72" s="3">
        <f t="shared" si="1"/>
        <v>0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2" t="s">
        <v>41</v>
      </c>
      <c r="AT73" s="3">
        <f t="shared" si="1"/>
        <v>0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2" t="s">
        <v>45</v>
      </c>
      <c r="AT74" s="3">
        <f t="shared" si="1"/>
        <v>0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2" t="s">
        <v>59</v>
      </c>
      <c r="AT75" s="3">
        <f t="shared" si="1"/>
        <v>3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2" t="s">
        <v>51</v>
      </c>
      <c r="AT76" s="3">
        <f t="shared" si="1"/>
        <v>3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2" t="s">
        <v>60</v>
      </c>
      <c r="AT77" s="3">
        <f t="shared" si="1"/>
        <v>0</v>
      </c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2" t="s">
        <v>55</v>
      </c>
      <c r="AT78" s="3">
        <f t="shared" si="1"/>
        <v>1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2" t="s">
        <v>63</v>
      </c>
      <c r="AT79" s="3">
        <f t="shared" si="1"/>
        <v>1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2" t="s">
        <v>69</v>
      </c>
      <c r="AT80" s="3">
        <f t="shared" si="1"/>
        <v>3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2" t="s">
        <v>62</v>
      </c>
      <c r="AT81" s="3">
        <f t="shared" si="1"/>
        <v>0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2" t="s">
        <v>65</v>
      </c>
      <c r="AT82" s="3">
        <f t="shared" si="1"/>
        <v>0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2" t="s">
        <v>28</v>
      </c>
      <c r="AT83" s="3">
        <f t="shared" si="1"/>
        <v>3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2" t="s">
        <v>19</v>
      </c>
      <c r="AT84" s="3">
        <f t="shared" si="1"/>
        <v>0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2" t="s">
        <v>33</v>
      </c>
      <c r="AT85" s="3">
        <f t="shared" si="1"/>
        <v>3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2" t="s">
        <v>32</v>
      </c>
      <c r="AT86" s="3">
        <f t="shared" si="1"/>
        <v>3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2" t="s">
        <v>48</v>
      </c>
      <c r="AT87" s="3">
        <f t="shared" si="1"/>
        <v>0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2" t="s">
        <v>40</v>
      </c>
      <c r="AT88" s="3">
        <f t="shared" si="1"/>
        <v>0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2" t="s">
        <v>36</v>
      </c>
      <c r="AT89" s="3">
        <f t="shared" si="1"/>
        <v>3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2" t="s">
        <v>45</v>
      </c>
      <c r="AT90" s="3">
        <f t="shared" si="1"/>
        <v>3</v>
      </c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2" t="s">
        <v>54</v>
      </c>
      <c r="AT91" s="3">
        <f t="shared" si="1"/>
        <v>1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2" t="s">
        <v>51</v>
      </c>
      <c r="AT92" s="3">
        <f t="shared" si="1"/>
        <v>3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2" t="s">
        <v>58</v>
      </c>
      <c r="AT93" s="3">
        <f t="shared" si="1"/>
        <v>0</v>
      </c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2" t="s">
        <v>55</v>
      </c>
      <c r="AT94" s="3">
        <f t="shared" si="1"/>
        <v>3</v>
      </c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2" t="s">
        <v>65</v>
      </c>
      <c r="AT95" s="3">
        <f t="shared" si="1"/>
        <v>3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2" t="s">
        <v>68</v>
      </c>
      <c r="AT96" s="3">
        <f t="shared" si="1"/>
        <v>0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2" t="s">
        <v>62</v>
      </c>
      <c r="AT97" s="3">
        <f t="shared" si="1"/>
        <v>3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2" t="s">
        <v>63</v>
      </c>
      <c r="AT98" s="3">
        <f t="shared" si="1"/>
        <v>0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2"/>
      <c r="AT99" s="3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2"/>
      <c r="AT100" s="3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2"/>
      <c r="AT101" s="3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2"/>
      <c r="AT102" s="3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2"/>
      <c r="AT103" s="3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2"/>
      <c r="AT104" s="3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2"/>
      <c r="AT105" s="3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2"/>
      <c r="AT106" s="3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2"/>
      <c r="AT107" s="3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2"/>
      <c r="AT108" s="3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2"/>
      <c r="AT109" s="3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2"/>
      <c r="AT110" s="3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2"/>
      <c r="AT111" s="3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2"/>
      <c r="AT112" s="3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2"/>
      <c r="AT113" s="3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2"/>
      <c r="AT114" s="3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2"/>
      <c r="AT115" s="3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2"/>
      <c r="AT116" s="3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4.25" customHeight="1">
      <c r="AS117" s="49"/>
      <c r="AT117" s="50"/>
    </row>
    <row r="118" spans="1:66" ht="14.25" customHeight="1">
      <c r="AS118" s="49"/>
      <c r="AT118" s="50"/>
    </row>
    <row r="119" spans="1:66" ht="14.25" customHeight="1">
      <c r="AS119" s="49"/>
      <c r="AT119" s="50"/>
    </row>
    <row r="120" spans="1:66" ht="14.25" customHeight="1">
      <c r="AS120" s="49"/>
      <c r="AT120" s="50"/>
    </row>
    <row r="121" spans="1:66" ht="14.25" customHeight="1">
      <c r="AS121" s="49"/>
      <c r="AT121" s="50"/>
    </row>
    <row r="122" spans="1:66" ht="14.25" customHeight="1">
      <c r="AS122" s="49"/>
      <c r="AT122" s="50"/>
    </row>
    <row r="123" spans="1:66" ht="14.25" customHeight="1">
      <c r="AS123" s="49"/>
      <c r="AT123" s="50"/>
    </row>
    <row r="124" spans="1:66" ht="14.25" customHeight="1">
      <c r="AS124" s="49"/>
      <c r="AT124" s="50"/>
    </row>
    <row r="125" spans="1:66" ht="14.25" customHeight="1">
      <c r="AS125" s="49"/>
      <c r="AT125" s="50"/>
    </row>
    <row r="126" spans="1:66" ht="14.25" customHeight="1">
      <c r="AS126" s="49"/>
      <c r="AT126" s="50"/>
    </row>
    <row r="127" spans="1:66" ht="14.25" customHeight="1">
      <c r="AS127" s="49"/>
      <c r="AT127" s="50"/>
    </row>
    <row r="128" spans="1:66" ht="14.25" customHeight="1">
      <c r="AS128" s="49"/>
      <c r="AT128" s="50"/>
    </row>
    <row r="129" spans="45:46" ht="14.25" customHeight="1">
      <c r="AS129" s="49"/>
      <c r="AT129" s="50"/>
    </row>
    <row r="130" spans="45:46" ht="14.25" customHeight="1">
      <c r="AS130" s="49"/>
      <c r="AT130" s="50"/>
    </row>
    <row r="131" spans="45:46" ht="14.25" customHeight="1">
      <c r="AS131" s="49"/>
      <c r="AT131" s="50"/>
    </row>
    <row r="132" spans="45:46" ht="14.25" customHeight="1">
      <c r="AS132" s="49"/>
      <c r="AT132" s="50"/>
    </row>
    <row r="133" spans="45:46" ht="14.25" customHeight="1">
      <c r="AS133" s="49"/>
      <c r="AT133" s="50"/>
    </row>
    <row r="134" spans="45:46" ht="14.25" customHeight="1">
      <c r="AS134" s="49"/>
      <c r="AT134" s="50"/>
    </row>
    <row r="135" spans="45:46" ht="14.25" customHeight="1">
      <c r="AS135" s="49"/>
      <c r="AT135" s="50"/>
    </row>
    <row r="136" spans="45:46" ht="14.25" customHeight="1">
      <c r="AS136" s="49"/>
      <c r="AT136" s="50"/>
    </row>
    <row r="137" spans="45:46" ht="14.25" customHeight="1">
      <c r="AS137" s="49"/>
      <c r="AT137" s="50"/>
    </row>
    <row r="138" spans="45:46" ht="14.25" customHeight="1">
      <c r="AS138" s="49"/>
      <c r="AT138" s="50"/>
    </row>
    <row r="139" spans="45:46" ht="14.25" customHeight="1">
      <c r="AS139" s="49"/>
      <c r="AT139" s="50"/>
    </row>
    <row r="140" spans="45:46" ht="14.25" customHeight="1">
      <c r="AS140" s="49"/>
      <c r="AT140" s="50"/>
    </row>
    <row r="141" spans="45:46" ht="14.25" customHeight="1">
      <c r="AS141" s="49"/>
      <c r="AT141" s="50"/>
    </row>
    <row r="142" spans="45:46" ht="14.25" customHeight="1">
      <c r="AS142" s="49"/>
      <c r="AT142" s="50"/>
    </row>
    <row r="143" spans="45:46" ht="14.25" customHeight="1">
      <c r="AS143" s="49"/>
      <c r="AT143" s="50"/>
    </row>
    <row r="144" spans="45:46" ht="14.25" customHeight="1">
      <c r="AS144" s="49"/>
      <c r="AT144" s="50"/>
    </row>
    <row r="145" spans="45:46" ht="14.25" customHeight="1">
      <c r="AS145" s="49"/>
      <c r="AT145" s="50"/>
    </row>
    <row r="146" spans="45:46" ht="14.25" customHeight="1">
      <c r="AS146" s="49"/>
      <c r="AT146" s="50"/>
    </row>
    <row r="147" spans="45:46" ht="14.25" customHeight="1">
      <c r="AS147" s="49"/>
      <c r="AT147" s="50"/>
    </row>
    <row r="148" spans="45:46" ht="14.25" customHeight="1">
      <c r="AS148" s="49"/>
      <c r="AT148" s="50"/>
    </row>
    <row r="149" spans="45:46" ht="14.25" customHeight="1">
      <c r="AS149" s="49"/>
      <c r="AT149" s="50"/>
    </row>
    <row r="150" spans="45:46" ht="14.25" customHeight="1">
      <c r="AS150" s="49"/>
      <c r="AT150" s="50"/>
    </row>
    <row r="151" spans="45:46" ht="14.25" customHeight="1">
      <c r="AS151" s="49"/>
      <c r="AT151" s="50"/>
    </row>
    <row r="152" spans="45:46" ht="14.25" customHeight="1">
      <c r="AS152" s="49"/>
      <c r="AT152" s="50"/>
    </row>
    <row r="153" spans="45:46" ht="14.25" customHeight="1">
      <c r="AS153" s="49"/>
      <c r="AT153" s="50"/>
    </row>
    <row r="154" spans="45:46" ht="14.25" customHeight="1">
      <c r="AS154" s="49"/>
      <c r="AT154" s="50"/>
    </row>
    <row r="155" spans="45:46" ht="14.25" customHeight="1">
      <c r="AS155" s="49"/>
      <c r="AT155" s="50"/>
    </row>
    <row r="156" spans="45:46" ht="14.25" customHeight="1">
      <c r="AS156" s="49"/>
      <c r="AT156" s="50"/>
    </row>
    <row r="157" spans="45:46" ht="14.25" customHeight="1">
      <c r="AS157" s="49"/>
      <c r="AT157" s="50"/>
    </row>
    <row r="158" spans="45:46" ht="14.25" customHeight="1">
      <c r="AS158" s="49"/>
      <c r="AT158" s="50"/>
    </row>
    <row r="159" spans="45:46" ht="14.25" customHeight="1">
      <c r="AS159" s="49"/>
      <c r="AT159" s="50"/>
    </row>
    <row r="160" spans="45:46" ht="14.25" customHeight="1">
      <c r="AS160" s="49"/>
      <c r="AT160" s="50"/>
    </row>
    <row r="161" spans="45:46" ht="14.25" customHeight="1">
      <c r="AS161" s="49"/>
      <c r="AT161" s="50"/>
    </row>
    <row r="162" spans="45:46" ht="14.25" customHeight="1">
      <c r="AS162" s="49"/>
      <c r="AT162" s="50"/>
    </row>
    <row r="163" spans="45:46" ht="14.25" customHeight="1">
      <c r="AS163" s="49"/>
      <c r="AT163" s="50"/>
    </row>
    <row r="164" spans="45:46" ht="14.25" customHeight="1">
      <c r="AS164" s="49"/>
      <c r="AT164" s="50"/>
    </row>
    <row r="165" spans="45:46" ht="14.25" customHeight="1">
      <c r="AS165" s="49"/>
      <c r="AT165" s="50"/>
    </row>
    <row r="166" spans="45:46" ht="14.25" customHeight="1">
      <c r="AS166" s="49"/>
      <c r="AT166" s="50"/>
    </row>
    <row r="167" spans="45:46" ht="14.25" customHeight="1">
      <c r="AS167" s="49"/>
      <c r="AT167" s="50"/>
    </row>
    <row r="168" spans="45:46" ht="14.25" customHeight="1">
      <c r="AS168" s="49"/>
      <c r="AT168" s="50"/>
    </row>
    <row r="169" spans="45:46" ht="14.25" customHeight="1">
      <c r="AS169" s="49"/>
      <c r="AT169" s="50"/>
    </row>
    <row r="170" spans="45:46" ht="14.25" customHeight="1">
      <c r="AS170" s="49"/>
      <c r="AT170" s="50"/>
    </row>
    <row r="171" spans="45:46" ht="14.25" customHeight="1">
      <c r="AS171" s="49"/>
      <c r="AT171" s="50"/>
    </row>
    <row r="172" spans="45:46" ht="14.25" customHeight="1">
      <c r="AS172" s="49"/>
      <c r="AT172" s="50"/>
    </row>
    <row r="173" spans="45:46" ht="14.25" customHeight="1">
      <c r="AS173" s="49"/>
      <c r="AT173" s="50"/>
    </row>
    <row r="174" spans="45:46" ht="14.25" customHeight="1">
      <c r="AS174" s="49"/>
      <c r="AT174" s="50"/>
    </row>
    <row r="175" spans="45:46" ht="14.25" customHeight="1">
      <c r="AS175" s="49"/>
      <c r="AT175" s="50"/>
    </row>
    <row r="176" spans="45:46" ht="14.25" customHeight="1">
      <c r="AS176" s="49"/>
      <c r="AT176" s="50"/>
    </row>
    <row r="177" spans="45:46" ht="14.25" customHeight="1">
      <c r="AS177" s="49"/>
      <c r="AT177" s="50"/>
    </row>
    <row r="178" spans="45:46" ht="14.25" customHeight="1">
      <c r="AS178" s="49"/>
      <c r="AT178" s="50"/>
    </row>
    <row r="179" spans="45:46" ht="14.25" customHeight="1">
      <c r="AS179" s="49"/>
      <c r="AT179" s="50"/>
    </row>
    <row r="180" spans="45:46" ht="14.25" customHeight="1">
      <c r="AS180" s="49"/>
      <c r="AT180" s="50"/>
    </row>
    <row r="181" spans="45:46" ht="14.25" customHeight="1">
      <c r="AS181" s="49"/>
      <c r="AT181" s="50"/>
    </row>
    <row r="182" spans="45:46" ht="14.25" customHeight="1">
      <c r="AS182" s="49"/>
      <c r="AT182" s="50"/>
    </row>
    <row r="183" spans="45:46" ht="14.25" customHeight="1">
      <c r="AS183" s="49"/>
      <c r="AT183" s="50"/>
    </row>
    <row r="184" spans="45:46" ht="14.25" customHeight="1">
      <c r="AS184" s="49"/>
      <c r="AT184" s="50"/>
    </row>
    <row r="185" spans="45:46" ht="14.25" customHeight="1">
      <c r="AS185" s="49"/>
      <c r="AT185" s="50"/>
    </row>
    <row r="186" spans="45:46" ht="14.25" customHeight="1">
      <c r="AS186" s="49"/>
      <c r="AT186" s="50"/>
    </row>
    <row r="187" spans="45:46" ht="14.25" customHeight="1">
      <c r="AS187" s="49"/>
      <c r="AT187" s="50"/>
    </row>
    <row r="188" spans="45:46" ht="14.25" customHeight="1">
      <c r="AS188" s="49"/>
      <c r="AT188" s="50"/>
    </row>
    <row r="189" spans="45:46" ht="14.25" customHeight="1">
      <c r="AS189" s="49"/>
      <c r="AT189" s="50"/>
    </row>
    <row r="190" spans="45:46" ht="14.25" customHeight="1">
      <c r="AS190" s="49"/>
      <c r="AT190" s="50"/>
    </row>
    <row r="191" spans="45:46" ht="14.25" customHeight="1">
      <c r="AS191" s="49"/>
      <c r="AT191" s="50"/>
    </row>
    <row r="192" spans="45:46" ht="14.25" customHeight="1">
      <c r="AS192" s="49"/>
      <c r="AT192" s="50"/>
    </row>
    <row r="193" spans="45:46" ht="14.25" customHeight="1">
      <c r="AS193" s="49"/>
      <c r="AT193" s="50"/>
    </row>
    <row r="194" spans="45:46" ht="14.25" customHeight="1">
      <c r="AS194" s="49"/>
      <c r="AT194" s="50"/>
    </row>
    <row r="195" spans="45:46" ht="14.25" customHeight="1">
      <c r="AS195" s="49"/>
      <c r="AT195" s="50"/>
    </row>
    <row r="196" spans="45:46" ht="14.25" customHeight="1">
      <c r="AS196" s="49"/>
      <c r="AT196" s="50"/>
    </row>
    <row r="197" spans="45:46" ht="14.25" customHeight="1">
      <c r="AS197" s="49"/>
      <c r="AT197" s="50"/>
    </row>
    <row r="198" spans="45:46" ht="14.25" customHeight="1">
      <c r="AS198" s="49"/>
      <c r="AT198" s="50"/>
    </row>
    <row r="199" spans="45:46" ht="14.25" customHeight="1">
      <c r="AS199" s="49"/>
      <c r="AT199" s="50"/>
    </row>
    <row r="200" spans="45:46" ht="14.25" customHeight="1">
      <c r="AS200" s="49"/>
      <c r="AT200" s="50"/>
    </row>
    <row r="201" spans="45:46" ht="14.25" customHeight="1">
      <c r="AS201" s="49"/>
      <c r="AT201" s="50"/>
    </row>
    <row r="202" spans="45:46" ht="14.25" customHeight="1">
      <c r="AS202" s="49"/>
      <c r="AT202" s="50"/>
    </row>
    <row r="203" spans="45:46" ht="14.25" customHeight="1">
      <c r="AS203" s="49"/>
      <c r="AT203" s="50"/>
    </row>
    <row r="204" spans="45:46" ht="14.25" customHeight="1">
      <c r="AS204" s="49"/>
      <c r="AT204" s="50"/>
    </row>
    <row r="205" spans="45:46" ht="14.25" customHeight="1">
      <c r="AS205" s="49"/>
      <c r="AT205" s="50"/>
    </row>
    <row r="206" spans="45:46" ht="14.25" customHeight="1">
      <c r="AS206" s="49"/>
      <c r="AT206" s="50"/>
    </row>
    <row r="207" spans="45:46" ht="14.25" customHeight="1">
      <c r="AS207" s="49"/>
      <c r="AT207" s="50"/>
    </row>
    <row r="208" spans="45:46" ht="14.25" customHeight="1">
      <c r="AS208" s="49"/>
      <c r="AT208" s="50"/>
    </row>
    <row r="209" spans="45:46" ht="14.25" customHeight="1">
      <c r="AS209" s="49"/>
      <c r="AT209" s="50"/>
    </row>
    <row r="210" spans="45:46" ht="14.25" customHeight="1">
      <c r="AS210" s="49"/>
      <c r="AT210" s="50"/>
    </row>
    <row r="211" spans="45:46" ht="14.25" customHeight="1">
      <c r="AS211" s="49"/>
      <c r="AT211" s="50"/>
    </row>
    <row r="212" spans="45:46" ht="14.25" customHeight="1">
      <c r="AS212" s="49"/>
      <c r="AT212" s="50"/>
    </row>
    <row r="213" spans="45:46" ht="14.25" customHeight="1">
      <c r="AS213" s="49"/>
      <c r="AT213" s="50"/>
    </row>
    <row r="214" spans="45:46" ht="14.25" customHeight="1">
      <c r="AS214" s="49"/>
      <c r="AT214" s="50"/>
    </row>
    <row r="215" spans="45:46" ht="14.25" customHeight="1">
      <c r="AS215" s="49"/>
      <c r="AT215" s="50"/>
    </row>
    <row r="216" spans="45:46" ht="14.25" customHeight="1">
      <c r="AS216" s="49"/>
      <c r="AT216" s="50"/>
    </row>
    <row r="217" spans="45:46" ht="14.25" customHeight="1">
      <c r="AS217" s="49"/>
      <c r="AT217" s="50"/>
    </row>
    <row r="218" spans="45:46" ht="14.25" customHeight="1">
      <c r="AS218" s="49"/>
      <c r="AT218" s="50"/>
    </row>
    <row r="219" spans="45:46" ht="14.25" customHeight="1">
      <c r="AS219" s="49"/>
      <c r="AT219" s="50"/>
    </row>
    <row r="220" spans="45:46" ht="14.25" customHeight="1">
      <c r="AS220" s="49"/>
      <c r="AT220" s="50"/>
    </row>
    <row r="221" spans="45:46" ht="14.25" customHeight="1">
      <c r="AS221" s="49"/>
      <c r="AT221" s="50"/>
    </row>
    <row r="222" spans="45:46" ht="14.25" customHeight="1">
      <c r="AS222" s="49"/>
      <c r="AT222" s="50"/>
    </row>
    <row r="223" spans="45:46" ht="14.25" customHeight="1">
      <c r="AS223" s="49"/>
      <c r="AT223" s="50"/>
    </row>
    <row r="224" spans="45:46" ht="14.25" customHeight="1">
      <c r="AS224" s="49"/>
      <c r="AT224" s="50"/>
    </row>
    <row r="225" spans="45:46" ht="14.25" customHeight="1">
      <c r="AS225" s="49"/>
      <c r="AT225" s="50"/>
    </row>
    <row r="226" spans="45:46" ht="14.25" customHeight="1">
      <c r="AS226" s="49"/>
      <c r="AT226" s="50"/>
    </row>
    <row r="227" spans="45:46" ht="14.25" customHeight="1">
      <c r="AS227" s="49"/>
      <c r="AT227" s="50"/>
    </row>
    <row r="228" spans="45:46" ht="14.25" customHeight="1">
      <c r="AS228" s="49"/>
      <c r="AT228" s="50"/>
    </row>
    <row r="229" spans="45:46" ht="14.25" customHeight="1">
      <c r="AS229" s="49"/>
      <c r="AT229" s="50"/>
    </row>
    <row r="230" spans="45:46" ht="14.25" customHeight="1">
      <c r="AS230" s="49"/>
      <c r="AT230" s="50"/>
    </row>
    <row r="231" spans="45:46" ht="14.25" customHeight="1">
      <c r="AS231" s="49"/>
      <c r="AT231" s="50"/>
    </row>
    <row r="232" spans="45:46" ht="14.25" customHeight="1">
      <c r="AS232" s="49"/>
      <c r="AT232" s="50"/>
    </row>
    <row r="233" spans="45:46" ht="14.25" customHeight="1">
      <c r="AS233" s="49"/>
      <c r="AT233" s="50"/>
    </row>
    <row r="234" spans="45:46" ht="14.25" customHeight="1">
      <c r="AS234" s="49"/>
      <c r="AT234" s="50"/>
    </row>
    <row r="235" spans="45:46" ht="14.25" customHeight="1">
      <c r="AS235" s="49"/>
      <c r="AT235" s="50"/>
    </row>
    <row r="236" spans="45:46" ht="14.25" customHeight="1">
      <c r="AS236" s="49"/>
      <c r="AT236" s="50"/>
    </row>
    <row r="237" spans="45:46" ht="14.25" customHeight="1">
      <c r="AS237" s="49"/>
      <c r="AT237" s="50"/>
    </row>
    <row r="238" spans="45:46" ht="14.25" customHeight="1">
      <c r="AS238" s="49"/>
      <c r="AT238" s="50"/>
    </row>
    <row r="239" spans="45:46" ht="14.25" customHeight="1">
      <c r="AS239" s="49"/>
      <c r="AT239" s="50"/>
    </row>
    <row r="240" spans="45:46" ht="14.25" customHeight="1">
      <c r="AS240" s="49"/>
      <c r="AT240" s="50"/>
    </row>
    <row r="241" spans="45:46" ht="14.25" customHeight="1">
      <c r="AS241" s="49"/>
      <c r="AT241" s="50"/>
    </row>
    <row r="242" spans="45:46" ht="14.25" customHeight="1">
      <c r="AS242" s="49"/>
      <c r="AT242" s="50"/>
    </row>
    <row r="243" spans="45:46" ht="14.25" customHeight="1">
      <c r="AS243" s="49"/>
      <c r="AT243" s="50"/>
    </row>
    <row r="244" spans="45:46" ht="14.25" customHeight="1">
      <c r="AS244" s="49"/>
      <c r="AT244" s="50"/>
    </row>
    <row r="245" spans="45:46" ht="14.25" customHeight="1">
      <c r="AS245" s="49"/>
      <c r="AT245" s="50"/>
    </row>
    <row r="246" spans="45:46" ht="14.25" customHeight="1">
      <c r="AS246" s="49"/>
      <c r="AT246" s="50"/>
    </row>
    <row r="247" spans="45:46" ht="14.25" customHeight="1">
      <c r="AS247" s="49"/>
      <c r="AT247" s="50"/>
    </row>
    <row r="248" spans="45:46" ht="14.25" customHeight="1">
      <c r="AS248" s="49"/>
      <c r="AT248" s="50"/>
    </row>
    <row r="249" spans="45:46" ht="14.25" customHeight="1">
      <c r="AS249" s="49"/>
      <c r="AT249" s="50"/>
    </row>
    <row r="250" spans="45:46" ht="14.25" customHeight="1">
      <c r="AS250" s="49"/>
      <c r="AT250" s="50"/>
    </row>
    <row r="251" spans="45:46" ht="14.25" customHeight="1">
      <c r="AS251" s="49"/>
      <c r="AT251" s="50"/>
    </row>
    <row r="252" spans="45:46" ht="14.25" customHeight="1">
      <c r="AS252" s="49"/>
      <c r="AT252" s="50"/>
    </row>
    <row r="253" spans="45:46" ht="14.25" customHeight="1">
      <c r="AS253" s="49"/>
      <c r="AT253" s="50"/>
    </row>
    <row r="254" spans="45:46" ht="14.25" customHeight="1">
      <c r="AS254" s="49"/>
      <c r="AT254" s="50"/>
    </row>
    <row r="255" spans="45:46" ht="14.25" customHeight="1">
      <c r="AS255" s="49"/>
      <c r="AT255" s="50"/>
    </row>
    <row r="256" spans="45:46" ht="14.25" customHeight="1">
      <c r="AS256" s="49"/>
      <c r="AT256" s="50"/>
    </row>
    <row r="257" spans="45:46" ht="14.25" customHeight="1">
      <c r="AS257" s="49"/>
      <c r="AT257" s="50"/>
    </row>
    <row r="258" spans="45:46" ht="14.25" customHeight="1">
      <c r="AS258" s="49"/>
      <c r="AT258" s="50"/>
    </row>
    <row r="259" spans="45:46" ht="14.25" customHeight="1">
      <c r="AS259" s="49"/>
      <c r="AT259" s="50"/>
    </row>
    <row r="260" spans="45:46" ht="14.25" customHeight="1">
      <c r="AS260" s="49"/>
      <c r="AT260" s="50"/>
    </row>
    <row r="261" spans="45:46" ht="14.25" customHeight="1">
      <c r="AS261" s="49"/>
      <c r="AT261" s="50"/>
    </row>
    <row r="262" spans="45:46" ht="14.25" customHeight="1">
      <c r="AS262" s="49"/>
      <c r="AT262" s="50"/>
    </row>
    <row r="263" spans="45:46" ht="14.25" customHeight="1">
      <c r="AS263" s="49"/>
      <c r="AT263" s="50"/>
    </row>
    <row r="264" spans="45:46" ht="14.25" customHeight="1">
      <c r="AS264" s="49"/>
      <c r="AT264" s="50"/>
    </row>
    <row r="265" spans="45:46" ht="14.25" customHeight="1">
      <c r="AS265" s="49"/>
      <c r="AT265" s="50"/>
    </row>
    <row r="266" spans="45:46" ht="14.25" customHeight="1">
      <c r="AS266" s="49"/>
      <c r="AT266" s="50"/>
    </row>
    <row r="267" spans="45:46" ht="14.25" customHeight="1">
      <c r="AS267" s="49"/>
      <c r="AT267" s="50"/>
    </row>
    <row r="268" spans="45:46" ht="14.25" customHeight="1">
      <c r="AS268" s="49"/>
      <c r="AT268" s="50"/>
    </row>
    <row r="269" spans="45:46" ht="14.25" customHeight="1">
      <c r="AS269" s="49"/>
      <c r="AT269" s="50"/>
    </row>
    <row r="270" spans="45:46" ht="14.25" customHeight="1">
      <c r="AS270" s="49"/>
      <c r="AT270" s="50"/>
    </row>
    <row r="271" spans="45:46" ht="14.25" customHeight="1">
      <c r="AS271" s="49"/>
      <c r="AT271" s="50"/>
    </row>
    <row r="272" spans="45:46" ht="14.25" customHeight="1">
      <c r="AS272" s="49"/>
      <c r="AT272" s="50"/>
    </row>
    <row r="273" spans="45:46" ht="14.25" customHeight="1">
      <c r="AS273" s="49"/>
      <c r="AT273" s="50"/>
    </row>
    <row r="274" spans="45:46" ht="14.25" customHeight="1">
      <c r="AS274" s="49"/>
      <c r="AT274" s="50"/>
    </row>
    <row r="275" spans="45:46" ht="14.25" customHeight="1">
      <c r="AS275" s="49"/>
      <c r="AT275" s="50"/>
    </row>
    <row r="276" spans="45:46" ht="14.25" customHeight="1">
      <c r="AS276" s="49"/>
      <c r="AT276" s="50"/>
    </row>
    <row r="277" spans="45:46" ht="14.25" customHeight="1">
      <c r="AS277" s="49"/>
      <c r="AT277" s="50"/>
    </row>
    <row r="278" spans="45:46" ht="14.25" customHeight="1">
      <c r="AS278" s="49"/>
      <c r="AT278" s="50"/>
    </row>
    <row r="279" spans="45:46" ht="14.25" customHeight="1">
      <c r="AS279" s="49"/>
      <c r="AT279" s="50"/>
    </row>
    <row r="280" spans="45:46" ht="14.25" customHeight="1">
      <c r="AS280" s="49"/>
      <c r="AT280" s="50"/>
    </row>
    <row r="281" spans="45:46" ht="14.25" customHeight="1">
      <c r="AS281" s="49"/>
      <c r="AT281" s="50"/>
    </row>
    <row r="282" spans="45:46" ht="14.25" customHeight="1">
      <c r="AS282" s="49"/>
      <c r="AT282" s="50"/>
    </row>
    <row r="283" spans="45:46" ht="14.25" customHeight="1">
      <c r="AS283" s="49"/>
      <c r="AT283" s="50"/>
    </row>
    <row r="284" spans="45:46" ht="14.25" customHeight="1">
      <c r="AS284" s="49"/>
      <c r="AT284" s="50"/>
    </row>
    <row r="285" spans="45:46" ht="14.25" customHeight="1">
      <c r="AS285" s="49"/>
      <c r="AT285" s="50"/>
    </row>
    <row r="286" spans="45:46" ht="14.25" customHeight="1">
      <c r="AS286" s="49"/>
      <c r="AT286" s="50"/>
    </row>
    <row r="287" spans="45:46" ht="14.25" customHeight="1">
      <c r="AS287" s="49"/>
      <c r="AT287" s="50"/>
    </row>
    <row r="288" spans="45:46" ht="14.25" customHeight="1">
      <c r="AS288" s="49"/>
      <c r="AT288" s="50"/>
    </row>
    <row r="289" spans="45:46" ht="14.25" customHeight="1">
      <c r="AS289" s="49"/>
      <c r="AT289" s="50"/>
    </row>
    <row r="290" spans="45:46" ht="14.25" customHeight="1">
      <c r="AS290" s="49"/>
      <c r="AT290" s="50"/>
    </row>
    <row r="291" spans="45:46" ht="14.25" customHeight="1">
      <c r="AS291" s="49"/>
      <c r="AT291" s="50"/>
    </row>
    <row r="292" spans="45:46" ht="14.25" customHeight="1">
      <c r="AS292" s="49"/>
      <c r="AT292" s="50"/>
    </row>
    <row r="293" spans="45:46" ht="14.25" customHeight="1">
      <c r="AS293" s="49"/>
      <c r="AT293" s="50"/>
    </row>
    <row r="294" spans="45:46" ht="14.25" customHeight="1">
      <c r="AS294" s="49"/>
      <c r="AT294" s="50"/>
    </row>
    <row r="295" spans="45:46" ht="14.25" customHeight="1">
      <c r="AS295" s="49"/>
      <c r="AT295" s="50"/>
    </row>
    <row r="296" spans="45:46" ht="14.25" customHeight="1">
      <c r="AS296" s="49"/>
      <c r="AT296" s="50"/>
    </row>
    <row r="297" spans="45:46" ht="14.25" customHeight="1">
      <c r="AS297" s="49"/>
      <c r="AT297" s="50"/>
    </row>
    <row r="298" spans="45:46" ht="14.25" customHeight="1">
      <c r="AS298" s="49"/>
      <c r="AT298" s="50"/>
    </row>
    <row r="299" spans="45:46" ht="14.25" customHeight="1">
      <c r="AS299" s="49"/>
      <c r="AT299" s="50"/>
    </row>
    <row r="300" spans="45:46" ht="14.25" customHeight="1">
      <c r="AS300" s="49"/>
      <c r="AT300" s="50"/>
    </row>
    <row r="301" spans="45:46" ht="14.25" customHeight="1">
      <c r="AS301" s="49"/>
      <c r="AT301" s="50"/>
    </row>
    <row r="302" spans="45:46" ht="14.25" customHeight="1">
      <c r="AS302" s="49"/>
      <c r="AT302" s="50"/>
    </row>
    <row r="303" spans="45:46" ht="14.25" customHeight="1">
      <c r="AS303" s="49"/>
      <c r="AT303" s="50"/>
    </row>
    <row r="304" spans="45:46" ht="14.25" customHeight="1">
      <c r="AS304" s="49"/>
      <c r="AT304" s="50"/>
    </row>
    <row r="305" spans="45:46" ht="14.25" customHeight="1">
      <c r="AS305" s="49"/>
      <c r="AT305" s="50"/>
    </row>
    <row r="306" spans="45:46" ht="14.25" customHeight="1">
      <c r="AS306" s="49"/>
      <c r="AT306" s="50"/>
    </row>
    <row r="307" spans="45:46" ht="14.25" customHeight="1">
      <c r="AS307" s="49"/>
      <c r="AT307" s="50"/>
    </row>
    <row r="308" spans="45:46" ht="14.25" customHeight="1">
      <c r="AS308" s="49"/>
      <c r="AT308" s="50"/>
    </row>
    <row r="309" spans="45:46" ht="14.25" customHeight="1">
      <c r="AS309" s="49"/>
      <c r="AT309" s="50"/>
    </row>
    <row r="310" spans="45:46" ht="14.25" customHeight="1">
      <c r="AS310" s="49"/>
      <c r="AT310" s="50"/>
    </row>
    <row r="311" spans="45:46" ht="14.25" customHeight="1">
      <c r="AS311" s="49"/>
      <c r="AT311" s="50"/>
    </row>
    <row r="312" spans="45:46" ht="14.25" customHeight="1">
      <c r="AS312" s="49"/>
      <c r="AT312" s="50"/>
    </row>
    <row r="313" spans="45:46" ht="14.25" customHeight="1">
      <c r="AS313" s="49"/>
      <c r="AT313" s="50"/>
    </row>
    <row r="314" spans="45:46" ht="14.25" customHeight="1">
      <c r="AS314" s="49"/>
      <c r="AT314" s="50"/>
    </row>
    <row r="315" spans="45:46" ht="14.25" customHeight="1">
      <c r="AS315" s="49"/>
      <c r="AT315" s="50"/>
    </row>
    <row r="316" spans="45:46" ht="14.25" customHeight="1">
      <c r="AS316" s="49"/>
      <c r="AT316" s="50"/>
    </row>
    <row r="317" spans="45:46" ht="14.25" customHeight="1">
      <c r="AS317" s="49"/>
      <c r="AT317" s="50"/>
    </row>
    <row r="318" spans="45:46" ht="14.25" customHeight="1">
      <c r="AS318" s="49"/>
      <c r="AT318" s="50"/>
    </row>
    <row r="319" spans="45:46" ht="14.25" customHeight="1">
      <c r="AS319" s="49"/>
      <c r="AT319" s="50"/>
    </row>
    <row r="320" spans="45:46" ht="14.25" customHeight="1">
      <c r="AS320" s="49"/>
      <c r="AT320" s="50"/>
    </row>
    <row r="321" spans="45:46" ht="14.25" customHeight="1">
      <c r="AS321" s="49"/>
      <c r="AT321" s="50"/>
    </row>
    <row r="322" spans="45:46" ht="14.25" customHeight="1">
      <c r="AS322" s="49"/>
      <c r="AT322" s="50"/>
    </row>
    <row r="323" spans="45:46" ht="14.25" customHeight="1">
      <c r="AS323" s="49"/>
      <c r="AT323" s="50"/>
    </row>
    <row r="324" spans="45:46" ht="14.25" customHeight="1">
      <c r="AS324" s="49"/>
      <c r="AT324" s="50"/>
    </row>
    <row r="325" spans="45:46" ht="14.25" customHeight="1">
      <c r="AS325" s="49"/>
      <c r="AT325" s="50"/>
    </row>
    <row r="326" spans="45:46" ht="14.25" customHeight="1">
      <c r="AS326" s="49"/>
      <c r="AT326" s="50"/>
    </row>
    <row r="327" spans="45:46" ht="14.25" customHeight="1">
      <c r="AS327" s="49"/>
      <c r="AT327" s="50"/>
    </row>
    <row r="328" spans="45:46" ht="14.25" customHeight="1">
      <c r="AS328" s="49"/>
      <c r="AT328" s="50"/>
    </row>
    <row r="329" spans="45:46" ht="14.25" customHeight="1">
      <c r="AS329" s="49"/>
      <c r="AT329" s="50"/>
    </row>
    <row r="330" spans="45:46" ht="14.25" customHeight="1">
      <c r="AS330" s="49"/>
      <c r="AT330" s="50"/>
    </row>
    <row r="331" spans="45:46" ht="14.25" customHeight="1">
      <c r="AS331" s="49"/>
      <c r="AT331" s="50"/>
    </row>
    <row r="332" spans="45:46" ht="14.25" customHeight="1">
      <c r="AS332" s="49"/>
      <c r="AT332" s="50"/>
    </row>
    <row r="333" spans="45:46" ht="14.25" customHeight="1">
      <c r="AS333" s="49"/>
      <c r="AT333" s="50"/>
    </row>
    <row r="334" spans="45:46" ht="14.25" customHeight="1">
      <c r="AS334" s="49"/>
      <c r="AT334" s="50"/>
    </row>
    <row r="335" spans="45:46" ht="14.25" customHeight="1">
      <c r="AS335" s="49"/>
      <c r="AT335" s="50"/>
    </row>
    <row r="336" spans="45:46" ht="14.25" customHeight="1">
      <c r="AS336" s="49"/>
      <c r="AT336" s="50"/>
    </row>
    <row r="337" spans="45:46" ht="14.25" customHeight="1">
      <c r="AS337" s="49"/>
      <c r="AT337" s="50"/>
    </row>
    <row r="338" spans="45:46" ht="14.25" customHeight="1">
      <c r="AS338" s="49"/>
      <c r="AT338" s="50"/>
    </row>
    <row r="339" spans="45:46" ht="14.25" customHeight="1">
      <c r="AS339" s="49"/>
      <c r="AT339" s="50"/>
    </row>
    <row r="340" spans="45:46" ht="14.25" customHeight="1">
      <c r="AS340" s="49"/>
      <c r="AT340" s="50"/>
    </row>
    <row r="341" spans="45:46" ht="14.25" customHeight="1">
      <c r="AS341" s="49"/>
      <c r="AT341" s="50"/>
    </row>
    <row r="342" spans="45:46" ht="14.25" customHeight="1">
      <c r="AS342" s="49"/>
      <c r="AT342" s="50"/>
    </row>
    <row r="343" spans="45:46" ht="14.25" customHeight="1">
      <c r="AS343" s="49"/>
      <c r="AT343" s="50"/>
    </row>
    <row r="344" spans="45:46" ht="14.25" customHeight="1">
      <c r="AS344" s="49"/>
      <c r="AT344" s="50"/>
    </row>
    <row r="345" spans="45:46" ht="14.25" customHeight="1">
      <c r="AS345" s="49"/>
      <c r="AT345" s="50"/>
    </row>
    <row r="346" spans="45:46" ht="14.25" customHeight="1">
      <c r="AS346" s="49"/>
      <c r="AT346" s="50"/>
    </row>
    <row r="347" spans="45:46" ht="14.25" customHeight="1">
      <c r="AS347" s="49"/>
      <c r="AT347" s="50"/>
    </row>
    <row r="348" spans="45:46" ht="14.25" customHeight="1">
      <c r="AS348" s="49"/>
      <c r="AT348" s="50"/>
    </row>
    <row r="349" spans="45:46" ht="14.25" customHeight="1">
      <c r="AS349" s="49"/>
      <c r="AT349" s="50"/>
    </row>
    <row r="350" spans="45:46" ht="14.25" customHeight="1">
      <c r="AS350" s="49"/>
      <c r="AT350" s="50"/>
    </row>
    <row r="351" spans="45:46" ht="14.25" customHeight="1">
      <c r="AS351" s="49"/>
      <c r="AT351" s="50"/>
    </row>
    <row r="352" spans="45:46" ht="14.25" customHeight="1">
      <c r="AS352" s="49"/>
      <c r="AT352" s="50"/>
    </row>
    <row r="353" spans="45:46" ht="14.25" customHeight="1">
      <c r="AS353" s="49"/>
      <c r="AT353" s="50"/>
    </row>
    <row r="354" spans="45:46" ht="14.25" customHeight="1">
      <c r="AS354" s="49"/>
      <c r="AT354" s="50"/>
    </row>
    <row r="355" spans="45:46" ht="14.25" customHeight="1">
      <c r="AS355" s="49"/>
      <c r="AT355" s="50"/>
    </row>
    <row r="356" spans="45:46" ht="14.25" customHeight="1">
      <c r="AS356" s="49"/>
      <c r="AT356" s="50"/>
    </row>
    <row r="357" spans="45:46" ht="14.25" customHeight="1">
      <c r="AS357" s="49"/>
      <c r="AT357" s="50"/>
    </row>
    <row r="358" spans="45:46" ht="14.25" customHeight="1">
      <c r="AS358" s="49"/>
      <c r="AT358" s="50"/>
    </row>
    <row r="359" spans="45:46" ht="14.25" customHeight="1">
      <c r="AS359" s="49"/>
      <c r="AT359" s="50"/>
    </row>
    <row r="360" spans="45:46" ht="14.25" customHeight="1">
      <c r="AS360" s="49"/>
      <c r="AT360" s="50"/>
    </row>
    <row r="361" spans="45:46" ht="14.25" customHeight="1">
      <c r="AS361" s="49"/>
      <c r="AT361" s="50"/>
    </row>
    <row r="362" spans="45:46" ht="14.25" customHeight="1">
      <c r="AS362" s="49"/>
      <c r="AT362" s="50"/>
    </row>
    <row r="363" spans="45:46" ht="14.25" customHeight="1">
      <c r="AS363" s="49"/>
      <c r="AT363" s="50"/>
    </row>
    <row r="364" spans="45:46" ht="14.25" customHeight="1">
      <c r="AS364" s="49"/>
      <c r="AT364" s="50"/>
    </row>
    <row r="365" spans="45:46" ht="14.25" customHeight="1">
      <c r="AS365" s="49"/>
      <c r="AT365" s="50"/>
    </row>
    <row r="366" spans="45:46" ht="14.25" customHeight="1">
      <c r="AS366" s="49"/>
      <c r="AT366" s="50"/>
    </row>
    <row r="367" spans="45:46" ht="14.25" customHeight="1">
      <c r="AS367" s="49"/>
      <c r="AT367" s="50"/>
    </row>
    <row r="368" spans="45:46" ht="14.25" customHeight="1">
      <c r="AS368" s="49"/>
      <c r="AT368" s="50"/>
    </row>
    <row r="369" spans="45:46" ht="14.25" customHeight="1">
      <c r="AS369" s="49"/>
      <c r="AT369" s="50"/>
    </row>
    <row r="370" spans="45:46" ht="14.25" customHeight="1">
      <c r="AS370" s="49"/>
      <c r="AT370" s="50"/>
    </row>
    <row r="371" spans="45:46" ht="14.25" customHeight="1">
      <c r="AS371" s="49"/>
      <c r="AT371" s="50"/>
    </row>
    <row r="372" spans="45:46" ht="14.25" customHeight="1">
      <c r="AS372" s="49"/>
      <c r="AT372" s="50"/>
    </row>
    <row r="373" spans="45:46" ht="14.25" customHeight="1">
      <c r="AS373" s="49"/>
      <c r="AT373" s="50"/>
    </row>
    <row r="374" spans="45:46" ht="14.25" customHeight="1">
      <c r="AS374" s="49"/>
      <c r="AT374" s="50"/>
    </row>
    <row r="375" spans="45:46" ht="14.25" customHeight="1">
      <c r="AS375" s="49"/>
      <c r="AT375" s="50"/>
    </row>
    <row r="376" spans="45:46" ht="14.25" customHeight="1">
      <c r="AS376" s="49"/>
      <c r="AT376" s="50"/>
    </row>
    <row r="377" spans="45:46" ht="14.25" customHeight="1">
      <c r="AS377" s="49"/>
      <c r="AT377" s="50"/>
    </row>
    <row r="378" spans="45:46" ht="14.25" customHeight="1">
      <c r="AS378" s="49"/>
      <c r="AT378" s="50"/>
    </row>
    <row r="379" spans="45:46" ht="14.25" customHeight="1">
      <c r="AS379" s="49"/>
      <c r="AT379" s="50"/>
    </row>
    <row r="380" spans="45:46" ht="14.25" customHeight="1">
      <c r="AS380" s="49"/>
      <c r="AT380" s="50"/>
    </row>
    <row r="381" spans="45:46" ht="14.25" customHeight="1">
      <c r="AS381" s="49"/>
      <c r="AT381" s="50"/>
    </row>
    <row r="382" spans="45:46" ht="14.25" customHeight="1">
      <c r="AS382" s="49"/>
      <c r="AT382" s="50"/>
    </row>
    <row r="383" spans="45:46" ht="14.25" customHeight="1">
      <c r="AS383" s="49"/>
      <c r="AT383" s="50"/>
    </row>
    <row r="384" spans="45:46" ht="14.25" customHeight="1">
      <c r="AS384" s="49"/>
      <c r="AT384" s="50"/>
    </row>
    <row r="385" spans="45:46" ht="14.25" customHeight="1">
      <c r="AS385" s="49"/>
      <c r="AT385" s="50"/>
    </row>
    <row r="386" spans="45:46" ht="14.25" customHeight="1">
      <c r="AS386" s="49"/>
      <c r="AT386" s="50"/>
    </row>
    <row r="387" spans="45:46" ht="14.25" customHeight="1">
      <c r="AS387" s="49"/>
      <c r="AT387" s="50"/>
    </row>
    <row r="388" spans="45:46" ht="14.25" customHeight="1">
      <c r="AS388" s="49"/>
      <c r="AT388" s="50"/>
    </row>
    <row r="389" spans="45:46" ht="14.25" customHeight="1">
      <c r="AS389" s="49"/>
      <c r="AT389" s="50"/>
    </row>
    <row r="390" spans="45:46" ht="14.25" customHeight="1">
      <c r="AS390" s="49"/>
      <c r="AT390" s="50"/>
    </row>
    <row r="391" spans="45:46" ht="14.25" customHeight="1">
      <c r="AS391" s="49"/>
      <c r="AT391" s="50"/>
    </row>
    <row r="392" spans="45:46" ht="14.25" customHeight="1">
      <c r="AS392" s="49"/>
      <c r="AT392" s="50"/>
    </row>
    <row r="393" spans="45:46" ht="14.25" customHeight="1">
      <c r="AS393" s="49"/>
      <c r="AT393" s="50"/>
    </row>
    <row r="394" spans="45:46" ht="14.25" customHeight="1">
      <c r="AS394" s="49"/>
      <c r="AT394" s="50"/>
    </row>
    <row r="395" spans="45:46" ht="14.25" customHeight="1">
      <c r="AS395" s="49"/>
      <c r="AT395" s="50"/>
    </row>
    <row r="396" spans="45:46" ht="14.25" customHeight="1">
      <c r="AS396" s="49"/>
      <c r="AT396" s="50"/>
    </row>
    <row r="397" spans="45:46" ht="14.25" customHeight="1">
      <c r="AS397" s="49"/>
      <c r="AT397" s="50"/>
    </row>
    <row r="398" spans="45:46" ht="14.25" customHeight="1">
      <c r="AS398" s="49"/>
      <c r="AT398" s="50"/>
    </row>
    <row r="399" spans="45:46" ht="14.25" customHeight="1">
      <c r="AS399" s="49"/>
      <c r="AT399" s="50"/>
    </row>
    <row r="400" spans="45:46" ht="14.25" customHeight="1">
      <c r="AS400" s="49"/>
      <c r="AT400" s="50"/>
    </row>
    <row r="401" spans="45:46" ht="14.25" customHeight="1">
      <c r="AS401" s="49"/>
      <c r="AT401" s="50"/>
    </row>
    <row r="402" spans="45:46" ht="14.25" customHeight="1">
      <c r="AS402" s="49"/>
      <c r="AT402" s="50"/>
    </row>
    <row r="403" spans="45:46" ht="14.25" customHeight="1">
      <c r="AS403" s="49"/>
      <c r="AT403" s="50"/>
    </row>
    <row r="404" spans="45:46" ht="14.25" customHeight="1">
      <c r="AS404" s="49"/>
      <c r="AT404" s="50"/>
    </row>
    <row r="405" spans="45:46" ht="14.25" customHeight="1">
      <c r="AS405" s="49"/>
      <c r="AT405" s="50"/>
    </row>
    <row r="406" spans="45:46" ht="14.25" customHeight="1">
      <c r="AS406" s="49"/>
      <c r="AT406" s="50"/>
    </row>
    <row r="407" spans="45:46" ht="14.25" customHeight="1">
      <c r="AS407" s="49"/>
      <c r="AT407" s="50"/>
    </row>
    <row r="408" spans="45:46" ht="14.25" customHeight="1">
      <c r="AS408" s="49"/>
      <c r="AT408" s="50"/>
    </row>
    <row r="409" spans="45:46" ht="14.25" customHeight="1">
      <c r="AS409" s="49"/>
      <c r="AT409" s="50"/>
    </row>
    <row r="410" spans="45:46" ht="14.25" customHeight="1">
      <c r="AS410" s="49"/>
      <c r="AT410" s="50"/>
    </row>
    <row r="411" spans="45:46" ht="14.25" customHeight="1">
      <c r="AS411" s="49"/>
      <c r="AT411" s="50"/>
    </row>
    <row r="412" spans="45:46" ht="14.25" customHeight="1">
      <c r="AS412" s="49"/>
      <c r="AT412" s="50"/>
    </row>
    <row r="413" spans="45:46" ht="14.25" customHeight="1">
      <c r="AS413" s="49"/>
      <c r="AT413" s="50"/>
    </row>
    <row r="414" spans="45:46" ht="14.25" customHeight="1">
      <c r="AS414" s="49"/>
      <c r="AT414" s="50"/>
    </row>
    <row r="415" spans="45:46" ht="14.25" customHeight="1">
      <c r="AS415" s="49"/>
      <c r="AT415" s="50"/>
    </row>
    <row r="416" spans="45:46" ht="14.25" customHeight="1">
      <c r="AS416" s="49"/>
      <c r="AT416" s="50"/>
    </row>
    <row r="417" spans="45:46" ht="14.25" customHeight="1">
      <c r="AS417" s="49"/>
      <c r="AT417" s="50"/>
    </row>
    <row r="418" spans="45:46" ht="14.25" customHeight="1">
      <c r="AS418" s="49"/>
      <c r="AT418" s="50"/>
    </row>
    <row r="419" spans="45:46" ht="14.25" customHeight="1">
      <c r="AS419" s="49"/>
      <c r="AT419" s="50"/>
    </row>
    <row r="420" spans="45:46" ht="14.25" customHeight="1">
      <c r="AS420" s="49"/>
      <c r="AT420" s="50"/>
    </row>
    <row r="421" spans="45:46" ht="14.25" customHeight="1">
      <c r="AS421" s="49"/>
      <c r="AT421" s="50"/>
    </row>
    <row r="422" spans="45:46" ht="14.25" customHeight="1">
      <c r="AS422" s="49"/>
      <c r="AT422" s="50"/>
    </row>
    <row r="423" spans="45:46" ht="14.25" customHeight="1">
      <c r="AS423" s="49"/>
      <c r="AT423" s="50"/>
    </row>
    <row r="424" spans="45:46" ht="14.25" customHeight="1">
      <c r="AS424" s="49"/>
      <c r="AT424" s="50"/>
    </row>
    <row r="425" spans="45:46" ht="14.25" customHeight="1">
      <c r="AS425" s="49"/>
      <c r="AT425" s="50"/>
    </row>
    <row r="426" spans="45:46" ht="14.25" customHeight="1">
      <c r="AS426" s="49"/>
      <c r="AT426" s="50"/>
    </row>
    <row r="427" spans="45:46" ht="14.25" customHeight="1">
      <c r="AS427" s="49"/>
      <c r="AT427" s="50"/>
    </row>
    <row r="428" spans="45:46" ht="14.25" customHeight="1">
      <c r="AS428" s="49"/>
      <c r="AT428" s="50"/>
    </row>
    <row r="429" spans="45:46" ht="14.25" customHeight="1">
      <c r="AS429" s="49"/>
      <c r="AT429" s="50"/>
    </row>
    <row r="430" spans="45:46" ht="14.25" customHeight="1">
      <c r="AS430" s="49"/>
      <c r="AT430" s="50"/>
    </row>
    <row r="431" spans="45:46" ht="14.25" customHeight="1">
      <c r="AS431" s="49"/>
      <c r="AT431" s="50"/>
    </row>
    <row r="432" spans="45:46" ht="14.25" customHeight="1">
      <c r="AS432" s="49"/>
      <c r="AT432" s="50"/>
    </row>
    <row r="433" spans="45:46" ht="14.25" customHeight="1">
      <c r="AS433" s="49"/>
      <c r="AT433" s="50"/>
    </row>
    <row r="434" spans="45:46" ht="14.25" customHeight="1">
      <c r="AS434" s="49"/>
      <c r="AT434" s="50"/>
    </row>
    <row r="435" spans="45:46" ht="14.25" customHeight="1">
      <c r="AS435" s="49"/>
      <c r="AT435" s="50"/>
    </row>
    <row r="436" spans="45:46" ht="14.25" customHeight="1">
      <c r="AS436" s="49"/>
      <c r="AT436" s="50"/>
    </row>
    <row r="437" spans="45:46" ht="14.25" customHeight="1">
      <c r="AS437" s="49"/>
      <c r="AT437" s="50"/>
    </row>
    <row r="438" spans="45:46" ht="14.25" customHeight="1">
      <c r="AS438" s="49"/>
      <c r="AT438" s="50"/>
    </row>
    <row r="439" spans="45:46" ht="14.25" customHeight="1">
      <c r="AS439" s="49"/>
      <c r="AT439" s="50"/>
    </row>
    <row r="440" spans="45:46" ht="14.25" customHeight="1">
      <c r="AS440" s="49"/>
      <c r="AT440" s="50"/>
    </row>
    <row r="441" spans="45:46" ht="14.25" customHeight="1">
      <c r="AS441" s="49"/>
      <c r="AT441" s="50"/>
    </row>
    <row r="442" spans="45:46" ht="14.25" customHeight="1">
      <c r="AS442" s="49"/>
      <c r="AT442" s="50"/>
    </row>
    <row r="443" spans="45:46" ht="14.25" customHeight="1">
      <c r="AS443" s="49"/>
      <c r="AT443" s="50"/>
    </row>
    <row r="444" spans="45:46" ht="14.25" customHeight="1">
      <c r="AS444" s="49"/>
      <c r="AT444" s="50"/>
    </row>
    <row r="445" spans="45:46" ht="14.25" customHeight="1">
      <c r="AS445" s="49"/>
      <c r="AT445" s="50"/>
    </row>
    <row r="446" spans="45:46" ht="14.25" customHeight="1">
      <c r="AS446" s="49"/>
      <c r="AT446" s="50"/>
    </row>
    <row r="447" spans="45:46" ht="14.25" customHeight="1">
      <c r="AS447" s="49"/>
      <c r="AT447" s="50"/>
    </row>
    <row r="448" spans="45:46" ht="14.25" customHeight="1">
      <c r="AS448" s="49"/>
      <c r="AT448" s="50"/>
    </row>
    <row r="449" spans="45:46" ht="14.25" customHeight="1">
      <c r="AS449" s="49"/>
      <c r="AT449" s="50"/>
    </row>
    <row r="450" spans="45:46" ht="14.25" customHeight="1">
      <c r="AS450" s="49"/>
      <c r="AT450" s="50"/>
    </row>
    <row r="451" spans="45:46" ht="14.25" customHeight="1">
      <c r="AS451" s="49"/>
      <c r="AT451" s="50"/>
    </row>
    <row r="452" spans="45:46" ht="14.25" customHeight="1">
      <c r="AS452" s="49"/>
      <c r="AT452" s="50"/>
    </row>
    <row r="453" spans="45:46" ht="14.25" customHeight="1">
      <c r="AS453" s="49"/>
      <c r="AT453" s="50"/>
    </row>
    <row r="454" spans="45:46" ht="14.25" customHeight="1">
      <c r="AS454" s="49"/>
      <c r="AT454" s="50"/>
    </row>
    <row r="455" spans="45:46" ht="14.25" customHeight="1">
      <c r="AS455" s="49"/>
      <c r="AT455" s="50"/>
    </row>
    <row r="456" spans="45:46" ht="14.25" customHeight="1">
      <c r="AS456" s="49"/>
      <c r="AT456" s="50"/>
    </row>
    <row r="457" spans="45:46" ht="14.25" customHeight="1">
      <c r="AS457" s="49"/>
      <c r="AT457" s="50"/>
    </row>
    <row r="458" spans="45:46" ht="14.25" customHeight="1">
      <c r="AS458" s="49"/>
      <c r="AT458" s="50"/>
    </row>
    <row r="459" spans="45:46" ht="14.25" customHeight="1">
      <c r="AS459" s="49"/>
      <c r="AT459" s="50"/>
    </row>
    <row r="460" spans="45:46" ht="14.25" customHeight="1">
      <c r="AS460" s="49"/>
      <c r="AT460" s="50"/>
    </row>
    <row r="461" spans="45:46" ht="14.25" customHeight="1">
      <c r="AS461" s="49"/>
      <c r="AT461" s="50"/>
    </row>
    <row r="462" spans="45:46" ht="14.25" customHeight="1">
      <c r="AS462" s="49"/>
      <c r="AT462" s="50"/>
    </row>
    <row r="463" spans="45:46" ht="14.25" customHeight="1">
      <c r="AS463" s="49"/>
      <c r="AT463" s="50"/>
    </row>
    <row r="464" spans="45:46" ht="14.25" customHeight="1">
      <c r="AS464" s="49"/>
      <c r="AT464" s="50"/>
    </row>
    <row r="465" spans="45:46" ht="14.25" customHeight="1">
      <c r="AS465" s="49"/>
      <c r="AT465" s="50"/>
    </row>
    <row r="466" spans="45:46" ht="14.25" customHeight="1">
      <c r="AS466" s="49"/>
      <c r="AT466" s="50"/>
    </row>
    <row r="467" spans="45:46" ht="14.25" customHeight="1">
      <c r="AS467" s="49"/>
      <c r="AT467" s="50"/>
    </row>
    <row r="468" spans="45:46" ht="14.25" customHeight="1">
      <c r="AS468" s="49"/>
      <c r="AT468" s="50"/>
    </row>
    <row r="469" spans="45:46" ht="14.25" customHeight="1">
      <c r="AS469" s="49"/>
      <c r="AT469" s="50"/>
    </row>
    <row r="470" spans="45:46" ht="14.25" customHeight="1">
      <c r="AS470" s="49"/>
      <c r="AT470" s="50"/>
    </row>
    <row r="471" spans="45:46" ht="14.25" customHeight="1">
      <c r="AS471" s="49"/>
      <c r="AT471" s="50"/>
    </row>
    <row r="472" spans="45:46" ht="14.25" customHeight="1">
      <c r="AS472" s="49"/>
      <c r="AT472" s="50"/>
    </row>
    <row r="473" spans="45:46" ht="14.25" customHeight="1">
      <c r="AS473" s="49"/>
      <c r="AT473" s="50"/>
    </row>
    <row r="474" spans="45:46" ht="14.25" customHeight="1">
      <c r="AS474" s="49"/>
      <c r="AT474" s="50"/>
    </row>
    <row r="475" spans="45:46" ht="14.25" customHeight="1">
      <c r="AS475" s="49"/>
      <c r="AT475" s="50"/>
    </row>
    <row r="476" spans="45:46" ht="14.25" customHeight="1">
      <c r="AS476" s="49"/>
      <c r="AT476" s="50"/>
    </row>
    <row r="477" spans="45:46" ht="14.25" customHeight="1">
      <c r="AS477" s="49"/>
      <c r="AT477" s="50"/>
    </row>
    <row r="478" spans="45:46" ht="14.25" customHeight="1">
      <c r="AS478" s="49"/>
      <c r="AT478" s="50"/>
    </row>
    <row r="479" spans="45:46" ht="14.25" customHeight="1">
      <c r="AS479" s="49"/>
      <c r="AT479" s="50"/>
    </row>
    <row r="480" spans="45:46" ht="14.25" customHeight="1">
      <c r="AS480" s="49"/>
      <c r="AT480" s="50"/>
    </row>
    <row r="481" spans="45:46" ht="14.25" customHeight="1">
      <c r="AS481" s="49"/>
      <c r="AT481" s="50"/>
    </row>
    <row r="482" spans="45:46" ht="14.25" customHeight="1">
      <c r="AS482" s="49"/>
      <c r="AT482" s="50"/>
    </row>
    <row r="483" spans="45:46" ht="14.25" customHeight="1">
      <c r="AS483" s="49"/>
      <c r="AT483" s="50"/>
    </row>
    <row r="484" spans="45:46" ht="14.25" customHeight="1">
      <c r="AS484" s="49"/>
      <c r="AT484" s="50"/>
    </row>
    <row r="485" spans="45:46" ht="14.25" customHeight="1">
      <c r="AS485" s="49"/>
      <c r="AT485" s="50"/>
    </row>
    <row r="486" spans="45:46" ht="14.25" customHeight="1">
      <c r="AS486" s="49"/>
      <c r="AT486" s="50"/>
    </row>
    <row r="487" spans="45:46" ht="14.25" customHeight="1">
      <c r="AS487" s="49"/>
      <c r="AT487" s="50"/>
    </row>
    <row r="488" spans="45:46" ht="14.25" customHeight="1">
      <c r="AS488" s="49"/>
      <c r="AT488" s="50"/>
    </row>
    <row r="489" spans="45:46" ht="14.25" customHeight="1">
      <c r="AS489" s="49"/>
      <c r="AT489" s="50"/>
    </row>
    <row r="490" spans="45:46" ht="14.25" customHeight="1">
      <c r="AS490" s="49"/>
      <c r="AT490" s="50"/>
    </row>
    <row r="491" spans="45:46" ht="14.25" customHeight="1">
      <c r="AS491" s="49"/>
      <c r="AT491" s="50"/>
    </row>
    <row r="492" spans="45:46" ht="14.25" customHeight="1">
      <c r="AS492" s="49"/>
      <c r="AT492" s="50"/>
    </row>
    <row r="493" spans="45:46" ht="14.25" customHeight="1">
      <c r="AS493" s="49"/>
      <c r="AT493" s="50"/>
    </row>
    <row r="494" spans="45:46" ht="14.25" customHeight="1">
      <c r="AS494" s="49"/>
      <c r="AT494" s="50"/>
    </row>
    <row r="495" spans="45:46" ht="14.25" customHeight="1">
      <c r="AS495" s="49"/>
      <c r="AT495" s="50"/>
    </row>
    <row r="496" spans="45:46" ht="14.25" customHeight="1">
      <c r="AS496" s="49"/>
      <c r="AT496" s="50"/>
    </row>
    <row r="497" spans="45:46" ht="14.25" customHeight="1">
      <c r="AS497" s="49"/>
      <c r="AT497" s="50"/>
    </row>
    <row r="498" spans="45:46" ht="14.25" customHeight="1">
      <c r="AS498" s="49"/>
      <c r="AT498" s="50"/>
    </row>
    <row r="499" spans="45:46" ht="14.25" customHeight="1">
      <c r="AS499" s="49"/>
      <c r="AT499" s="50"/>
    </row>
    <row r="500" spans="45:46" ht="14.25" customHeight="1">
      <c r="AS500" s="49"/>
      <c r="AT500" s="50"/>
    </row>
    <row r="501" spans="45:46" ht="14.25" customHeight="1">
      <c r="AS501" s="49"/>
      <c r="AT501" s="50"/>
    </row>
    <row r="502" spans="45:46" ht="14.25" customHeight="1">
      <c r="AS502" s="49"/>
      <c r="AT502" s="50"/>
    </row>
    <row r="503" spans="45:46" ht="14.25" customHeight="1">
      <c r="AS503" s="49"/>
      <c r="AT503" s="50"/>
    </row>
    <row r="504" spans="45:46" ht="14.25" customHeight="1">
      <c r="AS504" s="49"/>
      <c r="AT504" s="50"/>
    </row>
    <row r="505" spans="45:46" ht="14.25" customHeight="1">
      <c r="AS505" s="49"/>
      <c r="AT505" s="50"/>
    </row>
    <row r="506" spans="45:46" ht="14.25" customHeight="1">
      <c r="AS506" s="49"/>
      <c r="AT506" s="50"/>
    </row>
    <row r="507" spans="45:46" ht="14.25" customHeight="1">
      <c r="AS507" s="49"/>
      <c r="AT507" s="50"/>
    </row>
    <row r="508" spans="45:46" ht="14.25" customHeight="1">
      <c r="AS508" s="49"/>
      <c r="AT508" s="50"/>
    </row>
    <row r="509" spans="45:46" ht="14.25" customHeight="1">
      <c r="AS509" s="49"/>
      <c r="AT509" s="50"/>
    </row>
    <row r="510" spans="45:46" ht="14.25" customHeight="1">
      <c r="AS510" s="49"/>
      <c r="AT510" s="50"/>
    </row>
    <row r="511" spans="45:46" ht="14.25" customHeight="1">
      <c r="AS511" s="49"/>
      <c r="AT511" s="50"/>
    </row>
    <row r="512" spans="45:46" ht="14.25" customHeight="1">
      <c r="AS512" s="49"/>
      <c r="AT512" s="50"/>
    </row>
    <row r="513" spans="45:46" ht="14.25" customHeight="1">
      <c r="AS513" s="49"/>
      <c r="AT513" s="50"/>
    </row>
    <row r="514" spans="45:46" ht="14.25" customHeight="1">
      <c r="AS514" s="49"/>
      <c r="AT514" s="50"/>
    </row>
    <row r="515" spans="45:46" ht="14.25" customHeight="1">
      <c r="AS515" s="49"/>
      <c r="AT515" s="50"/>
    </row>
    <row r="516" spans="45:46" ht="14.25" customHeight="1">
      <c r="AS516" s="49"/>
      <c r="AT516" s="50"/>
    </row>
    <row r="517" spans="45:46" ht="14.25" customHeight="1">
      <c r="AS517" s="49"/>
      <c r="AT517" s="50"/>
    </row>
    <row r="518" spans="45:46" ht="14.25" customHeight="1">
      <c r="AS518" s="49"/>
      <c r="AT518" s="50"/>
    </row>
    <row r="519" spans="45:46" ht="14.25" customHeight="1">
      <c r="AS519" s="49"/>
      <c r="AT519" s="50"/>
    </row>
    <row r="520" spans="45:46" ht="14.25" customHeight="1">
      <c r="AS520" s="49"/>
      <c r="AT520" s="50"/>
    </row>
    <row r="521" spans="45:46" ht="14.25" customHeight="1">
      <c r="AS521" s="49"/>
      <c r="AT521" s="50"/>
    </row>
    <row r="522" spans="45:46" ht="14.25" customHeight="1">
      <c r="AS522" s="49"/>
      <c r="AT522" s="50"/>
    </row>
    <row r="523" spans="45:46" ht="14.25" customHeight="1">
      <c r="AS523" s="49"/>
      <c r="AT523" s="50"/>
    </row>
    <row r="524" spans="45:46" ht="14.25" customHeight="1">
      <c r="AS524" s="49"/>
      <c r="AT524" s="50"/>
    </row>
    <row r="525" spans="45:46" ht="14.25" customHeight="1">
      <c r="AS525" s="49"/>
      <c r="AT525" s="50"/>
    </row>
    <row r="526" spans="45:46" ht="14.25" customHeight="1">
      <c r="AS526" s="49"/>
      <c r="AT526" s="50"/>
    </row>
    <row r="527" spans="45:46" ht="14.25" customHeight="1">
      <c r="AS527" s="49"/>
      <c r="AT527" s="50"/>
    </row>
    <row r="528" spans="45:46" ht="14.25" customHeight="1">
      <c r="AS528" s="49"/>
      <c r="AT528" s="50"/>
    </row>
    <row r="529" spans="45:46" ht="14.25" customHeight="1">
      <c r="AS529" s="49"/>
      <c r="AT529" s="50"/>
    </row>
    <row r="530" spans="45:46" ht="14.25" customHeight="1">
      <c r="AS530" s="49"/>
      <c r="AT530" s="50"/>
    </row>
    <row r="531" spans="45:46" ht="14.25" customHeight="1">
      <c r="AS531" s="49"/>
      <c r="AT531" s="50"/>
    </row>
    <row r="532" spans="45:46" ht="14.25" customHeight="1">
      <c r="AS532" s="49"/>
      <c r="AT532" s="50"/>
    </row>
    <row r="533" spans="45:46" ht="14.25" customHeight="1">
      <c r="AS533" s="49"/>
      <c r="AT533" s="50"/>
    </row>
    <row r="534" spans="45:46" ht="14.25" customHeight="1">
      <c r="AS534" s="49"/>
      <c r="AT534" s="50"/>
    </row>
    <row r="535" spans="45:46" ht="14.25" customHeight="1">
      <c r="AS535" s="49"/>
      <c r="AT535" s="50"/>
    </row>
    <row r="536" spans="45:46" ht="14.25" customHeight="1">
      <c r="AS536" s="49"/>
      <c r="AT536" s="50"/>
    </row>
    <row r="537" spans="45:46" ht="14.25" customHeight="1">
      <c r="AS537" s="49"/>
      <c r="AT537" s="50"/>
    </row>
    <row r="538" spans="45:46" ht="14.25" customHeight="1">
      <c r="AS538" s="49"/>
      <c r="AT538" s="50"/>
    </row>
    <row r="539" spans="45:46" ht="14.25" customHeight="1">
      <c r="AS539" s="49"/>
      <c r="AT539" s="50"/>
    </row>
    <row r="540" spans="45:46" ht="14.25" customHeight="1">
      <c r="AS540" s="49"/>
      <c r="AT540" s="50"/>
    </row>
    <row r="541" spans="45:46" ht="14.25" customHeight="1">
      <c r="AS541" s="49"/>
      <c r="AT541" s="50"/>
    </row>
    <row r="542" spans="45:46" ht="14.25" customHeight="1">
      <c r="AS542" s="49"/>
      <c r="AT542" s="50"/>
    </row>
    <row r="543" spans="45:46" ht="14.25" customHeight="1">
      <c r="AS543" s="49"/>
      <c r="AT543" s="50"/>
    </row>
    <row r="544" spans="45:46" ht="14.25" customHeight="1">
      <c r="AS544" s="49"/>
      <c r="AT544" s="50"/>
    </row>
    <row r="545" spans="45:46" ht="14.25" customHeight="1">
      <c r="AS545" s="49"/>
      <c r="AT545" s="50"/>
    </row>
    <row r="546" spans="45:46" ht="14.25" customHeight="1">
      <c r="AS546" s="49"/>
      <c r="AT546" s="50"/>
    </row>
    <row r="547" spans="45:46" ht="14.25" customHeight="1">
      <c r="AS547" s="49"/>
      <c r="AT547" s="50"/>
    </row>
    <row r="548" spans="45:46" ht="14.25" customHeight="1">
      <c r="AS548" s="49"/>
      <c r="AT548" s="50"/>
    </row>
    <row r="549" spans="45:46" ht="14.25" customHeight="1">
      <c r="AS549" s="49"/>
      <c r="AT549" s="50"/>
    </row>
    <row r="550" spans="45:46" ht="14.25" customHeight="1">
      <c r="AS550" s="49"/>
      <c r="AT550" s="50"/>
    </row>
    <row r="551" spans="45:46" ht="14.25" customHeight="1">
      <c r="AS551" s="49"/>
      <c r="AT551" s="50"/>
    </row>
    <row r="552" spans="45:46" ht="14.25" customHeight="1">
      <c r="AS552" s="49"/>
      <c r="AT552" s="50"/>
    </row>
    <row r="553" spans="45:46" ht="14.25" customHeight="1">
      <c r="AS553" s="49"/>
      <c r="AT553" s="50"/>
    </row>
    <row r="554" spans="45:46" ht="14.25" customHeight="1">
      <c r="AS554" s="49"/>
      <c r="AT554" s="50"/>
    </row>
    <row r="555" spans="45:46" ht="14.25" customHeight="1">
      <c r="AS555" s="49"/>
      <c r="AT555" s="50"/>
    </row>
    <row r="556" spans="45:46" ht="14.25" customHeight="1">
      <c r="AS556" s="49"/>
      <c r="AT556" s="50"/>
    </row>
    <row r="557" spans="45:46" ht="14.25" customHeight="1">
      <c r="AS557" s="49"/>
      <c r="AT557" s="50"/>
    </row>
    <row r="558" spans="45:46" ht="14.25" customHeight="1">
      <c r="AS558" s="49"/>
      <c r="AT558" s="50"/>
    </row>
    <row r="559" spans="45:46" ht="14.25" customHeight="1">
      <c r="AS559" s="49"/>
      <c r="AT559" s="50"/>
    </row>
    <row r="560" spans="45:46" ht="14.25" customHeight="1">
      <c r="AS560" s="49"/>
      <c r="AT560" s="50"/>
    </row>
    <row r="561" spans="45:46" ht="14.25" customHeight="1">
      <c r="AS561" s="49"/>
      <c r="AT561" s="50"/>
    </row>
    <row r="562" spans="45:46" ht="14.25" customHeight="1">
      <c r="AS562" s="49"/>
      <c r="AT562" s="50"/>
    </row>
    <row r="563" spans="45:46" ht="14.25" customHeight="1">
      <c r="AS563" s="49"/>
      <c r="AT563" s="50"/>
    </row>
    <row r="564" spans="45:46" ht="14.25" customHeight="1">
      <c r="AS564" s="49"/>
      <c r="AT564" s="50"/>
    </row>
    <row r="565" spans="45:46" ht="14.25" customHeight="1">
      <c r="AS565" s="49"/>
      <c r="AT565" s="50"/>
    </row>
    <row r="566" spans="45:46" ht="14.25" customHeight="1">
      <c r="AS566" s="49"/>
      <c r="AT566" s="50"/>
    </row>
    <row r="567" spans="45:46" ht="14.25" customHeight="1">
      <c r="AS567" s="49"/>
      <c r="AT567" s="50"/>
    </row>
    <row r="568" spans="45:46" ht="14.25" customHeight="1">
      <c r="AS568" s="49"/>
      <c r="AT568" s="50"/>
    </row>
    <row r="569" spans="45:46" ht="14.25" customHeight="1">
      <c r="AS569" s="49"/>
      <c r="AT569" s="50"/>
    </row>
    <row r="570" spans="45:46" ht="14.25" customHeight="1">
      <c r="AS570" s="49"/>
      <c r="AT570" s="50"/>
    </row>
    <row r="571" spans="45:46" ht="14.25" customHeight="1">
      <c r="AS571" s="49"/>
      <c r="AT571" s="50"/>
    </row>
    <row r="572" spans="45:46" ht="14.25" customHeight="1">
      <c r="AS572" s="49"/>
      <c r="AT572" s="50"/>
    </row>
    <row r="573" spans="45:46" ht="14.25" customHeight="1">
      <c r="AS573" s="49"/>
      <c r="AT573" s="50"/>
    </row>
    <row r="574" spans="45:46" ht="14.25" customHeight="1">
      <c r="AS574" s="49"/>
      <c r="AT574" s="50"/>
    </row>
    <row r="575" spans="45:46" ht="14.25" customHeight="1">
      <c r="AS575" s="49"/>
      <c r="AT575" s="50"/>
    </row>
    <row r="576" spans="45:46" ht="14.25" customHeight="1">
      <c r="AS576" s="49"/>
      <c r="AT576" s="50"/>
    </row>
    <row r="577" spans="45:46" ht="14.25" customHeight="1">
      <c r="AS577" s="49"/>
      <c r="AT577" s="50"/>
    </row>
    <row r="578" spans="45:46" ht="14.25" customHeight="1">
      <c r="AS578" s="49"/>
      <c r="AT578" s="50"/>
    </row>
    <row r="579" spans="45:46" ht="14.25" customHeight="1">
      <c r="AS579" s="49"/>
      <c r="AT579" s="50"/>
    </row>
    <row r="580" spans="45:46" ht="14.25" customHeight="1">
      <c r="AS580" s="49"/>
      <c r="AT580" s="50"/>
    </row>
    <row r="581" spans="45:46" ht="14.25" customHeight="1">
      <c r="AS581" s="49"/>
      <c r="AT581" s="50"/>
    </row>
    <row r="582" spans="45:46" ht="14.25" customHeight="1">
      <c r="AS582" s="49"/>
      <c r="AT582" s="50"/>
    </row>
    <row r="583" spans="45:46" ht="14.25" customHeight="1">
      <c r="AS583" s="49"/>
      <c r="AT583" s="50"/>
    </row>
    <row r="584" spans="45:46" ht="14.25" customHeight="1">
      <c r="AS584" s="49"/>
      <c r="AT584" s="50"/>
    </row>
    <row r="585" spans="45:46" ht="14.25" customHeight="1">
      <c r="AS585" s="49"/>
      <c r="AT585" s="50"/>
    </row>
    <row r="586" spans="45:46" ht="14.25" customHeight="1">
      <c r="AS586" s="49"/>
      <c r="AT586" s="50"/>
    </row>
    <row r="587" spans="45:46" ht="14.25" customHeight="1">
      <c r="AS587" s="49"/>
      <c r="AT587" s="50"/>
    </row>
    <row r="588" spans="45:46" ht="14.25" customHeight="1">
      <c r="AS588" s="49"/>
      <c r="AT588" s="50"/>
    </row>
    <row r="589" spans="45:46" ht="14.25" customHeight="1">
      <c r="AS589" s="49"/>
      <c r="AT589" s="50"/>
    </row>
    <row r="590" spans="45:46" ht="14.25" customHeight="1">
      <c r="AS590" s="49"/>
      <c r="AT590" s="50"/>
    </row>
    <row r="591" spans="45:46" ht="14.25" customHeight="1">
      <c r="AS591" s="49"/>
      <c r="AT591" s="50"/>
    </row>
    <row r="592" spans="45:46" ht="14.25" customHeight="1">
      <c r="AS592" s="49"/>
      <c r="AT592" s="50"/>
    </row>
    <row r="593" spans="45:46" ht="14.25" customHeight="1">
      <c r="AS593" s="49"/>
      <c r="AT593" s="50"/>
    </row>
    <row r="594" spans="45:46" ht="14.25" customHeight="1">
      <c r="AS594" s="49"/>
      <c r="AT594" s="50"/>
    </row>
    <row r="595" spans="45:46" ht="14.25" customHeight="1">
      <c r="AS595" s="49"/>
      <c r="AT595" s="50"/>
    </row>
    <row r="596" spans="45:46" ht="14.25" customHeight="1">
      <c r="AS596" s="49"/>
      <c r="AT596" s="50"/>
    </row>
    <row r="597" spans="45:46" ht="14.25" customHeight="1">
      <c r="AS597" s="49"/>
      <c r="AT597" s="50"/>
    </row>
    <row r="598" spans="45:46" ht="14.25" customHeight="1">
      <c r="AS598" s="49"/>
      <c r="AT598" s="50"/>
    </row>
    <row r="599" spans="45:46" ht="14.25" customHeight="1">
      <c r="AS599" s="49"/>
      <c r="AT599" s="50"/>
    </row>
    <row r="600" spans="45:46" ht="14.25" customHeight="1">
      <c r="AS600" s="49"/>
      <c r="AT600" s="50"/>
    </row>
    <row r="601" spans="45:46" ht="14.25" customHeight="1">
      <c r="AS601" s="49"/>
      <c r="AT601" s="50"/>
    </row>
    <row r="602" spans="45:46" ht="14.25" customHeight="1">
      <c r="AS602" s="49"/>
      <c r="AT602" s="50"/>
    </row>
    <row r="603" spans="45:46" ht="14.25" customHeight="1">
      <c r="AS603" s="49"/>
      <c r="AT603" s="50"/>
    </row>
    <row r="604" spans="45:46" ht="14.25" customHeight="1">
      <c r="AS604" s="49"/>
      <c r="AT604" s="50"/>
    </row>
    <row r="605" spans="45:46" ht="14.25" customHeight="1">
      <c r="AS605" s="49"/>
      <c r="AT605" s="50"/>
    </row>
    <row r="606" spans="45:46" ht="14.25" customHeight="1">
      <c r="AS606" s="49"/>
      <c r="AT606" s="50"/>
    </row>
    <row r="607" spans="45:46" ht="14.25" customHeight="1">
      <c r="AS607" s="49"/>
      <c r="AT607" s="50"/>
    </row>
    <row r="608" spans="45:46" ht="14.25" customHeight="1">
      <c r="AS608" s="49"/>
      <c r="AT608" s="50"/>
    </row>
    <row r="609" spans="45:46" ht="14.25" customHeight="1">
      <c r="AS609" s="49"/>
      <c r="AT609" s="50"/>
    </row>
    <row r="610" spans="45:46" ht="14.25" customHeight="1">
      <c r="AS610" s="49"/>
      <c r="AT610" s="50"/>
    </row>
    <row r="611" spans="45:46" ht="14.25" customHeight="1">
      <c r="AS611" s="49"/>
      <c r="AT611" s="50"/>
    </row>
    <row r="612" spans="45:46" ht="14.25" customHeight="1">
      <c r="AS612" s="49"/>
      <c r="AT612" s="50"/>
    </row>
    <row r="613" spans="45:46" ht="14.25" customHeight="1">
      <c r="AS613" s="49"/>
      <c r="AT613" s="50"/>
    </row>
    <row r="614" spans="45:46" ht="14.25" customHeight="1">
      <c r="AS614" s="49"/>
      <c r="AT614" s="50"/>
    </row>
    <row r="615" spans="45:46" ht="14.25" customHeight="1">
      <c r="AS615" s="49"/>
      <c r="AT615" s="50"/>
    </row>
    <row r="616" spans="45:46" ht="14.25" customHeight="1">
      <c r="AS616" s="49"/>
      <c r="AT616" s="50"/>
    </row>
    <row r="617" spans="45:46" ht="14.25" customHeight="1">
      <c r="AS617" s="49"/>
      <c r="AT617" s="50"/>
    </row>
    <row r="618" spans="45:46" ht="14.25" customHeight="1">
      <c r="AS618" s="49"/>
      <c r="AT618" s="50"/>
    </row>
    <row r="619" spans="45:46" ht="14.25" customHeight="1">
      <c r="AS619" s="49"/>
      <c r="AT619" s="50"/>
    </row>
    <row r="620" spans="45:46" ht="14.25" customHeight="1">
      <c r="AS620" s="49"/>
      <c r="AT620" s="50"/>
    </row>
    <row r="621" spans="45:46" ht="14.25" customHeight="1">
      <c r="AS621" s="49"/>
      <c r="AT621" s="50"/>
    </row>
    <row r="622" spans="45:46" ht="14.25" customHeight="1">
      <c r="AS622" s="49"/>
      <c r="AT622" s="50"/>
    </row>
    <row r="623" spans="45:46" ht="14.25" customHeight="1">
      <c r="AS623" s="49"/>
      <c r="AT623" s="50"/>
    </row>
    <row r="624" spans="45:46" ht="14.25" customHeight="1">
      <c r="AS624" s="49"/>
      <c r="AT624" s="50"/>
    </row>
    <row r="625" spans="45:46" ht="14.25" customHeight="1">
      <c r="AS625" s="49"/>
      <c r="AT625" s="50"/>
    </row>
    <row r="626" spans="45:46" ht="14.25" customHeight="1">
      <c r="AS626" s="49"/>
      <c r="AT626" s="50"/>
    </row>
    <row r="627" spans="45:46" ht="14.25" customHeight="1">
      <c r="AS627" s="49"/>
      <c r="AT627" s="50"/>
    </row>
    <row r="628" spans="45:46" ht="14.25" customHeight="1">
      <c r="AS628" s="49"/>
      <c r="AT628" s="50"/>
    </row>
    <row r="629" spans="45:46" ht="14.25" customHeight="1">
      <c r="AS629" s="49"/>
      <c r="AT629" s="50"/>
    </row>
    <row r="630" spans="45:46" ht="14.25" customHeight="1">
      <c r="AS630" s="49"/>
      <c r="AT630" s="50"/>
    </row>
    <row r="631" spans="45:46" ht="14.25" customHeight="1">
      <c r="AS631" s="49"/>
      <c r="AT631" s="50"/>
    </row>
    <row r="632" spans="45:46" ht="14.25" customHeight="1">
      <c r="AS632" s="49"/>
      <c r="AT632" s="50"/>
    </row>
    <row r="633" spans="45:46" ht="14.25" customHeight="1">
      <c r="AS633" s="49"/>
      <c r="AT633" s="50"/>
    </row>
    <row r="634" spans="45:46" ht="14.25" customHeight="1">
      <c r="AS634" s="49"/>
      <c r="AT634" s="50"/>
    </row>
    <row r="635" spans="45:46" ht="14.25" customHeight="1">
      <c r="AS635" s="49"/>
      <c r="AT635" s="50"/>
    </row>
    <row r="636" spans="45:46" ht="14.25" customHeight="1">
      <c r="AS636" s="49"/>
      <c r="AT636" s="50"/>
    </row>
    <row r="637" spans="45:46" ht="14.25" customHeight="1">
      <c r="AS637" s="49"/>
      <c r="AT637" s="50"/>
    </row>
    <row r="638" spans="45:46" ht="14.25" customHeight="1">
      <c r="AS638" s="49"/>
      <c r="AT638" s="50"/>
    </row>
    <row r="639" spans="45:46" ht="14.25" customHeight="1">
      <c r="AS639" s="49"/>
      <c r="AT639" s="50"/>
    </row>
    <row r="640" spans="45:46" ht="14.25" customHeight="1">
      <c r="AS640" s="49"/>
      <c r="AT640" s="50"/>
    </row>
    <row r="641" spans="45:46" ht="14.25" customHeight="1">
      <c r="AS641" s="49"/>
      <c r="AT641" s="50"/>
    </row>
    <row r="642" spans="45:46" ht="14.25" customHeight="1">
      <c r="AS642" s="49"/>
      <c r="AT642" s="50"/>
    </row>
    <row r="643" spans="45:46" ht="14.25" customHeight="1">
      <c r="AS643" s="49"/>
      <c r="AT643" s="50"/>
    </row>
    <row r="644" spans="45:46" ht="14.25" customHeight="1">
      <c r="AS644" s="49"/>
      <c r="AT644" s="50"/>
    </row>
    <row r="645" spans="45:46" ht="14.25" customHeight="1">
      <c r="AS645" s="49"/>
      <c r="AT645" s="50"/>
    </row>
    <row r="646" spans="45:46" ht="14.25" customHeight="1">
      <c r="AS646" s="49"/>
      <c r="AT646" s="50"/>
    </row>
    <row r="647" spans="45:46" ht="14.25" customHeight="1">
      <c r="AS647" s="49"/>
      <c r="AT647" s="50"/>
    </row>
    <row r="648" spans="45:46" ht="14.25" customHeight="1">
      <c r="AS648" s="49"/>
      <c r="AT648" s="50"/>
    </row>
    <row r="649" spans="45:46" ht="14.25" customHeight="1">
      <c r="AS649" s="49"/>
      <c r="AT649" s="50"/>
    </row>
    <row r="650" spans="45:46" ht="14.25" customHeight="1">
      <c r="AS650" s="49"/>
      <c r="AT650" s="50"/>
    </row>
    <row r="651" spans="45:46" ht="14.25" customHeight="1">
      <c r="AS651" s="49"/>
      <c r="AT651" s="50"/>
    </row>
    <row r="652" spans="45:46" ht="14.25" customHeight="1">
      <c r="AS652" s="49"/>
      <c r="AT652" s="50"/>
    </row>
    <row r="653" spans="45:46" ht="14.25" customHeight="1">
      <c r="AS653" s="49"/>
      <c r="AT653" s="50"/>
    </row>
    <row r="654" spans="45:46" ht="14.25" customHeight="1">
      <c r="AS654" s="49"/>
      <c r="AT654" s="50"/>
    </row>
    <row r="655" spans="45:46" ht="14.25" customHeight="1">
      <c r="AS655" s="49"/>
      <c r="AT655" s="50"/>
    </row>
    <row r="656" spans="45:46" ht="14.25" customHeight="1">
      <c r="AS656" s="49"/>
      <c r="AT656" s="50"/>
    </row>
    <row r="657" spans="45:46" ht="14.25" customHeight="1">
      <c r="AS657" s="49"/>
      <c r="AT657" s="50"/>
    </row>
    <row r="658" spans="45:46" ht="14.25" customHeight="1">
      <c r="AS658" s="49"/>
      <c r="AT658" s="50"/>
    </row>
    <row r="659" spans="45:46" ht="14.25" customHeight="1">
      <c r="AS659" s="49"/>
      <c r="AT659" s="50"/>
    </row>
    <row r="660" spans="45:46" ht="14.25" customHeight="1">
      <c r="AS660" s="49"/>
      <c r="AT660" s="50"/>
    </row>
    <row r="661" spans="45:46" ht="14.25" customHeight="1">
      <c r="AS661" s="49"/>
      <c r="AT661" s="50"/>
    </row>
    <row r="662" spans="45:46" ht="14.25" customHeight="1">
      <c r="AS662" s="49"/>
      <c r="AT662" s="50"/>
    </row>
    <row r="663" spans="45:46" ht="14.25" customHeight="1">
      <c r="AS663" s="49"/>
      <c r="AT663" s="50"/>
    </row>
    <row r="664" spans="45:46" ht="14.25" customHeight="1">
      <c r="AS664" s="49"/>
      <c r="AT664" s="50"/>
    </row>
    <row r="665" spans="45:46" ht="14.25" customHeight="1">
      <c r="AS665" s="49"/>
      <c r="AT665" s="50"/>
    </row>
    <row r="666" spans="45:46" ht="14.25" customHeight="1">
      <c r="AS666" s="49"/>
      <c r="AT666" s="50"/>
    </row>
    <row r="667" spans="45:46" ht="14.25" customHeight="1">
      <c r="AS667" s="49"/>
      <c r="AT667" s="50"/>
    </row>
    <row r="668" spans="45:46" ht="14.25" customHeight="1">
      <c r="AS668" s="49"/>
      <c r="AT668" s="50"/>
    </row>
    <row r="669" spans="45:46" ht="14.25" customHeight="1">
      <c r="AS669" s="49"/>
      <c r="AT669" s="50"/>
    </row>
    <row r="670" spans="45:46" ht="14.25" customHeight="1">
      <c r="AS670" s="49"/>
      <c r="AT670" s="50"/>
    </row>
    <row r="671" spans="45:46" ht="14.25" customHeight="1">
      <c r="AS671" s="49"/>
      <c r="AT671" s="50"/>
    </row>
    <row r="672" spans="45:46" ht="14.25" customHeight="1">
      <c r="AS672" s="49"/>
      <c r="AT672" s="50"/>
    </row>
    <row r="673" spans="45:46" ht="14.25" customHeight="1">
      <c r="AS673" s="49"/>
      <c r="AT673" s="50"/>
    </row>
    <row r="674" spans="45:46" ht="14.25" customHeight="1">
      <c r="AS674" s="49"/>
      <c r="AT674" s="50"/>
    </row>
    <row r="675" spans="45:46" ht="14.25" customHeight="1">
      <c r="AS675" s="49"/>
      <c r="AT675" s="50"/>
    </row>
    <row r="676" spans="45:46" ht="14.25" customHeight="1">
      <c r="AS676" s="49"/>
      <c r="AT676" s="50"/>
    </row>
    <row r="677" spans="45:46" ht="14.25" customHeight="1">
      <c r="AS677" s="49"/>
      <c r="AT677" s="50"/>
    </row>
    <row r="678" spans="45:46" ht="14.25" customHeight="1">
      <c r="AS678" s="49"/>
      <c r="AT678" s="50"/>
    </row>
    <row r="679" spans="45:46" ht="14.25" customHeight="1">
      <c r="AS679" s="49"/>
      <c r="AT679" s="50"/>
    </row>
    <row r="680" spans="45:46" ht="14.25" customHeight="1">
      <c r="AS680" s="49"/>
      <c r="AT680" s="50"/>
    </row>
    <row r="681" spans="45:46" ht="14.25" customHeight="1">
      <c r="AS681" s="49"/>
      <c r="AT681" s="50"/>
    </row>
    <row r="682" spans="45:46" ht="14.25" customHeight="1">
      <c r="AS682" s="49"/>
      <c r="AT682" s="50"/>
    </row>
    <row r="683" spans="45:46" ht="14.25" customHeight="1">
      <c r="AS683" s="49"/>
      <c r="AT683" s="50"/>
    </row>
    <row r="684" spans="45:46" ht="14.25" customHeight="1">
      <c r="AS684" s="49"/>
      <c r="AT684" s="50"/>
    </row>
    <row r="685" spans="45:46" ht="14.25" customHeight="1">
      <c r="AS685" s="49"/>
      <c r="AT685" s="50"/>
    </row>
    <row r="686" spans="45:46" ht="14.25" customHeight="1">
      <c r="AS686" s="49"/>
      <c r="AT686" s="50"/>
    </row>
    <row r="687" spans="45:46" ht="14.25" customHeight="1">
      <c r="AS687" s="49"/>
      <c r="AT687" s="50"/>
    </row>
    <row r="688" spans="45:46" ht="14.25" customHeight="1">
      <c r="AS688" s="49"/>
      <c r="AT688" s="50"/>
    </row>
    <row r="689" spans="45:46" ht="14.25" customHeight="1">
      <c r="AS689" s="49"/>
      <c r="AT689" s="50"/>
    </row>
    <row r="690" spans="45:46" ht="14.25" customHeight="1">
      <c r="AS690" s="49"/>
      <c r="AT690" s="50"/>
    </row>
    <row r="691" spans="45:46" ht="14.25" customHeight="1">
      <c r="AS691" s="49"/>
      <c r="AT691" s="50"/>
    </row>
    <row r="692" spans="45:46" ht="14.25" customHeight="1">
      <c r="AS692" s="49"/>
      <c r="AT692" s="50"/>
    </row>
    <row r="693" spans="45:46" ht="14.25" customHeight="1">
      <c r="AS693" s="49"/>
      <c r="AT693" s="50"/>
    </row>
    <row r="694" spans="45:46" ht="14.25" customHeight="1">
      <c r="AS694" s="49"/>
      <c r="AT694" s="50"/>
    </row>
    <row r="695" spans="45:46" ht="14.25" customHeight="1">
      <c r="AS695" s="49"/>
      <c r="AT695" s="50"/>
    </row>
    <row r="696" spans="45:46" ht="14.25" customHeight="1">
      <c r="AS696" s="49"/>
      <c r="AT696" s="50"/>
    </row>
    <row r="697" spans="45:46" ht="14.25" customHeight="1">
      <c r="AS697" s="49"/>
      <c r="AT697" s="50"/>
    </row>
    <row r="698" spans="45:46" ht="14.25" customHeight="1">
      <c r="AS698" s="49"/>
      <c r="AT698" s="50"/>
    </row>
    <row r="699" spans="45:46" ht="14.25" customHeight="1">
      <c r="AS699" s="49"/>
      <c r="AT699" s="50"/>
    </row>
    <row r="700" spans="45:46" ht="14.25" customHeight="1">
      <c r="AS700" s="49"/>
      <c r="AT700" s="50"/>
    </row>
    <row r="701" spans="45:46" ht="14.25" customHeight="1">
      <c r="AS701" s="49"/>
      <c r="AT701" s="50"/>
    </row>
    <row r="702" spans="45:46" ht="14.25" customHeight="1">
      <c r="AS702" s="49"/>
      <c r="AT702" s="50"/>
    </row>
    <row r="703" spans="45:46" ht="14.25" customHeight="1">
      <c r="AS703" s="49"/>
      <c r="AT703" s="50"/>
    </row>
    <row r="704" spans="45:46" ht="14.25" customHeight="1">
      <c r="AS704" s="49"/>
      <c r="AT704" s="50"/>
    </row>
    <row r="705" spans="45:46" ht="14.25" customHeight="1">
      <c r="AS705" s="49"/>
      <c r="AT705" s="50"/>
    </row>
    <row r="706" spans="45:46" ht="14.25" customHeight="1">
      <c r="AS706" s="49"/>
      <c r="AT706" s="50"/>
    </row>
    <row r="707" spans="45:46" ht="14.25" customHeight="1">
      <c r="AS707" s="49"/>
      <c r="AT707" s="50"/>
    </row>
    <row r="708" spans="45:46" ht="14.25" customHeight="1">
      <c r="AS708" s="49"/>
      <c r="AT708" s="50"/>
    </row>
    <row r="709" spans="45:46" ht="14.25" customHeight="1">
      <c r="AS709" s="49"/>
      <c r="AT709" s="50"/>
    </row>
    <row r="710" spans="45:46" ht="14.25" customHeight="1">
      <c r="AS710" s="49"/>
      <c r="AT710" s="50"/>
    </row>
    <row r="711" spans="45:46" ht="14.25" customHeight="1">
      <c r="AS711" s="49"/>
      <c r="AT711" s="50"/>
    </row>
    <row r="712" spans="45:46" ht="14.25" customHeight="1">
      <c r="AS712" s="49"/>
      <c r="AT712" s="50"/>
    </row>
    <row r="713" spans="45:46" ht="14.25" customHeight="1">
      <c r="AS713" s="49"/>
      <c r="AT713" s="50"/>
    </row>
    <row r="714" spans="45:46" ht="14.25" customHeight="1">
      <c r="AS714" s="49"/>
      <c r="AT714" s="50"/>
    </row>
    <row r="715" spans="45:46" ht="14.25" customHeight="1">
      <c r="AS715" s="49"/>
      <c r="AT715" s="50"/>
    </row>
    <row r="716" spans="45:46" ht="14.25" customHeight="1">
      <c r="AS716" s="49"/>
      <c r="AT716" s="50"/>
    </row>
    <row r="717" spans="45:46" ht="14.25" customHeight="1">
      <c r="AS717" s="49"/>
      <c r="AT717" s="50"/>
    </row>
    <row r="718" spans="45:46" ht="14.25" customHeight="1">
      <c r="AS718" s="49"/>
      <c r="AT718" s="50"/>
    </row>
    <row r="719" spans="45:46" ht="14.25" customHeight="1">
      <c r="AS719" s="49"/>
      <c r="AT719" s="50"/>
    </row>
    <row r="720" spans="45:46" ht="14.25" customHeight="1">
      <c r="AS720" s="49"/>
      <c r="AT720" s="50"/>
    </row>
    <row r="721" spans="45:46" ht="14.25" customHeight="1">
      <c r="AS721" s="49"/>
      <c r="AT721" s="50"/>
    </row>
    <row r="722" spans="45:46" ht="14.25" customHeight="1">
      <c r="AS722" s="49"/>
      <c r="AT722" s="50"/>
    </row>
    <row r="723" spans="45:46" ht="14.25" customHeight="1">
      <c r="AS723" s="49"/>
      <c r="AT723" s="50"/>
    </row>
    <row r="724" spans="45:46" ht="14.25" customHeight="1">
      <c r="AS724" s="49"/>
      <c r="AT724" s="50"/>
    </row>
    <row r="725" spans="45:46" ht="14.25" customHeight="1">
      <c r="AS725" s="49"/>
      <c r="AT725" s="50"/>
    </row>
    <row r="726" spans="45:46" ht="14.25" customHeight="1">
      <c r="AS726" s="49"/>
      <c r="AT726" s="50"/>
    </row>
    <row r="727" spans="45:46" ht="14.25" customHeight="1">
      <c r="AS727" s="49"/>
      <c r="AT727" s="50"/>
    </row>
    <row r="728" spans="45:46" ht="14.25" customHeight="1">
      <c r="AS728" s="49"/>
      <c r="AT728" s="50"/>
    </row>
    <row r="729" spans="45:46" ht="14.25" customHeight="1">
      <c r="AS729" s="49"/>
      <c r="AT729" s="50"/>
    </row>
    <row r="730" spans="45:46" ht="14.25" customHeight="1">
      <c r="AS730" s="49"/>
      <c r="AT730" s="50"/>
    </row>
    <row r="731" spans="45:46" ht="14.25" customHeight="1">
      <c r="AS731" s="49"/>
      <c r="AT731" s="50"/>
    </row>
    <row r="732" spans="45:46" ht="14.25" customHeight="1">
      <c r="AS732" s="49"/>
      <c r="AT732" s="50"/>
    </row>
    <row r="733" spans="45:46" ht="14.25" customHeight="1">
      <c r="AS733" s="49"/>
      <c r="AT733" s="50"/>
    </row>
    <row r="734" spans="45:46" ht="14.25" customHeight="1">
      <c r="AS734" s="49"/>
      <c r="AT734" s="50"/>
    </row>
    <row r="735" spans="45:46" ht="14.25" customHeight="1">
      <c r="AS735" s="49"/>
      <c r="AT735" s="50"/>
    </row>
    <row r="736" spans="45:46" ht="14.25" customHeight="1">
      <c r="AS736" s="49"/>
      <c r="AT736" s="50"/>
    </row>
    <row r="737" spans="45:46" ht="14.25" customHeight="1">
      <c r="AS737" s="49"/>
      <c r="AT737" s="50"/>
    </row>
    <row r="738" spans="45:46" ht="14.25" customHeight="1">
      <c r="AS738" s="49"/>
      <c r="AT738" s="50"/>
    </row>
    <row r="739" spans="45:46" ht="14.25" customHeight="1">
      <c r="AS739" s="49"/>
      <c r="AT739" s="50"/>
    </row>
    <row r="740" spans="45:46" ht="14.25" customHeight="1">
      <c r="AS740" s="49"/>
      <c r="AT740" s="50"/>
    </row>
    <row r="741" spans="45:46" ht="14.25" customHeight="1">
      <c r="AS741" s="49"/>
      <c r="AT741" s="50"/>
    </row>
    <row r="742" spans="45:46" ht="14.25" customHeight="1">
      <c r="AS742" s="49"/>
      <c r="AT742" s="50"/>
    </row>
    <row r="743" spans="45:46" ht="14.25" customHeight="1">
      <c r="AS743" s="49"/>
      <c r="AT743" s="50"/>
    </row>
    <row r="744" spans="45:46" ht="14.25" customHeight="1">
      <c r="AS744" s="49"/>
      <c r="AT744" s="50"/>
    </row>
    <row r="745" spans="45:46" ht="14.25" customHeight="1">
      <c r="AS745" s="49"/>
      <c r="AT745" s="50"/>
    </row>
    <row r="746" spans="45:46" ht="14.25" customHeight="1">
      <c r="AS746" s="49"/>
      <c r="AT746" s="50"/>
    </row>
    <row r="747" spans="45:46" ht="14.25" customHeight="1">
      <c r="AS747" s="49"/>
      <c r="AT747" s="50"/>
    </row>
    <row r="748" spans="45:46" ht="14.25" customHeight="1">
      <c r="AS748" s="49"/>
      <c r="AT748" s="50"/>
    </row>
    <row r="749" spans="45:46" ht="14.25" customHeight="1">
      <c r="AS749" s="49"/>
      <c r="AT749" s="50"/>
    </row>
    <row r="750" spans="45:46" ht="14.25" customHeight="1">
      <c r="AS750" s="49"/>
      <c r="AT750" s="50"/>
    </row>
    <row r="751" spans="45:46" ht="14.25" customHeight="1">
      <c r="AS751" s="49"/>
      <c r="AT751" s="50"/>
    </row>
    <row r="752" spans="45:46" ht="14.25" customHeight="1">
      <c r="AS752" s="49"/>
      <c r="AT752" s="50"/>
    </row>
    <row r="753" spans="45:46" ht="14.25" customHeight="1">
      <c r="AS753" s="49"/>
      <c r="AT753" s="50"/>
    </row>
    <row r="754" spans="45:46" ht="14.25" customHeight="1">
      <c r="AS754" s="49"/>
      <c r="AT754" s="50"/>
    </row>
    <row r="755" spans="45:46" ht="14.25" customHeight="1">
      <c r="AS755" s="49"/>
      <c r="AT755" s="50"/>
    </row>
    <row r="756" spans="45:46" ht="14.25" customHeight="1">
      <c r="AS756" s="49"/>
      <c r="AT756" s="50"/>
    </row>
    <row r="757" spans="45:46" ht="14.25" customHeight="1">
      <c r="AS757" s="49"/>
      <c r="AT757" s="50"/>
    </row>
    <row r="758" spans="45:46" ht="14.25" customHeight="1">
      <c r="AS758" s="49"/>
      <c r="AT758" s="50"/>
    </row>
    <row r="759" spans="45:46" ht="14.25" customHeight="1">
      <c r="AS759" s="49"/>
      <c r="AT759" s="50"/>
    </row>
    <row r="760" spans="45:46" ht="14.25" customHeight="1">
      <c r="AS760" s="49"/>
      <c r="AT760" s="50"/>
    </row>
    <row r="761" spans="45:46" ht="14.25" customHeight="1">
      <c r="AS761" s="49"/>
      <c r="AT761" s="50"/>
    </row>
    <row r="762" spans="45:46" ht="14.25" customHeight="1">
      <c r="AS762" s="49"/>
      <c r="AT762" s="50"/>
    </row>
    <row r="763" spans="45:46" ht="14.25" customHeight="1">
      <c r="AS763" s="49"/>
      <c r="AT763" s="50"/>
    </row>
    <row r="764" spans="45:46" ht="14.25" customHeight="1">
      <c r="AS764" s="49"/>
      <c r="AT764" s="50"/>
    </row>
    <row r="765" spans="45:46" ht="14.25" customHeight="1">
      <c r="AS765" s="49"/>
      <c r="AT765" s="50"/>
    </row>
    <row r="766" spans="45:46" ht="14.25" customHeight="1">
      <c r="AS766" s="49"/>
      <c r="AT766" s="50"/>
    </row>
    <row r="767" spans="45:46" ht="14.25" customHeight="1">
      <c r="AS767" s="49"/>
      <c r="AT767" s="50"/>
    </row>
    <row r="768" spans="45:46" ht="14.25" customHeight="1">
      <c r="AS768" s="49"/>
      <c r="AT768" s="50"/>
    </row>
    <row r="769" spans="45:46" ht="14.25" customHeight="1">
      <c r="AS769" s="49"/>
      <c r="AT769" s="50"/>
    </row>
    <row r="770" spans="45:46" ht="14.25" customHeight="1">
      <c r="AS770" s="49"/>
      <c r="AT770" s="50"/>
    </row>
    <row r="771" spans="45:46" ht="14.25" customHeight="1">
      <c r="AS771" s="49"/>
      <c r="AT771" s="50"/>
    </row>
    <row r="772" spans="45:46" ht="14.25" customHeight="1">
      <c r="AS772" s="49"/>
      <c r="AT772" s="50"/>
    </row>
    <row r="773" spans="45:46" ht="14.25" customHeight="1">
      <c r="AS773" s="49"/>
      <c r="AT773" s="50"/>
    </row>
    <row r="774" spans="45:46" ht="14.25" customHeight="1">
      <c r="AS774" s="49"/>
      <c r="AT774" s="50"/>
    </row>
    <row r="775" spans="45:46" ht="14.25" customHeight="1">
      <c r="AS775" s="49"/>
      <c r="AT775" s="50"/>
    </row>
    <row r="776" spans="45:46" ht="14.25" customHeight="1">
      <c r="AS776" s="49"/>
      <c r="AT776" s="50"/>
    </row>
    <row r="777" spans="45:46" ht="14.25" customHeight="1">
      <c r="AS777" s="49"/>
      <c r="AT777" s="50"/>
    </row>
    <row r="778" spans="45:46" ht="14.25" customHeight="1">
      <c r="AS778" s="49"/>
      <c r="AT778" s="50"/>
    </row>
    <row r="779" spans="45:46" ht="14.25" customHeight="1">
      <c r="AS779" s="49"/>
      <c r="AT779" s="50"/>
    </row>
    <row r="780" spans="45:46" ht="14.25" customHeight="1">
      <c r="AS780" s="49"/>
      <c r="AT780" s="50"/>
    </row>
    <row r="781" spans="45:46" ht="14.25" customHeight="1">
      <c r="AS781" s="49"/>
      <c r="AT781" s="50"/>
    </row>
    <row r="782" spans="45:46" ht="14.25" customHeight="1">
      <c r="AS782" s="49"/>
      <c r="AT782" s="50"/>
    </row>
    <row r="783" spans="45:46" ht="14.25" customHeight="1">
      <c r="AS783" s="49"/>
      <c r="AT783" s="50"/>
    </row>
    <row r="784" spans="45:46" ht="14.25" customHeight="1">
      <c r="AS784" s="49"/>
      <c r="AT784" s="50"/>
    </row>
    <row r="785" spans="45:46" ht="14.25" customHeight="1">
      <c r="AS785" s="49"/>
      <c r="AT785" s="50"/>
    </row>
    <row r="786" spans="45:46" ht="14.25" customHeight="1">
      <c r="AS786" s="49"/>
      <c r="AT786" s="50"/>
    </row>
    <row r="787" spans="45:46" ht="14.25" customHeight="1">
      <c r="AS787" s="49"/>
      <c r="AT787" s="50"/>
    </row>
    <row r="788" spans="45:46" ht="14.25" customHeight="1">
      <c r="AS788" s="49"/>
      <c r="AT788" s="50"/>
    </row>
    <row r="789" spans="45:46" ht="14.25" customHeight="1">
      <c r="AS789" s="49"/>
      <c r="AT789" s="50"/>
    </row>
    <row r="790" spans="45:46" ht="14.25" customHeight="1">
      <c r="AS790" s="49"/>
      <c r="AT790" s="50"/>
    </row>
    <row r="791" spans="45:46" ht="14.25" customHeight="1">
      <c r="AS791" s="49"/>
      <c r="AT791" s="50"/>
    </row>
    <row r="792" spans="45:46" ht="14.25" customHeight="1">
      <c r="AS792" s="49"/>
      <c r="AT792" s="50"/>
    </row>
    <row r="793" spans="45:46" ht="14.25" customHeight="1">
      <c r="AS793" s="49"/>
      <c r="AT793" s="50"/>
    </row>
    <row r="794" spans="45:46" ht="14.25" customHeight="1">
      <c r="AS794" s="49"/>
      <c r="AT794" s="50"/>
    </row>
    <row r="795" spans="45:46" ht="14.25" customHeight="1">
      <c r="AS795" s="49"/>
      <c r="AT795" s="50"/>
    </row>
    <row r="796" spans="45:46" ht="14.25" customHeight="1">
      <c r="AS796" s="49"/>
      <c r="AT796" s="50"/>
    </row>
    <row r="797" spans="45:46" ht="14.25" customHeight="1">
      <c r="AS797" s="49"/>
      <c r="AT797" s="50"/>
    </row>
    <row r="798" spans="45:46" ht="14.25" customHeight="1">
      <c r="AS798" s="49"/>
      <c r="AT798" s="50"/>
    </row>
    <row r="799" spans="45:46" ht="14.25" customHeight="1">
      <c r="AS799" s="49"/>
      <c r="AT799" s="50"/>
    </row>
    <row r="800" spans="45:46" ht="14.25" customHeight="1">
      <c r="AS800" s="49"/>
      <c r="AT800" s="50"/>
    </row>
    <row r="801" spans="45:46" ht="14.25" customHeight="1">
      <c r="AS801" s="49"/>
      <c r="AT801" s="50"/>
    </row>
    <row r="802" spans="45:46" ht="14.25" customHeight="1">
      <c r="AS802" s="49"/>
      <c r="AT802" s="50"/>
    </row>
    <row r="803" spans="45:46" ht="14.25" customHeight="1">
      <c r="AS803" s="49"/>
      <c r="AT803" s="50"/>
    </row>
    <row r="804" spans="45:46" ht="14.25" customHeight="1">
      <c r="AS804" s="49"/>
      <c r="AT804" s="50"/>
    </row>
    <row r="805" spans="45:46" ht="14.25" customHeight="1">
      <c r="AS805" s="49"/>
      <c r="AT805" s="50"/>
    </row>
    <row r="806" spans="45:46" ht="14.25" customHeight="1">
      <c r="AS806" s="49"/>
      <c r="AT806" s="50"/>
    </row>
    <row r="807" spans="45:46" ht="14.25" customHeight="1">
      <c r="AS807" s="49"/>
      <c r="AT807" s="50"/>
    </row>
    <row r="808" spans="45:46" ht="14.25" customHeight="1">
      <c r="AS808" s="49"/>
      <c r="AT808" s="50"/>
    </row>
    <row r="809" spans="45:46" ht="14.25" customHeight="1">
      <c r="AS809" s="49"/>
      <c r="AT809" s="50"/>
    </row>
    <row r="810" spans="45:46" ht="14.25" customHeight="1">
      <c r="AS810" s="49"/>
      <c r="AT810" s="50"/>
    </row>
    <row r="811" spans="45:46" ht="14.25" customHeight="1">
      <c r="AS811" s="49"/>
      <c r="AT811" s="50"/>
    </row>
    <row r="812" spans="45:46" ht="14.25" customHeight="1">
      <c r="AS812" s="49"/>
      <c r="AT812" s="50"/>
    </row>
    <row r="813" spans="45:46" ht="14.25" customHeight="1">
      <c r="AS813" s="49"/>
      <c r="AT813" s="50"/>
    </row>
    <row r="814" spans="45:46" ht="14.25" customHeight="1">
      <c r="AS814" s="49"/>
      <c r="AT814" s="50"/>
    </row>
    <row r="815" spans="45:46" ht="14.25" customHeight="1">
      <c r="AS815" s="49"/>
      <c r="AT815" s="50"/>
    </row>
    <row r="816" spans="45:46" ht="14.25" customHeight="1">
      <c r="AS816" s="49"/>
      <c r="AT816" s="50"/>
    </row>
    <row r="817" spans="45:46" ht="14.25" customHeight="1">
      <c r="AS817" s="49"/>
      <c r="AT817" s="50"/>
    </row>
    <row r="818" spans="45:46" ht="14.25" customHeight="1">
      <c r="AS818" s="49"/>
      <c r="AT818" s="50"/>
    </row>
    <row r="819" spans="45:46" ht="14.25" customHeight="1">
      <c r="AS819" s="49"/>
      <c r="AT819" s="50"/>
    </row>
    <row r="820" spans="45:46" ht="14.25" customHeight="1">
      <c r="AS820" s="49"/>
      <c r="AT820" s="50"/>
    </row>
    <row r="821" spans="45:46" ht="14.25" customHeight="1">
      <c r="AS821" s="49"/>
      <c r="AT821" s="50"/>
    </row>
    <row r="822" spans="45:46" ht="14.25" customHeight="1">
      <c r="AS822" s="49"/>
      <c r="AT822" s="50"/>
    </row>
    <row r="823" spans="45:46" ht="14.25" customHeight="1">
      <c r="AS823" s="49"/>
      <c r="AT823" s="50"/>
    </row>
    <row r="824" spans="45:46" ht="14.25" customHeight="1">
      <c r="AS824" s="49"/>
      <c r="AT824" s="50"/>
    </row>
    <row r="825" spans="45:46" ht="14.25" customHeight="1">
      <c r="AS825" s="49"/>
      <c r="AT825" s="50"/>
    </row>
    <row r="826" spans="45:46" ht="14.25" customHeight="1">
      <c r="AS826" s="49"/>
      <c r="AT826" s="50"/>
    </row>
    <row r="827" spans="45:46" ht="14.25" customHeight="1">
      <c r="AS827" s="49"/>
      <c r="AT827" s="50"/>
    </row>
    <row r="828" spans="45:46" ht="14.25" customHeight="1">
      <c r="AS828" s="49"/>
      <c r="AT828" s="50"/>
    </row>
    <row r="829" spans="45:46" ht="14.25" customHeight="1">
      <c r="AS829" s="49"/>
      <c r="AT829" s="50"/>
    </row>
    <row r="830" spans="45:46" ht="14.25" customHeight="1">
      <c r="AS830" s="49"/>
      <c r="AT830" s="50"/>
    </row>
    <row r="831" spans="45:46" ht="14.25" customHeight="1">
      <c r="AS831" s="49"/>
      <c r="AT831" s="50"/>
    </row>
    <row r="832" spans="45:46" ht="14.25" customHeight="1">
      <c r="AS832" s="49"/>
      <c r="AT832" s="50"/>
    </row>
    <row r="833" spans="45:46" ht="14.25" customHeight="1">
      <c r="AS833" s="49"/>
      <c r="AT833" s="50"/>
    </row>
    <row r="834" spans="45:46" ht="14.25" customHeight="1">
      <c r="AS834" s="49"/>
      <c r="AT834" s="50"/>
    </row>
    <row r="835" spans="45:46" ht="14.25" customHeight="1">
      <c r="AS835" s="49"/>
      <c r="AT835" s="50"/>
    </row>
    <row r="836" spans="45:46" ht="14.25" customHeight="1">
      <c r="AS836" s="49"/>
      <c r="AT836" s="50"/>
    </row>
    <row r="837" spans="45:46" ht="14.25" customHeight="1">
      <c r="AS837" s="49"/>
      <c r="AT837" s="50"/>
    </row>
    <row r="838" spans="45:46" ht="14.25" customHeight="1">
      <c r="AS838" s="49"/>
      <c r="AT838" s="50"/>
    </row>
    <row r="839" spans="45:46" ht="14.25" customHeight="1">
      <c r="AS839" s="49"/>
      <c r="AT839" s="50"/>
    </row>
    <row r="840" spans="45:46" ht="14.25" customHeight="1">
      <c r="AS840" s="49"/>
      <c r="AT840" s="50"/>
    </row>
    <row r="841" spans="45:46" ht="14.25" customHeight="1">
      <c r="AS841" s="49"/>
      <c r="AT841" s="50"/>
    </row>
    <row r="842" spans="45:46" ht="14.25" customHeight="1">
      <c r="AS842" s="49"/>
      <c r="AT842" s="50"/>
    </row>
    <row r="843" spans="45:46" ht="14.25" customHeight="1">
      <c r="AS843" s="49"/>
      <c r="AT843" s="50"/>
    </row>
    <row r="844" spans="45:46" ht="14.25" customHeight="1">
      <c r="AS844" s="49"/>
      <c r="AT844" s="50"/>
    </row>
    <row r="845" spans="45:46" ht="14.25" customHeight="1">
      <c r="AS845" s="49"/>
      <c r="AT845" s="50"/>
    </row>
    <row r="846" spans="45:46" ht="14.25" customHeight="1">
      <c r="AS846" s="49"/>
      <c r="AT846" s="50"/>
    </row>
    <row r="847" spans="45:46" ht="14.25" customHeight="1">
      <c r="AS847" s="49"/>
      <c r="AT847" s="50"/>
    </row>
    <row r="848" spans="45:46" ht="14.25" customHeight="1">
      <c r="AS848" s="49"/>
      <c r="AT848" s="50"/>
    </row>
    <row r="849" spans="45:46" ht="14.25" customHeight="1">
      <c r="AS849" s="49"/>
      <c r="AT849" s="50"/>
    </row>
    <row r="850" spans="45:46" ht="14.25" customHeight="1">
      <c r="AS850" s="49"/>
      <c r="AT850" s="50"/>
    </row>
    <row r="851" spans="45:46" ht="14.25" customHeight="1">
      <c r="AS851" s="49"/>
      <c r="AT851" s="50"/>
    </row>
    <row r="852" spans="45:46" ht="14.25" customHeight="1">
      <c r="AS852" s="49"/>
      <c r="AT852" s="50"/>
    </row>
    <row r="853" spans="45:46" ht="14.25" customHeight="1">
      <c r="AS853" s="49"/>
      <c r="AT853" s="50"/>
    </row>
    <row r="854" spans="45:46" ht="14.25" customHeight="1">
      <c r="AS854" s="49"/>
      <c r="AT854" s="50"/>
    </row>
    <row r="855" spans="45:46" ht="14.25" customHeight="1">
      <c r="AS855" s="49"/>
      <c r="AT855" s="50"/>
    </row>
    <row r="856" spans="45:46" ht="14.25" customHeight="1">
      <c r="AS856" s="49"/>
      <c r="AT856" s="50"/>
    </row>
    <row r="857" spans="45:46" ht="14.25" customHeight="1">
      <c r="AS857" s="49"/>
      <c r="AT857" s="50"/>
    </row>
    <row r="858" spans="45:46" ht="14.25" customHeight="1">
      <c r="AS858" s="49"/>
      <c r="AT858" s="50"/>
    </row>
    <row r="859" spans="45:46" ht="14.25" customHeight="1">
      <c r="AS859" s="49"/>
      <c r="AT859" s="50"/>
    </row>
    <row r="860" spans="45:46" ht="14.25" customHeight="1">
      <c r="AS860" s="49"/>
      <c r="AT860" s="50"/>
    </row>
    <row r="861" spans="45:46" ht="14.25" customHeight="1">
      <c r="AS861" s="49"/>
      <c r="AT861" s="50"/>
    </row>
    <row r="862" spans="45:46" ht="14.25" customHeight="1">
      <c r="AS862" s="49"/>
      <c r="AT862" s="50"/>
    </row>
    <row r="863" spans="45:46" ht="14.25" customHeight="1">
      <c r="AS863" s="49"/>
      <c r="AT863" s="50"/>
    </row>
    <row r="864" spans="45:46" ht="14.25" customHeight="1">
      <c r="AS864" s="49"/>
      <c r="AT864" s="50"/>
    </row>
    <row r="865" spans="45:46" ht="14.25" customHeight="1">
      <c r="AS865" s="49"/>
      <c r="AT865" s="50"/>
    </row>
    <row r="866" spans="45:46" ht="14.25" customHeight="1">
      <c r="AS866" s="49"/>
      <c r="AT866" s="50"/>
    </row>
    <row r="867" spans="45:46" ht="14.25" customHeight="1">
      <c r="AS867" s="49"/>
      <c r="AT867" s="50"/>
    </row>
    <row r="868" spans="45:46" ht="14.25" customHeight="1">
      <c r="AS868" s="49"/>
      <c r="AT868" s="50"/>
    </row>
    <row r="869" spans="45:46" ht="14.25" customHeight="1">
      <c r="AS869" s="49"/>
      <c r="AT869" s="50"/>
    </row>
    <row r="870" spans="45:46" ht="14.25" customHeight="1">
      <c r="AS870" s="49"/>
      <c r="AT870" s="50"/>
    </row>
    <row r="871" spans="45:46" ht="14.25" customHeight="1">
      <c r="AS871" s="49"/>
      <c r="AT871" s="50"/>
    </row>
    <row r="872" spans="45:46" ht="14.25" customHeight="1">
      <c r="AS872" s="49"/>
      <c r="AT872" s="50"/>
    </row>
    <row r="873" spans="45:46" ht="14.25" customHeight="1">
      <c r="AS873" s="49"/>
      <c r="AT873" s="50"/>
    </row>
    <row r="874" spans="45:46" ht="14.25" customHeight="1">
      <c r="AS874" s="49"/>
      <c r="AT874" s="50"/>
    </row>
    <row r="875" spans="45:46" ht="14.25" customHeight="1">
      <c r="AS875" s="49"/>
      <c r="AT875" s="50"/>
    </row>
    <row r="876" spans="45:46" ht="14.25" customHeight="1">
      <c r="AS876" s="49"/>
      <c r="AT876" s="50"/>
    </row>
    <row r="877" spans="45:46" ht="14.25" customHeight="1">
      <c r="AS877" s="49"/>
      <c r="AT877" s="50"/>
    </row>
    <row r="878" spans="45:46" ht="14.25" customHeight="1">
      <c r="AS878" s="49"/>
      <c r="AT878" s="50"/>
    </row>
    <row r="879" spans="45:46" ht="14.25" customHeight="1">
      <c r="AS879" s="49"/>
      <c r="AT879" s="50"/>
    </row>
    <row r="880" spans="45:46" ht="14.25" customHeight="1">
      <c r="AS880" s="49"/>
      <c r="AT880" s="50"/>
    </row>
    <row r="881" spans="45:46" ht="14.25" customHeight="1">
      <c r="AS881" s="49"/>
      <c r="AT881" s="50"/>
    </row>
    <row r="882" spans="45:46" ht="14.25" customHeight="1">
      <c r="AS882" s="49"/>
      <c r="AT882" s="50"/>
    </row>
    <row r="883" spans="45:46" ht="14.25" customHeight="1">
      <c r="AS883" s="49"/>
      <c r="AT883" s="50"/>
    </row>
    <row r="884" spans="45:46" ht="14.25" customHeight="1">
      <c r="AS884" s="49"/>
      <c r="AT884" s="50"/>
    </row>
    <row r="885" spans="45:46" ht="14.25" customHeight="1">
      <c r="AS885" s="49"/>
      <c r="AT885" s="50"/>
    </row>
    <row r="886" spans="45:46" ht="14.25" customHeight="1">
      <c r="AS886" s="49"/>
      <c r="AT886" s="50"/>
    </row>
    <row r="887" spans="45:46" ht="14.25" customHeight="1">
      <c r="AS887" s="49"/>
      <c r="AT887" s="50"/>
    </row>
    <row r="888" spans="45:46" ht="14.25" customHeight="1">
      <c r="AS888" s="49"/>
      <c r="AT888" s="50"/>
    </row>
    <row r="889" spans="45:46" ht="14.25" customHeight="1">
      <c r="AS889" s="49"/>
      <c r="AT889" s="50"/>
    </row>
    <row r="890" spans="45:46" ht="14.25" customHeight="1">
      <c r="AS890" s="49"/>
      <c r="AT890" s="50"/>
    </row>
    <row r="891" spans="45:46" ht="14.25" customHeight="1">
      <c r="AS891" s="49"/>
      <c r="AT891" s="50"/>
    </row>
    <row r="892" spans="45:46" ht="14.25" customHeight="1">
      <c r="AS892" s="49"/>
      <c r="AT892" s="50"/>
    </row>
    <row r="893" spans="45:46" ht="14.25" customHeight="1">
      <c r="AS893" s="49"/>
      <c r="AT893" s="50"/>
    </row>
    <row r="894" spans="45:46" ht="14.25" customHeight="1">
      <c r="AS894" s="49"/>
      <c r="AT894" s="50"/>
    </row>
    <row r="895" spans="45:46" ht="14.25" customHeight="1">
      <c r="AS895" s="49"/>
      <c r="AT895" s="50"/>
    </row>
    <row r="896" spans="45:46" ht="14.25" customHeight="1">
      <c r="AS896" s="49"/>
      <c r="AT896" s="50"/>
    </row>
    <row r="897" spans="45:46" ht="14.25" customHeight="1">
      <c r="AS897" s="49"/>
      <c r="AT897" s="50"/>
    </row>
    <row r="898" spans="45:46" ht="14.25" customHeight="1">
      <c r="AS898" s="49"/>
      <c r="AT898" s="50"/>
    </row>
    <row r="899" spans="45:46" ht="14.25" customHeight="1">
      <c r="AS899" s="49"/>
      <c r="AT899" s="50"/>
    </row>
    <row r="900" spans="45:46" ht="14.25" customHeight="1">
      <c r="AS900" s="49"/>
      <c r="AT900" s="50"/>
    </row>
    <row r="901" spans="45:46" ht="14.25" customHeight="1">
      <c r="AS901" s="49"/>
      <c r="AT901" s="50"/>
    </row>
    <row r="902" spans="45:46" ht="14.25" customHeight="1">
      <c r="AS902" s="49"/>
      <c r="AT902" s="50"/>
    </row>
    <row r="903" spans="45:46" ht="14.25" customHeight="1">
      <c r="AS903" s="49"/>
      <c r="AT903" s="50"/>
    </row>
    <row r="904" spans="45:46" ht="14.25" customHeight="1">
      <c r="AS904" s="49"/>
      <c r="AT904" s="50"/>
    </row>
    <row r="905" spans="45:46" ht="14.25" customHeight="1">
      <c r="AS905" s="49"/>
      <c r="AT905" s="50"/>
    </row>
    <row r="906" spans="45:46" ht="14.25" customHeight="1">
      <c r="AS906" s="49"/>
      <c r="AT906" s="50"/>
    </row>
    <row r="907" spans="45:46" ht="14.25" customHeight="1">
      <c r="AS907" s="49"/>
      <c r="AT907" s="50"/>
    </row>
    <row r="908" spans="45:46" ht="14.25" customHeight="1">
      <c r="AS908" s="49"/>
      <c r="AT908" s="50"/>
    </row>
    <row r="909" spans="45:46" ht="14.25" customHeight="1">
      <c r="AS909" s="49"/>
      <c r="AT909" s="50"/>
    </row>
    <row r="910" spans="45:46" ht="14.25" customHeight="1">
      <c r="AS910" s="49"/>
      <c r="AT910" s="50"/>
    </row>
    <row r="911" spans="45:46" ht="14.25" customHeight="1">
      <c r="AS911" s="49"/>
      <c r="AT911" s="50"/>
    </row>
    <row r="912" spans="45:46" ht="14.25" customHeight="1">
      <c r="AS912" s="49"/>
      <c r="AT912" s="50"/>
    </row>
    <row r="913" spans="45:46" ht="14.25" customHeight="1">
      <c r="AS913" s="49"/>
      <c r="AT913" s="50"/>
    </row>
    <row r="914" spans="45:46" ht="14.25" customHeight="1">
      <c r="AS914" s="49"/>
      <c r="AT914" s="50"/>
    </row>
    <row r="915" spans="45:46" ht="14.25" customHeight="1">
      <c r="AS915" s="49"/>
      <c r="AT915" s="50"/>
    </row>
    <row r="916" spans="45:46" ht="14.25" customHeight="1">
      <c r="AS916" s="49"/>
      <c r="AT916" s="50"/>
    </row>
    <row r="917" spans="45:46" ht="14.25" customHeight="1">
      <c r="AS917" s="49"/>
      <c r="AT917" s="50"/>
    </row>
    <row r="918" spans="45:46" ht="14.25" customHeight="1">
      <c r="AS918" s="49"/>
      <c r="AT918" s="50"/>
    </row>
    <row r="919" spans="45:46" ht="14.25" customHeight="1">
      <c r="AS919" s="49"/>
      <c r="AT919" s="50"/>
    </row>
    <row r="920" spans="45:46" ht="14.25" customHeight="1">
      <c r="AS920" s="49"/>
      <c r="AT920" s="50"/>
    </row>
    <row r="921" spans="45:46" ht="14.25" customHeight="1">
      <c r="AS921" s="49"/>
      <c r="AT921" s="50"/>
    </row>
    <row r="922" spans="45:46" ht="14.25" customHeight="1">
      <c r="AS922" s="49"/>
      <c r="AT922" s="50"/>
    </row>
    <row r="923" spans="45:46" ht="14.25" customHeight="1">
      <c r="AS923" s="49"/>
      <c r="AT923" s="50"/>
    </row>
    <row r="924" spans="45:46" ht="14.25" customHeight="1">
      <c r="AS924" s="49"/>
      <c r="AT924" s="50"/>
    </row>
    <row r="925" spans="45:46" ht="14.25" customHeight="1">
      <c r="AS925" s="49"/>
      <c r="AT925" s="50"/>
    </row>
    <row r="926" spans="45:46" ht="14.25" customHeight="1">
      <c r="AS926" s="49"/>
      <c r="AT926" s="50"/>
    </row>
    <row r="927" spans="45:46" ht="14.25" customHeight="1">
      <c r="AS927" s="49"/>
      <c r="AT927" s="50"/>
    </row>
    <row r="928" spans="45:46" ht="14.25" customHeight="1">
      <c r="AS928" s="49"/>
      <c r="AT928" s="50"/>
    </row>
    <row r="929" spans="45:46" ht="14.25" customHeight="1">
      <c r="AS929" s="49"/>
      <c r="AT929" s="50"/>
    </row>
    <row r="930" spans="45:46" ht="14.25" customHeight="1">
      <c r="AS930" s="49"/>
      <c r="AT930" s="50"/>
    </row>
    <row r="931" spans="45:46" ht="14.25" customHeight="1">
      <c r="AS931" s="49"/>
      <c r="AT931" s="50"/>
    </row>
    <row r="932" spans="45:46" ht="14.25" customHeight="1">
      <c r="AS932" s="49"/>
      <c r="AT932" s="50"/>
    </row>
    <row r="933" spans="45:46" ht="14.25" customHeight="1">
      <c r="AS933" s="49"/>
      <c r="AT933" s="50"/>
    </row>
    <row r="934" spans="45:46" ht="14.25" customHeight="1">
      <c r="AS934" s="49"/>
      <c r="AT934" s="50"/>
    </row>
    <row r="935" spans="45:46" ht="14.25" customHeight="1">
      <c r="AS935" s="49"/>
      <c r="AT935" s="50"/>
    </row>
    <row r="936" spans="45:46" ht="14.25" customHeight="1">
      <c r="AS936" s="49"/>
      <c r="AT936" s="50"/>
    </row>
    <row r="937" spans="45:46" ht="14.25" customHeight="1">
      <c r="AS937" s="49"/>
      <c r="AT937" s="50"/>
    </row>
    <row r="938" spans="45:46" ht="14.25" customHeight="1">
      <c r="AS938" s="49"/>
      <c r="AT938" s="50"/>
    </row>
    <row r="939" spans="45:46" ht="14.25" customHeight="1">
      <c r="AS939" s="49"/>
      <c r="AT939" s="50"/>
    </row>
    <row r="940" spans="45:46" ht="14.25" customHeight="1">
      <c r="AS940" s="49"/>
      <c r="AT940" s="50"/>
    </row>
    <row r="941" spans="45:46" ht="14.25" customHeight="1">
      <c r="AS941" s="49"/>
      <c r="AT941" s="50"/>
    </row>
    <row r="942" spans="45:46" ht="14.25" customHeight="1">
      <c r="AS942" s="49"/>
      <c r="AT942" s="50"/>
    </row>
    <row r="943" spans="45:46" ht="14.25" customHeight="1">
      <c r="AS943" s="49"/>
      <c r="AT943" s="50"/>
    </row>
    <row r="944" spans="45:46" ht="14.25" customHeight="1">
      <c r="AS944" s="49"/>
      <c r="AT944" s="50"/>
    </row>
    <row r="945" spans="45:46" ht="14.25" customHeight="1">
      <c r="AS945" s="49"/>
      <c r="AT945" s="50"/>
    </row>
    <row r="946" spans="45:46" ht="14.25" customHeight="1">
      <c r="AS946" s="49"/>
      <c r="AT946" s="50"/>
    </row>
    <row r="947" spans="45:46" ht="14.25" customHeight="1">
      <c r="AS947" s="49"/>
      <c r="AT947" s="50"/>
    </row>
    <row r="948" spans="45:46" ht="14.25" customHeight="1">
      <c r="AS948" s="49"/>
      <c r="AT948" s="50"/>
    </row>
    <row r="949" spans="45:46" ht="14.25" customHeight="1">
      <c r="AS949" s="49"/>
      <c r="AT949" s="50"/>
    </row>
    <row r="950" spans="45:46" ht="14.25" customHeight="1">
      <c r="AS950" s="49"/>
      <c r="AT950" s="50"/>
    </row>
    <row r="951" spans="45:46" ht="14.25" customHeight="1">
      <c r="AS951" s="49"/>
      <c r="AT951" s="50"/>
    </row>
    <row r="952" spans="45:46" ht="14.25" customHeight="1">
      <c r="AS952" s="49"/>
      <c r="AT952" s="50"/>
    </row>
    <row r="953" spans="45:46" ht="14.25" customHeight="1">
      <c r="AS953" s="49"/>
      <c r="AT953" s="50"/>
    </row>
    <row r="954" spans="45:46" ht="14.25" customHeight="1">
      <c r="AS954" s="49"/>
      <c r="AT954" s="50"/>
    </row>
    <row r="955" spans="45:46" ht="14.25" customHeight="1">
      <c r="AS955" s="49"/>
      <c r="AT955" s="50"/>
    </row>
    <row r="956" spans="45:46" ht="14.25" customHeight="1">
      <c r="AS956" s="49"/>
      <c r="AT956" s="50"/>
    </row>
    <row r="957" spans="45:46" ht="14.25" customHeight="1">
      <c r="AS957" s="49"/>
      <c r="AT957" s="50"/>
    </row>
    <row r="958" spans="45:46" ht="14.25" customHeight="1">
      <c r="AS958" s="49"/>
      <c r="AT958" s="50"/>
    </row>
    <row r="959" spans="45:46" ht="14.25" customHeight="1">
      <c r="AS959" s="49"/>
      <c r="AT959" s="50"/>
    </row>
    <row r="960" spans="45:46" ht="14.25" customHeight="1">
      <c r="AS960" s="49"/>
      <c r="AT960" s="50"/>
    </row>
    <row r="961" spans="45:46" ht="14.25" customHeight="1">
      <c r="AS961" s="49"/>
      <c r="AT961" s="50"/>
    </row>
    <row r="962" spans="45:46" ht="14.25" customHeight="1">
      <c r="AS962" s="49"/>
      <c r="AT962" s="50"/>
    </row>
    <row r="963" spans="45:46" ht="14.25" customHeight="1">
      <c r="AS963" s="49"/>
      <c r="AT963" s="50"/>
    </row>
    <row r="964" spans="45:46" ht="14.25" customHeight="1">
      <c r="AS964" s="49"/>
      <c r="AT964" s="50"/>
    </row>
    <row r="965" spans="45:46" ht="14.25" customHeight="1">
      <c r="AS965" s="49"/>
      <c r="AT965" s="50"/>
    </row>
    <row r="966" spans="45:46" ht="14.25" customHeight="1">
      <c r="AS966" s="49"/>
      <c r="AT966" s="50"/>
    </row>
    <row r="967" spans="45:46" ht="14.25" customHeight="1">
      <c r="AS967" s="49"/>
      <c r="AT967" s="50"/>
    </row>
    <row r="968" spans="45:46" ht="14.25" customHeight="1">
      <c r="AS968" s="49"/>
      <c r="AT968" s="50"/>
    </row>
    <row r="969" spans="45:46" ht="14.25" customHeight="1">
      <c r="AS969" s="49"/>
      <c r="AT969" s="50"/>
    </row>
    <row r="970" spans="45:46" ht="14.25" customHeight="1">
      <c r="AS970" s="49"/>
      <c r="AT970" s="50"/>
    </row>
    <row r="971" spans="45:46" ht="14.25" customHeight="1">
      <c r="AS971" s="49"/>
      <c r="AT971" s="50"/>
    </row>
    <row r="972" spans="45:46" ht="14.25" customHeight="1">
      <c r="AS972" s="49"/>
      <c r="AT972" s="50"/>
    </row>
    <row r="973" spans="45:46" ht="14.25" customHeight="1">
      <c r="AS973" s="49"/>
      <c r="AT973" s="50"/>
    </row>
    <row r="974" spans="45:46" ht="14.25" customHeight="1">
      <c r="AS974" s="49"/>
      <c r="AT974" s="50"/>
    </row>
    <row r="975" spans="45:46" ht="14.25" customHeight="1">
      <c r="AS975" s="49"/>
      <c r="AT975" s="50"/>
    </row>
    <row r="976" spans="45:46" ht="14.25" customHeight="1">
      <c r="AS976" s="49"/>
      <c r="AT976" s="50"/>
    </row>
    <row r="977" spans="45:46" ht="14.25" customHeight="1">
      <c r="AS977" s="49"/>
      <c r="AT977" s="50"/>
    </row>
    <row r="978" spans="45:46" ht="14.25" customHeight="1">
      <c r="AS978" s="49"/>
      <c r="AT978" s="50"/>
    </row>
    <row r="979" spans="45:46" ht="14.25" customHeight="1">
      <c r="AS979" s="49"/>
      <c r="AT979" s="50"/>
    </row>
    <row r="980" spans="45:46" ht="14.25" customHeight="1">
      <c r="AS980" s="49"/>
      <c r="AT980" s="50"/>
    </row>
    <row r="981" spans="45:46" ht="14.25" customHeight="1">
      <c r="AS981" s="49"/>
      <c r="AT981" s="50"/>
    </row>
    <row r="982" spans="45:46" ht="14.25" customHeight="1">
      <c r="AS982" s="49"/>
      <c r="AT982" s="50"/>
    </row>
    <row r="983" spans="45:46" ht="14.25" customHeight="1">
      <c r="AS983" s="49"/>
      <c r="AT983" s="50"/>
    </row>
    <row r="984" spans="45:46" ht="14.25" customHeight="1">
      <c r="AS984" s="49"/>
      <c r="AT984" s="50"/>
    </row>
    <row r="985" spans="45:46" ht="14.25" customHeight="1">
      <c r="AS985" s="49"/>
      <c r="AT985" s="50"/>
    </row>
    <row r="986" spans="45:46" ht="14.25" customHeight="1">
      <c r="AS986" s="49"/>
      <c r="AT986" s="50"/>
    </row>
    <row r="987" spans="45:46" ht="14.25" customHeight="1">
      <c r="AS987" s="49"/>
      <c r="AT987" s="50"/>
    </row>
    <row r="988" spans="45:46" ht="14.25" customHeight="1">
      <c r="AS988" s="49"/>
      <c r="AT988" s="50"/>
    </row>
    <row r="989" spans="45:46" ht="14.25" customHeight="1">
      <c r="AS989" s="49"/>
      <c r="AT989" s="50"/>
    </row>
    <row r="990" spans="45:46" ht="14.25" customHeight="1">
      <c r="AS990" s="49"/>
      <c r="AT990" s="50"/>
    </row>
    <row r="991" spans="45:46" ht="14.25" customHeight="1">
      <c r="AS991" s="49"/>
      <c r="AT991" s="50"/>
    </row>
    <row r="992" spans="45:46" ht="14.25" customHeight="1">
      <c r="AS992" s="49"/>
      <c r="AT992" s="50"/>
    </row>
    <row r="993" spans="45:46" ht="14.25" customHeight="1">
      <c r="AS993" s="49"/>
      <c r="AT993" s="50"/>
    </row>
    <row r="994" spans="45:46" ht="14.25" customHeight="1">
      <c r="AS994" s="49"/>
      <c r="AT994" s="50"/>
    </row>
    <row r="995" spans="45:46" ht="14.25" customHeight="1">
      <c r="AS995" s="49"/>
      <c r="AT995" s="50"/>
    </row>
    <row r="996" spans="45:46" ht="14.25" customHeight="1">
      <c r="AS996" s="49"/>
      <c r="AT996" s="50"/>
    </row>
    <row r="997" spans="45:46" ht="14.25" customHeight="1">
      <c r="AS997" s="49"/>
      <c r="AT997" s="50"/>
    </row>
    <row r="998" spans="45:46" ht="14.25" customHeight="1">
      <c r="AS998" s="49"/>
      <c r="AT998" s="50"/>
    </row>
    <row r="999" spans="45:46" ht="14.25" customHeight="1">
      <c r="AS999" s="49"/>
      <c r="AT999" s="50"/>
    </row>
    <row r="1000" spans="45:46" ht="14.25" customHeight="1">
      <c r="AS1000" s="49"/>
      <c r="AT1000" s="50"/>
    </row>
  </sheetData>
  <mergeCells count="23">
    <mergeCell ref="A1:A50"/>
    <mergeCell ref="B1:L1"/>
    <mergeCell ref="D2:H2"/>
    <mergeCell ref="K2:L2"/>
    <mergeCell ref="N2:N6"/>
    <mergeCell ref="K25:L25"/>
    <mergeCell ref="K33:L33"/>
    <mergeCell ref="K49:L49"/>
    <mergeCell ref="AA41:AB47"/>
    <mergeCell ref="N32:N36"/>
    <mergeCell ref="N38:N42"/>
    <mergeCell ref="K41:L41"/>
    <mergeCell ref="N44:N48"/>
    <mergeCell ref="AA23:AB29"/>
    <mergeCell ref="N20:N24"/>
    <mergeCell ref="N26:N30"/>
    <mergeCell ref="AA5:AB11"/>
    <mergeCell ref="AA32:AB38"/>
    <mergeCell ref="N8:N12"/>
    <mergeCell ref="N14:N18"/>
    <mergeCell ref="K9:L9"/>
    <mergeCell ref="K17:L17"/>
    <mergeCell ref="AA14:AB20"/>
  </mergeCells>
  <conditionalFormatting sqref="D3:D50">
    <cfRule type="expression" dxfId="33" priority="1">
      <formula>(E3&lt;G3)</formula>
    </cfRule>
  </conditionalFormatting>
  <conditionalFormatting sqref="D3:D50">
    <cfRule type="expression" dxfId="32" priority="2">
      <formula>(E3&gt;G3)</formula>
    </cfRule>
  </conditionalFormatting>
  <conditionalFormatting sqref="H3:H50">
    <cfRule type="expression" dxfId="35" priority="3">
      <formula>(E3&gt;G3)</formula>
    </cfRule>
  </conditionalFormatting>
  <conditionalFormatting sqref="H3:H50">
    <cfRule type="expression" dxfId="34" priority="4">
      <formula>(G3&gt;E3)</formula>
    </cfRule>
  </conditionalFormatting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B1:J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2:10" ht="14.25" customHeight="1"/>
    <row r="2" spans="2:10" ht="14.25" customHeight="1"/>
    <row r="3" spans="2:10" ht="14.25" customHeight="1">
      <c r="B3" s="51" t="s">
        <v>81</v>
      </c>
      <c r="C3" s="51" t="s">
        <v>10</v>
      </c>
      <c r="D3" s="51" t="s">
        <v>11</v>
      </c>
      <c r="E3" s="51" t="s">
        <v>12</v>
      </c>
      <c r="F3" s="51" t="s">
        <v>13</v>
      </c>
      <c r="G3" s="51" t="s">
        <v>14</v>
      </c>
      <c r="H3" s="51" t="s">
        <v>15</v>
      </c>
      <c r="I3" s="51" t="s">
        <v>16</v>
      </c>
      <c r="J3" s="51" t="s">
        <v>82</v>
      </c>
    </row>
    <row r="4" spans="2:10" ht="14.25" customHeight="1">
      <c r="B4" s="52" t="s">
        <v>83</v>
      </c>
      <c r="C4" s="53">
        <v>1</v>
      </c>
      <c r="D4" s="54" t="e">
        <f>VLOOKUP("&amp;B4",B4:J7,2,FALSE)</f>
        <v>#N/A</v>
      </c>
      <c r="E4" s="54" t="e">
        <f>VLOOKUP(B4,'Arkusz1 (2)'!$W$4:$Z$35,2,FALSE)</f>
        <v>#N/A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</row>
    <row r="5" spans="2:10" ht="14.25" customHeight="1">
      <c r="B5" s="52" t="s">
        <v>84</v>
      </c>
      <c r="C5" s="53">
        <v>0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</row>
    <row r="6" spans="2:10" ht="14.25" customHeight="1">
      <c r="B6" s="55" t="s">
        <v>85</v>
      </c>
      <c r="C6" s="56">
        <v>0</v>
      </c>
      <c r="D6" s="57">
        <v>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</row>
    <row r="7" spans="2:10" ht="14.25" customHeight="1">
      <c r="B7" s="55" t="s">
        <v>86</v>
      </c>
      <c r="C7" s="56">
        <v>0</v>
      </c>
      <c r="D7" s="57">
        <v>0</v>
      </c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</row>
    <row r="8" spans="2:10" ht="14.25" customHeight="1"/>
    <row r="9" spans="2:10" ht="14.25" customHeight="1"/>
    <row r="10" spans="2:10" ht="14.25" customHeight="1">
      <c r="B10" s="51" t="s">
        <v>81</v>
      </c>
      <c r="C10" s="51" t="s">
        <v>10</v>
      </c>
      <c r="D10" s="51" t="s">
        <v>11</v>
      </c>
      <c r="E10" s="51" t="s">
        <v>12</v>
      </c>
      <c r="F10" s="51" t="s">
        <v>13</v>
      </c>
      <c r="G10" s="51" t="s">
        <v>14</v>
      </c>
      <c r="H10" s="51" t="s">
        <v>15</v>
      </c>
      <c r="I10" s="51" t="s">
        <v>16</v>
      </c>
      <c r="J10" s="51" t="s">
        <v>82</v>
      </c>
    </row>
    <row r="11" spans="2:10" ht="14.25" customHeight="1">
      <c r="B11" s="52" t="s">
        <v>87</v>
      </c>
      <c r="C11" s="53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</row>
    <row r="12" spans="2:10" ht="14.25" customHeight="1">
      <c r="B12" s="52" t="s">
        <v>88</v>
      </c>
      <c r="C12" s="53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</row>
    <row r="13" spans="2:10" ht="14.25" customHeight="1">
      <c r="B13" s="55" t="s">
        <v>89</v>
      </c>
      <c r="C13" s="56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</row>
    <row r="14" spans="2:10" ht="14.25" customHeight="1">
      <c r="B14" s="55" t="s">
        <v>90</v>
      </c>
      <c r="C14" s="56">
        <v>0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</row>
    <row r="15" spans="2:10" ht="14.25" customHeight="1"/>
    <row r="16" spans="2:10" ht="14.25" customHeight="1">
      <c r="B16" s="51" t="s">
        <v>81</v>
      </c>
      <c r="C16" s="51" t="s">
        <v>10</v>
      </c>
      <c r="D16" s="51" t="s">
        <v>11</v>
      </c>
      <c r="E16" s="51" t="s">
        <v>12</v>
      </c>
      <c r="F16" s="51" t="s">
        <v>13</v>
      </c>
      <c r="G16" s="51" t="s">
        <v>14</v>
      </c>
      <c r="H16" s="51" t="s">
        <v>15</v>
      </c>
      <c r="I16" s="51" t="s">
        <v>16</v>
      </c>
      <c r="J16" s="51" t="s">
        <v>82</v>
      </c>
    </row>
    <row r="17" spans="2:10" ht="14.25" customHeight="1">
      <c r="B17" s="52" t="s">
        <v>91</v>
      </c>
      <c r="C17" s="53">
        <v>0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</row>
    <row r="18" spans="2:10" ht="14.25" customHeight="1">
      <c r="B18" s="52" t="s">
        <v>92</v>
      </c>
      <c r="C18" s="53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</row>
    <row r="19" spans="2:10" ht="14.25" customHeight="1">
      <c r="B19" s="55" t="s">
        <v>93</v>
      </c>
      <c r="C19" s="56">
        <v>0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</row>
    <row r="20" spans="2:10" ht="14.25" customHeight="1">
      <c r="B20" s="55" t="s">
        <v>94</v>
      </c>
      <c r="C20" s="56">
        <v>0</v>
      </c>
      <c r="D20" s="57">
        <v>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</row>
    <row r="21" spans="2:10" ht="14.25" customHeight="1"/>
    <row r="22" spans="2:10" ht="14.25" customHeight="1">
      <c r="B22" s="51" t="s">
        <v>81</v>
      </c>
      <c r="C22" s="51" t="s">
        <v>10</v>
      </c>
      <c r="D22" s="51" t="s">
        <v>11</v>
      </c>
      <c r="E22" s="51" t="s">
        <v>12</v>
      </c>
      <c r="F22" s="51" t="s">
        <v>13</v>
      </c>
      <c r="G22" s="51" t="s">
        <v>14</v>
      </c>
      <c r="H22" s="51" t="s">
        <v>15</v>
      </c>
      <c r="I22" s="51" t="s">
        <v>16</v>
      </c>
      <c r="J22" s="51" t="s">
        <v>82</v>
      </c>
    </row>
    <row r="23" spans="2:10" ht="14.25" customHeight="1">
      <c r="B23" s="52" t="s">
        <v>95</v>
      </c>
      <c r="C23" s="53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</row>
    <row r="24" spans="2:10" ht="14.25" customHeight="1">
      <c r="B24" s="52" t="s">
        <v>96</v>
      </c>
      <c r="C24" s="53">
        <v>0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</v>
      </c>
    </row>
    <row r="25" spans="2:10" ht="14.25" customHeight="1">
      <c r="B25" s="55" t="s">
        <v>97</v>
      </c>
      <c r="C25" s="56">
        <v>0</v>
      </c>
      <c r="D25" s="57">
        <v>0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</row>
    <row r="26" spans="2:10" ht="14.25" customHeight="1">
      <c r="B26" s="55" t="s">
        <v>98</v>
      </c>
      <c r="C26" s="56">
        <v>0</v>
      </c>
      <c r="D26" s="57">
        <v>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</row>
    <row r="27" spans="2:10" ht="14.25" customHeight="1"/>
    <row r="28" spans="2:10" ht="14.25" customHeight="1">
      <c r="B28" s="51" t="s">
        <v>81</v>
      </c>
      <c r="C28" s="51" t="s">
        <v>10</v>
      </c>
      <c r="D28" s="51" t="s">
        <v>11</v>
      </c>
      <c r="E28" s="51" t="s">
        <v>12</v>
      </c>
      <c r="F28" s="51" t="s">
        <v>13</v>
      </c>
      <c r="G28" s="51" t="s">
        <v>14</v>
      </c>
      <c r="H28" s="51" t="s">
        <v>15</v>
      </c>
      <c r="I28" s="51" t="s">
        <v>16</v>
      </c>
      <c r="J28" s="51" t="s">
        <v>82</v>
      </c>
    </row>
    <row r="29" spans="2:10" ht="14.25" customHeight="1">
      <c r="B29" s="52" t="s">
        <v>99</v>
      </c>
      <c r="C29" s="53">
        <v>0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</row>
    <row r="30" spans="2:10" ht="14.25" customHeight="1">
      <c r="B30" s="52" t="s">
        <v>100</v>
      </c>
      <c r="C30" s="53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</row>
    <row r="31" spans="2:10" ht="14.25" customHeight="1">
      <c r="B31" s="55" t="s">
        <v>101</v>
      </c>
      <c r="C31" s="56">
        <v>0</v>
      </c>
      <c r="D31" s="57">
        <v>0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</row>
    <row r="32" spans="2:10" ht="14.25" customHeight="1">
      <c r="B32" s="55" t="s">
        <v>102</v>
      </c>
      <c r="C32" s="56">
        <v>0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</row>
    <row r="33" spans="2:10" ht="14.25" customHeight="1"/>
    <row r="34" spans="2:10" ht="14.25" customHeight="1">
      <c r="B34" s="51" t="s">
        <v>81</v>
      </c>
      <c r="C34" s="51" t="s">
        <v>10</v>
      </c>
      <c r="D34" s="51" t="s">
        <v>11</v>
      </c>
      <c r="E34" s="51" t="s">
        <v>12</v>
      </c>
      <c r="F34" s="51" t="s">
        <v>13</v>
      </c>
      <c r="G34" s="51" t="s">
        <v>14</v>
      </c>
      <c r="H34" s="51" t="s">
        <v>15</v>
      </c>
      <c r="I34" s="51" t="s">
        <v>16</v>
      </c>
      <c r="J34" s="51" t="s">
        <v>82</v>
      </c>
    </row>
    <row r="35" spans="2:10" ht="14.25" customHeight="1">
      <c r="B35" s="52" t="s">
        <v>103</v>
      </c>
      <c r="C35" s="53">
        <v>0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</row>
    <row r="36" spans="2:10" ht="14.25" customHeight="1">
      <c r="B36" s="52" t="s">
        <v>104</v>
      </c>
      <c r="C36" s="53">
        <v>0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</row>
    <row r="37" spans="2:10" ht="14.25" customHeight="1">
      <c r="B37" s="55" t="s">
        <v>105</v>
      </c>
      <c r="C37" s="56">
        <v>0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</row>
    <row r="38" spans="2:10" ht="14.25" customHeight="1">
      <c r="B38" s="55" t="s">
        <v>106</v>
      </c>
      <c r="C38" s="56">
        <v>0</v>
      </c>
      <c r="D38" s="57">
        <v>0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 s="57">
        <v>0</v>
      </c>
    </row>
    <row r="39" spans="2:10" ht="14.25" customHeight="1"/>
    <row r="40" spans="2:10" ht="14.25" customHeight="1">
      <c r="B40" s="51" t="s">
        <v>81</v>
      </c>
      <c r="C40" s="51" t="s">
        <v>10</v>
      </c>
      <c r="D40" s="51" t="s">
        <v>11</v>
      </c>
      <c r="E40" s="51" t="s">
        <v>12</v>
      </c>
      <c r="F40" s="51" t="s">
        <v>13</v>
      </c>
      <c r="G40" s="51" t="s">
        <v>14</v>
      </c>
      <c r="H40" s="51" t="s">
        <v>15</v>
      </c>
      <c r="I40" s="51" t="s">
        <v>16</v>
      </c>
      <c r="J40" s="51" t="s">
        <v>82</v>
      </c>
    </row>
    <row r="41" spans="2:10" ht="14.25" customHeight="1">
      <c r="B41" s="52" t="s">
        <v>107</v>
      </c>
      <c r="C41" s="53">
        <v>0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</row>
    <row r="42" spans="2:10" ht="14.25" customHeight="1">
      <c r="B42" s="52" t="s">
        <v>108</v>
      </c>
      <c r="C42" s="53">
        <v>0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</row>
    <row r="43" spans="2:10" ht="14.25" customHeight="1">
      <c r="B43" s="55" t="s">
        <v>109</v>
      </c>
      <c r="C43" s="56">
        <v>0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</row>
    <row r="44" spans="2:10" ht="14.25" customHeight="1">
      <c r="B44" s="55" t="s">
        <v>110</v>
      </c>
      <c r="C44" s="56">
        <v>0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</row>
    <row r="45" spans="2:10" ht="14.25" customHeight="1"/>
    <row r="46" spans="2:10" ht="14.25" customHeight="1">
      <c r="B46" s="51" t="s">
        <v>81</v>
      </c>
      <c r="C46" s="51" t="s">
        <v>10</v>
      </c>
      <c r="D46" s="51" t="s">
        <v>11</v>
      </c>
      <c r="E46" s="51" t="s">
        <v>12</v>
      </c>
      <c r="F46" s="51" t="s">
        <v>13</v>
      </c>
      <c r="G46" s="51" t="s">
        <v>14</v>
      </c>
      <c r="H46" s="51" t="s">
        <v>15</v>
      </c>
      <c r="I46" s="51" t="s">
        <v>16</v>
      </c>
      <c r="J46" s="51" t="s">
        <v>82</v>
      </c>
    </row>
    <row r="47" spans="2:10" ht="14.25" customHeight="1">
      <c r="B47" s="52" t="s">
        <v>111</v>
      </c>
      <c r="C47" s="53">
        <v>0</v>
      </c>
      <c r="D47" s="54">
        <v>0</v>
      </c>
      <c r="E47" s="54">
        <v>0</v>
      </c>
      <c r="F47" s="54">
        <v>0</v>
      </c>
      <c r="G47" s="54">
        <v>0</v>
      </c>
      <c r="H47" s="54">
        <v>0</v>
      </c>
      <c r="I47" s="54">
        <v>0</v>
      </c>
      <c r="J47" s="54">
        <v>0</v>
      </c>
    </row>
    <row r="48" spans="2:10" ht="14.25" customHeight="1">
      <c r="B48" s="52" t="s">
        <v>112</v>
      </c>
      <c r="C48" s="53">
        <v>0</v>
      </c>
      <c r="D48" s="54">
        <v>0</v>
      </c>
      <c r="E48" s="54">
        <v>0</v>
      </c>
      <c r="F48" s="54">
        <v>0</v>
      </c>
      <c r="G48" s="54">
        <v>0</v>
      </c>
      <c r="H48" s="54">
        <v>0</v>
      </c>
      <c r="I48" s="54">
        <v>0</v>
      </c>
      <c r="J48" s="54">
        <v>0</v>
      </c>
    </row>
    <row r="49" spans="2:10" ht="14.25" customHeight="1">
      <c r="B49" s="55" t="s">
        <v>113</v>
      </c>
      <c r="C49" s="56">
        <v>0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7">
        <v>0</v>
      </c>
    </row>
    <row r="50" spans="2:10" ht="14.25" customHeight="1">
      <c r="B50" s="55" t="s">
        <v>114</v>
      </c>
      <c r="C50" s="56">
        <v>0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</row>
    <row r="51" spans="2:10" ht="14.25" customHeight="1"/>
    <row r="52" spans="2:10" ht="14.25" customHeight="1"/>
    <row r="53" spans="2:10" ht="14.25" customHeight="1"/>
    <row r="54" spans="2:10" ht="14.25" customHeight="1"/>
    <row r="55" spans="2:10" ht="14.25" customHeight="1"/>
    <row r="56" spans="2:10" ht="14.25" customHeight="1"/>
    <row r="57" spans="2:10" ht="14.25" customHeight="1"/>
    <row r="58" spans="2:10" ht="14.25" customHeight="1"/>
    <row r="59" spans="2:10" ht="14.25" customHeight="1"/>
    <row r="60" spans="2:10" ht="14.25" customHeight="1"/>
    <row r="61" spans="2:10" ht="14.25" customHeight="1"/>
    <row r="62" spans="2:10" ht="14.25" customHeight="1"/>
    <row r="63" spans="2:10" ht="14.25" customHeight="1"/>
    <row r="64" spans="2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>
    <tabColor rgb="FFB45F06"/>
  </sheetPr>
  <dimension ref="A1:BE1000"/>
  <sheetViews>
    <sheetView topLeftCell="A12" workbookViewId="0">
      <selection activeCell="L31" sqref="L31"/>
    </sheetView>
  </sheetViews>
  <sheetFormatPr defaultColWidth="14.44140625" defaultRowHeight="15" customHeight="1"/>
  <cols>
    <col min="1" max="1" width="2.6640625" customWidth="1"/>
    <col min="2" max="2" width="5.88671875" customWidth="1"/>
    <col min="3" max="3" width="10" customWidth="1"/>
    <col min="4" max="4" width="8.6640625" customWidth="1"/>
    <col min="5" max="5" width="11.44140625" customWidth="1"/>
    <col min="6" max="6" width="3.44140625" customWidth="1"/>
    <col min="7" max="7" width="2.33203125" customWidth="1"/>
    <col min="8" max="8" width="3.109375" customWidth="1"/>
    <col min="9" max="9" width="11.109375" customWidth="1"/>
    <col min="10" max="10" width="0.6640625" customWidth="1"/>
    <col min="11" max="13" width="2" customWidth="1"/>
    <col min="14" max="14" width="0.6640625" customWidth="1"/>
    <col min="15" max="15" width="14" customWidth="1"/>
    <col min="16" max="16" width="2.44140625" customWidth="1"/>
    <col min="17" max="17" width="8.6640625" customWidth="1"/>
    <col min="18" max="18" width="13.6640625" customWidth="1"/>
    <col min="19" max="19" width="15" customWidth="1"/>
    <col min="20" max="20" width="13.33203125" customWidth="1"/>
    <col min="21" max="21" width="12.6640625" customWidth="1"/>
    <col min="22" max="22" width="6.6640625" hidden="1" customWidth="1"/>
    <col min="23" max="23" width="2.5546875" hidden="1" customWidth="1"/>
    <col min="24" max="24" width="12.88671875" customWidth="1"/>
    <col min="25" max="25" width="11.44140625" customWidth="1"/>
    <col min="26" max="26" width="12.5546875" customWidth="1"/>
    <col min="27" max="27" width="14.88671875" customWidth="1"/>
    <col min="28" max="29" width="13.33203125" customWidth="1"/>
    <col min="30" max="30" width="13.6640625" customWidth="1"/>
    <col min="31" max="31" width="14.33203125" customWidth="1"/>
    <col min="32" max="32" width="13.33203125" customWidth="1"/>
    <col min="33" max="33" width="15" customWidth="1"/>
    <col min="34" max="34" width="1.6640625" customWidth="1"/>
    <col min="35" max="35" width="1.33203125" customWidth="1"/>
    <col min="36" max="57" width="8.6640625" customWidth="1"/>
  </cols>
  <sheetData>
    <row r="1" spans="1:57" ht="14.25" customHeight="1">
      <c r="A1" s="1"/>
      <c r="B1" s="249" t="s">
        <v>115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3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58"/>
      <c r="BB1" s="58"/>
      <c r="BC1" s="58"/>
      <c r="BD1" s="58"/>
      <c r="BE1" s="58"/>
    </row>
    <row r="2" spans="1:57" ht="14.25" customHeight="1">
      <c r="A2" s="1"/>
      <c r="B2" s="238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58"/>
      <c r="BB2" s="58"/>
      <c r="BC2" s="58"/>
      <c r="BD2" s="58"/>
      <c r="BE2" s="58"/>
    </row>
    <row r="3" spans="1:57" ht="25.5" customHeight="1">
      <c r="A3" s="1"/>
      <c r="B3" s="251" t="s">
        <v>116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3"/>
      <c r="P3" s="1"/>
      <c r="Q3" s="59"/>
      <c r="R3" s="60"/>
      <c r="S3" s="60"/>
      <c r="T3" s="60"/>
      <c r="U3" s="60"/>
      <c r="V3" s="60"/>
      <c r="W3" s="60"/>
      <c r="X3" s="60"/>
      <c r="Y3" s="254" t="s">
        <v>117</v>
      </c>
      <c r="Z3" s="255"/>
      <c r="AA3" s="256"/>
      <c r="AB3" s="60"/>
      <c r="AC3" s="60"/>
      <c r="AD3" s="60"/>
      <c r="AE3" s="60"/>
      <c r="AF3" s="60"/>
      <c r="AG3" s="6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58"/>
      <c r="BB3" s="58"/>
      <c r="BC3" s="58"/>
      <c r="BD3" s="58"/>
      <c r="BE3" s="58"/>
    </row>
    <row r="4" spans="1:57" ht="16.5" customHeight="1">
      <c r="A4" s="1"/>
      <c r="B4" s="62" t="s">
        <v>1</v>
      </c>
      <c r="C4" s="63" t="s">
        <v>2</v>
      </c>
      <c r="D4" s="63" t="s">
        <v>5</v>
      </c>
      <c r="E4" s="258" t="s">
        <v>118</v>
      </c>
      <c r="F4" s="252"/>
      <c r="G4" s="252"/>
      <c r="H4" s="252"/>
      <c r="I4" s="252"/>
      <c r="J4" s="64"/>
      <c r="K4" s="258" t="s">
        <v>119</v>
      </c>
      <c r="L4" s="252"/>
      <c r="M4" s="259"/>
      <c r="N4" s="65"/>
      <c r="O4" s="66" t="s">
        <v>120</v>
      </c>
      <c r="P4" s="1"/>
      <c r="Q4" s="67"/>
      <c r="R4" s="68"/>
      <c r="S4" s="68"/>
      <c r="T4" s="68"/>
      <c r="U4" s="68"/>
      <c r="V4" s="68"/>
      <c r="W4" s="68"/>
      <c r="X4" s="68"/>
      <c r="Y4" s="236"/>
      <c r="Z4" s="257"/>
      <c r="AA4" s="237"/>
      <c r="AB4" s="68"/>
      <c r="AC4" s="68"/>
      <c r="AD4" s="68"/>
      <c r="AE4" s="68"/>
      <c r="AF4" s="68"/>
      <c r="AG4" s="69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58"/>
      <c r="BB4" s="58"/>
      <c r="BC4" s="58"/>
      <c r="BD4" s="58"/>
      <c r="BE4" s="58"/>
    </row>
    <row r="5" spans="1:57" ht="21" customHeight="1">
      <c r="A5" s="1"/>
      <c r="B5" s="70">
        <v>49</v>
      </c>
      <c r="C5" s="71" t="s">
        <v>121</v>
      </c>
      <c r="D5" s="72">
        <v>0.66666666666666663</v>
      </c>
      <c r="E5" s="71" t="str">
        <f>IF(SUM('FAZA GRUPOWA'!$R$3:$R$6)=12,'FAZA GRUPOWA'!$P$3,"")</f>
        <v>Holandia</v>
      </c>
      <c r="F5" s="71">
        <v>3</v>
      </c>
      <c r="G5" s="73" t="s">
        <v>20</v>
      </c>
      <c r="H5" s="71">
        <v>1</v>
      </c>
      <c r="I5" s="74" t="str">
        <f>IF(SUM('FAZA GRUPOWA'!$R$9:$R$12)=12,'FAZA GRUPOWA'!$P$10,"")</f>
        <v>USA</v>
      </c>
      <c r="J5" s="75"/>
      <c r="K5" s="76"/>
      <c r="L5" s="71" t="s">
        <v>20</v>
      </c>
      <c r="M5" s="74"/>
      <c r="N5" s="77"/>
      <c r="O5" s="78" t="s">
        <v>122</v>
      </c>
      <c r="P5" s="1"/>
      <c r="Q5" s="67"/>
      <c r="R5" s="260" t="s">
        <v>116</v>
      </c>
      <c r="S5" s="68"/>
      <c r="T5" s="68"/>
      <c r="U5" s="68"/>
      <c r="V5" s="68"/>
      <c r="W5" s="68"/>
      <c r="X5" s="68"/>
      <c r="Y5" s="238"/>
      <c r="Z5" s="250"/>
      <c r="AA5" s="239"/>
      <c r="AB5" s="68"/>
      <c r="AC5" s="68"/>
      <c r="AD5" s="68"/>
      <c r="AE5" s="68"/>
      <c r="AF5" s="261" t="s">
        <v>116</v>
      </c>
      <c r="AG5" s="69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8"/>
      <c r="BB5" s="58"/>
      <c r="BC5" s="58"/>
      <c r="BD5" s="58"/>
      <c r="BE5" s="58"/>
    </row>
    <row r="6" spans="1:57" ht="21" customHeight="1">
      <c r="A6" s="1"/>
      <c r="B6" s="79">
        <v>50</v>
      </c>
      <c r="C6" s="80" t="s">
        <v>121</v>
      </c>
      <c r="D6" s="81">
        <v>0.83333333333333337</v>
      </c>
      <c r="E6" s="80" t="str">
        <f>IF(SUM('FAZA GRUPOWA'!$R$15:$R$18)=12,'FAZA GRUPOWA'!$P$15,"")</f>
        <v>Argentyna</v>
      </c>
      <c r="F6" s="80">
        <v>2</v>
      </c>
      <c r="G6" s="82" t="s">
        <v>20</v>
      </c>
      <c r="H6" s="80">
        <v>1</v>
      </c>
      <c r="I6" s="83" t="str">
        <f>IF(SUM('FAZA GRUPOWA'!$R$21:$R$24)=12,'FAZA GRUPOWA'!$P$22,"")</f>
        <v>Australia</v>
      </c>
      <c r="J6" s="75"/>
      <c r="K6" s="84"/>
      <c r="L6" s="80" t="s">
        <v>20</v>
      </c>
      <c r="M6" s="83"/>
      <c r="N6" s="77"/>
      <c r="O6" s="85" t="s">
        <v>123</v>
      </c>
      <c r="P6" s="1"/>
      <c r="Q6" s="67"/>
      <c r="R6" s="242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242"/>
      <c r="AG6" s="69"/>
      <c r="AH6" s="1"/>
      <c r="AI6" s="1"/>
      <c r="AJ6" s="1"/>
      <c r="AK6" s="86"/>
      <c r="AL6" s="86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58"/>
      <c r="BB6" s="58"/>
      <c r="BC6" s="58"/>
      <c r="BD6" s="58"/>
      <c r="BE6" s="58"/>
    </row>
    <row r="7" spans="1:57" ht="17.25" customHeight="1">
      <c r="A7" s="1"/>
      <c r="B7" s="79">
        <v>51</v>
      </c>
      <c r="C7" s="80" t="s">
        <v>124</v>
      </c>
      <c r="D7" s="81">
        <v>0.66666666666666663</v>
      </c>
      <c r="E7" s="80" t="str">
        <f>IF(SUM('FAZA GRUPOWA'!$R$21:$R$24)=12,'FAZA GRUPOWA'!$P$21,"")</f>
        <v>Francja</v>
      </c>
      <c r="F7" s="80">
        <v>3</v>
      </c>
      <c r="G7" s="82" t="s">
        <v>20</v>
      </c>
      <c r="H7" s="80">
        <v>1</v>
      </c>
      <c r="I7" s="83" t="str">
        <f>IF(SUM('FAZA GRUPOWA'!$R$15:$R$18)=12,'FAZA GRUPOWA'!$P$16,"")</f>
        <v>Polska</v>
      </c>
      <c r="J7" s="75"/>
      <c r="K7" s="84"/>
      <c r="L7" s="80" t="s">
        <v>20</v>
      </c>
      <c r="M7" s="83"/>
      <c r="N7" s="77"/>
      <c r="O7" s="85" t="s">
        <v>125</v>
      </c>
      <c r="P7" s="1"/>
      <c r="Q7" s="67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9"/>
      <c r="AH7" s="1"/>
      <c r="AI7" s="1"/>
      <c r="AJ7" s="1"/>
      <c r="AK7" s="86"/>
      <c r="AL7" s="86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58"/>
      <c r="BB7" s="58"/>
      <c r="BC7" s="58"/>
      <c r="BD7" s="58"/>
      <c r="BE7" s="58"/>
    </row>
    <row r="8" spans="1:57" ht="18" customHeight="1">
      <c r="A8" s="1"/>
      <c r="B8" s="79">
        <v>52</v>
      </c>
      <c r="C8" s="80" t="s">
        <v>124</v>
      </c>
      <c r="D8" s="81">
        <v>0.66666666666666663</v>
      </c>
      <c r="E8" s="80" t="str">
        <f>IF(SUM('FAZA GRUPOWA'!$R$9:$R$12)=12,'FAZA GRUPOWA'!$P$9,"")</f>
        <v>Anglia</v>
      </c>
      <c r="F8" s="80">
        <v>3</v>
      </c>
      <c r="G8" s="82" t="s">
        <v>20</v>
      </c>
      <c r="H8" s="80">
        <v>0</v>
      </c>
      <c r="I8" s="83" t="str">
        <f>IF(SUM('FAZA GRUPOWA'!$R$3:$R$6)=12,'FAZA GRUPOWA'!$P$4,"")</f>
        <v>Senegal</v>
      </c>
      <c r="J8" s="75"/>
      <c r="K8" s="84"/>
      <c r="L8" s="80" t="s">
        <v>20</v>
      </c>
      <c r="M8" s="83"/>
      <c r="N8" s="77"/>
      <c r="O8" s="85" t="s">
        <v>126</v>
      </c>
      <c r="P8" s="1"/>
      <c r="Q8" s="67"/>
      <c r="R8" s="87" t="str">
        <f>E5</f>
        <v>Holandia</v>
      </c>
      <c r="S8" s="88"/>
      <c r="T8" s="89" t="s">
        <v>127</v>
      </c>
      <c r="U8" s="90"/>
      <c r="V8" s="90"/>
      <c r="W8" s="90"/>
      <c r="X8" s="90"/>
      <c r="Y8" s="89"/>
      <c r="Z8" s="91" t="s">
        <v>128</v>
      </c>
      <c r="AA8" s="90"/>
      <c r="AB8" s="90"/>
      <c r="AC8" s="90"/>
      <c r="AD8" s="89" t="s">
        <v>127</v>
      </c>
      <c r="AE8" s="90"/>
      <c r="AF8" s="87" t="str">
        <f>E7</f>
        <v>Francja</v>
      </c>
      <c r="AG8" s="69"/>
      <c r="AH8" s="1"/>
      <c r="AI8" s="1"/>
      <c r="AJ8" s="1"/>
      <c r="AK8" s="86"/>
      <c r="AL8" s="86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58"/>
      <c r="BB8" s="58"/>
      <c r="BC8" s="58"/>
      <c r="BD8" s="58"/>
      <c r="BE8" s="58"/>
    </row>
    <row r="9" spans="1:57" ht="21" customHeight="1">
      <c r="A9" s="1"/>
      <c r="B9" s="79">
        <v>53</v>
      </c>
      <c r="C9" s="80" t="s">
        <v>129</v>
      </c>
      <c r="D9" s="81">
        <v>0.83333333333333337</v>
      </c>
      <c r="E9" s="80" t="str">
        <f>IF(SUM('FAZA GRUPOWA'!$R$27:$R$30)=12,'FAZA GRUPOWA'!$P$27,"")</f>
        <v>Japonia</v>
      </c>
      <c r="F9" s="80">
        <v>1</v>
      </c>
      <c r="G9" s="82" t="s">
        <v>20</v>
      </c>
      <c r="H9" s="80">
        <v>1</v>
      </c>
      <c r="I9" s="83" t="str">
        <f>IF(SUM('FAZA GRUPOWA'!$R$33:$R$36)=12,'FAZA GRUPOWA'!$P$34,"")</f>
        <v>Chorwacja</v>
      </c>
      <c r="J9" s="75"/>
      <c r="K9" s="84">
        <v>1</v>
      </c>
      <c r="L9" s="80" t="s">
        <v>20</v>
      </c>
      <c r="M9" s="83">
        <v>3</v>
      </c>
      <c r="N9" s="77"/>
      <c r="O9" s="85" t="s">
        <v>130</v>
      </c>
      <c r="P9" s="1"/>
      <c r="Q9" s="67"/>
      <c r="R9" s="92" t="str">
        <f>I5</f>
        <v>USA</v>
      </c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2" t="str">
        <f>I7</f>
        <v>Polska</v>
      </c>
      <c r="AG9" s="69"/>
      <c r="AH9" s="1"/>
      <c r="AI9" s="1"/>
      <c r="AJ9" s="1"/>
      <c r="AK9" s="86"/>
      <c r="AL9" s="86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58"/>
      <c r="BB9" s="58"/>
      <c r="BC9" s="58"/>
      <c r="BD9" s="58"/>
      <c r="BE9" s="58"/>
    </row>
    <row r="10" spans="1:57" ht="18" customHeight="1">
      <c r="A10" s="1"/>
      <c r="B10" s="79">
        <v>54</v>
      </c>
      <c r="C10" s="80" t="s">
        <v>129</v>
      </c>
      <c r="D10" s="81">
        <v>0.66666666666666663</v>
      </c>
      <c r="E10" s="80" t="str">
        <f>IF(SUM('FAZA GRUPOWA'!$R$39:$R$42)=12,'FAZA GRUPOWA'!$P$39,"")</f>
        <v>Brazylia</v>
      </c>
      <c r="F10" s="80">
        <v>4</v>
      </c>
      <c r="G10" s="82" t="s">
        <v>20</v>
      </c>
      <c r="H10" s="80">
        <v>1</v>
      </c>
      <c r="I10" s="83" t="str">
        <f>IF(SUM('FAZA GRUPOWA'!$R$45:$R$48)=12,'FAZA GRUPOWA'!$P$46,"")</f>
        <v>Korea Płd.</v>
      </c>
      <c r="J10" s="75"/>
      <c r="K10" s="84"/>
      <c r="L10" s="80" t="s">
        <v>20</v>
      </c>
      <c r="M10" s="83"/>
      <c r="N10" s="77"/>
      <c r="O10" s="85" t="s">
        <v>47</v>
      </c>
      <c r="P10" s="1"/>
      <c r="Q10" s="67"/>
      <c r="R10" s="90"/>
      <c r="S10" s="90"/>
      <c r="T10" s="87" t="str">
        <f>E16</f>
        <v>Holandia</v>
      </c>
      <c r="U10" s="93"/>
      <c r="V10" s="90"/>
      <c r="W10" s="90"/>
      <c r="X10" s="90"/>
      <c r="Y10" s="90"/>
      <c r="Z10" s="94" t="str">
        <f>E28</f>
        <v>Argentyna</v>
      </c>
      <c r="AA10" s="90"/>
      <c r="AB10" s="90"/>
      <c r="AC10" s="90"/>
      <c r="AD10" s="87" t="str">
        <f>E18</f>
        <v>Francja</v>
      </c>
      <c r="AE10" s="90"/>
      <c r="AF10" s="90"/>
      <c r="AG10" s="69"/>
      <c r="AH10" s="1"/>
      <c r="AI10" s="1"/>
      <c r="AJ10" s="1"/>
      <c r="AK10" s="86"/>
      <c r="AL10" s="86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58"/>
      <c r="BB10" s="58"/>
      <c r="BC10" s="58"/>
      <c r="BD10" s="58"/>
      <c r="BE10" s="58"/>
    </row>
    <row r="11" spans="1:57" ht="16.5" customHeight="1">
      <c r="A11" s="1"/>
      <c r="B11" s="79">
        <v>55</v>
      </c>
      <c r="C11" s="80" t="s">
        <v>131</v>
      </c>
      <c r="D11" s="81">
        <v>0.66666666666666663</v>
      </c>
      <c r="E11" s="80" t="str">
        <f>IF(SUM('FAZA GRUPOWA'!$R$33:$R$36)=12,'FAZA GRUPOWA'!$P$33,"")</f>
        <v>Maroko</v>
      </c>
      <c r="F11" s="80">
        <v>0</v>
      </c>
      <c r="G11" s="82" t="s">
        <v>20</v>
      </c>
      <c r="H11" s="80">
        <v>0</v>
      </c>
      <c r="I11" s="83" t="str">
        <f>IF(SUM('FAZA GRUPOWA'!$R$27:$R$30)=12,'FAZA GRUPOWA'!$P$28,"")</f>
        <v>Hiszpania</v>
      </c>
      <c r="J11" s="75"/>
      <c r="K11" s="84">
        <v>3</v>
      </c>
      <c r="L11" s="80" t="s">
        <v>20</v>
      </c>
      <c r="M11" s="83">
        <v>0</v>
      </c>
      <c r="N11" s="77"/>
      <c r="O11" s="85" t="s">
        <v>132</v>
      </c>
      <c r="P11" s="1"/>
      <c r="Q11" s="67"/>
      <c r="R11" s="90"/>
      <c r="S11" s="90"/>
      <c r="T11" s="92" t="str">
        <f>I16</f>
        <v>Argentyna</v>
      </c>
      <c r="U11" s="93"/>
      <c r="V11" s="90"/>
      <c r="W11" s="90"/>
      <c r="X11" s="264" t="s">
        <v>133</v>
      </c>
      <c r="Y11" s="90"/>
      <c r="Z11" s="95" t="str">
        <f>I28</f>
        <v>Francja</v>
      </c>
      <c r="AA11" s="90"/>
      <c r="AB11" s="264" t="s">
        <v>133</v>
      </c>
      <c r="AC11" s="90"/>
      <c r="AD11" s="92" t="str">
        <f>I18</f>
        <v>Anglia</v>
      </c>
      <c r="AE11" s="90"/>
      <c r="AF11" s="90"/>
      <c r="AG11" s="69"/>
      <c r="AH11" s="1"/>
      <c r="AI11" s="1"/>
      <c r="AJ11" s="1"/>
      <c r="AK11" s="86"/>
      <c r="AL11" s="86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t="18" customHeight="1">
      <c r="A12" s="1"/>
      <c r="B12" s="96">
        <v>56</v>
      </c>
      <c r="C12" s="97" t="s">
        <v>131</v>
      </c>
      <c r="D12" s="98">
        <v>0.83333333333333337</v>
      </c>
      <c r="E12" s="97" t="str">
        <f>IF(SUM('FAZA GRUPOWA'!$R$45:$R$48)=12,'FAZA GRUPOWA'!$P$45,"")</f>
        <v>Portugalia</v>
      </c>
      <c r="F12" s="97">
        <v>6</v>
      </c>
      <c r="G12" s="99" t="s">
        <v>20</v>
      </c>
      <c r="H12" s="97">
        <v>1</v>
      </c>
      <c r="I12" s="100" t="str">
        <f>IF(SUM('FAZA GRUPOWA'!$R$39:$R$42)=12,'FAZA GRUPOWA'!$P$40,"")</f>
        <v>Szwajcaria</v>
      </c>
      <c r="J12" s="75"/>
      <c r="K12" s="101"/>
      <c r="L12" s="97" t="s">
        <v>20</v>
      </c>
      <c r="M12" s="100"/>
      <c r="N12" s="77"/>
      <c r="O12" s="102" t="s">
        <v>134</v>
      </c>
      <c r="P12" s="1"/>
      <c r="Q12" s="67"/>
      <c r="R12" s="87" t="str">
        <f>E6</f>
        <v>Argentyna</v>
      </c>
      <c r="S12" s="90"/>
      <c r="T12" s="90"/>
      <c r="U12" s="93"/>
      <c r="V12" s="90"/>
      <c r="W12" s="90"/>
      <c r="X12" s="242"/>
      <c r="Y12" s="90"/>
      <c r="Z12" s="90"/>
      <c r="AA12" s="90"/>
      <c r="AB12" s="242"/>
      <c r="AC12" s="90"/>
      <c r="AD12" s="90"/>
      <c r="AE12" s="90"/>
      <c r="AF12" s="87" t="str">
        <f>E8</f>
        <v>Anglia</v>
      </c>
      <c r="AG12" s="69"/>
      <c r="AH12" s="1"/>
      <c r="AI12" s="1"/>
      <c r="AJ12" s="1"/>
      <c r="AK12" s="86"/>
      <c r="AL12" s="86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ht="21" customHeight="1">
      <c r="A13" s="1"/>
      <c r="B13" s="263" t="s">
        <v>135</v>
      </c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3"/>
      <c r="P13" s="1"/>
      <c r="Q13" s="67"/>
      <c r="R13" s="92" t="str">
        <f>I6</f>
        <v>Australia</v>
      </c>
      <c r="S13" s="90"/>
      <c r="T13" s="90"/>
      <c r="U13" s="93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2" t="str">
        <f>I8</f>
        <v>Senegal</v>
      </c>
      <c r="AG13" s="69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ht="18" customHeight="1">
      <c r="A14" s="1"/>
      <c r="B14" s="62" t="s">
        <v>1</v>
      </c>
      <c r="C14" s="63" t="s">
        <v>2</v>
      </c>
      <c r="D14" s="63" t="s">
        <v>5</v>
      </c>
      <c r="E14" s="258" t="s">
        <v>118</v>
      </c>
      <c r="F14" s="252"/>
      <c r="G14" s="252"/>
      <c r="H14" s="252"/>
      <c r="I14" s="252"/>
      <c r="J14" s="259"/>
      <c r="K14" s="258" t="s">
        <v>119</v>
      </c>
      <c r="L14" s="252"/>
      <c r="M14" s="259"/>
      <c r="N14" s="103"/>
      <c r="O14" s="66" t="s">
        <v>120</v>
      </c>
      <c r="P14" s="1"/>
      <c r="Q14" s="67"/>
      <c r="R14" s="90"/>
      <c r="S14" s="90"/>
      <c r="T14" s="90"/>
      <c r="U14" s="93"/>
      <c r="V14" s="104"/>
      <c r="W14" s="105"/>
      <c r="X14" s="87" t="str">
        <f>E21</f>
        <v>Chorwacja</v>
      </c>
      <c r="Y14" s="90"/>
      <c r="Z14" s="90"/>
      <c r="AA14" s="90"/>
      <c r="AB14" s="87" t="str">
        <f>E22</f>
        <v>Maroko</v>
      </c>
      <c r="AC14" s="90"/>
      <c r="AD14" s="90"/>
      <c r="AE14" s="90"/>
      <c r="AF14" s="90"/>
      <c r="AG14" s="69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16.5" customHeight="1">
      <c r="A15" s="1"/>
      <c r="B15" s="70">
        <v>57</v>
      </c>
      <c r="C15" s="71" t="s">
        <v>136</v>
      </c>
      <c r="D15" s="72">
        <v>0.66666666666666663</v>
      </c>
      <c r="E15" s="71" t="str">
        <f>IF(F9="","",IF(F9&gt;H9,E9,IF(F9&lt;H9,I9,IF(K9&gt;M9,E9,I9))))</f>
        <v>Chorwacja</v>
      </c>
      <c r="F15" s="71">
        <v>1</v>
      </c>
      <c r="G15" s="73" t="s">
        <v>20</v>
      </c>
      <c r="H15" s="71">
        <v>1</v>
      </c>
      <c r="I15" s="74" t="str">
        <f>IF(F10="","",IF(F10&gt;H10,E10,IF(F10&lt;H10,I10,IF(K10&gt;M10,E10,I10))))</f>
        <v>Brazylia</v>
      </c>
      <c r="J15" s="75"/>
      <c r="K15" s="76">
        <v>4</v>
      </c>
      <c r="L15" s="71" t="s">
        <v>20</v>
      </c>
      <c r="M15" s="74">
        <v>2</v>
      </c>
      <c r="N15" s="77"/>
      <c r="O15" s="78" t="str">
        <f t="shared" ref="O15:O16" si="0">O11</f>
        <v>Education City</v>
      </c>
      <c r="P15" s="1"/>
      <c r="Q15" s="67"/>
      <c r="R15" s="90"/>
      <c r="S15" s="90"/>
      <c r="T15" s="90"/>
      <c r="U15" s="93"/>
      <c r="V15" s="104"/>
      <c r="W15" s="105"/>
      <c r="X15" s="92" t="str">
        <f>I21</f>
        <v>Argentyna</v>
      </c>
      <c r="Y15" s="90"/>
      <c r="Z15" s="90"/>
      <c r="AA15" s="90"/>
      <c r="AB15" s="92" t="str">
        <f>I22</f>
        <v>Francja</v>
      </c>
      <c r="AC15" s="90"/>
      <c r="AD15" s="90"/>
      <c r="AE15" s="90"/>
      <c r="AF15" s="90"/>
      <c r="AG15" s="69"/>
      <c r="AH15" s="1"/>
      <c r="AI15" s="1"/>
      <c r="AJ15" s="1"/>
      <c r="AK15" s="86" t="s">
        <v>7</v>
      </c>
      <c r="AL15" s="86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21" customHeight="1">
      <c r="A16" s="1"/>
      <c r="B16" s="79">
        <v>58</v>
      </c>
      <c r="C16" s="80" t="s">
        <v>136</v>
      </c>
      <c r="D16" s="81">
        <v>0.83333333333333337</v>
      </c>
      <c r="E16" s="80" t="str">
        <f>IF(F5="","",IF(F5&gt;H5,E5,IF(F5&lt;H5,I5,IF(K5&gt;M5,E5,I5))))</f>
        <v>Holandia</v>
      </c>
      <c r="F16" s="80">
        <v>2</v>
      </c>
      <c r="G16" s="82" t="s">
        <v>20</v>
      </c>
      <c r="H16" s="80">
        <v>2</v>
      </c>
      <c r="I16" s="83" t="str">
        <f>IF(F6="","",IF(F6&gt;H6,E6,IF(F6&lt;H6,I6,IF(K6&gt;M6,E6,I6))))</f>
        <v>Argentyna</v>
      </c>
      <c r="J16" s="75"/>
      <c r="K16" s="84">
        <v>3</v>
      </c>
      <c r="L16" s="80" t="s">
        <v>20</v>
      </c>
      <c r="M16" s="83">
        <v>4</v>
      </c>
      <c r="N16" s="77"/>
      <c r="O16" s="85" t="str">
        <f t="shared" si="0"/>
        <v>Lusail</v>
      </c>
      <c r="P16" s="1"/>
      <c r="Q16" s="67"/>
      <c r="R16" s="87" t="str">
        <f>E9</f>
        <v>Japonia</v>
      </c>
      <c r="S16" s="90"/>
      <c r="T16" s="90"/>
      <c r="U16" s="93"/>
      <c r="V16" s="90"/>
      <c r="W16" s="90"/>
      <c r="X16" s="90"/>
      <c r="Y16" s="90"/>
      <c r="Z16" s="91" t="s">
        <v>137</v>
      </c>
      <c r="AA16" s="90"/>
      <c r="AB16" s="90"/>
      <c r="AC16" s="90"/>
      <c r="AD16" s="90"/>
      <c r="AE16" s="90"/>
      <c r="AF16" s="87" t="str">
        <f>E11</f>
        <v>Maroko</v>
      </c>
      <c r="AG16" s="69"/>
      <c r="AH16" s="1"/>
      <c r="AI16" s="1"/>
      <c r="AJ16" s="1"/>
      <c r="AK16" s="86"/>
      <c r="AL16" s="86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16.5" customHeight="1">
      <c r="A17" s="1"/>
      <c r="B17" s="79">
        <v>59</v>
      </c>
      <c r="C17" s="80" t="s">
        <v>138</v>
      </c>
      <c r="D17" s="81">
        <v>0.66666666666666663</v>
      </c>
      <c r="E17" s="80" t="str">
        <f>IF(F11="","",IF(F11&gt;H11,E11,IF(F11&lt;H11,I11,IF(K11&gt;M11,E11,I11))))</f>
        <v>Maroko</v>
      </c>
      <c r="F17" s="80">
        <v>1</v>
      </c>
      <c r="G17" s="82" t="s">
        <v>20</v>
      </c>
      <c r="H17" s="80">
        <v>0</v>
      </c>
      <c r="I17" s="83" t="str">
        <f>IF(F12="","",IF(F12&gt;H12,E12,IF(F12&lt;H12,I12,IF(K12&gt;M12,E12,I12))))</f>
        <v>Portugalia</v>
      </c>
      <c r="J17" s="75"/>
      <c r="K17" s="84"/>
      <c r="L17" s="80" t="s">
        <v>20</v>
      </c>
      <c r="M17" s="83"/>
      <c r="N17" s="77"/>
      <c r="O17" s="85" t="str">
        <f t="shared" ref="O17:O18" si="1">O7</f>
        <v>Al Thumama</v>
      </c>
      <c r="P17" s="1"/>
      <c r="Q17" s="67"/>
      <c r="R17" s="92" t="str">
        <f>I9</f>
        <v>Chorwacja</v>
      </c>
      <c r="S17" s="90"/>
      <c r="T17" s="90"/>
      <c r="U17" s="93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2" t="str">
        <f>I11</f>
        <v>Hiszpania</v>
      </c>
      <c r="AG17" s="69"/>
      <c r="AH17" s="1"/>
      <c r="AI17" s="1"/>
      <c r="AJ17" s="1"/>
      <c r="AK17" s="86"/>
      <c r="AL17" s="86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t="15" customHeight="1">
      <c r="A18" s="1"/>
      <c r="B18" s="79">
        <v>60</v>
      </c>
      <c r="C18" s="80" t="s">
        <v>138</v>
      </c>
      <c r="D18" s="81">
        <v>0.83333333333333337</v>
      </c>
      <c r="E18" s="80" t="str">
        <f>IF(F7="","",IF(F7&gt;H7,E7,IF(F7&lt;H7,I7,IF(K7&gt;M7,E7,I7))))</f>
        <v>Francja</v>
      </c>
      <c r="F18" s="80">
        <v>2</v>
      </c>
      <c r="G18" s="82" t="s">
        <v>20</v>
      </c>
      <c r="H18" s="80">
        <v>1</v>
      </c>
      <c r="I18" s="83" t="str">
        <f>IF(F8="","",IF(F8&gt;H8,E8,IF(F8&lt;H8,I8,IF(K8&gt;M8,E8,I8))))</f>
        <v>Anglia</v>
      </c>
      <c r="J18" s="75"/>
      <c r="K18" s="84"/>
      <c r="L18" s="80" t="s">
        <v>20</v>
      </c>
      <c r="M18" s="83"/>
      <c r="N18" s="77"/>
      <c r="O18" s="85" t="str">
        <f t="shared" si="1"/>
        <v>Al Bayt</v>
      </c>
      <c r="P18" s="1"/>
      <c r="Q18" s="67"/>
      <c r="R18" s="90"/>
      <c r="S18" s="90"/>
      <c r="T18" s="87" t="str">
        <f>E15</f>
        <v>Chorwacja</v>
      </c>
      <c r="U18" s="93"/>
      <c r="V18" s="90"/>
      <c r="W18" s="90"/>
      <c r="X18" s="90"/>
      <c r="Y18" s="90"/>
      <c r="Z18" s="94" t="str">
        <f>E25</f>
        <v>Maroko</v>
      </c>
      <c r="AA18" s="90"/>
      <c r="AB18" s="90"/>
      <c r="AC18" s="90"/>
      <c r="AD18" s="87" t="str">
        <f>E17</f>
        <v>Maroko</v>
      </c>
      <c r="AE18" s="90"/>
      <c r="AF18" s="90"/>
      <c r="AG18" s="69"/>
      <c r="AH18" s="1"/>
      <c r="AI18" s="1"/>
      <c r="AJ18" s="1"/>
      <c r="AK18" s="86"/>
      <c r="AL18" s="86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21" customHeight="1">
      <c r="A19" s="1"/>
      <c r="B19" s="263" t="s">
        <v>139</v>
      </c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3"/>
      <c r="P19" s="1"/>
      <c r="Q19" s="67"/>
      <c r="R19" s="90"/>
      <c r="S19" s="90"/>
      <c r="T19" s="92" t="str">
        <f>I15</f>
        <v>Brazylia</v>
      </c>
      <c r="U19" s="93"/>
      <c r="V19" s="90"/>
      <c r="W19" s="90"/>
      <c r="X19" s="90"/>
      <c r="Y19" s="90"/>
      <c r="Z19" s="95" t="str">
        <f>I25</f>
        <v>Chorwacja</v>
      </c>
      <c r="AA19" s="90"/>
      <c r="AB19" s="90"/>
      <c r="AC19" s="90"/>
      <c r="AD19" s="92" t="str">
        <f>I17</f>
        <v>Portugalia</v>
      </c>
      <c r="AE19" s="90"/>
      <c r="AF19" s="90"/>
      <c r="AG19" s="69"/>
      <c r="AH19" s="1"/>
      <c r="AI19" s="1"/>
      <c r="AJ19" s="1"/>
      <c r="AK19" s="86"/>
      <c r="AL19" s="86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t="15" customHeight="1">
      <c r="A20" s="1"/>
      <c r="B20" s="62" t="s">
        <v>1</v>
      </c>
      <c r="C20" s="63" t="s">
        <v>2</v>
      </c>
      <c r="D20" s="63" t="s">
        <v>5</v>
      </c>
      <c r="E20" s="258" t="s">
        <v>118</v>
      </c>
      <c r="F20" s="252"/>
      <c r="G20" s="252"/>
      <c r="H20" s="252"/>
      <c r="I20" s="252"/>
      <c r="J20" s="259"/>
      <c r="K20" s="258" t="s">
        <v>119</v>
      </c>
      <c r="L20" s="252"/>
      <c r="M20" s="259"/>
      <c r="N20" s="103"/>
      <c r="O20" s="66" t="s">
        <v>120</v>
      </c>
      <c r="P20" s="1"/>
      <c r="Q20" s="67"/>
      <c r="R20" s="87" t="str">
        <f>E10</f>
        <v>Brazylia</v>
      </c>
      <c r="S20" s="90"/>
      <c r="T20" s="90"/>
      <c r="U20" s="93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87" t="str">
        <f>E12</f>
        <v>Portugalia</v>
      </c>
      <c r="AG20" s="69"/>
      <c r="AH20" s="1"/>
      <c r="AI20" s="1"/>
      <c r="AJ20" s="1"/>
      <c r="AK20" s="86"/>
      <c r="AL20" s="86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ht="15" customHeight="1">
      <c r="A21" s="1"/>
      <c r="B21" s="70">
        <v>61</v>
      </c>
      <c r="C21" s="71" t="s">
        <v>140</v>
      </c>
      <c r="D21" s="72">
        <v>0.83333333333333337</v>
      </c>
      <c r="E21" s="71" t="str">
        <f>IF(F15="","",IF(F15&gt;H15,E15,IF(E15&lt;H15,I15,IF(K15&gt;M15,E15,I15))))</f>
        <v>Chorwacja</v>
      </c>
      <c r="F21" s="71">
        <v>0</v>
      </c>
      <c r="G21" s="73" t="s">
        <v>20</v>
      </c>
      <c r="H21" s="71">
        <v>3</v>
      </c>
      <c r="I21" s="74" t="str">
        <f>IF(F16="","",IF(F16&gt;H16,E16,IF(E16&lt;H16,I16,IF(K16&gt;M16,E16,I16))))</f>
        <v>Argentyna</v>
      </c>
      <c r="J21" s="75"/>
      <c r="K21" s="76"/>
      <c r="L21" s="71" t="s">
        <v>20</v>
      </c>
      <c r="M21" s="74"/>
      <c r="N21" s="77"/>
      <c r="O21" s="78" t="str">
        <f>O16</f>
        <v>Lusail</v>
      </c>
      <c r="P21" s="1"/>
      <c r="Q21" s="67"/>
      <c r="R21" s="92" t="str">
        <f>I10</f>
        <v>Korea Płd.</v>
      </c>
      <c r="S21" s="90"/>
      <c r="T21" s="90"/>
      <c r="U21" s="93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2" t="str">
        <f>I12</f>
        <v>Szwajcaria</v>
      </c>
      <c r="AG21" s="69"/>
      <c r="AH21" s="1"/>
      <c r="AI21" s="1"/>
      <c r="AJ21" s="1"/>
      <c r="AK21" s="86"/>
      <c r="AL21" s="86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t="19.5" customHeight="1">
      <c r="A22" s="1"/>
      <c r="B22" s="79">
        <v>62</v>
      </c>
      <c r="C22" s="80" t="s">
        <v>141</v>
      </c>
      <c r="D22" s="81">
        <v>0.83333333333333337</v>
      </c>
      <c r="E22" s="80" t="str">
        <f>IF(F17="","",IF(F17&gt;H17,E17,IF(E17&lt;H17,I17,IF(K17&gt;M17,E17,I17))))</f>
        <v>Maroko</v>
      </c>
      <c r="F22" s="80">
        <v>0</v>
      </c>
      <c r="G22" s="82" t="s">
        <v>20</v>
      </c>
      <c r="H22" s="80">
        <v>2</v>
      </c>
      <c r="I22" s="83" t="str">
        <f>IF(F18="","",IF(F18&gt;H18,E18,IF(E18&lt;H18,I18,IF(K18&gt;M18,E18,I18))))</f>
        <v>Francja</v>
      </c>
      <c r="J22" s="75"/>
      <c r="K22" s="84"/>
      <c r="L22" s="80" t="s">
        <v>20</v>
      </c>
      <c r="M22" s="83"/>
      <c r="N22" s="77"/>
      <c r="O22" s="85" t="str">
        <f>O18</f>
        <v>Al Bayt</v>
      </c>
      <c r="P22" s="1"/>
      <c r="Q22" s="67"/>
      <c r="R22" s="68"/>
      <c r="S22" s="68"/>
      <c r="T22" s="68"/>
      <c r="U22" s="106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9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21" customHeight="1">
      <c r="A23" s="1"/>
      <c r="B23" s="262" t="s">
        <v>142</v>
      </c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253"/>
      <c r="P23" s="1"/>
      <c r="Q23" s="67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9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15" customHeight="1">
      <c r="A24" s="1"/>
      <c r="B24" s="62" t="s">
        <v>1</v>
      </c>
      <c r="C24" s="63" t="s">
        <v>2</v>
      </c>
      <c r="D24" s="63" t="s">
        <v>5</v>
      </c>
      <c r="E24" s="258" t="s">
        <v>118</v>
      </c>
      <c r="F24" s="252"/>
      <c r="G24" s="252"/>
      <c r="H24" s="252"/>
      <c r="I24" s="252"/>
      <c r="J24" s="259"/>
      <c r="K24" s="258" t="s">
        <v>119</v>
      </c>
      <c r="L24" s="252"/>
      <c r="M24" s="259"/>
      <c r="N24" s="103"/>
      <c r="O24" s="66" t="s">
        <v>120</v>
      </c>
      <c r="P24" s="1"/>
      <c r="Q24" s="67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9"/>
      <c r="AH24" s="1"/>
      <c r="AI24" s="1"/>
      <c r="AJ24" s="1"/>
      <c r="AK24" s="86" t="s">
        <v>74</v>
      </c>
      <c r="AL24" s="86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15" customHeight="1">
      <c r="A25" s="1"/>
      <c r="B25" s="70">
        <v>63</v>
      </c>
      <c r="C25" s="71" t="s">
        <v>143</v>
      </c>
      <c r="D25" s="72">
        <v>0.66666666666666663</v>
      </c>
      <c r="E25" s="71" t="str">
        <f>IF(F22="","",IF(F22&gt;H22,I22,IF(E22&lt;H22,E22,IF(K22&gt;M22,I22,E22))))</f>
        <v>Maroko</v>
      </c>
      <c r="F25" s="71">
        <v>1</v>
      </c>
      <c r="G25" s="73" t="s">
        <v>20</v>
      </c>
      <c r="H25" s="71">
        <v>2</v>
      </c>
      <c r="I25" s="74" t="str">
        <f>IF(F21="","",IF(F21&gt;H21,I21,IF(E21&lt;H21,E21,IF(K21&gt;M21,I21,E21))))</f>
        <v>Chorwacja</v>
      </c>
      <c r="J25" s="75"/>
      <c r="K25" s="76"/>
      <c r="L25" s="71" t="s">
        <v>20</v>
      </c>
      <c r="M25" s="74"/>
      <c r="N25" s="77"/>
      <c r="O25" s="78" t="str">
        <f>O5</f>
        <v>Khalifa Int'l</v>
      </c>
      <c r="P25" s="1"/>
      <c r="Q25" s="67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9"/>
      <c r="AH25" s="1"/>
      <c r="AI25" s="1"/>
      <c r="AJ25" s="1"/>
      <c r="AK25" s="86"/>
      <c r="AL25" s="86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24" customHeight="1">
      <c r="A26" s="1"/>
      <c r="B26" s="263" t="s">
        <v>128</v>
      </c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253"/>
      <c r="P26" s="1"/>
      <c r="Q26" s="67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9"/>
      <c r="AH26" s="1"/>
      <c r="AI26" s="1"/>
      <c r="AJ26" s="1"/>
      <c r="AK26" s="86"/>
      <c r="AL26" s="86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15" customHeight="1">
      <c r="A27" s="1"/>
      <c r="B27" s="62" t="s">
        <v>1</v>
      </c>
      <c r="C27" s="63" t="s">
        <v>2</v>
      </c>
      <c r="D27" s="63" t="s">
        <v>5</v>
      </c>
      <c r="E27" s="258" t="s">
        <v>118</v>
      </c>
      <c r="F27" s="252"/>
      <c r="G27" s="252"/>
      <c r="H27" s="252"/>
      <c r="I27" s="252"/>
      <c r="J27" s="259"/>
      <c r="K27" s="258" t="s">
        <v>119</v>
      </c>
      <c r="L27" s="252"/>
      <c r="M27" s="259"/>
      <c r="N27" s="103"/>
      <c r="O27" s="66" t="s">
        <v>120</v>
      </c>
      <c r="P27" s="1"/>
      <c r="Q27" s="67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9"/>
      <c r="AH27" s="1"/>
      <c r="AI27" s="1"/>
      <c r="AJ27" s="1"/>
      <c r="AK27" s="86"/>
      <c r="AL27" s="86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15" customHeight="1">
      <c r="A28" s="1"/>
      <c r="B28" s="70">
        <v>64</v>
      </c>
      <c r="C28" s="71" t="s">
        <v>144</v>
      </c>
      <c r="D28" s="72">
        <v>0.66666666666666663</v>
      </c>
      <c r="E28" s="71" t="str">
        <f>IF(F21="","",IF(F21&gt;H21,E21,IF(E21&lt;H21,I21,IF(K21&gt;M21,E21,I21))))</f>
        <v>Argentyna</v>
      </c>
      <c r="F28" s="71">
        <v>3</v>
      </c>
      <c r="G28" s="73" t="s">
        <v>20</v>
      </c>
      <c r="H28" s="71">
        <v>3</v>
      </c>
      <c r="I28" s="74" t="str">
        <f>IF(F22="","",IF(F22&gt;H22,E22,IF(E22&lt;H22,I22,IF(K22&gt;M22,E22,I22))))</f>
        <v>Francja</v>
      </c>
      <c r="J28" s="75"/>
      <c r="K28" s="76">
        <v>4</v>
      </c>
      <c r="L28" s="71" t="s">
        <v>20</v>
      </c>
      <c r="M28" s="74">
        <v>2</v>
      </c>
      <c r="N28" s="77"/>
      <c r="O28" s="78" t="str">
        <f>O21</f>
        <v>Lusail</v>
      </c>
      <c r="P28" s="1"/>
      <c r="Q28" s="107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9"/>
      <c r="AH28" s="1"/>
      <c r="AI28" s="1"/>
      <c r="AJ28" s="1"/>
      <c r="AK28" s="86"/>
      <c r="AL28" s="86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86"/>
      <c r="AL29" s="86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86"/>
      <c r="AL30" s="86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10"/>
      <c r="AL32" s="110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86"/>
      <c r="AL33" s="86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86"/>
      <c r="AL34" s="86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86"/>
      <c r="AL35" s="86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86"/>
      <c r="AL36" s="86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86"/>
      <c r="AL37" s="86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86"/>
      <c r="AL38" s="86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86"/>
      <c r="AL39" s="86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86"/>
      <c r="AL42" s="86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86"/>
      <c r="AL43" s="86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86"/>
      <c r="AL44" s="86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86"/>
      <c r="AL45" s="86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86"/>
      <c r="AL46" s="86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86"/>
      <c r="AL47" s="86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86"/>
      <c r="AL48" s="86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ht="14.25" customHeight="1"/>
    <row r="230" spans="1:57" ht="14.25" customHeight="1"/>
    <row r="231" spans="1:57" ht="14.25" customHeight="1"/>
    <row r="232" spans="1:57" ht="14.25" customHeight="1"/>
    <row r="233" spans="1:57" ht="14.25" customHeight="1"/>
    <row r="234" spans="1:57" ht="14.25" customHeight="1"/>
    <row r="235" spans="1:57" ht="14.25" customHeight="1"/>
    <row r="236" spans="1:57" ht="14.25" customHeight="1"/>
    <row r="237" spans="1:57" ht="14.25" customHeight="1"/>
    <row r="238" spans="1:57" ht="14.25" customHeight="1"/>
    <row r="239" spans="1:57" ht="14.25" customHeight="1"/>
    <row r="240" spans="1:57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B26:O26"/>
    <mergeCell ref="E27:J27"/>
    <mergeCell ref="K27:M27"/>
    <mergeCell ref="X11:X12"/>
    <mergeCell ref="AB11:AB12"/>
    <mergeCell ref="B13:O13"/>
    <mergeCell ref="E14:J14"/>
    <mergeCell ref="K14:M14"/>
    <mergeCell ref="B19:O19"/>
    <mergeCell ref="K20:M20"/>
    <mergeCell ref="AF5:AF6"/>
    <mergeCell ref="E20:J20"/>
    <mergeCell ref="B23:O23"/>
    <mergeCell ref="E24:J24"/>
    <mergeCell ref="K24:M24"/>
    <mergeCell ref="B1:O2"/>
    <mergeCell ref="B3:O3"/>
    <mergeCell ref="Y3:AA5"/>
    <mergeCell ref="E4:I4"/>
    <mergeCell ref="K4:M4"/>
    <mergeCell ref="R5:R6"/>
  </mergeCells>
  <conditionalFormatting sqref="E5:E12 E15:E18 E21:E22 E25 E28">
    <cfRule type="expression" dxfId="7" priority="4">
      <formula>OR(F5&gt;H5,K5&gt;M5)</formula>
    </cfRule>
    <cfRule type="expression" dxfId="6" priority="3">
      <formula>OR(F5&lt;H5,K5&lt;M5)</formula>
    </cfRule>
  </conditionalFormatting>
  <conditionalFormatting sqref="I5:I12 I15:I18 I21:I22 I25 I28">
    <cfRule type="expression" dxfId="5" priority="2">
      <formula>OR(F5&lt;H5,K5&lt;M5)</formula>
    </cfRule>
    <cfRule type="expression" dxfId="4" priority="1">
      <formula>OR(F5&gt;H5,K5&gt;M5)</formula>
    </cfRule>
  </conditionalFormatting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>
    <tabColor rgb="FF1155CC"/>
  </sheetPr>
  <dimension ref="A1:CL274"/>
  <sheetViews>
    <sheetView tabSelected="1" topLeftCell="D1" zoomScale="70" zoomScaleNormal="70" workbookViewId="0">
      <pane ySplit="9" topLeftCell="A10" activePane="bottomLeft" state="frozen"/>
      <selection pane="bottomLeft" activeCell="CC93" sqref="CC93"/>
    </sheetView>
  </sheetViews>
  <sheetFormatPr defaultColWidth="14.44140625" defaultRowHeight="15" customHeight="1" outlineLevelCol="1"/>
  <cols>
    <col min="1" max="1" width="2.109375" customWidth="1"/>
    <col min="2" max="2" width="5.109375" customWidth="1"/>
    <col min="3" max="3" width="10" customWidth="1"/>
    <col min="4" max="4" width="12.33203125" customWidth="1"/>
    <col min="5" max="6" width="3" customWidth="1"/>
    <col min="7" max="7" width="3.109375" customWidth="1"/>
    <col min="8" max="8" width="12.33203125" customWidth="1"/>
    <col min="9" max="9" width="3.33203125" customWidth="1"/>
    <col min="10" max="10" width="5.88671875" customWidth="1"/>
    <col min="11" max="11" width="3.5546875" customWidth="1"/>
    <col min="12" max="12" width="1.44140625" customWidth="1"/>
    <col min="13" max="13" width="1" customWidth="1"/>
    <col min="14" max="14" width="3" customWidth="1" outlineLevel="1"/>
    <col min="15" max="15" width="1.5546875" customWidth="1" outlineLevel="1"/>
    <col min="16" max="16" width="3" customWidth="1" outlineLevel="1"/>
    <col min="17" max="17" width="0.109375" customWidth="1" outlineLevel="1"/>
    <col min="18" max="18" width="3" customWidth="1" outlineLevel="1"/>
    <col min="19" max="19" width="1.5546875" customWidth="1" outlineLevel="1"/>
    <col min="20" max="20" width="3" customWidth="1" outlineLevel="1"/>
    <col min="21" max="22" width="0.109375" customWidth="1" outlineLevel="1"/>
    <col min="23" max="23" width="2" customWidth="1" outlineLevel="1"/>
    <col min="24" max="24" width="2.33203125" customWidth="1" outlineLevel="1"/>
    <col min="25" max="25" width="2.33203125" customWidth="1"/>
    <col min="26" max="26" width="3" customWidth="1" outlineLevel="1"/>
    <col min="27" max="27" width="1.5546875" customWidth="1" outlineLevel="1"/>
    <col min="28" max="28" width="3" customWidth="1" outlineLevel="1"/>
    <col min="29" max="29" width="0.109375" customWidth="1" outlineLevel="1"/>
    <col min="30" max="30" width="3" customWidth="1" outlineLevel="1"/>
    <col min="31" max="31" width="1.5546875" customWidth="1" outlineLevel="1"/>
    <col min="32" max="32" width="3" customWidth="1" outlineLevel="1"/>
    <col min="33" max="33" width="0.109375" customWidth="1" outlineLevel="1"/>
    <col min="34" max="35" width="2" customWidth="1" outlineLevel="1"/>
    <col min="36" max="36" width="1.88671875" customWidth="1"/>
    <col min="37" max="37" width="3" customWidth="1" outlineLevel="1"/>
    <col min="38" max="38" width="2" customWidth="1" outlineLevel="1"/>
    <col min="39" max="39" width="3" customWidth="1" outlineLevel="1"/>
    <col min="40" max="40" width="0.109375" customWidth="1" outlineLevel="1"/>
    <col min="41" max="41" width="3" customWidth="1" outlineLevel="1"/>
    <col min="42" max="42" width="1.5546875" customWidth="1" outlineLevel="1"/>
    <col min="43" max="43" width="3" customWidth="1" outlineLevel="1"/>
    <col min="44" max="44" width="0.109375" customWidth="1" outlineLevel="1"/>
    <col min="45" max="46" width="2" customWidth="1" outlineLevel="1"/>
    <col min="47" max="47" width="2.33203125" customWidth="1"/>
    <col min="48" max="48" width="2.5546875" customWidth="1" outlineLevel="1"/>
    <col min="49" max="49" width="1.5546875" customWidth="1" outlineLevel="1"/>
    <col min="50" max="50" width="2.44140625" customWidth="1" outlineLevel="1"/>
    <col min="51" max="51" width="0.33203125" customWidth="1" outlineLevel="1"/>
    <col min="52" max="52" width="3" customWidth="1" outlineLevel="1"/>
    <col min="53" max="53" width="1.5546875" customWidth="1" outlineLevel="1"/>
    <col min="54" max="54" width="3" customWidth="1" outlineLevel="1"/>
    <col min="55" max="55" width="0.33203125" customWidth="1" outlineLevel="1"/>
    <col min="56" max="57" width="2" customWidth="1" outlineLevel="1"/>
    <col min="58" max="58" width="1.88671875" customWidth="1"/>
    <col min="59" max="59" width="2.44140625" customWidth="1" outlineLevel="1"/>
    <col min="60" max="60" width="1.5546875" customWidth="1" outlineLevel="1"/>
    <col min="61" max="61" width="2.44140625" customWidth="1" outlineLevel="1"/>
    <col min="62" max="62" width="0.109375" customWidth="1" outlineLevel="1"/>
    <col min="63" max="63" width="3" customWidth="1" outlineLevel="1"/>
    <col min="64" max="64" width="1.5546875" customWidth="1" outlineLevel="1"/>
    <col min="65" max="65" width="3" customWidth="1" outlineLevel="1"/>
    <col min="66" max="66" width="0.109375" customWidth="1" outlineLevel="1"/>
    <col min="67" max="68" width="2" customWidth="1" outlineLevel="1"/>
    <col min="69" max="69" width="2.88671875" customWidth="1"/>
    <col min="70" max="77" width="8.6640625" customWidth="1"/>
    <col min="78" max="78" width="5.88671875" customWidth="1"/>
    <col min="79" max="90" width="8.6640625" customWidth="1"/>
  </cols>
  <sheetData>
    <row r="1" spans="1:90" ht="6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</row>
    <row r="2" spans="1:90" ht="14.25" customHeight="1">
      <c r="A2" s="111"/>
      <c r="B2" s="282" t="s">
        <v>145</v>
      </c>
      <c r="C2" s="112" t="s">
        <v>146</v>
      </c>
      <c r="D2" s="112" t="str">
        <f>'Arkusz1 (2)'!AD60</f>
        <v>OSOBA</v>
      </c>
      <c r="E2" s="112">
        <f>'Arkusz1 (2)'!AE60</f>
        <v>3</v>
      </c>
      <c r="F2" s="112">
        <f>'Arkusz1 (2)'!AF60</f>
        <v>1</v>
      </c>
      <c r="G2" s="112">
        <f>'Arkusz1 (2)'!AG60</f>
        <v>0</v>
      </c>
      <c r="H2" s="112" t="str">
        <f>'Arkusz1 (2)'!AH60</f>
        <v>3 KARNE</v>
      </c>
      <c r="I2" s="283" t="str">
        <f>'Arkusz1 (2)'!AI60</f>
        <v>1 KARNE</v>
      </c>
      <c r="J2" s="271"/>
      <c r="K2" s="113" t="s">
        <v>147</v>
      </c>
      <c r="L2" s="111"/>
      <c r="M2" s="111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1"/>
      <c r="BR2" s="111"/>
      <c r="BS2" s="111"/>
      <c r="BT2" s="111"/>
      <c r="BU2" s="111"/>
      <c r="BV2" s="111"/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</row>
    <row r="3" spans="1:90" ht="15" customHeight="1">
      <c r="A3" s="111"/>
      <c r="B3" s="230"/>
      <c r="C3" s="302">
        <f>'Arkusz1 (2)'!AC61</f>
        <v>1</v>
      </c>
      <c r="D3" s="302" t="str">
        <f>'Arkusz1 (2)'!AD61</f>
        <v>TATA</v>
      </c>
      <c r="E3" s="115">
        <f>'Arkusz1 (2)'!AE61</f>
        <v>7</v>
      </c>
      <c r="F3" s="115">
        <f>'Arkusz1 (2)'!AF61</f>
        <v>25</v>
      </c>
      <c r="G3" s="115">
        <f>'Arkusz1 (2)'!AG61</f>
        <v>32</v>
      </c>
      <c r="H3" s="115">
        <f>'Arkusz1 (2)'!AH61</f>
        <v>0</v>
      </c>
      <c r="I3" s="284">
        <f>'Arkusz1 (2)'!AI61</f>
        <v>0</v>
      </c>
      <c r="J3" s="303"/>
      <c r="K3" s="115">
        <f>'Arkusz1 (2)'!AK61</f>
        <v>46</v>
      </c>
      <c r="L3" s="111"/>
      <c r="M3" s="111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1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1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1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1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</row>
    <row r="4" spans="1:90" ht="15" customHeight="1">
      <c r="A4" s="111"/>
      <c r="B4" s="230"/>
      <c r="C4" s="304">
        <f>'Arkusz1 (2)'!AC62</f>
        <v>2</v>
      </c>
      <c r="D4" s="304" t="str">
        <f>'Arkusz1 (2)'!AD62</f>
        <v>MATI</v>
      </c>
      <c r="E4" s="117">
        <f>'Arkusz1 (2)'!AE62</f>
        <v>6</v>
      </c>
      <c r="F4" s="117">
        <f>'Arkusz1 (2)'!AF62</f>
        <v>27</v>
      </c>
      <c r="G4" s="117">
        <f>'Arkusz1 (2)'!AG62</f>
        <v>31</v>
      </c>
      <c r="H4" s="117">
        <f>'Arkusz1 (2)'!AH62</f>
        <v>0</v>
      </c>
      <c r="I4" s="285">
        <f>'Arkusz1 (2)'!AI62</f>
        <v>1</v>
      </c>
      <c r="J4" s="303"/>
      <c r="K4" s="117">
        <f>'Arkusz1 (2)'!AK62</f>
        <v>46</v>
      </c>
      <c r="L4" s="111"/>
      <c r="M4" s="118"/>
      <c r="N4" s="286" t="s">
        <v>148</v>
      </c>
      <c r="O4" s="273"/>
      <c r="P4" s="273"/>
      <c r="Q4" s="273"/>
      <c r="R4" s="273"/>
      <c r="S4" s="273"/>
      <c r="T4" s="273"/>
      <c r="U4" s="273"/>
      <c r="V4" s="273"/>
      <c r="W4" s="273"/>
      <c r="X4" s="274"/>
      <c r="Y4" s="119"/>
      <c r="Z4" s="287" t="s">
        <v>149</v>
      </c>
      <c r="AA4" s="273"/>
      <c r="AB4" s="273"/>
      <c r="AC4" s="273"/>
      <c r="AD4" s="273"/>
      <c r="AE4" s="273"/>
      <c r="AF4" s="273"/>
      <c r="AG4" s="273"/>
      <c r="AH4" s="273"/>
      <c r="AI4" s="274"/>
      <c r="AJ4" s="119"/>
      <c r="AK4" s="288" t="s">
        <v>150</v>
      </c>
      <c r="AL4" s="273"/>
      <c r="AM4" s="273"/>
      <c r="AN4" s="273"/>
      <c r="AO4" s="273"/>
      <c r="AP4" s="273"/>
      <c r="AQ4" s="273"/>
      <c r="AR4" s="273"/>
      <c r="AS4" s="273"/>
      <c r="AT4" s="274"/>
      <c r="AU4" s="119"/>
      <c r="AV4" s="272" t="s">
        <v>151</v>
      </c>
      <c r="AW4" s="273"/>
      <c r="AX4" s="273"/>
      <c r="AY4" s="273"/>
      <c r="AZ4" s="273"/>
      <c r="BA4" s="273"/>
      <c r="BB4" s="273"/>
      <c r="BC4" s="273"/>
      <c r="BD4" s="273"/>
      <c r="BE4" s="274"/>
      <c r="BF4" s="119"/>
      <c r="BG4" s="280" t="s">
        <v>152</v>
      </c>
      <c r="BH4" s="273"/>
      <c r="BI4" s="273"/>
      <c r="BJ4" s="273"/>
      <c r="BK4" s="273"/>
      <c r="BL4" s="273"/>
      <c r="BM4" s="273"/>
      <c r="BN4" s="273"/>
      <c r="BO4" s="273"/>
      <c r="BP4" s="274"/>
      <c r="BQ4" s="120"/>
      <c r="BR4" s="281" t="s">
        <v>153</v>
      </c>
      <c r="BS4" s="244"/>
      <c r="BT4" s="244"/>
      <c r="BU4" s="244"/>
      <c r="BV4" s="244"/>
      <c r="BW4" s="244"/>
      <c r="BX4" s="244"/>
      <c r="BY4" s="244"/>
      <c r="BZ4" s="235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</row>
    <row r="5" spans="1:90" ht="17.25" customHeight="1">
      <c r="A5" s="111"/>
      <c r="B5" s="230"/>
      <c r="C5" s="305">
        <f>'Arkusz1 (2)'!AC63</f>
        <v>3</v>
      </c>
      <c r="D5" s="305" t="str">
        <f>'Arkusz1 (2)'!AD63</f>
        <v>MICHUR</v>
      </c>
      <c r="E5" s="121">
        <f>'Arkusz1 (2)'!AE63</f>
        <v>5</v>
      </c>
      <c r="F5" s="121">
        <f>'Arkusz1 (2)'!AF63</f>
        <v>27</v>
      </c>
      <c r="G5" s="121">
        <f>'Arkusz1 (2)'!AG63</f>
        <v>32</v>
      </c>
      <c r="H5" s="121">
        <f>'Arkusz1 (2)'!AH63</f>
        <v>0</v>
      </c>
      <c r="I5" s="292">
        <f>'Arkusz1 (2)'!AI63</f>
        <v>2</v>
      </c>
      <c r="J5" s="303"/>
      <c r="K5" s="121">
        <f>'Arkusz1 (2)'!AK63</f>
        <v>44</v>
      </c>
      <c r="L5" s="111"/>
      <c r="M5" s="118"/>
      <c r="N5" s="275"/>
      <c r="O5" s="257"/>
      <c r="P5" s="257"/>
      <c r="Q5" s="257"/>
      <c r="R5" s="257"/>
      <c r="S5" s="257"/>
      <c r="T5" s="257"/>
      <c r="U5" s="257"/>
      <c r="V5" s="257"/>
      <c r="W5" s="257"/>
      <c r="X5" s="276"/>
      <c r="Y5" s="119"/>
      <c r="Z5" s="275"/>
      <c r="AA5" s="257"/>
      <c r="AB5" s="257"/>
      <c r="AC5" s="257"/>
      <c r="AD5" s="257"/>
      <c r="AE5" s="257"/>
      <c r="AF5" s="257"/>
      <c r="AG5" s="257"/>
      <c r="AH5" s="257"/>
      <c r="AI5" s="276"/>
      <c r="AJ5" s="119"/>
      <c r="AK5" s="275"/>
      <c r="AL5" s="257"/>
      <c r="AM5" s="257"/>
      <c r="AN5" s="257"/>
      <c r="AO5" s="257"/>
      <c r="AP5" s="257"/>
      <c r="AQ5" s="257"/>
      <c r="AR5" s="257"/>
      <c r="AS5" s="257"/>
      <c r="AT5" s="276"/>
      <c r="AU5" s="119"/>
      <c r="AV5" s="275"/>
      <c r="AW5" s="257"/>
      <c r="AX5" s="257"/>
      <c r="AY5" s="257"/>
      <c r="AZ5" s="257"/>
      <c r="BA5" s="257"/>
      <c r="BB5" s="257"/>
      <c r="BC5" s="257"/>
      <c r="BD5" s="257"/>
      <c r="BE5" s="276"/>
      <c r="BF5" s="119"/>
      <c r="BG5" s="275"/>
      <c r="BH5" s="257"/>
      <c r="BI5" s="257"/>
      <c r="BJ5" s="257"/>
      <c r="BK5" s="257"/>
      <c r="BL5" s="257"/>
      <c r="BM5" s="257"/>
      <c r="BN5" s="257"/>
      <c r="BO5" s="257"/>
      <c r="BP5" s="276"/>
      <c r="BQ5" s="120"/>
      <c r="BR5" s="236"/>
      <c r="BS5" s="257"/>
      <c r="BT5" s="257"/>
      <c r="BU5" s="257"/>
      <c r="BV5" s="257"/>
      <c r="BW5" s="257"/>
      <c r="BX5" s="257"/>
      <c r="BY5" s="257"/>
      <c r="BZ5" s="237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</row>
    <row r="6" spans="1:90" ht="14.25" customHeight="1">
      <c r="A6" s="111"/>
      <c r="B6" s="230"/>
      <c r="C6" s="306">
        <f>'Arkusz1 (2)'!AC64</f>
        <v>4</v>
      </c>
      <c r="D6" s="306" t="str">
        <f>'Arkusz1 (2)'!AD64</f>
        <v>KAMA</v>
      </c>
      <c r="E6" s="122">
        <f>'Arkusz1 (2)'!AE64</f>
        <v>4</v>
      </c>
      <c r="F6" s="122">
        <f>'Arkusz1 (2)'!AF64</f>
        <v>31</v>
      </c>
      <c r="G6" s="122">
        <f>'Arkusz1 (2)'!AG64</f>
        <v>29</v>
      </c>
      <c r="H6" s="122">
        <f>'Arkusz1 (2)'!AH64</f>
        <v>0</v>
      </c>
      <c r="I6" s="293">
        <f>'Arkusz1 (2)'!AI64</f>
        <v>0</v>
      </c>
      <c r="J6" s="303"/>
      <c r="K6" s="122">
        <f>'Arkusz1 (2)'!AK64</f>
        <v>43</v>
      </c>
      <c r="L6" s="111"/>
      <c r="M6" s="118"/>
      <c r="N6" s="275"/>
      <c r="O6" s="257"/>
      <c r="P6" s="257"/>
      <c r="Q6" s="257"/>
      <c r="R6" s="257"/>
      <c r="S6" s="257"/>
      <c r="T6" s="257"/>
      <c r="U6" s="257"/>
      <c r="V6" s="257"/>
      <c r="W6" s="257"/>
      <c r="X6" s="276"/>
      <c r="Y6" s="119"/>
      <c r="Z6" s="275"/>
      <c r="AA6" s="257"/>
      <c r="AB6" s="257"/>
      <c r="AC6" s="257"/>
      <c r="AD6" s="257"/>
      <c r="AE6" s="257"/>
      <c r="AF6" s="257"/>
      <c r="AG6" s="257"/>
      <c r="AH6" s="257"/>
      <c r="AI6" s="276"/>
      <c r="AJ6" s="119"/>
      <c r="AK6" s="275"/>
      <c r="AL6" s="257"/>
      <c r="AM6" s="257"/>
      <c r="AN6" s="257"/>
      <c r="AO6" s="257"/>
      <c r="AP6" s="257"/>
      <c r="AQ6" s="257"/>
      <c r="AR6" s="257"/>
      <c r="AS6" s="257"/>
      <c r="AT6" s="276"/>
      <c r="AU6" s="119"/>
      <c r="AV6" s="275"/>
      <c r="AW6" s="257"/>
      <c r="AX6" s="257"/>
      <c r="AY6" s="257"/>
      <c r="AZ6" s="257"/>
      <c r="BA6" s="257"/>
      <c r="BB6" s="257"/>
      <c r="BC6" s="257"/>
      <c r="BD6" s="257"/>
      <c r="BE6" s="276"/>
      <c r="BF6" s="119"/>
      <c r="BG6" s="275"/>
      <c r="BH6" s="257"/>
      <c r="BI6" s="257"/>
      <c r="BJ6" s="257"/>
      <c r="BK6" s="257"/>
      <c r="BL6" s="257"/>
      <c r="BM6" s="257"/>
      <c r="BN6" s="257"/>
      <c r="BO6" s="257"/>
      <c r="BP6" s="276"/>
      <c r="BQ6" s="120"/>
      <c r="BR6" s="236"/>
      <c r="BS6" s="257"/>
      <c r="BT6" s="257"/>
      <c r="BU6" s="257"/>
      <c r="BV6" s="257"/>
      <c r="BW6" s="257"/>
      <c r="BX6" s="257"/>
      <c r="BY6" s="257"/>
      <c r="BZ6" s="237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</row>
    <row r="7" spans="1:90" ht="15" customHeight="1">
      <c r="A7" s="111"/>
      <c r="B7" s="231"/>
      <c r="C7" s="307">
        <f>'Arkusz1 (2)'!AC65</f>
        <v>5</v>
      </c>
      <c r="D7" s="307" t="str">
        <f>'Arkusz1 (2)'!AD65</f>
        <v>MAMA</v>
      </c>
      <c r="E7" s="123">
        <f>'Arkusz1 (2)'!AE65</f>
        <v>2</v>
      </c>
      <c r="F7" s="123">
        <f>'Arkusz1 (2)'!AF65</f>
        <v>30</v>
      </c>
      <c r="G7" s="123">
        <f>'Arkusz1 (2)'!AG65</f>
        <v>32</v>
      </c>
      <c r="H7" s="123">
        <f>'Arkusz1 (2)'!AH65</f>
        <v>0</v>
      </c>
      <c r="I7" s="289">
        <f>'Arkusz1 (2)'!AI65</f>
        <v>0</v>
      </c>
      <c r="J7" s="303"/>
      <c r="K7" s="123">
        <f>'Arkusz1 (2)'!AK65</f>
        <v>36</v>
      </c>
      <c r="L7" s="111"/>
      <c r="M7" s="118"/>
      <c r="N7" s="277"/>
      <c r="O7" s="278"/>
      <c r="P7" s="278"/>
      <c r="Q7" s="278"/>
      <c r="R7" s="278"/>
      <c r="S7" s="278"/>
      <c r="T7" s="278"/>
      <c r="U7" s="278"/>
      <c r="V7" s="278"/>
      <c r="W7" s="278"/>
      <c r="X7" s="279"/>
      <c r="Y7" s="119"/>
      <c r="Z7" s="277"/>
      <c r="AA7" s="278"/>
      <c r="AB7" s="278"/>
      <c r="AC7" s="278"/>
      <c r="AD7" s="278"/>
      <c r="AE7" s="278"/>
      <c r="AF7" s="278"/>
      <c r="AG7" s="278"/>
      <c r="AH7" s="278"/>
      <c r="AI7" s="279"/>
      <c r="AJ7" s="119"/>
      <c r="AK7" s="277"/>
      <c r="AL7" s="278"/>
      <c r="AM7" s="278"/>
      <c r="AN7" s="278"/>
      <c r="AO7" s="278"/>
      <c r="AP7" s="278"/>
      <c r="AQ7" s="278"/>
      <c r="AR7" s="278"/>
      <c r="AS7" s="278"/>
      <c r="AT7" s="279"/>
      <c r="AU7" s="119"/>
      <c r="AV7" s="277"/>
      <c r="AW7" s="278"/>
      <c r="AX7" s="278"/>
      <c r="AY7" s="278"/>
      <c r="AZ7" s="278"/>
      <c r="BA7" s="278"/>
      <c r="BB7" s="278"/>
      <c r="BC7" s="278"/>
      <c r="BD7" s="278"/>
      <c r="BE7" s="279"/>
      <c r="BF7" s="119"/>
      <c r="BG7" s="277"/>
      <c r="BH7" s="278"/>
      <c r="BI7" s="278"/>
      <c r="BJ7" s="278"/>
      <c r="BK7" s="278"/>
      <c r="BL7" s="278"/>
      <c r="BM7" s="278"/>
      <c r="BN7" s="278"/>
      <c r="BO7" s="278"/>
      <c r="BP7" s="279"/>
      <c r="BQ7" s="120"/>
      <c r="BR7" s="238"/>
      <c r="BS7" s="250"/>
      <c r="BT7" s="250"/>
      <c r="BU7" s="250"/>
      <c r="BV7" s="250"/>
      <c r="BW7" s="250"/>
      <c r="BX7" s="250"/>
      <c r="BY7" s="250"/>
      <c r="BZ7" s="239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</row>
    <row r="8" spans="1:90" ht="3.75" hidden="1" customHeight="1">
      <c r="A8" s="111"/>
      <c r="B8" s="124"/>
      <c r="C8" s="124"/>
      <c r="D8" s="124"/>
      <c r="E8" s="124"/>
      <c r="F8" s="124"/>
      <c r="G8" s="124"/>
      <c r="H8" s="124"/>
      <c r="I8" s="124"/>
      <c r="J8" s="124"/>
      <c r="K8" s="111"/>
      <c r="L8" s="111"/>
      <c r="M8" s="118"/>
      <c r="N8" s="125"/>
      <c r="O8" s="126"/>
      <c r="P8" s="126"/>
      <c r="Q8" s="126"/>
      <c r="R8" s="126"/>
      <c r="S8" s="126"/>
      <c r="T8" s="126"/>
      <c r="U8" s="126"/>
      <c r="V8" s="126"/>
      <c r="W8" s="126"/>
      <c r="X8" s="127"/>
      <c r="Y8" s="119"/>
      <c r="Z8" s="128"/>
      <c r="AA8" s="129"/>
      <c r="AB8" s="129"/>
      <c r="AC8" s="129"/>
      <c r="AD8" s="129"/>
      <c r="AE8" s="129"/>
      <c r="AF8" s="129"/>
      <c r="AG8" s="129"/>
      <c r="AH8" s="129"/>
      <c r="AI8" s="130"/>
      <c r="AJ8" s="119"/>
      <c r="AK8" s="131"/>
      <c r="AL8" s="132"/>
      <c r="AM8" s="132"/>
      <c r="AN8" s="132"/>
      <c r="AO8" s="132"/>
      <c r="AP8" s="132"/>
      <c r="AQ8" s="132"/>
      <c r="AR8" s="132"/>
      <c r="AS8" s="132"/>
      <c r="AT8" s="133"/>
      <c r="AU8" s="119"/>
      <c r="AV8" s="134"/>
      <c r="AW8" s="135"/>
      <c r="AX8" s="135"/>
      <c r="AY8" s="135"/>
      <c r="AZ8" s="135"/>
      <c r="BA8" s="135"/>
      <c r="BB8" s="135"/>
      <c r="BC8" s="135"/>
      <c r="BD8" s="135"/>
      <c r="BE8" s="136"/>
      <c r="BF8" s="119"/>
      <c r="BG8" s="137"/>
      <c r="BH8" s="138"/>
      <c r="BI8" s="138"/>
      <c r="BJ8" s="138"/>
      <c r="BK8" s="138"/>
      <c r="BL8" s="138"/>
      <c r="BM8" s="138"/>
      <c r="BN8" s="138"/>
      <c r="BO8" s="138"/>
      <c r="BP8" s="139"/>
      <c r="BQ8" s="120"/>
      <c r="BR8" s="140"/>
      <c r="BS8" s="140"/>
      <c r="BT8" s="140"/>
      <c r="BU8" s="140"/>
      <c r="BV8" s="140"/>
      <c r="BW8" s="140"/>
      <c r="BX8" s="140"/>
      <c r="BY8" s="140"/>
      <c r="BZ8" s="140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</row>
    <row r="9" spans="1:90" ht="15.75" customHeight="1">
      <c r="A9" s="111"/>
      <c r="B9" s="141" t="str">
        <f>'FAZA GRUPOWA'!B2</f>
        <v>NR</v>
      </c>
      <c r="C9" s="142" t="str">
        <f>'FAZA GRUPOWA'!C2</f>
        <v>Data</v>
      </c>
      <c r="D9" s="294" t="str">
        <f>'FAZA GRUPOWA'!D2</f>
        <v>MECZ</v>
      </c>
      <c r="E9" s="252"/>
      <c r="F9" s="252"/>
      <c r="G9" s="252"/>
      <c r="H9" s="259"/>
      <c r="I9" s="294" t="s">
        <v>4</v>
      </c>
      <c r="J9" s="259"/>
      <c r="K9" s="143" t="s">
        <v>64</v>
      </c>
      <c r="L9" s="111"/>
      <c r="M9" s="118"/>
      <c r="N9" s="295" t="s">
        <v>154</v>
      </c>
      <c r="O9" s="296"/>
      <c r="P9" s="296"/>
      <c r="Q9" s="144"/>
      <c r="R9" s="297" t="s">
        <v>155</v>
      </c>
      <c r="S9" s="298"/>
      <c r="T9" s="298"/>
      <c r="U9" s="144"/>
      <c r="V9" s="145"/>
      <c r="W9" s="145" t="s">
        <v>156</v>
      </c>
      <c r="X9" s="146"/>
      <c r="Y9" s="147"/>
      <c r="Z9" s="291" t="s">
        <v>154</v>
      </c>
      <c r="AA9" s="270"/>
      <c r="AB9" s="270"/>
      <c r="AC9" s="148"/>
      <c r="AD9" s="290" t="s">
        <v>155</v>
      </c>
      <c r="AE9" s="270"/>
      <c r="AF9" s="270"/>
      <c r="AG9" s="148"/>
      <c r="AH9" s="149" t="s">
        <v>156</v>
      </c>
      <c r="AI9" s="150"/>
      <c r="AJ9" s="147"/>
      <c r="AK9" s="291" t="s">
        <v>154</v>
      </c>
      <c r="AL9" s="270"/>
      <c r="AM9" s="270"/>
      <c r="AN9" s="148"/>
      <c r="AO9" s="290" t="s">
        <v>155</v>
      </c>
      <c r="AP9" s="270"/>
      <c r="AQ9" s="270"/>
      <c r="AR9" s="148"/>
      <c r="AS9" s="149" t="s">
        <v>156</v>
      </c>
      <c r="AT9" s="150"/>
      <c r="AU9" s="147"/>
      <c r="AV9" s="291" t="s">
        <v>154</v>
      </c>
      <c r="AW9" s="270"/>
      <c r="AX9" s="270"/>
      <c r="AY9" s="148"/>
      <c r="AZ9" s="290" t="s">
        <v>155</v>
      </c>
      <c r="BA9" s="270"/>
      <c r="BB9" s="270"/>
      <c r="BC9" s="148"/>
      <c r="BD9" s="149" t="s">
        <v>156</v>
      </c>
      <c r="BE9" s="150"/>
      <c r="BF9" s="147"/>
      <c r="BG9" s="291" t="s">
        <v>154</v>
      </c>
      <c r="BH9" s="270"/>
      <c r="BI9" s="270"/>
      <c r="BJ9" s="148"/>
      <c r="BK9" s="290" t="s">
        <v>155</v>
      </c>
      <c r="BL9" s="270"/>
      <c r="BM9" s="270"/>
      <c r="BN9" s="148"/>
      <c r="BO9" s="149" t="s">
        <v>156</v>
      </c>
      <c r="BP9" s="150"/>
      <c r="BQ9" s="120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</row>
    <row r="10" spans="1:90" ht="14.25" customHeight="1">
      <c r="A10" s="118"/>
      <c r="B10" s="151">
        <f>'FAZA GRUPOWA'!B3</f>
        <v>1</v>
      </c>
      <c r="C10" s="152" t="str">
        <f>'FAZA GRUPOWA'!C3</f>
        <v>20-Nov-22</v>
      </c>
      <c r="D10" s="153" t="str">
        <f>'FAZA GRUPOWA'!D3</f>
        <v>Katar</v>
      </c>
      <c r="E10" s="153">
        <f>IF('FAZA GRUPOWA'!E3="","",INT('FAZA GRUPOWA'!E3))</f>
        <v>0</v>
      </c>
      <c r="F10" s="153" t="str">
        <f>'FAZA GRUPOWA'!F3</f>
        <v>:</v>
      </c>
      <c r="G10" s="153">
        <f>IF('FAZA GRUPOWA'!G3="","",INT('FAZA GRUPOWA'!G3))</f>
        <v>2</v>
      </c>
      <c r="H10" s="153" t="str">
        <f>'FAZA GRUPOWA'!H3</f>
        <v>Ekwador</v>
      </c>
      <c r="I10" s="299" t="str">
        <f>'FAZA GRUPOWA'!I3</f>
        <v>A</v>
      </c>
      <c r="J10" s="300"/>
      <c r="K10" s="154">
        <v>17</v>
      </c>
      <c r="L10" s="111"/>
      <c r="M10" s="118"/>
      <c r="N10" s="155">
        <v>0</v>
      </c>
      <c r="O10" s="156" t="str">
        <f t="shared" ref="O10:O57" si="0">F10</f>
        <v>:</v>
      </c>
      <c r="P10" s="157">
        <v>1</v>
      </c>
      <c r="Q10" s="158"/>
      <c r="R10" s="156"/>
      <c r="S10" s="156" t="s">
        <v>20</v>
      </c>
      <c r="T10" s="156"/>
      <c r="U10" s="158"/>
      <c r="V10" s="158"/>
      <c r="W10" s="156">
        <f t="shared" ref="W10:W57" si="1">IF(OR(AND(E10="",G10=""),N10="",P10=""),"",IF(AND(N10=E10,P10=G10),3,IF(OR(AND(N10&gt;P10,E10&gt;G10),AND(N10&lt;P10,E10&lt;G10),AND(N10=P10,E10=G10)),1,0)))</f>
        <v>1</v>
      </c>
      <c r="X10" s="159"/>
      <c r="Y10" s="160"/>
      <c r="Z10" s="155">
        <v>0</v>
      </c>
      <c r="AA10" s="156" t="s">
        <v>20</v>
      </c>
      <c r="AB10" s="156">
        <v>1</v>
      </c>
      <c r="AC10" s="158"/>
      <c r="AD10" s="156"/>
      <c r="AE10" s="156" t="s">
        <v>20</v>
      </c>
      <c r="AF10" s="156"/>
      <c r="AG10" s="158"/>
      <c r="AH10" s="156">
        <f t="shared" ref="AH10:AH57" si="2">IF(OR(AND(E10="",G10=""),Z10="",AB10=""),"",IF(AND(Z10=E10,AB10=G10),3,IF(OR(AND(Z10&gt;AB10,E10&gt;G10),AND(Z10&lt;AB10,E10&lt;G10),AND(Z10=AB10,E10=G10)),1,0)))</f>
        <v>1</v>
      </c>
      <c r="AI10" s="159"/>
      <c r="AJ10" s="160"/>
      <c r="AK10" s="155">
        <v>0</v>
      </c>
      <c r="AL10" s="156" t="s">
        <v>20</v>
      </c>
      <c r="AM10" s="156">
        <v>1</v>
      </c>
      <c r="AN10" s="158"/>
      <c r="AO10" s="156"/>
      <c r="AP10" s="156" t="s">
        <v>20</v>
      </c>
      <c r="AQ10" s="156"/>
      <c r="AR10" s="158"/>
      <c r="AS10" s="156">
        <f t="shared" ref="AS10:AS57" si="3">IF(OR(AND(E10="",G10=""),AK10="",AM10=""),"",IF(AND(AK10=E10,AM10=G10),3,IF(OR(AND(AK10&gt;AM10,E10&gt;G10),AND(AK10&lt;AM10,E10&lt;G10),AND(AK10=AM10,E10=G10)),1,0)))</f>
        <v>1</v>
      </c>
      <c r="AT10" s="159"/>
      <c r="AU10" s="160"/>
      <c r="AV10" s="155">
        <v>1</v>
      </c>
      <c r="AW10" s="156" t="s">
        <v>20</v>
      </c>
      <c r="AX10" s="156">
        <v>0</v>
      </c>
      <c r="AY10" s="158"/>
      <c r="AZ10" s="156"/>
      <c r="BA10" s="156" t="s">
        <v>20</v>
      </c>
      <c r="BB10" s="156"/>
      <c r="BC10" s="158"/>
      <c r="BD10" s="156">
        <f t="shared" ref="BD10:BD57" si="4">IF(OR(AND(E10="",G10=""),AV10="",AX10=""),"",IF(AND(AV10=E10,AX10=G10),3,IF(OR(AND(AV10&gt;AX10,E10&gt;G10),AND(AV10&lt;AX10,E10&lt;G10),AND(AV10=AX10,E10=G10)),1,0)))</f>
        <v>0</v>
      </c>
      <c r="BE10" s="159"/>
      <c r="BF10" s="160"/>
      <c r="BG10" s="155">
        <v>1</v>
      </c>
      <c r="BH10" s="156" t="s">
        <v>20</v>
      </c>
      <c r="BI10" s="156">
        <v>0</v>
      </c>
      <c r="BJ10" s="158"/>
      <c r="BK10" s="156"/>
      <c r="BL10" s="156" t="s">
        <v>20</v>
      </c>
      <c r="BM10" s="156"/>
      <c r="BN10" s="158"/>
      <c r="BO10" s="156">
        <f t="shared" ref="BO10:BO57" si="5">IF(OR(AND(E10="",G10=""),BG10="",BI10=""),"",IF(AND(BG10=E10,BI10=G10),3,IF(OR(AND(BG10&gt;BI10,E10&gt;G10),AND(BG10&lt;BI10,E10&lt;G10),AND(BG10=BI10,E10=G10)),1,0)))</f>
        <v>0</v>
      </c>
      <c r="BP10" s="159"/>
      <c r="BQ10" s="120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</row>
    <row r="11" spans="1:90" ht="14.25" customHeight="1">
      <c r="A11" s="118"/>
      <c r="B11" s="151">
        <f>'FAZA GRUPOWA'!B4</f>
        <v>2</v>
      </c>
      <c r="C11" s="161" t="str">
        <f>'FAZA GRUPOWA'!C4</f>
        <v>21-Nov-22</v>
      </c>
      <c r="D11" s="162" t="str">
        <f>'FAZA GRUPOWA'!D4</f>
        <v>Anglia</v>
      </c>
      <c r="E11" s="162">
        <f>IF('FAZA GRUPOWA'!E4="","",INT('FAZA GRUPOWA'!E4))</f>
        <v>6</v>
      </c>
      <c r="F11" s="162" t="str">
        <f>'FAZA GRUPOWA'!F4</f>
        <v>:</v>
      </c>
      <c r="G11" s="162">
        <f>IF('FAZA GRUPOWA'!G4="","",INT('FAZA GRUPOWA'!G4))</f>
        <v>2</v>
      </c>
      <c r="H11" s="162" t="str">
        <f>'FAZA GRUPOWA'!H4</f>
        <v>Iran</v>
      </c>
      <c r="I11" s="265" t="str">
        <f>'FAZA GRUPOWA'!I4</f>
        <v>B</v>
      </c>
      <c r="J11" s="266"/>
      <c r="K11" s="163">
        <v>0.58333333333333337</v>
      </c>
      <c r="L11" s="111"/>
      <c r="M11" s="118"/>
      <c r="N11" s="155">
        <v>3</v>
      </c>
      <c r="O11" s="156" t="str">
        <f t="shared" si="0"/>
        <v>:</v>
      </c>
      <c r="P11" s="157">
        <v>0</v>
      </c>
      <c r="Q11" s="158"/>
      <c r="R11" s="156"/>
      <c r="S11" s="156" t="s">
        <v>20</v>
      </c>
      <c r="T11" s="156"/>
      <c r="U11" s="158"/>
      <c r="V11" s="158"/>
      <c r="W11" s="156">
        <f t="shared" si="1"/>
        <v>1</v>
      </c>
      <c r="X11" s="159"/>
      <c r="Y11" s="160"/>
      <c r="Z11" s="155">
        <v>3</v>
      </c>
      <c r="AA11" s="156" t="s">
        <v>20</v>
      </c>
      <c r="AB11" s="156">
        <v>0</v>
      </c>
      <c r="AC11" s="158"/>
      <c r="AD11" s="156"/>
      <c r="AE11" s="156" t="s">
        <v>20</v>
      </c>
      <c r="AF11" s="156"/>
      <c r="AG11" s="158"/>
      <c r="AH11" s="156">
        <f t="shared" si="2"/>
        <v>1</v>
      </c>
      <c r="AI11" s="159"/>
      <c r="AJ11" s="160"/>
      <c r="AK11" s="155">
        <v>3</v>
      </c>
      <c r="AL11" s="156" t="s">
        <v>20</v>
      </c>
      <c r="AM11" s="156">
        <v>0</v>
      </c>
      <c r="AN11" s="158"/>
      <c r="AO11" s="156"/>
      <c r="AP11" s="156" t="s">
        <v>20</v>
      </c>
      <c r="AQ11" s="156"/>
      <c r="AR11" s="158"/>
      <c r="AS11" s="156">
        <f t="shared" si="3"/>
        <v>1</v>
      </c>
      <c r="AT11" s="159"/>
      <c r="AU11" s="160"/>
      <c r="AV11" s="155">
        <v>4</v>
      </c>
      <c r="AW11" s="156" t="s">
        <v>20</v>
      </c>
      <c r="AX11" s="156">
        <v>0</v>
      </c>
      <c r="AY11" s="158"/>
      <c r="AZ11" s="156"/>
      <c r="BA11" s="156" t="s">
        <v>20</v>
      </c>
      <c r="BB11" s="156"/>
      <c r="BC11" s="158"/>
      <c r="BD11" s="156">
        <f t="shared" si="4"/>
        <v>1</v>
      </c>
      <c r="BE11" s="159"/>
      <c r="BF11" s="160"/>
      <c r="BG11" s="155">
        <v>3</v>
      </c>
      <c r="BH11" s="156" t="s">
        <v>20</v>
      </c>
      <c r="BI11" s="156">
        <v>0</v>
      </c>
      <c r="BJ11" s="158"/>
      <c r="BK11" s="156"/>
      <c r="BL11" s="156" t="s">
        <v>20</v>
      </c>
      <c r="BM11" s="156"/>
      <c r="BN11" s="158"/>
      <c r="BO11" s="156">
        <f t="shared" si="5"/>
        <v>1</v>
      </c>
      <c r="BP11" s="159"/>
      <c r="BQ11" s="120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111"/>
    </row>
    <row r="12" spans="1:90" ht="14.25" customHeight="1">
      <c r="A12" s="118"/>
      <c r="B12" s="151">
        <f>'FAZA GRUPOWA'!B5</f>
        <v>3</v>
      </c>
      <c r="C12" s="161" t="str">
        <f>'FAZA GRUPOWA'!C5</f>
        <v>21-Nov-22</v>
      </c>
      <c r="D12" s="162" t="str">
        <f>'FAZA GRUPOWA'!D5</f>
        <v>Senegal</v>
      </c>
      <c r="E12" s="162">
        <f>IF('FAZA GRUPOWA'!E5="","",INT('FAZA GRUPOWA'!E5))</f>
        <v>0</v>
      </c>
      <c r="F12" s="162" t="str">
        <f>'FAZA GRUPOWA'!F5</f>
        <v>:</v>
      </c>
      <c r="G12" s="162">
        <f>IF('FAZA GRUPOWA'!G5="","",INT('FAZA GRUPOWA'!G5))</f>
        <v>2</v>
      </c>
      <c r="H12" s="162" t="str">
        <f>'FAZA GRUPOWA'!H5</f>
        <v>Holandia</v>
      </c>
      <c r="I12" s="265" t="str">
        <f>'FAZA GRUPOWA'!I5</f>
        <v>A</v>
      </c>
      <c r="J12" s="266"/>
      <c r="K12" s="163">
        <v>0.70833333333333337</v>
      </c>
      <c r="L12" s="111"/>
      <c r="M12" s="118"/>
      <c r="N12" s="155">
        <v>1</v>
      </c>
      <c r="O12" s="156" t="str">
        <f t="shared" si="0"/>
        <v>:</v>
      </c>
      <c r="P12" s="157">
        <v>3</v>
      </c>
      <c r="Q12" s="158"/>
      <c r="R12" s="156"/>
      <c r="S12" s="156" t="s">
        <v>20</v>
      </c>
      <c r="T12" s="156"/>
      <c r="U12" s="158"/>
      <c r="V12" s="158"/>
      <c r="W12" s="156">
        <f t="shared" si="1"/>
        <v>1</v>
      </c>
      <c r="X12" s="159"/>
      <c r="Y12" s="160"/>
      <c r="Z12" s="155">
        <v>1</v>
      </c>
      <c r="AA12" s="156" t="s">
        <v>20</v>
      </c>
      <c r="AB12" s="156">
        <v>3</v>
      </c>
      <c r="AC12" s="158"/>
      <c r="AD12" s="156"/>
      <c r="AE12" s="156" t="s">
        <v>20</v>
      </c>
      <c r="AF12" s="156"/>
      <c r="AG12" s="158"/>
      <c r="AH12" s="156">
        <f t="shared" si="2"/>
        <v>1</v>
      </c>
      <c r="AI12" s="159"/>
      <c r="AJ12" s="160"/>
      <c r="AK12" s="155">
        <v>1</v>
      </c>
      <c r="AL12" s="156" t="s">
        <v>20</v>
      </c>
      <c r="AM12" s="156">
        <v>3</v>
      </c>
      <c r="AN12" s="158"/>
      <c r="AO12" s="156"/>
      <c r="AP12" s="156" t="s">
        <v>20</v>
      </c>
      <c r="AQ12" s="156"/>
      <c r="AR12" s="158"/>
      <c r="AS12" s="156">
        <f t="shared" si="3"/>
        <v>1</v>
      </c>
      <c r="AT12" s="159"/>
      <c r="AU12" s="160"/>
      <c r="AV12" s="155">
        <v>1</v>
      </c>
      <c r="AW12" s="156" t="s">
        <v>20</v>
      </c>
      <c r="AX12" s="156">
        <v>3</v>
      </c>
      <c r="AY12" s="158"/>
      <c r="AZ12" s="156"/>
      <c r="BA12" s="156" t="s">
        <v>20</v>
      </c>
      <c r="BB12" s="156"/>
      <c r="BC12" s="158"/>
      <c r="BD12" s="156">
        <f t="shared" si="4"/>
        <v>1</v>
      </c>
      <c r="BE12" s="159"/>
      <c r="BF12" s="160"/>
      <c r="BG12" s="155">
        <v>0</v>
      </c>
      <c r="BH12" s="156" t="s">
        <v>20</v>
      </c>
      <c r="BI12" s="156">
        <v>2</v>
      </c>
      <c r="BJ12" s="158"/>
      <c r="BK12" s="156"/>
      <c r="BL12" s="156" t="s">
        <v>20</v>
      </c>
      <c r="BM12" s="156"/>
      <c r="BN12" s="158"/>
      <c r="BO12" s="156">
        <f t="shared" si="5"/>
        <v>3</v>
      </c>
      <c r="BP12" s="159"/>
      <c r="BQ12" s="120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111"/>
    </row>
    <row r="13" spans="1:90" ht="14.25" customHeight="1">
      <c r="A13" s="118"/>
      <c r="B13" s="151">
        <f>'FAZA GRUPOWA'!B6</f>
        <v>4</v>
      </c>
      <c r="C13" s="161" t="str">
        <f>'FAZA GRUPOWA'!C6</f>
        <v>21-Nov-22</v>
      </c>
      <c r="D13" s="162" t="str">
        <f>'FAZA GRUPOWA'!D6</f>
        <v>USA</v>
      </c>
      <c r="E13" s="162">
        <f>IF('FAZA GRUPOWA'!E6="","",INT('FAZA GRUPOWA'!E6))</f>
        <v>1</v>
      </c>
      <c r="F13" s="162" t="str">
        <f>'FAZA GRUPOWA'!F6</f>
        <v>:</v>
      </c>
      <c r="G13" s="162">
        <f>IF('FAZA GRUPOWA'!G6="","",INT('FAZA GRUPOWA'!G6))</f>
        <v>1</v>
      </c>
      <c r="H13" s="162" t="str">
        <f>'FAZA GRUPOWA'!H6</f>
        <v>Walia</v>
      </c>
      <c r="I13" s="265" t="str">
        <f>'FAZA GRUPOWA'!I6</f>
        <v>B</v>
      </c>
      <c r="J13" s="266"/>
      <c r="K13" s="163">
        <v>0.83333333333333337</v>
      </c>
      <c r="L13" s="111"/>
      <c r="M13" s="118"/>
      <c r="N13" s="155">
        <v>1</v>
      </c>
      <c r="O13" s="156" t="str">
        <f t="shared" si="0"/>
        <v>:</v>
      </c>
      <c r="P13" s="157">
        <v>1</v>
      </c>
      <c r="Q13" s="158"/>
      <c r="R13" s="156"/>
      <c r="S13" s="156" t="s">
        <v>20</v>
      </c>
      <c r="T13" s="156"/>
      <c r="U13" s="158"/>
      <c r="V13" s="158"/>
      <c r="W13" s="156">
        <f t="shared" si="1"/>
        <v>3</v>
      </c>
      <c r="X13" s="159"/>
      <c r="Y13" s="160"/>
      <c r="Z13" s="155">
        <v>2</v>
      </c>
      <c r="AA13" s="156" t="s">
        <v>20</v>
      </c>
      <c r="AB13" s="156">
        <v>1</v>
      </c>
      <c r="AC13" s="158"/>
      <c r="AD13" s="156"/>
      <c r="AE13" s="156" t="s">
        <v>20</v>
      </c>
      <c r="AF13" s="156"/>
      <c r="AG13" s="158"/>
      <c r="AH13" s="156">
        <f t="shared" si="2"/>
        <v>0</v>
      </c>
      <c r="AI13" s="159"/>
      <c r="AJ13" s="160"/>
      <c r="AK13" s="155">
        <v>1</v>
      </c>
      <c r="AL13" s="156" t="s">
        <v>20</v>
      </c>
      <c r="AM13" s="156">
        <v>2</v>
      </c>
      <c r="AN13" s="158"/>
      <c r="AO13" s="156"/>
      <c r="AP13" s="156" t="s">
        <v>20</v>
      </c>
      <c r="AQ13" s="156"/>
      <c r="AR13" s="158"/>
      <c r="AS13" s="156">
        <f t="shared" si="3"/>
        <v>0</v>
      </c>
      <c r="AT13" s="159"/>
      <c r="AU13" s="160"/>
      <c r="AV13" s="155">
        <v>2</v>
      </c>
      <c r="AW13" s="156" t="s">
        <v>20</v>
      </c>
      <c r="AX13" s="156">
        <v>1</v>
      </c>
      <c r="AY13" s="158"/>
      <c r="AZ13" s="156"/>
      <c r="BA13" s="156" t="s">
        <v>20</v>
      </c>
      <c r="BB13" s="156"/>
      <c r="BC13" s="158"/>
      <c r="BD13" s="156">
        <f t="shared" si="4"/>
        <v>0</v>
      </c>
      <c r="BE13" s="159"/>
      <c r="BF13" s="160"/>
      <c r="BG13" s="155">
        <v>0</v>
      </c>
      <c r="BH13" s="156" t="s">
        <v>20</v>
      </c>
      <c r="BI13" s="156">
        <v>1</v>
      </c>
      <c r="BJ13" s="158"/>
      <c r="BK13" s="156"/>
      <c r="BL13" s="156" t="s">
        <v>20</v>
      </c>
      <c r="BM13" s="156"/>
      <c r="BN13" s="158"/>
      <c r="BO13" s="156">
        <f t="shared" si="5"/>
        <v>0</v>
      </c>
      <c r="BP13" s="159"/>
      <c r="BQ13" s="120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  <c r="CJ13" s="111"/>
      <c r="CK13" s="111"/>
      <c r="CL13" s="111"/>
    </row>
    <row r="14" spans="1:90" ht="14.25" customHeight="1">
      <c r="A14" s="118"/>
      <c r="B14" s="151">
        <f>'FAZA GRUPOWA'!B7</f>
        <v>5</v>
      </c>
      <c r="C14" s="161" t="str">
        <f>'FAZA GRUPOWA'!C7</f>
        <v>22-Nov-22</v>
      </c>
      <c r="D14" s="162" t="str">
        <f>'FAZA GRUPOWA'!D7</f>
        <v>Argentyna</v>
      </c>
      <c r="E14" s="162">
        <f>IF('FAZA GRUPOWA'!E7="","",INT('FAZA GRUPOWA'!E7))</f>
        <v>1</v>
      </c>
      <c r="F14" s="162" t="str">
        <f>'FAZA GRUPOWA'!F7</f>
        <v>:</v>
      </c>
      <c r="G14" s="162">
        <f>IF('FAZA GRUPOWA'!G7="","",INT('FAZA GRUPOWA'!G7))</f>
        <v>2</v>
      </c>
      <c r="H14" s="162" t="str">
        <f>'FAZA GRUPOWA'!H7</f>
        <v>Arabia Saud.</v>
      </c>
      <c r="I14" s="265" t="str">
        <f>'FAZA GRUPOWA'!I7</f>
        <v>C</v>
      </c>
      <c r="J14" s="266"/>
      <c r="K14" s="163">
        <v>0.45833333333333331</v>
      </c>
      <c r="L14" s="111"/>
      <c r="M14" s="118"/>
      <c r="N14" s="155">
        <v>1</v>
      </c>
      <c r="O14" s="156" t="str">
        <f t="shared" si="0"/>
        <v>:</v>
      </c>
      <c r="P14" s="157">
        <v>0</v>
      </c>
      <c r="Q14" s="158"/>
      <c r="R14" s="156"/>
      <c r="S14" s="156" t="s">
        <v>20</v>
      </c>
      <c r="T14" s="156"/>
      <c r="U14" s="158"/>
      <c r="V14" s="158"/>
      <c r="W14" s="156">
        <f t="shared" si="1"/>
        <v>0</v>
      </c>
      <c r="X14" s="159"/>
      <c r="Y14" s="160"/>
      <c r="Z14" s="155">
        <v>2</v>
      </c>
      <c r="AA14" s="156" t="s">
        <v>20</v>
      </c>
      <c r="AB14" s="156">
        <v>0</v>
      </c>
      <c r="AC14" s="158"/>
      <c r="AD14" s="156"/>
      <c r="AE14" s="156" t="s">
        <v>20</v>
      </c>
      <c r="AF14" s="156"/>
      <c r="AG14" s="158"/>
      <c r="AH14" s="156">
        <f t="shared" si="2"/>
        <v>0</v>
      </c>
      <c r="AI14" s="159"/>
      <c r="AJ14" s="160"/>
      <c r="AK14" s="155">
        <v>5</v>
      </c>
      <c r="AL14" s="156" t="s">
        <v>20</v>
      </c>
      <c r="AM14" s="156">
        <v>0</v>
      </c>
      <c r="AN14" s="158"/>
      <c r="AO14" s="156"/>
      <c r="AP14" s="156" t="s">
        <v>20</v>
      </c>
      <c r="AQ14" s="156"/>
      <c r="AR14" s="158"/>
      <c r="AS14" s="156">
        <f t="shared" si="3"/>
        <v>0</v>
      </c>
      <c r="AT14" s="159"/>
      <c r="AU14" s="160"/>
      <c r="AV14" s="155">
        <v>5</v>
      </c>
      <c r="AW14" s="156" t="s">
        <v>20</v>
      </c>
      <c r="AX14" s="156">
        <v>1</v>
      </c>
      <c r="AY14" s="158"/>
      <c r="AZ14" s="156"/>
      <c r="BA14" s="156" t="s">
        <v>20</v>
      </c>
      <c r="BB14" s="156"/>
      <c r="BC14" s="158"/>
      <c r="BD14" s="156">
        <f t="shared" si="4"/>
        <v>0</v>
      </c>
      <c r="BE14" s="159"/>
      <c r="BF14" s="160"/>
      <c r="BG14" s="155">
        <v>4</v>
      </c>
      <c r="BH14" s="156" t="s">
        <v>20</v>
      </c>
      <c r="BI14" s="156">
        <v>0</v>
      </c>
      <c r="BJ14" s="158"/>
      <c r="BK14" s="156"/>
      <c r="BL14" s="156" t="s">
        <v>20</v>
      </c>
      <c r="BM14" s="156"/>
      <c r="BN14" s="158"/>
      <c r="BO14" s="156">
        <f t="shared" si="5"/>
        <v>0</v>
      </c>
      <c r="BP14" s="159"/>
      <c r="BQ14" s="120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111"/>
    </row>
    <row r="15" spans="1:90" ht="14.25" customHeight="1">
      <c r="A15" s="118"/>
      <c r="B15" s="151">
        <f>'FAZA GRUPOWA'!B8</f>
        <v>6</v>
      </c>
      <c r="C15" s="161" t="str">
        <f>'FAZA GRUPOWA'!C8</f>
        <v>22-Nov-22</v>
      </c>
      <c r="D15" s="162" t="str">
        <f>'FAZA GRUPOWA'!D8</f>
        <v>Dania</v>
      </c>
      <c r="E15" s="162">
        <f>IF('FAZA GRUPOWA'!E8="","",INT('FAZA GRUPOWA'!E8))</f>
        <v>0</v>
      </c>
      <c r="F15" s="162" t="str">
        <f>'FAZA GRUPOWA'!F8</f>
        <v>:</v>
      </c>
      <c r="G15" s="162">
        <f>IF('FAZA GRUPOWA'!G8="","",INT('FAZA GRUPOWA'!G8))</f>
        <v>0</v>
      </c>
      <c r="H15" s="162" t="str">
        <f>'FAZA GRUPOWA'!H8</f>
        <v>Tunezja</v>
      </c>
      <c r="I15" s="265" t="str">
        <f>'FAZA GRUPOWA'!I8</f>
        <v>D</v>
      </c>
      <c r="J15" s="266"/>
      <c r="K15" s="163">
        <v>0.58333333333333337</v>
      </c>
      <c r="L15" s="111"/>
      <c r="M15" s="118"/>
      <c r="N15" s="155">
        <v>3</v>
      </c>
      <c r="O15" s="156" t="str">
        <f t="shared" si="0"/>
        <v>:</v>
      </c>
      <c r="P15" s="157">
        <v>0</v>
      </c>
      <c r="Q15" s="158"/>
      <c r="R15" s="156"/>
      <c r="S15" s="156" t="s">
        <v>20</v>
      </c>
      <c r="T15" s="156"/>
      <c r="U15" s="158"/>
      <c r="V15" s="158"/>
      <c r="W15" s="156">
        <f t="shared" si="1"/>
        <v>0</v>
      </c>
      <c r="X15" s="159"/>
      <c r="Y15" s="160"/>
      <c r="Z15" s="155">
        <v>3</v>
      </c>
      <c r="AA15" s="156" t="s">
        <v>20</v>
      </c>
      <c r="AB15" s="156">
        <v>1</v>
      </c>
      <c r="AC15" s="158"/>
      <c r="AD15" s="156"/>
      <c r="AE15" s="156" t="s">
        <v>20</v>
      </c>
      <c r="AF15" s="156"/>
      <c r="AG15" s="158"/>
      <c r="AH15" s="156">
        <f t="shared" si="2"/>
        <v>0</v>
      </c>
      <c r="AI15" s="159"/>
      <c r="AJ15" s="160"/>
      <c r="AK15" s="155">
        <v>2</v>
      </c>
      <c r="AL15" s="156" t="s">
        <v>20</v>
      </c>
      <c r="AM15" s="156">
        <v>0</v>
      </c>
      <c r="AN15" s="158"/>
      <c r="AO15" s="156"/>
      <c r="AP15" s="156" t="s">
        <v>20</v>
      </c>
      <c r="AQ15" s="156"/>
      <c r="AR15" s="158"/>
      <c r="AS15" s="156">
        <f t="shared" si="3"/>
        <v>0</v>
      </c>
      <c r="AT15" s="159"/>
      <c r="AU15" s="160"/>
      <c r="AV15" s="155">
        <v>3</v>
      </c>
      <c r="AW15" s="156" t="s">
        <v>20</v>
      </c>
      <c r="AX15" s="156">
        <v>0</v>
      </c>
      <c r="AY15" s="158"/>
      <c r="AZ15" s="156"/>
      <c r="BA15" s="156" t="s">
        <v>20</v>
      </c>
      <c r="BB15" s="156"/>
      <c r="BC15" s="158"/>
      <c r="BD15" s="156">
        <f t="shared" si="4"/>
        <v>0</v>
      </c>
      <c r="BE15" s="159"/>
      <c r="BF15" s="160"/>
      <c r="BG15" s="155">
        <v>3</v>
      </c>
      <c r="BH15" s="156" t="s">
        <v>20</v>
      </c>
      <c r="BI15" s="156">
        <v>0</v>
      </c>
      <c r="BJ15" s="158"/>
      <c r="BK15" s="156"/>
      <c r="BL15" s="156" t="s">
        <v>20</v>
      </c>
      <c r="BM15" s="156"/>
      <c r="BN15" s="158"/>
      <c r="BO15" s="156">
        <f t="shared" si="5"/>
        <v>0</v>
      </c>
      <c r="BP15" s="159"/>
      <c r="BQ15" s="120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</row>
    <row r="16" spans="1:90" ht="14.25" customHeight="1">
      <c r="A16" s="118"/>
      <c r="B16" s="151">
        <f>'FAZA GRUPOWA'!B9</f>
        <v>7</v>
      </c>
      <c r="C16" s="161" t="str">
        <f>'FAZA GRUPOWA'!C9</f>
        <v>22-Nov-22</v>
      </c>
      <c r="D16" s="162" t="str">
        <f>'FAZA GRUPOWA'!D9</f>
        <v>Meksyk</v>
      </c>
      <c r="E16" s="162">
        <f>IF('FAZA GRUPOWA'!E9="","",INT('FAZA GRUPOWA'!E9))</f>
        <v>0</v>
      </c>
      <c r="F16" s="162" t="str">
        <f>'FAZA GRUPOWA'!F9</f>
        <v>:</v>
      </c>
      <c r="G16" s="162">
        <f>IF('FAZA GRUPOWA'!G9="","",INT('FAZA GRUPOWA'!G9))</f>
        <v>0</v>
      </c>
      <c r="H16" s="162" t="str">
        <f>'FAZA GRUPOWA'!H9</f>
        <v>Polska</v>
      </c>
      <c r="I16" s="265" t="str">
        <f>'FAZA GRUPOWA'!I9</f>
        <v>C</v>
      </c>
      <c r="J16" s="266"/>
      <c r="K16" s="163">
        <v>0.70833333333333337</v>
      </c>
      <c r="L16" s="111"/>
      <c r="M16" s="118"/>
      <c r="N16" s="155">
        <v>1</v>
      </c>
      <c r="O16" s="156" t="str">
        <f t="shared" si="0"/>
        <v>:</v>
      </c>
      <c r="P16" s="157">
        <v>2</v>
      </c>
      <c r="Q16" s="158"/>
      <c r="R16" s="156"/>
      <c r="S16" s="156" t="s">
        <v>20</v>
      </c>
      <c r="T16" s="156"/>
      <c r="U16" s="158"/>
      <c r="V16" s="158"/>
      <c r="W16" s="156">
        <f t="shared" si="1"/>
        <v>0</v>
      </c>
      <c r="X16" s="159"/>
      <c r="Y16" s="160"/>
      <c r="Z16" s="155">
        <v>2</v>
      </c>
      <c r="AA16" s="156" t="s">
        <v>20</v>
      </c>
      <c r="AB16" s="156">
        <v>1</v>
      </c>
      <c r="AC16" s="158"/>
      <c r="AD16" s="156"/>
      <c r="AE16" s="156" t="s">
        <v>20</v>
      </c>
      <c r="AF16" s="156"/>
      <c r="AG16" s="158"/>
      <c r="AH16" s="156">
        <f t="shared" si="2"/>
        <v>0</v>
      </c>
      <c r="AI16" s="159"/>
      <c r="AJ16" s="160"/>
      <c r="AK16" s="155">
        <v>1</v>
      </c>
      <c r="AL16" s="156" t="s">
        <v>20</v>
      </c>
      <c r="AM16" s="156">
        <v>2</v>
      </c>
      <c r="AN16" s="158"/>
      <c r="AO16" s="156"/>
      <c r="AP16" s="156" t="s">
        <v>20</v>
      </c>
      <c r="AQ16" s="156"/>
      <c r="AR16" s="158"/>
      <c r="AS16" s="156">
        <f t="shared" si="3"/>
        <v>0</v>
      </c>
      <c r="AT16" s="159"/>
      <c r="AU16" s="160"/>
      <c r="AV16" s="155">
        <v>1</v>
      </c>
      <c r="AW16" s="156" t="s">
        <v>20</v>
      </c>
      <c r="AX16" s="156">
        <v>2</v>
      </c>
      <c r="AY16" s="158"/>
      <c r="AZ16" s="156"/>
      <c r="BA16" s="156" t="s">
        <v>20</v>
      </c>
      <c r="BB16" s="156"/>
      <c r="BC16" s="158"/>
      <c r="BD16" s="156">
        <f t="shared" si="4"/>
        <v>0</v>
      </c>
      <c r="BE16" s="159"/>
      <c r="BF16" s="160"/>
      <c r="BG16" s="155">
        <v>1</v>
      </c>
      <c r="BH16" s="156" t="s">
        <v>20</v>
      </c>
      <c r="BI16" s="156">
        <v>1</v>
      </c>
      <c r="BJ16" s="158"/>
      <c r="BK16" s="156"/>
      <c r="BL16" s="156" t="s">
        <v>20</v>
      </c>
      <c r="BM16" s="156"/>
      <c r="BN16" s="158"/>
      <c r="BO16" s="156">
        <f t="shared" si="5"/>
        <v>1</v>
      </c>
      <c r="BP16" s="159"/>
      <c r="BQ16" s="120"/>
      <c r="BR16" s="111"/>
      <c r="BS16" s="164"/>
      <c r="BT16" s="164"/>
      <c r="BU16" s="164"/>
      <c r="BV16" s="164"/>
      <c r="BW16" s="164"/>
      <c r="BX16" s="164"/>
      <c r="BY16" s="164"/>
      <c r="BZ16" s="164"/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111"/>
    </row>
    <row r="17" spans="1:90" ht="14.25" customHeight="1">
      <c r="A17" s="118"/>
      <c r="B17" s="151">
        <f>'FAZA GRUPOWA'!B10</f>
        <v>8</v>
      </c>
      <c r="C17" s="161" t="str">
        <f>'FAZA GRUPOWA'!C10</f>
        <v>22-Nov-22</v>
      </c>
      <c r="D17" s="162" t="str">
        <f>'FAZA GRUPOWA'!D10</f>
        <v>Francja</v>
      </c>
      <c r="E17" s="162">
        <f>IF('FAZA GRUPOWA'!E10="","",INT('FAZA GRUPOWA'!E10))</f>
        <v>4</v>
      </c>
      <c r="F17" s="162" t="str">
        <f>'FAZA GRUPOWA'!F10</f>
        <v>:</v>
      </c>
      <c r="G17" s="162">
        <f>IF('FAZA GRUPOWA'!G10="","",INT('FAZA GRUPOWA'!G10))</f>
        <v>1</v>
      </c>
      <c r="H17" s="162" t="str">
        <f>'FAZA GRUPOWA'!H10</f>
        <v>Australia</v>
      </c>
      <c r="I17" s="265" t="str">
        <f>'FAZA GRUPOWA'!I10</f>
        <v>D</v>
      </c>
      <c r="J17" s="266"/>
      <c r="K17" s="163">
        <v>0.83333333333333337</v>
      </c>
      <c r="L17" s="111"/>
      <c r="M17" s="118"/>
      <c r="N17" s="155">
        <v>2</v>
      </c>
      <c r="O17" s="156" t="str">
        <f t="shared" si="0"/>
        <v>:</v>
      </c>
      <c r="P17" s="157">
        <v>0</v>
      </c>
      <c r="Q17" s="158"/>
      <c r="R17" s="156"/>
      <c r="S17" s="156" t="s">
        <v>20</v>
      </c>
      <c r="T17" s="156"/>
      <c r="U17" s="158"/>
      <c r="V17" s="158"/>
      <c r="W17" s="156">
        <f t="shared" si="1"/>
        <v>1</v>
      </c>
      <c r="X17" s="159"/>
      <c r="Y17" s="160"/>
      <c r="Z17" s="155">
        <v>3</v>
      </c>
      <c r="AA17" s="156" t="s">
        <v>20</v>
      </c>
      <c r="AB17" s="156">
        <v>0</v>
      </c>
      <c r="AC17" s="158"/>
      <c r="AD17" s="156"/>
      <c r="AE17" s="156" t="s">
        <v>20</v>
      </c>
      <c r="AF17" s="156"/>
      <c r="AG17" s="158"/>
      <c r="AH17" s="156">
        <f t="shared" si="2"/>
        <v>1</v>
      </c>
      <c r="AI17" s="159"/>
      <c r="AJ17" s="160"/>
      <c r="AK17" s="155">
        <v>3</v>
      </c>
      <c r="AL17" s="156" t="s">
        <v>20</v>
      </c>
      <c r="AM17" s="156">
        <v>0</v>
      </c>
      <c r="AN17" s="158"/>
      <c r="AO17" s="156"/>
      <c r="AP17" s="156" t="s">
        <v>20</v>
      </c>
      <c r="AQ17" s="156"/>
      <c r="AR17" s="158"/>
      <c r="AS17" s="156">
        <f t="shared" si="3"/>
        <v>1</v>
      </c>
      <c r="AT17" s="159"/>
      <c r="AU17" s="160"/>
      <c r="AV17" s="155">
        <v>4</v>
      </c>
      <c r="AW17" s="156" t="s">
        <v>20</v>
      </c>
      <c r="AX17" s="156">
        <v>0</v>
      </c>
      <c r="AY17" s="158"/>
      <c r="AZ17" s="156"/>
      <c r="BA17" s="156" t="s">
        <v>20</v>
      </c>
      <c r="BB17" s="156"/>
      <c r="BC17" s="158"/>
      <c r="BD17" s="156">
        <f t="shared" si="4"/>
        <v>1</v>
      </c>
      <c r="BE17" s="159"/>
      <c r="BF17" s="160"/>
      <c r="BG17" s="155">
        <v>3</v>
      </c>
      <c r="BH17" s="156" t="s">
        <v>20</v>
      </c>
      <c r="BI17" s="156">
        <v>0</v>
      </c>
      <c r="BJ17" s="158"/>
      <c r="BK17" s="156"/>
      <c r="BL17" s="156" t="s">
        <v>20</v>
      </c>
      <c r="BM17" s="156"/>
      <c r="BN17" s="158"/>
      <c r="BO17" s="156">
        <f t="shared" si="5"/>
        <v>1</v>
      </c>
      <c r="BP17" s="159"/>
      <c r="BQ17" s="120"/>
      <c r="BR17" s="111"/>
      <c r="BS17" s="164"/>
      <c r="BT17" s="164"/>
      <c r="BU17" s="164"/>
      <c r="BV17" s="164"/>
      <c r="BW17" s="164"/>
      <c r="BX17" s="164"/>
      <c r="BY17" s="164"/>
      <c r="BZ17" s="164"/>
      <c r="CA17" s="111"/>
      <c r="CB17" s="111"/>
      <c r="CC17" s="111"/>
      <c r="CD17" s="111"/>
      <c r="CE17" s="111"/>
      <c r="CF17" s="111"/>
      <c r="CG17" s="111"/>
      <c r="CH17" s="111"/>
      <c r="CI17" s="111"/>
      <c r="CJ17" s="111"/>
      <c r="CK17" s="111"/>
      <c r="CL17" s="111"/>
    </row>
    <row r="18" spans="1:90" ht="14.25" customHeight="1">
      <c r="A18" s="118"/>
      <c r="B18" s="151">
        <f>'FAZA GRUPOWA'!B11</f>
        <v>9</v>
      </c>
      <c r="C18" s="161" t="str">
        <f>'FAZA GRUPOWA'!C11</f>
        <v>23-Nov-22</v>
      </c>
      <c r="D18" s="162" t="str">
        <f>'FAZA GRUPOWA'!D11</f>
        <v>Maroko</v>
      </c>
      <c r="E18" s="162">
        <f>IF('FAZA GRUPOWA'!E11="","",INT('FAZA GRUPOWA'!E11))</f>
        <v>0</v>
      </c>
      <c r="F18" s="162" t="str">
        <f>'FAZA GRUPOWA'!F11</f>
        <v>:</v>
      </c>
      <c r="G18" s="162">
        <f>IF('FAZA GRUPOWA'!G11="","",INT('FAZA GRUPOWA'!G11))</f>
        <v>0</v>
      </c>
      <c r="H18" s="162" t="str">
        <f>'FAZA GRUPOWA'!H11</f>
        <v>Chorwacja</v>
      </c>
      <c r="I18" s="265" t="str">
        <f>'FAZA GRUPOWA'!I11</f>
        <v>F</v>
      </c>
      <c r="J18" s="266"/>
      <c r="K18" s="163">
        <v>0.45833333333333331</v>
      </c>
      <c r="L18" s="111"/>
      <c r="M18" s="118"/>
      <c r="N18" s="155">
        <v>0</v>
      </c>
      <c r="O18" s="156" t="str">
        <f t="shared" si="0"/>
        <v>:</v>
      </c>
      <c r="P18" s="157">
        <v>1</v>
      </c>
      <c r="Q18" s="158"/>
      <c r="R18" s="156"/>
      <c r="S18" s="156" t="s">
        <v>20</v>
      </c>
      <c r="T18" s="156"/>
      <c r="U18" s="158"/>
      <c r="V18" s="158"/>
      <c r="W18" s="156">
        <f t="shared" si="1"/>
        <v>0</v>
      </c>
      <c r="X18" s="159"/>
      <c r="Y18" s="160"/>
      <c r="Z18" s="155">
        <v>1</v>
      </c>
      <c r="AA18" s="156" t="s">
        <v>20</v>
      </c>
      <c r="AB18" s="156">
        <v>2</v>
      </c>
      <c r="AC18" s="158"/>
      <c r="AD18" s="156"/>
      <c r="AE18" s="156" t="s">
        <v>20</v>
      </c>
      <c r="AF18" s="156"/>
      <c r="AG18" s="158"/>
      <c r="AH18" s="156">
        <f t="shared" si="2"/>
        <v>0</v>
      </c>
      <c r="AI18" s="159"/>
      <c r="AJ18" s="160"/>
      <c r="AK18" s="155">
        <v>1</v>
      </c>
      <c r="AL18" s="156" t="s">
        <v>20</v>
      </c>
      <c r="AM18" s="156">
        <v>3</v>
      </c>
      <c r="AN18" s="158"/>
      <c r="AO18" s="156"/>
      <c r="AP18" s="156" t="s">
        <v>20</v>
      </c>
      <c r="AQ18" s="156"/>
      <c r="AR18" s="158"/>
      <c r="AS18" s="156">
        <f t="shared" si="3"/>
        <v>0</v>
      </c>
      <c r="AT18" s="159"/>
      <c r="AU18" s="160"/>
      <c r="AV18" s="155">
        <v>0</v>
      </c>
      <c r="AW18" s="156" t="s">
        <v>20</v>
      </c>
      <c r="AX18" s="156">
        <v>2</v>
      </c>
      <c r="AY18" s="158"/>
      <c r="AZ18" s="156"/>
      <c r="BA18" s="156" t="s">
        <v>20</v>
      </c>
      <c r="BB18" s="156"/>
      <c r="BC18" s="158"/>
      <c r="BD18" s="156">
        <f t="shared" si="4"/>
        <v>0</v>
      </c>
      <c r="BE18" s="159"/>
      <c r="BF18" s="160"/>
      <c r="BG18" s="155">
        <v>1</v>
      </c>
      <c r="BH18" s="156" t="s">
        <v>20</v>
      </c>
      <c r="BI18" s="156">
        <v>2</v>
      </c>
      <c r="BJ18" s="158"/>
      <c r="BK18" s="156"/>
      <c r="BL18" s="156" t="s">
        <v>20</v>
      </c>
      <c r="BM18" s="156"/>
      <c r="BN18" s="158"/>
      <c r="BO18" s="156">
        <f t="shared" si="5"/>
        <v>0</v>
      </c>
      <c r="BP18" s="159"/>
      <c r="BQ18" s="120"/>
      <c r="BR18" s="111"/>
      <c r="BS18" s="164"/>
      <c r="BT18" s="164"/>
      <c r="BU18" s="164"/>
      <c r="BV18" s="164"/>
      <c r="BW18" s="164"/>
      <c r="BX18" s="164"/>
      <c r="BY18" s="164"/>
      <c r="BZ18" s="164"/>
      <c r="CA18" s="111"/>
      <c r="CB18" s="111"/>
      <c r="CC18" s="111"/>
      <c r="CD18" s="111"/>
      <c r="CE18" s="111"/>
      <c r="CF18" s="111"/>
      <c r="CG18" s="111"/>
      <c r="CH18" s="111"/>
      <c r="CI18" s="111"/>
      <c r="CJ18" s="111"/>
      <c r="CK18" s="111"/>
      <c r="CL18" s="111"/>
    </row>
    <row r="19" spans="1:90" ht="14.25" customHeight="1">
      <c r="A19" s="118"/>
      <c r="B19" s="151">
        <f>'FAZA GRUPOWA'!B12</f>
        <v>10</v>
      </c>
      <c r="C19" s="161" t="str">
        <f>'FAZA GRUPOWA'!C12</f>
        <v>23-Nov-22</v>
      </c>
      <c r="D19" s="162" t="str">
        <f>'FAZA GRUPOWA'!D12</f>
        <v>Niemcy</v>
      </c>
      <c r="E19" s="162">
        <f>IF('FAZA GRUPOWA'!E12="","",INT('FAZA GRUPOWA'!E12))</f>
        <v>1</v>
      </c>
      <c r="F19" s="162" t="str">
        <f>'FAZA GRUPOWA'!F12</f>
        <v>:</v>
      </c>
      <c r="G19" s="162">
        <f>IF('FAZA GRUPOWA'!G12="","",INT('FAZA GRUPOWA'!G12))</f>
        <v>2</v>
      </c>
      <c r="H19" s="162" t="str">
        <f>'FAZA GRUPOWA'!H12</f>
        <v>Japonia</v>
      </c>
      <c r="I19" s="265" t="str">
        <f>'FAZA GRUPOWA'!I12</f>
        <v>E</v>
      </c>
      <c r="J19" s="266"/>
      <c r="K19" s="163">
        <v>0.58333333333333337</v>
      </c>
      <c r="L19" s="111"/>
      <c r="M19" s="118"/>
      <c r="N19" s="155">
        <v>4</v>
      </c>
      <c r="O19" s="156" t="str">
        <f t="shared" si="0"/>
        <v>:</v>
      </c>
      <c r="P19" s="157">
        <v>0</v>
      </c>
      <c r="Q19" s="158"/>
      <c r="R19" s="156"/>
      <c r="S19" s="156" t="s">
        <v>20</v>
      </c>
      <c r="T19" s="156"/>
      <c r="U19" s="158"/>
      <c r="V19" s="158"/>
      <c r="W19" s="156">
        <f t="shared" si="1"/>
        <v>0</v>
      </c>
      <c r="X19" s="159"/>
      <c r="Y19" s="160"/>
      <c r="Z19" s="155">
        <v>3</v>
      </c>
      <c r="AA19" s="156" t="s">
        <v>20</v>
      </c>
      <c r="AB19" s="156">
        <v>1</v>
      </c>
      <c r="AC19" s="158"/>
      <c r="AD19" s="156"/>
      <c r="AE19" s="156" t="s">
        <v>20</v>
      </c>
      <c r="AF19" s="156"/>
      <c r="AG19" s="158"/>
      <c r="AH19" s="156">
        <f t="shared" si="2"/>
        <v>0</v>
      </c>
      <c r="AI19" s="159"/>
      <c r="AJ19" s="160"/>
      <c r="AK19" s="155">
        <v>3</v>
      </c>
      <c r="AL19" s="156" t="s">
        <v>20</v>
      </c>
      <c r="AM19" s="156">
        <v>1</v>
      </c>
      <c r="AN19" s="158"/>
      <c r="AO19" s="156"/>
      <c r="AP19" s="156" t="s">
        <v>20</v>
      </c>
      <c r="AQ19" s="156"/>
      <c r="AR19" s="158"/>
      <c r="AS19" s="156">
        <f t="shared" si="3"/>
        <v>0</v>
      </c>
      <c r="AT19" s="159"/>
      <c r="AU19" s="160"/>
      <c r="AV19" s="155">
        <v>3</v>
      </c>
      <c r="AW19" s="156" t="s">
        <v>20</v>
      </c>
      <c r="AX19" s="156">
        <v>1</v>
      </c>
      <c r="AY19" s="158"/>
      <c r="AZ19" s="156"/>
      <c r="BA19" s="156" t="s">
        <v>20</v>
      </c>
      <c r="BB19" s="156"/>
      <c r="BC19" s="158"/>
      <c r="BD19" s="156">
        <f t="shared" si="4"/>
        <v>0</v>
      </c>
      <c r="BE19" s="159"/>
      <c r="BF19" s="160"/>
      <c r="BG19" s="155">
        <v>2</v>
      </c>
      <c r="BH19" s="156" t="s">
        <v>20</v>
      </c>
      <c r="BI19" s="156">
        <v>0</v>
      </c>
      <c r="BJ19" s="158"/>
      <c r="BK19" s="156"/>
      <c r="BL19" s="156" t="s">
        <v>20</v>
      </c>
      <c r="BM19" s="156"/>
      <c r="BN19" s="158"/>
      <c r="BO19" s="156">
        <f t="shared" si="5"/>
        <v>0</v>
      </c>
      <c r="BP19" s="159"/>
      <c r="BQ19" s="120"/>
      <c r="BR19" s="111"/>
      <c r="BS19" s="164"/>
      <c r="BT19" s="164"/>
      <c r="BU19" s="164"/>
      <c r="BV19" s="164"/>
      <c r="BW19" s="164"/>
      <c r="BX19" s="164"/>
      <c r="BY19" s="164"/>
      <c r="BZ19" s="164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1"/>
    </row>
    <row r="20" spans="1:90" ht="14.25" customHeight="1">
      <c r="A20" s="118"/>
      <c r="B20" s="151">
        <f>'FAZA GRUPOWA'!B13</f>
        <v>11</v>
      </c>
      <c r="C20" s="161" t="str">
        <f>'FAZA GRUPOWA'!C13</f>
        <v>23-Nov-22</v>
      </c>
      <c r="D20" s="162" t="str">
        <f>'FAZA GRUPOWA'!D13</f>
        <v>Hiszpania</v>
      </c>
      <c r="E20" s="162">
        <f>IF('FAZA GRUPOWA'!E13="","",INT('FAZA GRUPOWA'!E13))</f>
        <v>7</v>
      </c>
      <c r="F20" s="162" t="str">
        <f>'FAZA GRUPOWA'!F13</f>
        <v>:</v>
      </c>
      <c r="G20" s="162">
        <f>IF('FAZA GRUPOWA'!G13="","",INT('FAZA GRUPOWA'!G13))</f>
        <v>0</v>
      </c>
      <c r="H20" s="162" t="str">
        <f>'FAZA GRUPOWA'!H13</f>
        <v>Kostaryka</v>
      </c>
      <c r="I20" s="265" t="str">
        <f>'FAZA GRUPOWA'!I13</f>
        <v>E</v>
      </c>
      <c r="J20" s="266"/>
      <c r="K20" s="163">
        <v>0.70833333333333337</v>
      </c>
      <c r="L20" s="111"/>
      <c r="M20" s="118"/>
      <c r="N20" s="155">
        <v>3</v>
      </c>
      <c r="O20" s="156" t="str">
        <f t="shared" si="0"/>
        <v>:</v>
      </c>
      <c r="P20" s="157">
        <v>1</v>
      </c>
      <c r="Q20" s="158"/>
      <c r="R20" s="156"/>
      <c r="S20" s="156" t="s">
        <v>20</v>
      </c>
      <c r="T20" s="156"/>
      <c r="U20" s="158"/>
      <c r="V20" s="158"/>
      <c r="W20" s="156">
        <f t="shared" si="1"/>
        <v>1</v>
      </c>
      <c r="X20" s="159"/>
      <c r="Y20" s="160"/>
      <c r="Z20" s="155">
        <v>2</v>
      </c>
      <c r="AA20" s="156" t="s">
        <v>20</v>
      </c>
      <c r="AB20" s="156">
        <v>1</v>
      </c>
      <c r="AC20" s="158"/>
      <c r="AD20" s="156"/>
      <c r="AE20" s="156" t="s">
        <v>20</v>
      </c>
      <c r="AF20" s="156"/>
      <c r="AG20" s="158"/>
      <c r="AH20" s="156">
        <f t="shared" si="2"/>
        <v>1</v>
      </c>
      <c r="AI20" s="159"/>
      <c r="AJ20" s="160"/>
      <c r="AK20" s="155">
        <v>3</v>
      </c>
      <c r="AL20" s="156" t="s">
        <v>20</v>
      </c>
      <c r="AM20" s="156">
        <v>0</v>
      </c>
      <c r="AN20" s="158"/>
      <c r="AO20" s="156"/>
      <c r="AP20" s="156" t="s">
        <v>20</v>
      </c>
      <c r="AQ20" s="156"/>
      <c r="AR20" s="158"/>
      <c r="AS20" s="156">
        <f t="shared" si="3"/>
        <v>1</v>
      </c>
      <c r="AT20" s="159"/>
      <c r="AU20" s="160"/>
      <c r="AV20" s="155">
        <v>4</v>
      </c>
      <c r="AW20" s="156" t="s">
        <v>20</v>
      </c>
      <c r="AX20" s="156">
        <v>0</v>
      </c>
      <c r="AY20" s="158"/>
      <c r="AZ20" s="156"/>
      <c r="BA20" s="156" t="s">
        <v>20</v>
      </c>
      <c r="BB20" s="156"/>
      <c r="BC20" s="158"/>
      <c r="BD20" s="156">
        <f t="shared" si="4"/>
        <v>1</v>
      </c>
      <c r="BE20" s="159"/>
      <c r="BF20" s="160"/>
      <c r="BG20" s="155">
        <v>3</v>
      </c>
      <c r="BH20" s="156" t="s">
        <v>20</v>
      </c>
      <c r="BI20" s="156">
        <v>0</v>
      </c>
      <c r="BJ20" s="158"/>
      <c r="BK20" s="156"/>
      <c r="BL20" s="156" t="s">
        <v>20</v>
      </c>
      <c r="BM20" s="156"/>
      <c r="BN20" s="158"/>
      <c r="BO20" s="156">
        <f t="shared" si="5"/>
        <v>1</v>
      </c>
      <c r="BP20" s="159"/>
      <c r="BQ20" s="120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</row>
    <row r="21" spans="1:90" ht="14.25" customHeight="1">
      <c r="A21" s="118"/>
      <c r="B21" s="151">
        <f>'FAZA GRUPOWA'!B14</f>
        <v>12</v>
      </c>
      <c r="C21" s="161" t="str">
        <f>'FAZA GRUPOWA'!C14</f>
        <v>23-Nov-22</v>
      </c>
      <c r="D21" s="162" t="str">
        <f>'FAZA GRUPOWA'!D14</f>
        <v>Belgia</v>
      </c>
      <c r="E21" s="162">
        <f>IF('FAZA GRUPOWA'!E14="","",INT('FAZA GRUPOWA'!E14))</f>
        <v>1</v>
      </c>
      <c r="F21" s="162" t="str">
        <f>'FAZA GRUPOWA'!F14</f>
        <v>:</v>
      </c>
      <c r="G21" s="162">
        <f>IF('FAZA GRUPOWA'!G14="","",INT('FAZA GRUPOWA'!G14))</f>
        <v>0</v>
      </c>
      <c r="H21" s="162" t="str">
        <f>'FAZA GRUPOWA'!H14</f>
        <v>Kanada</v>
      </c>
      <c r="I21" s="265" t="str">
        <f>'FAZA GRUPOWA'!I14</f>
        <v>F</v>
      </c>
      <c r="J21" s="266"/>
      <c r="K21" s="163">
        <v>0.83333333333333337</v>
      </c>
      <c r="L21" s="111"/>
      <c r="M21" s="118"/>
      <c r="N21" s="155">
        <v>2</v>
      </c>
      <c r="O21" s="156" t="str">
        <f t="shared" si="0"/>
        <v>:</v>
      </c>
      <c r="P21" s="157">
        <v>0</v>
      </c>
      <c r="Q21" s="158"/>
      <c r="R21" s="156"/>
      <c r="S21" s="156" t="s">
        <v>20</v>
      </c>
      <c r="T21" s="156"/>
      <c r="U21" s="158"/>
      <c r="V21" s="158"/>
      <c r="W21" s="156">
        <f t="shared" si="1"/>
        <v>1</v>
      </c>
      <c r="X21" s="159"/>
      <c r="Y21" s="160"/>
      <c r="Z21" s="155">
        <v>2</v>
      </c>
      <c r="AA21" s="156" t="s">
        <v>20</v>
      </c>
      <c r="AB21" s="156">
        <v>0</v>
      </c>
      <c r="AC21" s="158"/>
      <c r="AD21" s="156"/>
      <c r="AE21" s="156" t="s">
        <v>20</v>
      </c>
      <c r="AF21" s="156"/>
      <c r="AG21" s="158"/>
      <c r="AH21" s="156">
        <f t="shared" si="2"/>
        <v>1</v>
      </c>
      <c r="AI21" s="159"/>
      <c r="AJ21" s="160"/>
      <c r="AK21" s="155">
        <v>2</v>
      </c>
      <c r="AL21" s="156" t="s">
        <v>20</v>
      </c>
      <c r="AM21" s="156">
        <v>0</v>
      </c>
      <c r="AN21" s="158"/>
      <c r="AO21" s="156"/>
      <c r="AP21" s="156" t="s">
        <v>20</v>
      </c>
      <c r="AQ21" s="156"/>
      <c r="AR21" s="158"/>
      <c r="AS21" s="156">
        <f t="shared" si="3"/>
        <v>1</v>
      </c>
      <c r="AT21" s="159"/>
      <c r="AU21" s="160"/>
      <c r="AV21" s="155">
        <v>3</v>
      </c>
      <c r="AW21" s="156" t="s">
        <v>20</v>
      </c>
      <c r="AX21" s="156">
        <v>0</v>
      </c>
      <c r="AY21" s="158"/>
      <c r="AZ21" s="156"/>
      <c r="BA21" s="156" t="s">
        <v>20</v>
      </c>
      <c r="BB21" s="156"/>
      <c r="BC21" s="158"/>
      <c r="BD21" s="156">
        <f t="shared" si="4"/>
        <v>1</v>
      </c>
      <c r="BE21" s="159"/>
      <c r="BF21" s="160"/>
      <c r="BG21" s="155">
        <v>3</v>
      </c>
      <c r="BH21" s="156" t="s">
        <v>20</v>
      </c>
      <c r="BI21" s="156">
        <v>0</v>
      </c>
      <c r="BJ21" s="158"/>
      <c r="BK21" s="156"/>
      <c r="BL21" s="156" t="s">
        <v>20</v>
      </c>
      <c r="BM21" s="156"/>
      <c r="BN21" s="158"/>
      <c r="BO21" s="156">
        <f t="shared" si="5"/>
        <v>1</v>
      </c>
      <c r="BP21" s="159"/>
      <c r="BQ21" s="120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</row>
    <row r="22" spans="1:90" ht="14.25" customHeight="1">
      <c r="A22" s="118"/>
      <c r="B22" s="151">
        <f>'FAZA GRUPOWA'!B15</f>
        <v>13</v>
      </c>
      <c r="C22" s="161" t="str">
        <f>'FAZA GRUPOWA'!C15</f>
        <v>24-Nov-22</v>
      </c>
      <c r="D22" s="162" t="str">
        <f>'FAZA GRUPOWA'!D15</f>
        <v>Szwajcaria</v>
      </c>
      <c r="E22" s="162">
        <f>IF('FAZA GRUPOWA'!E15="","",INT('FAZA GRUPOWA'!E15))</f>
        <v>1</v>
      </c>
      <c r="F22" s="162" t="str">
        <f>'FAZA GRUPOWA'!F15</f>
        <v>:</v>
      </c>
      <c r="G22" s="162">
        <f>IF('FAZA GRUPOWA'!G15="","",INT('FAZA GRUPOWA'!G15))</f>
        <v>0</v>
      </c>
      <c r="H22" s="162" t="str">
        <f>'FAZA GRUPOWA'!H15</f>
        <v>Kamerun</v>
      </c>
      <c r="I22" s="265" t="str">
        <f>'FAZA GRUPOWA'!I15</f>
        <v>G</v>
      </c>
      <c r="J22" s="266"/>
      <c r="K22" s="163">
        <v>0.45833333333333331</v>
      </c>
      <c r="L22" s="111"/>
      <c r="M22" s="118"/>
      <c r="N22" s="155">
        <v>1</v>
      </c>
      <c r="O22" s="156" t="str">
        <f t="shared" si="0"/>
        <v>:</v>
      </c>
      <c r="P22" s="157">
        <v>0</v>
      </c>
      <c r="Q22" s="158"/>
      <c r="R22" s="156"/>
      <c r="S22" s="156" t="s">
        <v>20</v>
      </c>
      <c r="T22" s="156"/>
      <c r="U22" s="158"/>
      <c r="V22" s="158"/>
      <c r="W22" s="156">
        <f t="shared" si="1"/>
        <v>3</v>
      </c>
      <c r="X22" s="159"/>
      <c r="Y22" s="160"/>
      <c r="Z22" s="155">
        <v>2</v>
      </c>
      <c r="AA22" s="156" t="s">
        <v>20</v>
      </c>
      <c r="AB22" s="156">
        <v>1</v>
      </c>
      <c r="AC22" s="158"/>
      <c r="AD22" s="156"/>
      <c r="AE22" s="156" t="s">
        <v>20</v>
      </c>
      <c r="AF22" s="156"/>
      <c r="AG22" s="158"/>
      <c r="AH22" s="156">
        <f t="shared" si="2"/>
        <v>1</v>
      </c>
      <c r="AI22" s="159"/>
      <c r="AJ22" s="160"/>
      <c r="AK22" s="155">
        <v>2</v>
      </c>
      <c r="AL22" s="156" t="s">
        <v>20</v>
      </c>
      <c r="AM22" s="156">
        <v>1</v>
      </c>
      <c r="AN22" s="158"/>
      <c r="AO22" s="156"/>
      <c r="AP22" s="156" t="s">
        <v>20</v>
      </c>
      <c r="AQ22" s="156"/>
      <c r="AR22" s="158"/>
      <c r="AS22" s="156">
        <f t="shared" si="3"/>
        <v>1</v>
      </c>
      <c r="AT22" s="159"/>
      <c r="AU22" s="160"/>
      <c r="AV22" s="155">
        <v>2</v>
      </c>
      <c r="AW22" s="156" t="s">
        <v>20</v>
      </c>
      <c r="AX22" s="156">
        <v>1</v>
      </c>
      <c r="AY22" s="158"/>
      <c r="AZ22" s="156"/>
      <c r="BA22" s="156" t="s">
        <v>20</v>
      </c>
      <c r="BB22" s="156"/>
      <c r="BC22" s="158"/>
      <c r="BD22" s="156">
        <f t="shared" si="4"/>
        <v>1</v>
      </c>
      <c r="BE22" s="159"/>
      <c r="BF22" s="160"/>
      <c r="BG22" s="155">
        <v>2</v>
      </c>
      <c r="BH22" s="156" t="s">
        <v>20</v>
      </c>
      <c r="BI22" s="156">
        <v>1</v>
      </c>
      <c r="BJ22" s="158"/>
      <c r="BK22" s="156"/>
      <c r="BL22" s="156" t="s">
        <v>20</v>
      </c>
      <c r="BM22" s="156"/>
      <c r="BN22" s="158"/>
      <c r="BO22" s="156">
        <f t="shared" si="5"/>
        <v>1</v>
      </c>
      <c r="BP22" s="159"/>
      <c r="BQ22" s="120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  <c r="CE22" s="111"/>
      <c r="CF22" s="111"/>
      <c r="CG22" s="111"/>
      <c r="CH22" s="111"/>
      <c r="CI22" s="111"/>
      <c r="CJ22" s="111"/>
      <c r="CK22" s="111"/>
      <c r="CL22" s="111"/>
    </row>
    <row r="23" spans="1:90" ht="14.25" customHeight="1">
      <c r="A23" s="118"/>
      <c r="B23" s="151">
        <f>'FAZA GRUPOWA'!B16</f>
        <v>14</v>
      </c>
      <c r="C23" s="161" t="str">
        <f>'FAZA GRUPOWA'!C16</f>
        <v>24-Nov-22</v>
      </c>
      <c r="D23" s="162" t="str">
        <f>'FAZA GRUPOWA'!D16</f>
        <v>Urugwaj</v>
      </c>
      <c r="E23" s="162">
        <f>IF('FAZA GRUPOWA'!E16="","",INT('FAZA GRUPOWA'!E16))</f>
        <v>0</v>
      </c>
      <c r="F23" s="162" t="str">
        <f>'FAZA GRUPOWA'!F16</f>
        <v>:</v>
      </c>
      <c r="G23" s="162">
        <f>IF('FAZA GRUPOWA'!G16="","",INT('FAZA GRUPOWA'!G16))</f>
        <v>0</v>
      </c>
      <c r="H23" s="162" t="str">
        <f>'FAZA GRUPOWA'!H16</f>
        <v>Korea Płd.</v>
      </c>
      <c r="I23" s="265" t="str">
        <f>'FAZA GRUPOWA'!I16</f>
        <v>H</v>
      </c>
      <c r="J23" s="266"/>
      <c r="K23" s="163">
        <v>0.58333333333333337</v>
      </c>
      <c r="L23" s="111"/>
      <c r="M23" s="118"/>
      <c r="N23" s="155">
        <v>2</v>
      </c>
      <c r="O23" s="156" t="str">
        <f t="shared" si="0"/>
        <v>:</v>
      </c>
      <c r="P23" s="157">
        <v>1</v>
      </c>
      <c r="Q23" s="158"/>
      <c r="R23" s="156"/>
      <c r="S23" s="156" t="s">
        <v>20</v>
      </c>
      <c r="T23" s="156"/>
      <c r="U23" s="158"/>
      <c r="V23" s="158"/>
      <c r="W23" s="156">
        <f t="shared" si="1"/>
        <v>0</v>
      </c>
      <c r="X23" s="159"/>
      <c r="Y23" s="160"/>
      <c r="Z23" s="155">
        <v>2</v>
      </c>
      <c r="AA23" s="156" t="s">
        <v>20</v>
      </c>
      <c r="AB23" s="156">
        <v>1</v>
      </c>
      <c r="AC23" s="158"/>
      <c r="AD23" s="156"/>
      <c r="AE23" s="156" t="s">
        <v>20</v>
      </c>
      <c r="AF23" s="156"/>
      <c r="AG23" s="158"/>
      <c r="AH23" s="156">
        <f t="shared" si="2"/>
        <v>0</v>
      </c>
      <c r="AI23" s="159"/>
      <c r="AJ23" s="160"/>
      <c r="AK23" s="155">
        <v>1</v>
      </c>
      <c r="AL23" s="156" t="s">
        <v>20</v>
      </c>
      <c r="AM23" s="156">
        <v>1</v>
      </c>
      <c r="AN23" s="158"/>
      <c r="AO23" s="156"/>
      <c r="AP23" s="156" t="s">
        <v>20</v>
      </c>
      <c r="AQ23" s="156"/>
      <c r="AR23" s="158"/>
      <c r="AS23" s="156">
        <f t="shared" si="3"/>
        <v>1</v>
      </c>
      <c r="AT23" s="159"/>
      <c r="AU23" s="160"/>
      <c r="AV23" s="155">
        <v>3</v>
      </c>
      <c r="AW23" s="156" t="s">
        <v>20</v>
      </c>
      <c r="AX23" s="156">
        <v>1</v>
      </c>
      <c r="AY23" s="158"/>
      <c r="AZ23" s="156"/>
      <c r="BA23" s="156" t="s">
        <v>20</v>
      </c>
      <c r="BB23" s="156"/>
      <c r="BC23" s="158"/>
      <c r="BD23" s="156">
        <f t="shared" si="4"/>
        <v>0</v>
      </c>
      <c r="BE23" s="159"/>
      <c r="BF23" s="160"/>
      <c r="BG23" s="155">
        <v>2</v>
      </c>
      <c r="BH23" s="156" t="s">
        <v>20</v>
      </c>
      <c r="BI23" s="156">
        <v>0</v>
      </c>
      <c r="BJ23" s="158"/>
      <c r="BK23" s="156"/>
      <c r="BL23" s="156" t="s">
        <v>20</v>
      </c>
      <c r="BM23" s="156"/>
      <c r="BN23" s="158"/>
      <c r="BO23" s="156">
        <f t="shared" si="5"/>
        <v>0</v>
      </c>
      <c r="BP23" s="159"/>
      <c r="BQ23" s="120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</row>
    <row r="24" spans="1:90" ht="14.25" customHeight="1">
      <c r="A24" s="118"/>
      <c r="B24" s="151">
        <f>'FAZA GRUPOWA'!B17</f>
        <v>15</v>
      </c>
      <c r="C24" s="161" t="str">
        <f>'FAZA GRUPOWA'!C17</f>
        <v>24-Nov-22</v>
      </c>
      <c r="D24" s="162" t="str">
        <f>'FAZA GRUPOWA'!D17</f>
        <v>Portugalia</v>
      </c>
      <c r="E24" s="162">
        <f>IF('FAZA GRUPOWA'!E17="","",INT('FAZA GRUPOWA'!E17))</f>
        <v>3</v>
      </c>
      <c r="F24" s="162" t="str">
        <f>'FAZA GRUPOWA'!F17</f>
        <v>:</v>
      </c>
      <c r="G24" s="162">
        <f>IF('FAZA GRUPOWA'!G17="","",INT('FAZA GRUPOWA'!G17))</f>
        <v>2</v>
      </c>
      <c r="H24" s="162" t="str">
        <f>'FAZA GRUPOWA'!H17</f>
        <v>Ghana</v>
      </c>
      <c r="I24" s="265" t="str">
        <f>'FAZA GRUPOWA'!I17</f>
        <v>H</v>
      </c>
      <c r="J24" s="266"/>
      <c r="K24" s="163">
        <v>0.70833333333333337</v>
      </c>
      <c r="L24" s="111"/>
      <c r="M24" s="118"/>
      <c r="N24" s="155">
        <v>2</v>
      </c>
      <c r="O24" s="156" t="str">
        <f t="shared" si="0"/>
        <v>:</v>
      </c>
      <c r="P24" s="157">
        <v>1</v>
      </c>
      <c r="Q24" s="158"/>
      <c r="R24" s="156"/>
      <c r="S24" s="156" t="s">
        <v>20</v>
      </c>
      <c r="T24" s="156"/>
      <c r="U24" s="158"/>
      <c r="V24" s="158"/>
      <c r="W24" s="156">
        <f t="shared" si="1"/>
        <v>1</v>
      </c>
      <c r="X24" s="159"/>
      <c r="Y24" s="160"/>
      <c r="Z24" s="155">
        <v>4</v>
      </c>
      <c r="AA24" s="156" t="s">
        <v>20</v>
      </c>
      <c r="AB24" s="156">
        <v>0</v>
      </c>
      <c r="AC24" s="158"/>
      <c r="AD24" s="156"/>
      <c r="AE24" s="156" t="s">
        <v>20</v>
      </c>
      <c r="AF24" s="156"/>
      <c r="AG24" s="158"/>
      <c r="AH24" s="156">
        <f t="shared" si="2"/>
        <v>1</v>
      </c>
      <c r="AI24" s="159"/>
      <c r="AJ24" s="160"/>
      <c r="AK24" s="155">
        <v>4</v>
      </c>
      <c r="AL24" s="156" t="s">
        <v>20</v>
      </c>
      <c r="AM24" s="156">
        <v>0</v>
      </c>
      <c r="AN24" s="158"/>
      <c r="AO24" s="156"/>
      <c r="AP24" s="156" t="s">
        <v>20</v>
      </c>
      <c r="AQ24" s="156"/>
      <c r="AR24" s="158"/>
      <c r="AS24" s="156">
        <f t="shared" si="3"/>
        <v>1</v>
      </c>
      <c r="AT24" s="159"/>
      <c r="AU24" s="160"/>
      <c r="AV24" s="155">
        <v>3</v>
      </c>
      <c r="AW24" s="156" t="s">
        <v>20</v>
      </c>
      <c r="AX24" s="156">
        <v>0</v>
      </c>
      <c r="AY24" s="158"/>
      <c r="AZ24" s="156"/>
      <c r="BA24" s="156" t="s">
        <v>20</v>
      </c>
      <c r="BB24" s="156"/>
      <c r="BC24" s="158"/>
      <c r="BD24" s="156">
        <f t="shared" si="4"/>
        <v>1</v>
      </c>
      <c r="BE24" s="159"/>
      <c r="BF24" s="160"/>
      <c r="BG24" s="155">
        <v>2</v>
      </c>
      <c r="BH24" s="156" t="s">
        <v>20</v>
      </c>
      <c r="BI24" s="156">
        <v>0</v>
      </c>
      <c r="BJ24" s="158"/>
      <c r="BK24" s="156"/>
      <c r="BL24" s="156" t="s">
        <v>20</v>
      </c>
      <c r="BM24" s="156"/>
      <c r="BN24" s="158"/>
      <c r="BO24" s="156">
        <f t="shared" si="5"/>
        <v>1</v>
      </c>
      <c r="BP24" s="159"/>
      <c r="BQ24" s="120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</row>
    <row r="25" spans="1:90" ht="14.25" customHeight="1">
      <c r="A25" s="118"/>
      <c r="B25" s="151">
        <f>'FAZA GRUPOWA'!B18</f>
        <v>16</v>
      </c>
      <c r="C25" s="161" t="str">
        <f>'FAZA GRUPOWA'!C18</f>
        <v>24-Nov-22</v>
      </c>
      <c r="D25" s="162" t="str">
        <f>'FAZA GRUPOWA'!D18</f>
        <v>Brazylia</v>
      </c>
      <c r="E25" s="162">
        <f>IF('FAZA GRUPOWA'!E18="","",INT('FAZA GRUPOWA'!E18))</f>
        <v>2</v>
      </c>
      <c r="F25" s="162" t="str">
        <f>'FAZA GRUPOWA'!F18</f>
        <v>:</v>
      </c>
      <c r="G25" s="162">
        <f>IF('FAZA GRUPOWA'!G18="","",INT('FAZA GRUPOWA'!G18))</f>
        <v>0</v>
      </c>
      <c r="H25" s="162" t="str">
        <f>'FAZA GRUPOWA'!H18</f>
        <v>Serbia</v>
      </c>
      <c r="I25" s="265" t="str">
        <f>'FAZA GRUPOWA'!I18</f>
        <v>G</v>
      </c>
      <c r="J25" s="266"/>
      <c r="K25" s="163">
        <v>0.83333333333333337</v>
      </c>
      <c r="L25" s="111"/>
      <c r="M25" s="118"/>
      <c r="N25" s="155">
        <v>1</v>
      </c>
      <c r="O25" s="156" t="str">
        <f t="shared" si="0"/>
        <v>:</v>
      </c>
      <c r="P25" s="157">
        <v>0</v>
      </c>
      <c r="Q25" s="158"/>
      <c r="R25" s="156"/>
      <c r="S25" s="156" t="s">
        <v>20</v>
      </c>
      <c r="T25" s="156"/>
      <c r="U25" s="158"/>
      <c r="V25" s="158"/>
      <c r="W25" s="156">
        <f t="shared" si="1"/>
        <v>1</v>
      </c>
      <c r="X25" s="159"/>
      <c r="Y25" s="160"/>
      <c r="Z25" s="155">
        <v>3</v>
      </c>
      <c r="AA25" s="156" t="s">
        <v>20</v>
      </c>
      <c r="AB25" s="156">
        <v>1</v>
      </c>
      <c r="AC25" s="158"/>
      <c r="AD25" s="156"/>
      <c r="AE25" s="156" t="s">
        <v>20</v>
      </c>
      <c r="AF25" s="156"/>
      <c r="AG25" s="158"/>
      <c r="AH25" s="156">
        <f t="shared" si="2"/>
        <v>1</v>
      </c>
      <c r="AI25" s="159"/>
      <c r="AJ25" s="160"/>
      <c r="AK25" s="155">
        <v>3</v>
      </c>
      <c r="AL25" s="156" t="s">
        <v>20</v>
      </c>
      <c r="AM25" s="156">
        <v>1</v>
      </c>
      <c r="AN25" s="158"/>
      <c r="AO25" s="156"/>
      <c r="AP25" s="156" t="s">
        <v>20</v>
      </c>
      <c r="AQ25" s="156"/>
      <c r="AR25" s="158"/>
      <c r="AS25" s="156">
        <f t="shared" si="3"/>
        <v>1</v>
      </c>
      <c r="AT25" s="159"/>
      <c r="AU25" s="160"/>
      <c r="AV25" s="155">
        <v>4</v>
      </c>
      <c r="AW25" s="156" t="s">
        <v>20</v>
      </c>
      <c r="AX25" s="156">
        <v>0</v>
      </c>
      <c r="AY25" s="158"/>
      <c r="AZ25" s="156"/>
      <c r="BA25" s="156" t="s">
        <v>20</v>
      </c>
      <c r="BB25" s="156"/>
      <c r="BC25" s="158"/>
      <c r="BD25" s="156">
        <f t="shared" si="4"/>
        <v>1</v>
      </c>
      <c r="BE25" s="159"/>
      <c r="BF25" s="160"/>
      <c r="BG25" s="155">
        <v>2</v>
      </c>
      <c r="BH25" s="156" t="s">
        <v>20</v>
      </c>
      <c r="BI25" s="156">
        <v>1</v>
      </c>
      <c r="BJ25" s="158"/>
      <c r="BK25" s="156"/>
      <c r="BL25" s="156" t="s">
        <v>20</v>
      </c>
      <c r="BM25" s="156"/>
      <c r="BN25" s="158"/>
      <c r="BO25" s="156">
        <f t="shared" si="5"/>
        <v>1</v>
      </c>
      <c r="BP25" s="159"/>
      <c r="BQ25" s="120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</row>
    <row r="26" spans="1:90" ht="14.25" customHeight="1">
      <c r="A26" s="118"/>
      <c r="B26" s="151">
        <f>'FAZA GRUPOWA'!B19</f>
        <v>17</v>
      </c>
      <c r="C26" s="161" t="str">
        <f>'FAZA GRUPOWA'!C19</f>
        <v>25-Nov-22</v>
      </c>
      <c r="D26" s="162" t="str">
        <f>'FAZA GRUPOWA'!D19</f>
        <v>Iran</v>
      </c>
      <c r="E26" s="162">
        <f>IF('FAZA GRUPOWA'!E19="","",INT('FAZA GRUPOWA'!E19))</f>
        <v>2</v>
      </c>
      <c r="F26" s="162" t="str">
        <f>'FAZA GRUPOWA'!F19</f>
        <v>:</v>
      </c>
      <c r="G26" s="162">
        <f>IF('FAZA GRUPOWA'!G19="","",INT('FAZA GRUPOWA'!G19))</f>
        <v>0</v>
      </c>
      <c r="H26" s="162" t="str">
        <f>'FAZA GRUPOWA'!H19</f>
        <v>Walia</v>
      </c>
      <c r="I26" s="265" t="str">
        <f>'FAZA GRUPOWA'!I19</f>
        <v>B</v>
      </c>
      <c r="J26" s="266"/>
      <c r="K26" s="163">
        <v>0.45833333333333331</v>
      </c>
      <c r="L26" s="111"/>
      <c r="M26" s="118"/>
      <c r="N26" s="155">
        <v>0</v>
      </c>
      <c r="O26" s="156" t="str">
        <f t="shared" si="0"/>
        <v>:</v>
      </c>
      <c r="P26" s="157">
        <v>2</v>
      </c>
      <c r="Q26" s="158"/>
      <c r="R26" s="156"/>
      <c r="S26" s="156" t="s">
        <v>20</v>
      </c>
      <c r="T26" s="156"/>
      <c r="U26" s="158"/>
      <c r="V26" s="158"/>
      <c r="W26" s="156">
        <f t="shared" si="1"/>
        <v>0</v>
      </c>
      <c r="X26" s="159"/>
      <c r="Y26" s="160"/>
      <c r="Z26" s="155">
        <v>1</v>
      </c>
      <c r="AA26" s="156" t="s">
        <v>20</v>
      </c>
      <c r="AB26" s="156">
        <v>2</v>
      </c>
      <c r="AC26" s="158"/>
      <c r="AD26" s="156"/>
      <c r="AE26" s="156" t="s">
        <v>20</v>
      </c>
      <c r="AF26" s="156"/>
      <c r="AG26" s="158"/>
      <c r="AH26" s="156">
        <f t="shared" si="2"/>
        <v>0</v>
      </c>
      <c r="AI26" s="159"/>
      <c r="AJ26" s="160"/>
      <c r="AK26" s="155">
        <v>1</v>
      </c>
      <c r="AL26" s="156" t="s">
        <v>20</v>
      </c>
      <c r="AM26" s="156">
        <v>2</v>
      </c>
      <c r="AN26" s="158"/>
      <c r="AO26" s="156"/>
      <c r="AP26" s="156" t="s">
        <v>20</v>
      </c>
      <c r="AQ26" s="156"/>
      <c r="AR26" s="158"/>
      <c r="AS26" s="156">
        <f t="shared" si="3"/>
        <v>0</v>
      </c>
      <c r="AT26" s="159"/>
      <c r="AU26" s="160"/>
      <c r="AV26" s="155">
        <v>1</v>
      </c>
      <c r="AW26" s="156" t="s">
        <v>20</v>
      </c>
      <c r="AX26" s="156">
        <v>1</v>
      </c>
      <c r="AY26" s="158"/>
      <c r="AZ26" s="156"/>
      <c r="BA26" s="156" t="s">
        <v>20</v>
      </c>
      <c r="BB26" s="156"/>
      <c r="BC26" s="158"/>
      <c r="BD26" s="156">
        <f t="shared" si="4"/>
        <v>0</v>
      </c>
      <c r="BE26" s="159"/>
      <c r="BF26" s="160"/>
      <c r="BG26" s="155">
        <v>0</v>
      </c>
      <c r="BH26" s="156" t="s">
        <v>20</v>
      </c>
      <c r="BI26" s="156">
        <v>1</v>
      </c>
      <c r="BJ26" s="158"/>
      <c r="BK26" s="156"/>
      <c r="BL26" s="156" t="s">
        <v>20</v>
      </c>
      <c r="BM26" s="156"/>
      <c r="BN26" s="158"/>
      <c r="BO26" s="156">
        <f t="shared" si="5"/>
        <v>0</v>
      </c>
      <c r="BP26" s="159"/>
      <c r="BQ26" s="120"/>
      <c r="BR26" s="111"/>
      <c r="BS26" s="111"/>
      <c r="BT26" s="111"/>
      <c r="BU26" s="111"/>
      <c r="BV26" s="111"/>
      <c r="BW26" s="111"/>
      <c r="BX26" s="111"/>
      <c r="BY26" s="111"/>
      <c r="BZ26" s="111"/>
      <c r="CA26" s="111"/>
      <c r="CB26" s="111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</row>
    <row r="27" spans="1:90" ht="14.25" customHeight="1">
      <c r="A27" s="118"/>
      <c r="B27" s="151">
        <f>'FAZA GRUPOWA'!B20</f>
        <v>18</v>
      </c>
      <c r="C27" s="161" t="str">
        <f>'FAZA GRUPOWA'!C20</f>
        <v>25-Nov-22</v>
      </c>
      <c r="D27" s="162" t="str">
        <f>'FAZA GRUPOWA'!D20</f>
        <v>Katar</v>
      </c>
      <c r="E27" s="162">
        <f>IF('FAZA GRUPOWA'!E20="","",INT('FAZA GRUPOWA'!E20))</f>
        <v>1</v>
      </c>
      <c r="F27" s="162" t="str">
        <f>'FAZA GRUPOWA'!F20</f>
        <v>:</v>
      </c>
      <c r="G27" s="162">
        <f>IF('FAZA GRUPOWA'!G20="","",INT('FAZA GRUPOWA'!G20))</f>
        <v>3</v>
      </c>
      <c r="H27" s="162" t="str">
        <f>'FAZA GRUPOWA'!H20</f>
        <v>Senegal</v>
      </c>
      <c r="I27" s="265" t="str">
        <f>'FAZA GRUPOWA'!I20</f>
        <v>A</v>
      </c>
      <c r="J27" s="266"/>
      <c r="K27" s="163">
        <v>0.58333333333333337</v>
      </c>
      <c r="L27" s="111"/>
      <c r="M27" s="118"/>
      <c r="N27" s="155">
        <v>0</v>
      </c>
      <c r="O27" s="156" t="str">
        <f t="shared" si="0"/>
        <v>:</v>
      </c>
      <c r="P27" s="157">
        <v>3</v>
      </c>
      <c r="Q27" s="158"/>
      <c r="R27" s="156"/>
      <c r="S27" s="156" t="s">
        <v>20</v>
      </c>
      <c r="T27" s="156"/>
      <c r="U27" s="158"/>
      <c r="V27" s="158"/>
      <c r="W27" s="156">
        <f t="shared" si="1"/>
        <v>1</v>
      </c>
      <c r="X27" s="159"/>
      <c r="Y27" s="160"/>
      <c r="Z27" s="155">
        <v>0</v>
      </c>
      <c r="AA27" s="156" t="s">
        <v>20</v>
      </c>
      <c r="AB27" s="156">
        <v>2</v>
      </c>
      <c r="AC27" s="158"/>
      <c r="AD27" s="156"/>
      <c r="AE27" s="156" t="s">
        <v>20</v>
      </c>
      <c r="AF27" s="156"/>
      <c r="AG27" s="158"/>
      <c r="AH27" s="156">
        <f t="shared" si="2"/>
        <v>1</v>
      </c>
      <c r="AI27" s="159"/>
      <c r="AJ27" s="160"/>
      <c r="AK27" s="155">
        <v>0</v>
      </c>
      <c r="AL27" s="156" t="s">
        <v>20</v>
      </c>
      <c r="AM27" s="156">
        <v>2</v>
      </c>
      <c r="AN27" s="158"/>
      <c r="AO27" s="156"/>
      <c r="AP27" s="156" t="s">
        <v>20</v>
      </c>
      <c r="AQ27" s="156"/>
      <c r="AR27" s="158"/>
      <c r="AS27" s="156">
        <f t="shared" si="3"/>
        <v>1</v>
      </c>
      <c r="AT27" s="159"/>
      <c r="AU27" s="160"/>
      <c r="AV27" s="155">
        <v>0</v>
      </c>
      <c r="AW27" s="156" t="s">
        <v>20</v>
      </c>
      <c r="AX27" s="156">
        <v>3</v>
      </c>
      <c r="AY27" s="158"/>
      <c r="AZ27" s="156"/>
      <c r="BA27" s="156" t="s">
        <v>20</v>
      </c>
      <c r="BB27" s="156"/>
      <c r="BC27" s="158"/>
      <c r="BD27" s="156">
        <f t="shared" si="4"/>
        <v>1</v>
      </c>
      <c r="BE27" s="159"/>
      <c r="BF27" s="160"/>
      <c r="BG27" s="155">
        <v>0</v>
      </c>
      <c r="BH27" s="156" t="s">
        <v>20</v>
      </c>
      <c r="BI27" s="156">
        <v>1</v>
      </c>
      <c r="BJ27" s="158"/>
      <c r="BK27" s="156"/>
      <c r="BL27" s="156" t="s">
        <v>20</v>
      </c>
      <c r="BM27" s="156"/>
      <c r="BN27" s="158"/>
      <c r="BO27" s="156">
        <f t="shared" si="5"/>
        <v>1</v>
      </c>
      <c r="BP27" s="159"/>
      <c r="BQ27" s="120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</row>
    <row r="28" spans="1:90" ht="14.25" customHeight="1">
      <c r="A28" s="118"/>
      <c r="B28" s="151">
        <f>'FAZA GRUPOWA'!B21</f>
        <v>19</v>
      </c>
      <c r="C28" s="161" t="str">
        <f>'FAZA GRUPOWA'!C21</f>
        <v>25-Nov-22</v>
      </c>
      <c r="D28" s="162" t="str">
        <f>'FAZA GRUPOWA'!D21</f>
        <v>Holandia</v>
      </c>
      <c r="E28" s="162">
        <f>IF('FAZA GRUPOWA'!E21="","",INT('FAZA GRUPOWA'!E21))</f>
        <v>1</v>
      </c>
      <c r="F28" s="162" t="str">
        <f>'FAZA GRUPOWA'!F21</f>
        <v>:</v>
      </c>
      <c r="G28" s="162">
        <f>IF('FAZA GRUPOWA'!G21="","",INT('FAZA GRUPOWA'!G21))</f>
        <v>1</v>
      </c>
      <c r="H28" s="162" t="str">
        <f>'FAZA GRUPOWA'!H21</f>
        <v>Ekwador</v>
      </c>
      <c r="I28" s="265" t="str">
        <f>'FAZA GRUPOWA'!I21</f>
        <v>A</v>
      </c>
      <c r="J28" s="266"/>
      <c r="K28" s="163">
        <v>0.70833333333333337</v>
      </c>
      <c r="L28" s="111"/>
      <c r="M28" s="118"/>
      <c r="N28" s="155">
        <v>2</v>
      </c>
      <c r="O28" s="156" t="str">
        <f t="shared" si="0"/>
        <v>:</v>
      </c>
      <c r="P28" s="157">
        <v>2</v>
      </c>
      <c r="Q28" s="158"/>
      <c r="R28" s="156"/>
      <c r="S28" s="156" t="s">
        <v>20</v>
      </c>
      <c r="T28" s="156"/>
      <c r="U28" s="158"/>
      <c r="V28" s="158"/>
      <c r="W28" s="156">
        <f t="shared" si="1"/>
        <v>1</v>
      </c>
      <c r="X28" s="159"/>
      <c r="Y28" s="160"/>
      <c r="Z28" s="155">
        <v>2</v>
      </c>
      <c r="AA28" s="156" t="s">
        <v>20</v>
      </c>
      <c r="AB28" s="156">
        <v>1</v>
      </c>
      <c r="AC28" s="158"/>
      <c r="AD28" s="156"/>
      <c r="AE28" s="156" t="s">
        <v>20</v>
      </c>
      <c r="AF28" s="156"/>
      <c r="AG28" s="158"/>
      <c r="AH28" s="156">
        <f t="shared" si="2"/>
        <v>0</v>
      </c>
      <c r="AI28" s="159"/>
      <c r="AJ28" s="160"/>
      <c r="AK28" s="155">
        <v>2</v>
      </c>
      <c r="AL28" s="156" t="s">
        <v>20</v>
      </c>
      <c r="AM28" s="156">
        <v>1</v>
      </c>
      <c r="AN28" s="158"/>
      <c r="AO28" s="156"/>
      <c r="AP28" s="156" t="s">
        <v>20</v>
      </c>
      <c r="AQ28" s="156"/>
      <c r="AR28" s="158"/>
      <c r="AS28" s="156">
        <f t="shared" si="3"/>
        <v>0</v>
      </c>
      <c r="AT28" s="159"/>
      <c r="AU28" s="160"/>
      <c r="AV28" s="155">
        <v>2</v>
      </c>
      <c r="AW28" s="156" t="s">
        <v>20</v>
      </c>
      <c r="AX28" s="156">
        <v>1</v>
      </c>
      <c r="AY28" s="158"/>
      <c r="AZ28" s="156"/>
      <c r="BA28" s="156" t="s">
        <v>20</v>
      </c>
      <c r="BB28" s="156"/>
      <c r="BC28" s="158"/>
      <c r="BD28" s="156">
        <f t="shared" si="4"/>
        <v>0</v>
      </c>
      <c r="BE28" s="159"/>
      <c r="BF28" s="160"/>
      <c r="BG28" s="155">
        <v>2</v>
      </c>
      <c r="BH28" s="156" t="s">
        <v>20</v>
      </c>
      <c r="BI28" s="156">
        <v>1</v>
      </c>
      <c r="BJ28" s="158"/>
      <c r="BK28" s="156"/>
      <c r="BL28" s="156" t="s">
        <v>20</v>
      </c>
      <c r="BM28" s="156"/>
      <c r="BN28" s="158"/>
      <c r="BO28" s="156">
        <f t="shared" si="5"/>
        <v>0</v>
      </c>
      <c r="BP28" s="159"/>
      <c r="BQ28" s="120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  <c r="CC28" s="111"/>
      <c r="CD28" s="111"/>
      <c r="CE28" s="111"/>
      <c r="CF28" s="111"/>
      <c r="CG28" s="111"/>
      <c r="CH28" s="111"/>
      <c r="CI28" s="111"/>
      <c r="CJ28" s="111"/>
      <c r="CK28" s="111"/>
      <c r="CL28" s="111"/>
    </row>
    <row r="29" spans="1:90" ht="14.25" customHeight="1">
      <c r="A29" s="118"/>
      <c r="B29" s="151">
        <f>'FAZA GRUPOWA'!B22</f>
        <v>20</v>
      </c>
      <c r="C29" s="161" t="str">
        <f>'FAZA GRUPOWA'!C22</f>
        <v>25-Nov-22</v>
      </c>
      <c r="D29" s="162" t="str">
        <f>'FAZA GRUPOWA'!D22</f>
        <v>Anglia</v>
      </c>
      <c r="E29" s="162">
        <f>IF('FAZA GRUPOWA'!E22="","",INT('FAZA GRUPOWA'!E22))</f>
        <v>0</v>
      </c>
      <c r="F29" s="162" t="str">
        <f>'FAZA GRUPOWA'!F22</f>
        <v>:</v>
      </c>
      <c r="G29" s="162">
        <f>IF('FAZA GRUPOWA'!G22="","",INT('FAZA GRUPOWA'!G22))</f>
        <v>0</v>
      </c>
      <c r="H29" s="162" t="str">
        <f>'FAZA GRUPOWA'!H22</f>
        <v>USA</v>
      </c>
      <c r="I29" s="265" t="str">
        <f>'FAZA GRUPOWA'!I22</f>
        <v>B</v>
      </c>
      <c r="J29" s="266"/>
      <c r="K29" s="163">
        <v>0.83333333333333337</v>
      </c>
      <c r="L29" s="111"/>
      <c r="M29" s="118"/>
      <c r="N29" s="155">
        <v>2</v>
      </c>
      <c r="O29" s="156" t="str">
        <f t="shared" si="0"/>
        <v>:</v>
      </c>
      <c r="P29" s="157">
        <v>1</v>
      </c>
      <c r="Q29" s="158"/>
      <c r="R29" s="156"/>
      <c r="S29" s="156" t="s">
        <v>20</v>
      </c>
      <c r="T29" s="156"/>
      <c r="U29" s="158"/>
      <c r="V29" s="158"/>
      <c r="W29" s="156">
        <f t="shared" si="1"/>
        <v>0</v>
      </c>
      <c r="X29" s="159"/>
      <c r="Y29" s="160"/>
      <c r="Z29" s="155">
        <v>2</v>
      </c>
      <c r="AA29" s="156" t="s">
        <v>20</v>
      </c>
      <c r="AB29" s="156">
        <v>1</v>
      </c>
      <c r="AC29" s="158"/>
      <c r="AD29" s="156"/>
      <c r="AE29" s="156" t="s">
        <v>20</v>
      </c>
      <c r="AF29" s="156"/>
      <c r="AG29" s="158"/>
      <c r="AH29" s="156">
        <f t="shared" si="2"/>
        <v>0</v>
      </c>
      <c r="AI29" s="159"/>
      <c r="AJ29" s="160"/>
      <c r="AK29" s="155">
        <v>3</v>
      </c>
      <c r="AL29" s="156" t="s">
        <v>20</v>
      </c>
      <c r="AM29" s="156">
        <v>0</v>
      </c>
      <c r="AN29" s="158"/>
      <c r="AO29" s="156"/>
      <c r="AP29" s="156" t="s">
        <v>20</v>
      </c>
      <c r="AQ29" s="156"/>
      <c r="AR29" s="158"/>
      <c r="AS29" s="156">
        <f t="shared" si="3"/>
        <v>0</v>
      </c>
      <c r="AT29" s="159"/>
      <c r="AU29" s="160"/>
      <c r="AV29" s="155">
        <v>4</v>
      </c>
      <c r="AW29" s="156" t="s">
        <v>20</v>
      </c>
      <c r="AX29" s="156">
        <v>1</v>
      </c>
      <c r="AY29" s="158"/>
      <c r="AZ29" s="156"/>
      <c r="BA29" s="156" t="s">
        <v>20</v>
      </c>
      <c r="BB29" s="156"/>
      <c r="BC29" s="158"/>
      <c r="BD29" s="156">
        <f t="shared" si="4"/>
        <v>0</v>
      </c>
      <c r="BE29" s="159"/>
      <c r="BF29" s="160"/>
      <c r="BG29" s="155">
        <v>2</v>
      </c>
      <c r="BH29" s="156" t="s">
        <v>20</v>
      </c>
      <c r="BI29" s="156">
        <v>0</v>
      </c>
      <c r="BJ29" s="158"/>
      <c r="BK29" s="156"/>
      <c r="BL29" s="156" t="s">
        <v>20</v>
      </c>
      <c r="BM29" s="156"/>
      <c r="BN29" s="158"/>
      <c r="BO29" s="156">
        <f t="shared" si="5"/>
        <v>0</v>
      </c>
      <c r="BP29" s="159"/>
      <c r="BQ29" s="120"/>
      <c r="BR29" s="111"/>
      <c r="BS29" s="111"/>
      <c r="BT29" s="111"/>
      <c r="BU29" s="111"/>
      <c r="BV29" s="111"/>
      <c r="BW29" s="111"/>
      <c r="BX29" s="111"/>
      <c r="BY29" s="111"/>
      <c r="BZ29" s="111"/>
      <c r="CA29" s="111"/>
      <c r="CB29" s="111"/>
      <c r="CC29" s="111"/>
      <c r="CD29" s="111"/>
      <c r="CE29" s="111"/>
      <c r="CF29" s="111"/>
      <c r="CG29" s="111"/>
      <c r="CH29" s="111"/>
      <c r="CI29" s="111"/>
      <c r="CJ29" s="111"/>
      <c r="CK29" s="111"/>
      <c r="CL29" s="111"/>
    </row>
    <row r="30" spans="1:90" ht="14.25" customHeight="1">
      <c r="A30" s="118"/>
      <c r="B30" s="151">
        <f>'FAZA GRUPOWA'!B23</f>
        <v>21</v>
      </c>
      <c r="C30" s="161" t="str">
        <f>'FAZA GRUPOWA'!C23</f>
        <v>26-Nov-22</v>
      </c>
      <c r="D30" s="162" t="str">
        <f>'FAZA GRUPOWA'!D23</f>
        <v>Tunezja</v>
      </c>
      <c r="E30" s="162">
        <f>IF('FAZA GRUPOWA'!E23="","",INT('FAZA GRUPOWA'!E23))</f>
        <v>0</v>
      </c>
      <c r="F30" s="162" t="str">
        <f>'FAZA GRUPOWA'!F23</f>
        <v>:</v>
      </c>
      <c r="G30" s="162">
        <f>IF('FAZA GRUPOWA'!G23="","",INT('FAZA GRUPOWA'!G23))</f>
        <v>1</v>
      </c>
      <c r="H30" s="162" t="str">
        <f>'FAZA GRUPOWA'!H23</f>
        <v>Australia</v>
      </c>
      <c r="I30" s="265" t="str">
        <f>'FAZA GRUPOWA'!I23</f>
        <v>D</v>
      </c>
      <c r="J30" s="266"/>
      <c r="K30" s="163">
        <v>0.45833333333333331</v>
      </c>
      <c r="L30" s="111"/>
      <c r="M30" s="118"/>
      <c r="N30" s="155">
        <v>0</v>
      </c>
      <c r="O30" s="156" t="str">
        <f t="shared" si="0"/>
        <v>:</v>
      </c>
      <c r="P30" s="157">
        <v>1</v>
      </c>
      <c r="Q30" s="158"/>
      <c r="R30" s="156"/>
      <c r="S30" s="156" t="s">
        <v>20</v>
      </c>
      <c r="T30" s="156"/>
      <c r="U30" s="158"/>
      <c r="V30" s="158"/>
      <c r="W30" s="156">
        <f t="shared" si="1"/>
        <v>3</v>
      </c>
      <c r="X30" s="159"/>
      <c r="Y30" s="160"/>
      <c r="Z30" s="155">
        <v>1</v>
      </c>
      <c r="AA30" s="156" t="s">
        <v>20</v>
      </c>
      <c r="AB30" s="156">
        <v>0</v>
      </c>
      <c r="AC30" s="158"/>
      <c r="AD30" s="156"/>
      <c r="AE30" s="156" t="s">
        <v>20</v>
      </c>
      <c r="AF30" s="156"/>
      <c r="AG30" s="158"/>
      <c r="AH30" s="156">
        <f t="shared" si="2"/>
        <v>0</v>
      </c>
      <c r="AI30" s="159"/>
      <c r="AJ30" s="160"/>
      <c r="AK30" s="155">
        <v>2</v>
      </c>
      <c r="AL30" s="156" t="s">
        <v>20</v>
      </c>
      <c r="AM30" s="156">
        <v>1</v>
      </c>
      <c r="AN30" s="158"/>
      <c r="AO30" s="156"/>
      <c r="AP30" s="156" t="s">
        <v>20</v>
      </c>
      <c r="AQ30" s="156"/>
      <c r="AR30" s="158"/>
      <c r="AS30" s="156">
        <f t="shared" si="3"/>
        <v>0</v>
      </c>
      <c r="AT30" s="159"/>
      <c r="AU30" s="160"/>
      <c r="AV30" s="155">
        <v>0</v>
      </c>
      <c r="AW30" s="156" t="s">
        <v>20</v>
      </c>
      <c r="AX30" s="156">
        <v>1</v>
      </c>
      <c r="AY30" s="158"/>
      <c r="AZ30" s="156"/>
      <c r="BA30" s="156" t="s">
        <v>20</v>
      </c>
      <c r="BB30" s="156"/>
      <c r="BC30" s="158"/>
      <c r="BD30" s="156">
        <f t="shared" si="4"/>
        <v>3</v>
      </c>
      <c r="BE30" s="159"/>
      <c r="BF30" s="160"/>
      <c r="BG30" s="155">
        <v>1</v>
      </c>
      <c r="BH30" s="156" t="s">
        <v>20</v>
      </c>
      <c r="BI30" s="156">
        <v>0</v>
      </c>
      <c r="BJ30" s="158"/>
      <c r="BK30" s="156"/>
      <c r="BL30" s="156" t="s">
        <v>20</v>
      </c>
      <c r="BM30" s="156"/>
      <c r="BN30" s="158"/>
      <c r="BO30" s="156">
        <f t="shared" si="5"/>
        <v>0</v>
      </c>
      <c r="BP30" s="159"/>
      <c r="BQ30" s="120"/>
      <c r="BR30" s="111"/>
      <c r="BS30" s="111"/>
      <c r="BT30" s="111"/>
      <c r="BU30" s="111"/>
      <c r="BV30" s="111"/>
      <c r="BW30" s="111"/>
      <c r="BX30" s="111"/>
      <c r="BY30" s="111"/>
      <c r="BZ30" s="111"/>
      <c r="CA30" s="111"/>
      <c r="CB30" s="111"/>
      <c r="CC30" s="111"/>
      <c r="CD30" s="111"/>
      <c r="CE30" s="111"/>
      <c r="CF30" s="111"/>
      <c r="CG30" s="111"/>
      <c r="CH30" s="111"/>
      <c r="CI30" s="111"/>
      <c r="CJ30" s="111"/>
      <c r="CK30" s="111"/>
      <c r="CL30" s="111"/>
    </row>
    <row r="31" spans="1:90" ht="14.25" customHeight="1">
      <c r="A31" s="118"/>
      <c r="B31" s="151">
        <f>'FAZA GRUPOWA'!B24</f>
        <v>22</v>
      </c>
      <c r="C31" s="161" t="str">
        <f>'FAZA GRUPOWA'!C24</f>
        <v>26-Nov-22</v>
      </c>
      <c r="D31" s="162" t="str">
        <f>'FAZA GRUPOWA'!D24</f>
        <v>Polska</v>
      </c>
      <c r="E31" s="162">
        <f>IF('FAZA GRUPOWA'!E24="","",INT('FAZA GRUPOWA'!E24))</f>
        <v>2</v>
      </c>
      <c r="F31" s="162" t="str">
        <f>'FAZA GRUPOWA'!F24</f>
        <v>:</v>
      </c>
      <c r="G31" s="162">
        <f>IF('FAZA GRUPOWA'!G24="","",INT('FAZA GRUPOWA'!G24))</f>
        <v>0</v>
      </c>
      <c r="H31" s="162" t="str">
        <f>'FAZA GRUPOWA'!H24</f>
        <v>Arabia Saud.</v>
      </c>
      <c r="I31" s="265" t="str">
        <f>'FAZA GRUPOWA'!I24</f>
        <v>C</v>
      </c>
      <c r="J31" s="266"/>
      <c r="K31" s="163">
        <v>0.58333333333333337</v>
      </c>
      <c r="L31" s="111"/>
      <c r="M31" s="118"/>
      <c r="N31" s="155">
        <v>1</v>
      </c>
      <c r="O31" s="156" t="str">
        <f t="shared" si="0"/>
        <v>:</v>
      </c>
      <c r="P31" s="157">
        <v>0</v>
      </c>
      <c r="Q31" s="158"/>
      <c r="R31" s="156"/>
      <c r="S31" s="156" t="s">
        <v>20</v>
      </c>
      <c r="T31" s="156"/>
      <c r="U31" s="158"/>
      <c r="V31" s="158"/>
      <c r="W31" s="156">
        <f t="shared" si="1"/>
        <v>1</v>
      </c>
      <c r="X31" s="159"/>
      <c r="Y31" s="160"/>
      <c r="Z31" s="155">
        <v>1</v>
      </c>
      <c r="AA31" s="156" t="s">
        <v>20</v>
      </c>
      <c r="AB31" s="156">
        <v>0</v>
      </c>
      <c r="AC31" s="158"/>
      <c r="AD31" s="156"/>
      <c r="AE31" s="156" t="s">
        <v>20</v>
      </c>
      <c r="AF31" s="156"/>
      <c r="AG31" s="158"/>
      <c r="AH31" s="156">
        <f t="shared" si="2"/>
        <v>1</v>
      </c>
      <c r="AI31" s="159"/>
      <c r="AJ31" s="160"/>
      <c r="AK31" s="155">
        <v>2</v>
      </c>
      <c r="AL31" s="156" t="s">
        <v>20</v>
      </c>
      <c r="AM31" s="156">
        <v>1</v>
      </c>
      <c r="AN31" s="158"/>
      <c r="AO31" s="156"/>
      <c r="AP31" s="156" t="s">
        <v>20</v>
      </c>
      <c r="AQ31" s="156"/>
      <c r="AR31" s="158"/>
      <c r="AS31" s="156">
        <f t="shared" si="3"/>
        <v>1</v>
      </c>
      <c r="AT31" s="159"/>
      <c r="AU31" s="160"/>
      <c r="AV31" s="155">
        <v>3</v>
      </c>
      <c r="AW31" s="156" t="s">
        <v>20</v>
      </c>
      <c r="AX31" s="156">
        <v>1</v>
      </c>
      <c r="AY31" s="158"/>
      <c r="AZ31" s="156"/>
      <c r="BA31" s="156" t="s">
        <v>20</v>
      </c>
      <c r="BB31" s="156"/>
      <c r="BC31" s="158"/>
      <c r="BD31" s="156">
        <f t="shared" si="4"/>
        <v>1</v>
      </c>
      <c r="BE31" s="159"/>
      <c r="BF31" s="160"/>
      <c r="BG31" s="155">
        <v>1</v>
      </c>
      <c r="BH31" s="156" t="s">
        <v>20</v>
      </c>
      <c r="BI31" s="156">
        <v>1</v>
      </c>
      <c r="BJ31" s="158"/>
      <c r="BK31" s="156"/>
      <c r="BL31" s="156" t="s">
        <v>20</v>
      </c>
      <c r="BM31" s="156"/>
      <c r="BN31" s="158"/>
      <c r="BO31" s="156">
        <f t="shared" si="5"/>
        <v>0</v>
      </c>
      <c r="BP31" s="159"/>
      <c r="BQ31" s="120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111"/>
    </row>
    <row r="32" spans="1:90" ht="14.25" customHeight="1">
      <c r="A32" s="118"/>
      <c r="B32" s="151">
        <f>'FAZA GRUPOWA'!B25</f>
        <v>23</v>
      </c>
      <c r="C32" s="161" t="str">
        <f>'FAZA GRUPOWA'!C25</f>
        <v>26-Nov-22</v>
      </c>
      <c r="D32" s="162" t="str">
        <f>'FAZA GRUPOWA'!D25</f>
        <v>Francja</v>
      </c>
      <c r="E32" s="162">
        <f>IF('FAZA GRUPOWA'!E25="","",INT('FAZA GRUPOWA'!E25))</f>
        <v>2</v>
      </c>
      <c r="F32" s="162" t="str">
        <f>'FAZA GRUPOWA'!F25</f>
        <v>:</v>
      </c>
      <c r="G32" s="162">
        <f>IF('FAZA GRUPOWA'!G25="","",INT('FAZA GRUPOWA'!G25))</f>
        <v>1</v>
      </c>
      <c r="H32" s="162" t="str">
        <f>'FAZA GRUPOWA'!H25</f>
        <v>Dania</v>
      </c>
      <c r="I32" s="265" t="str">
        <f>'FAZA GRUPOWA'!I25</f>
        <v>D</v>
      </c>
      <c r="J32" s="266"/>
      <c r="K32" s="163">
        <v>0.70833333333333337</v>
      </c>
      <c r="L32" s="111"/>
      <c r="M32" s="118"/>
      <c r="N32" s="155">
        <v>2</v>
      </c>
      <c r="O32" s="156" t="str">
        <f t="shared" si="0"/>
        <v>:</v>
      </c>
      <c r="P32" s="157">
        <v>1</v>
      </c>
      <c r="Q32" s="158"/>
      <c r="R32" s="156"/>
      <c r="S32" s="156" t="s">
        <v>20</v>
      </c>
      <c r="T32" s="156"/>
      <c r="U32" s="158"/>
      <c r="V32" s="158"/>
      <c r="W32" s="156">
        <f t="shared" si="1"/>
        <v>3</v>
      </c>
      <c r="X32" s="159"/>
      <c r="Y32" s="160"/>
      <c r="Z32" s="155">
        <v>2</v>
      </c>
      <c r="AA32" s="156" t="s">
        <v>20</v>
      </c>
      <c r="AB32" s="156">
        <v>1</v>
      </c>
      <c r="AC32" s="158"/>
      <c r="AD32" s="156"/>
      <c r="AE32" s="156" t="s">
        <v>20</v>
      </c>
      <c r="AF32" s="156"/>
      <c r="AG32" s="158"/>
      <c r="AH32" s="156">
        <f t="shared" si="2"/>
        <v>3</v>
      </c>
      <c r="AI32" s="159"/>
      <c r="AJ32" s="160"/>
      <c r="AK32" s="155">
        <v>2</v>
      </c>
      <c r="AL32" s="156" t="s">
        <v>20</v>
      </c>
      <c r="AM32" s="156">
        <v>1</v>
      </c>
      <c r="AN32" s="158"/>
      <c r="AO32" s="156"/>
      <c r="AP32" s="156" t="s">
        <v>20</v>
      </c>
      <c r="AQ32" s="156"/>
      <c r="AR32" s="158"/>
      <c r="AS32" s="156">
        <f t="shared" si="3"/>
        <v>3</v>
      </c>
      <c r="AT32" s="159"/>
      <c r="AU32" s="160"/>
      <c r="AV32" s="155">
        <v>3</v>
      </c>
      <c r="AW32" s="156" t="s">
        <v>20</v>
      </c>
      <c r="AX32" s="156">
        <v>1</v>
      </c>
      <c r="AY32" s="158"/>
      <c r="AZ32" s="156"/>
      <c r="BA32" s="156" t="s">
        <v>20</v>
      </c>
      <c r="BB32" s="156"/>
      <c r="BC32" s="158"/>
      <c r="BD32" s="156">
        <f t="shared" si="4"/>
        <v>1</v>
      </c>
      <c r="BE32" s="159"/>
      <c r="BF32" s="160"/>
      <c r="BG32" s="155">
        <v>2</v>
      </c>
      <c r="BH32" s="156" t="s">
        <v>20</v>
      </c>
      <c r="BI32" s="156">
        <v>0</v>
      </c>
      <c r="BJ32" s="158"/>
      <c r="BK32" s="156"/>
      <c r="BL32" s="156" t="s">
        <v>20</v>
      </c>
      <c r="BM32" s="156"/>
      <c r="BN32" s="158"/>
      <c r="BO32" s="156">
        <f t="shared" si="5"/>
        <v>1</v>
      </c>
      <c r="BP32" s="159"/>
      <c r="BQ32" s="120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</row>
    <row r="33" spans="1:90" ht="14.25" customHeight="1">
      <c r="A33" s="118"/>
      <c r="B33" s="151">
        <f>'FAZA GRUPOWA'!B26</f>
        <v>24</v>
      </c>
      <c r="C33" s="161" t="str">
        <f>'FAZA GRUPOWA'!C26</f>
        <v>26-Nov-22</v>
      </c>
      <c r="D33" s="162" t="str">
        <f>'FAZA GRUPOWA'!D26</f>
        <v>Argentyna</v>
      </c>
      <c r="E33" s="162">
        <f>IF('FAZA GRUPOWA'!E26="","",INT('FAZA GRUPOWA'!E26))</f>
        <v>2</v>
      </c>
      <c r="F33" s="162" t="str">
        <f>'FAZA GRUPOWA'!F26</f>
        <v>:</v>
      </c>
      <c r="G33" s="162">
        <f>IF('FAZA GRUPOWA'!G26="","",INT('FAZA GRUPOWA'!G26))</f>
        <v>0</v>
      </c>
      <c r="H33" s="162" t="str">
        <f>'FAZA GRUPOWA'!H26</f>
        <v>Meksyk</v>
      </c>
      <c r="I33" s="265" t="str">
        <f>'FAZA GRUPOWA'!I26</f>
        <v>C</v>
      </c>
      <c r="J33" s="266"/>
      <c r="K33" s="163">
        <v>0.83333333333333337</v>
      </c>
      <c r="L33" s="111"/>
      <c r="M33" s="118"/>
      <c r="N33" s="155">
        <v>2</v>
      </c>
      <c r="O33" s="156" t="str">
        <f t="shared" si="0"/>
        <v>:</v>
      </c>
      <c r="P33" s="157">
        <v>2</v>
      </c>
      <c r="Q33" s="158"/>
      <c r="R33" s="156"/>
      <c r="S33" s="156" t="s">
        <v>20</v>
      </c>
      <c r="T33" s="156"/>
      <c r="U33" s="158"/>
      <c r="V33" s="158"/>
      <c r="W33" s="156">
        <f t="shared" si="1"/>
        <v>0</v>
      </c>
      <c r="X33" s="159"/>
      <c r="Y33" s="160"/>
      <c r="Z33" s="155">
        <v>1</v>
      </c>
      <c r="AA33" s="156" t="s">
        <v>20</v>
      </c>
      <c r="AB33" s="156">
        <v>0</v>
      </c>
      <c r="AC33" s="158"/>
      <c r="AD33" s="156"/>
      <c r="AE33" s="156" t="s">
        <v>20</v>
      </c>
      <c r="AF33" s="156"/>
      <c r="AG33" s="158"/>
      <c r="AH33" s="156">
        <f t="shared" si="2"/>
        <v>1</v>
      </c>
      <c r="AI33" s="159"/>
      <c r="AJ33" s="160"/>
      <c r="AK33" s="155">
        <v>2</v>
      </c>
      <c r="AL33" s="156" t="s">
        <v>20</v>
      </c>
      <c r="AM33" s="156">
        <v>1</v>
      </c>
      <c r="AN33" s="158"/>
      <c r="AO33" s="156"/>
      <c r="AP33" s="156" t="s">
        <v>20</v>
      </c>
      <c r="AQ33" s="156"/>
      <c r="AR33" s="158"/>
      <c r="AS33" s="156">
        <f t="shared" si="3"/>
        <v>1</v>
      </c>
      <c r="AT33" s="159"/>
      <c r="AU33" s="160"/>
      <c r="AV33" s="155">
        <v>2</v>
      </c>
      <c r="AW33" s="156" t="s">
        <v>20</v>
      </c>
      <c r="AX33" s="156">
        <v>0</v>
      </c>
      <c r="AY33" s="158"/>
      <c r="AZ33" s="156"/>
      <c r="BA33" s="156" t="s">
        <v>20</v>
      </c>
      <c r="BB33" s="156"/>
      <c r="BC33" s="158"/>
      <c r="BD33" s="156">
        <f t="shared" si="4"/>
        <v>3</v>
      </c>
      <c r="BE33" s="159"/>
      <c r="BF33" s="160"/>
      <c r="BG33" s="155">
        <v>2</v>
      </c>
      <c r="BH33" s="156" t="s">
        <v>20</v>
      </c>
      <c r="BI33" s="156">
        <v>0</v>
      </c>
      <c r="BJ33" s="158"/>
      <c r="BK33" s="156"/>
      <c r="BL33" s="156" t="s">
        <v>20</v>
      </c>
      <c r="BM33" s="156"/>
      <c r="BN33" s="158"/>
      <c r="BO33" s="156">
        <f t="shared" si="5"/>
        <v>3</v>
      </c>
      <c r="BP33" s="159"/>
      <c r="BQ33" s="120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</row>
    <row r="34" spans="1:90" ht="14.25" customHeight="1">
      <c r="A34" s="118"/>
      <c r="B34" s="151">
        <f>'FAZA GRUPOWA'!B27</f>
        <v>25</v>
      </c>
      <c r="C34" s="161" t="str">
        <f>'FAZA GRUPOWA'!C27</f>
        <v>27-Nov-22</v>
      </c>
      <c r="D34" s="162" t="str">
        <f>'FAZA GRUPOWA'!D27</f>
        <v>Japonia</v>
      </c>
      <c r="E34" s="162">
        <f>IF('FAZA GRUPOWA'!E27="","",INT('FAZA GRUPOWA'!E27))</f>
        <v>0</v>
      </c>
      <c r="F34" s="162" t="str">
        <f>'FAZA GRUPOWA'!F27</f>
        <v>:</v>
      </c>
      <c r="G34" s="162">
        <f>IF('FAZA GRUPOWA'!G27="","",INT('FAZA GRUPOWA'!G27))</f>
        <v>1</v>
      </c>
      <c r="H34" s="162" t="str">
        <f>'FAZA GRUPOWA'!H27</f>
        <v>Kostaryka</v>
      </c>
      <c r="I34" s="265" t="str">
        <f>'FAZA GRUPOWA'!I27</f>
        <v>E</v>
      </c>
      <c r="J34" s="266"/>
      <c r="K34" s="163">
        <v>0.45833333333333331</v>
      </c>
      <c r="L34" s="111"/>
      <c r="M34" s="118"/>
      <c r="N34" s="155">
        <v>2</v>
      </c>
      <c r="O34" s="156" t="str">
        <f t="shared" si="0"/>
        <v>:</v>
      </c>
      <c r="P34" s="157">
        <v>0</v>
      </c>
      <c r="Q34" s="158"/>
      <c r="R34" s="156"/>
      <c r="S34" s="156" t="s">
        <v>20</v>
      </c>
      <c r="T34" s="156"/>
      <c r="U34" s="158"/>
      <c r="V34" s="158"/>
      <c r="W34" s="156">
        <f t="shared" si="1"/>
        <v>0</v>
      </c>
      <c r="X34" s="159"/>
      <c r="Y34" s="160"/>
      <c r="Z34" s="155">
        <v>2</v>
      </c>
      <c r="AA34" s="156" t="s">
        <v>20</v>
      </c>
      <c r="AB34" s="156">
        <v>1</v>
      </c>
      <c r="AC34" s="158"/>
      <c r="AD34" s="156"/>
      <c r="AE34" s="156" t="s">
        <v>20</v>
      </c>
      <c r="AF34" s="156"/>
      <c r="AG34" s="158"/>
      <c r="AH34" s="156">
        <f t="shared" si="2"/>
        <v>0</v>
      </c>
      <c r="AI34" s="159"/>
      <c r="AJ34" s="160"/>
      <c r="AK34" s="155">
        <v>3</v>
      </c>
      <c r="AL34" s="156" t="s">
        <v>20</v>
      </c>
      <c r="AM34" s="156">
        <v>1</v>
      </c>
      <c r="AN34" s="158"/>
      <c r="AO34" s="156"/>
      <c r="AP34" s="156" t="s">
        <v>20</v>
      </c>
      <c r="AQ34" s="156"/>
      <c r="AR34" s="158"/>
      <c r="AS34" s="156">
        <f t="shared" si="3"/>
        <v>0</v>
      </c>
      <c r="AT34" s="159"/>
      <c r="AU34" s="160"/>
      <c r="AV34" s="155">
        <v>4</v>
      </c>
      <c r="AW34" s="156" t="s">
        <v>20</v>
      </c>
      <c r="AX34" s="156">
        <v>0</v>
      </c>
      <c r="AY34" s="158"/>
      <c r="AZ34" s="156"/>
      <c r="BA34" s="156" t="s">
        <v>20</v>
      </c>
      <c r="BB34" s="156"/>
      <c r="BC34" s="158"/>
      <c r="BD34" s="156">
        <f t="shared" si="4"/>
        <v>0</v>
      </c>
      <c r="BE34" s="159"/>
      <c r="BF34" s="160"/>
      <c r="BG34" s="155">
        <v>2</v>
      </c>
      <c r="BH34" s="156" t="s">
        <v>20</v>
      </c>
      <c r="BI34" s="156">
        <v>0</v>
      </c>
      <c r="BJ34" s="158"/>
      <c r="BK34" s="156"/>
      <c r="BL34" s="156" t="s">
        <v>20</v>
      </c>
      <c r="BM34" s="156"/>
      <c r="BN34" s="158"/>
      <c r="BO34" s="156">
        <f t="shared" si="5"/>
        <v>0</v>
      </c>
      <c r="BP34" s="159"/>
      <c r="BQ34" s="120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  <c r="CD34" s="111"/>
      <c r="CE34" s="111"/>
      <c r="CF34" s="111"/>
      <c r="CG34" s="111"/>
      <c r="CH34" s="111"/>
      <c r="CI34" s="111"/>
      <c r="CJ34" s="111"/>
      <c r="CK34" s="111"/>
      <c r="CL34" s="111"/>
    </row>
    <row r="35" spans="1:90" ht="14.25" customHeight="1">
      <c r="A35" s="118"/>
      <c r="B35" s="151">
        <f>'FAZA GRUPOWA'!B28</f>
        <v>26</v>
      </c>
      <c r="C35" s="161" t="str">
        <f>'FAZA GRUPOWA'!C28</f>
        <v>27-Nov-22</v>
      </c>
      <c r="D35" s="162" t="str">
        <f>'FAZA GRUPOWA'!D28</f>
        <v>Belgia</v>
      </c>
      <c r="E35" s="162">
        <f>IF('FAZA GRUPOWA'!E28="","",INT('FAZA GRUPOWA'!E28))</f>
        <v>0</v>
      </c>
      <c r="F35" s="162" t="str">
        <f>'FAZA GRUPOWA'!F28</f>
        <v>:</v>
      </c>
      <c r="G35" s="162">
        <f>IF('FAZA GRUPOWA'!G28="","",INT('FAZA GRUPOWA'!G28))</f>
        <v>2</v>
      </c>
      <c r="H35" s="162" t="str">
        <f>'FAZA GRUPOWA'!H28</f>
        <v>Maroko</v>
      </c>
      <c r="I35" s="265" t="str">
        <f>'FAZA GRUPOWA'!I28</f>
        <v>F</v>
      </c>
      <c r="J35" s="266"/>
      <c r="K35" s="163">
        <v>0.58333333333333337</v>
      </c>
      <c r="L35" s="111"/>
      <c r="M35" s="118"/>
      <c r="N35" s="155">
        <v>1</v>
      </c>
      <c r="O35" s="156" t="str">
        <f t="shared" si="0"/>
        <v>:</v>
      </c>
      <c r="P35" s="157">
        <v>0</v>
      </c>
      <c r="Q35" s="158"/>
      <c r="R35" s="156"/>
      <c r="S35" s="156" t="s">
        <v>20</v>
      </c>
      <c r="T35" s="156"/>
      <c r="U35" s="158"/>
      <c r="V35" s="158"/>
      <c r="W35" s="156">
        <f t="shared" si="1"/>
        <v>0</v>
      </c>
      <c r="X35" s="159"/>
      <c r="Y35" s="160"/>
      <c r="Z35" s="155">
        <v>1</v>
      </c>
      <c r="AA35" s="156" t="s">
        <v>20</v>
      </c>
      <c r="AB35" s="156">
        <v>0</v>
      </c>
      <c r="AC35" s="158"/>
      <c r="AD35" s="156"/>
      <c r="AE35" s="156" t="s">
        <v>20</v>
      </c>
      <c r="AF35" s="156"/>
      <c r="AG35" s="158"/>
      <c r="AH35" s="156">
        <f t="shared" si="2"/>
        <v>0</v>
      </c>
      <c r="AI35" s="159"/>
      <c r="AJ35" s="160"/>
      <c r="AK35" s="155">
        <v>1</v>
      </c>
      <c r="AL35" s="156" t="s">
        <v>20</v>
      </c>
      <c r="AM35" s="156">
        <v>0</v>
      </c>
      <c r="AN35" s="158"/>
      <c r="AO35" s="156"/>
      <c r="AP35" s="156" t="s">
        <v>20</v>
      </c>
      <c r="AQ35" s="156"/>
      <c r="AR35" s="158"/>
      <c r="AS35" s="156">
        <f t="shared" si="3"/>
        <v>0</v>
      </c>
      <c r="AT35" s="159"/>
      <c r="AU35" s="160"/>
      <c r="AV35" s="155">
        <v>2</v>
      </c>
      <c r="AW35" s="156" t="s">
        <v>20</v>
      </c>
      <c r="AX35" s="156">
        <v>1</v>
      </c>
      <c r="AY35" s="158"/>
      <c r="AZ35" s="156"/>
      <c r="BA35" s="156" t="s">
        <v>20</v>
      </c>
      <c r="BB35" s="156"/>
      <c r="BC35" s="158"/>
      <c r="BD35" s="156">
        <f t="shared" si="4"/>
        <v>0</v>
      </c>
      <c r="BE35" s="159"/>
      <c r="BF35" s="160"/>
      <c r="BG35" s="155">
        <v>2</v>
      </c>
      <c r="BH35" s="156" t="s">
        <v>20</v>
      </c>
      <c r="BI35" s="156">
        <v>1</v>
      </c>
      <c r="BJ35" s="158"/>
      <c r="BK35" s="156"/>
      <c r="BL35" s="156" t="s">
        <v>20</v>
      </c>
      <c r="BM35" s="156"/>
      <c r="BN35" s="158"/>
      <c r="BO35" s="156">
        <f t="shared" si="5"/>
        <v>0</v>
      </c>
      <c r="BP35" s="159"/>
      <c r="BQ35" s="120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11"/>
      <c r="CC35" s="111"/>
      <c r="CD35" s="111"/>
      <c r="CE35" s="111"/>
      <c r="CF35" s="111"/>
      <c r="CG35" s="111"/>
      <c r="CH35" s="111"/>
      <c r="CI35" s="111"/>
      <c r="CJ35" s="111"/>
      <c r="CK35" s="111"/>
      <c r="CL35" s="111"/>
    </row>
    <row r="36" spans="1:90" ht="14.25" customHeight="1">
      <c r="A36" s="118"/>
      <c r="B36" s="151">
        <f>'FAZA GRUPOWA'!B29</f>
        <v>27</v>
      </c>
      <c r="C36" s="161" t="str">
        <f>'FAZA GRUPOWA'!C29</f>
        <v>27-Nov-22</v>
      </c>
      <c r="D36" s="162" t="str">
        <f>'FAZA GRUPOWA'!D29</f>
        <v>Chorwacja</v>
      </c>
      <c r="E36" s="162">
        <f>IF('FAZA GRUPOWA'!E29="","",INT('FAZA GRUPOWA'!E29))</f>
        <v>4</v>
      </c>
      <c r="F36" s="162" t="str">
        <f>'FAZA GRUPOWA'!F29</f>
        <v>:</v>
      </c>
      <c r="G36" s="162">
        <f>IF('FAZA GRUPOWA'!G29="","",INT('FAZA GRUPOWA'!G29))</f>
        <v>1</v>
      </c>
      <c r="H36" s="162" t="str">
        <f>'FAZA GRUPOWA'!H29</f>
        <v>Kanada</v>
      </c>
      <c r="I36" s="265" t="str">
        <f>'FAZA GRUPOWA'!I29</f>
        <v>F</v>
      </c>
      <c r="J36" s="266"/>
      <c r="K36" s="163">
        <v>0.70833333333333337</v>
      </c>
      <c r="L36" s="111"/>
      <c r="M36" s="118"/>
      <c r="N36" s="155">
        <v>0</v>
      </c>
      <c r="O36" s="156" t="str">
        <f t="shared" si="0"/>
        <v>:</v>
      </c>
      <c r="P36" s="157">
        <v>2</v>
      </c>
      <c r="Q36" s="158"/>
      <c r="R36" s="156"/>
      <c r="S36" s="156" t="s">
        <v>20</v>
      </c>
      <c r="T36" s="156"/>
      <c r="U36" s="158"/>
      <c r="V36" s="158"/>
      <c r="W36" s="156">
        <f t="shared" si="1"/>
        <v>0</v>
      </c>
      <c r="X36" s="159"/>
      <c r="Y36" s="160"/>
      <c r="Z36" s="155">
        <v>2</v>
      </c>
      <c r="AA36" s="156" t="s">
        <v>20</v>
      </c>
      <c r="AB36" s="156">
        <v>0</v>
      </c>
      <c r="AC36" s="158"/>
      <c r="AD36" s="156"/>
      <c r="AE36" s="156" t="s">
        <v>20</v>
      </c>
      <c r="AF36" s="156"/>
      <c r="AG36" s="158"/>
      <c r="AH36" s="156">
        <f t="shared" si="2"/>
        <v>1</v>
      </c>
      <c r="AI36" s="159"/>
      <c r="AJ36" s="160"/>
      <c r="AK36" s="155">
        <v>2</v>
      </c>
      <c r="AL36" s="156" t="s">
        <v>20</v>
      </c>
      <c r="AM36" s="156">
        <v>0</v>
      </c>
      <c r="AN36" s="158"/>
      <c r="AO36" s="156"/>
      <c r="AP36" s="156" t="s">
        <v>20</v>
      </c>
      <c r="AQ36" s="156"/>
      <c r="AR36" s="158"/>
      <c r="AS36" s="156">
        <f t="shared" si="3"/>
        <v>1</v>
      </c>
      <c r="AT36" s="159"/>
      <c r="AU36" s="160"/>
      <c r="AV36" s="155">
        <v>1</v>
      </c>
      <c r="AW36" s="156" t="s">
        <v>20</v>
      </c>
      <c r="AX36" s="156">
        <v>1</v>
      </c>
      <c r="AY36" s="158"/>
      <c r="AZ36" s="156"/>
      <c r="BA36" s="156" t="s">
        <v>20</v>
      </c>
      <c r="BB36" s="156"/>
      <c r="BC36" s="158"/>
      <c r="BD36" s="156">
        <f t="shared" si="4"/>
        <v>0</v>
      </c>
      <c r="BE36" s="159"/>
      <c r="BF36" s="160"/>
      <c r="BG36" s="155">
        <v>1</v>
      </c>
      <c r="BH36" s="156" t="s">
        <v>20</v>
      </c>
      <c r="BI36" s="156">
        <v>0</v>
      </c>
      <c r="BJ36" s="158"/>
      <c r="BK36" s="156"/>
      <c r="BL36" s="156" t="s">
        <v>20</v>
      </c>
      <c r="BM36" s="156"/>
      <c r="BN36" s="158"/>
      <c r="BO36" s="156">
        <f t="shared" si="5"/>
        <v>1</v>
      </c>
      <c r="BP36" s="159"/>
      <c r="BQ36" s="120"/>
      <c r="BR36" s="111"/>
      <c r="BS36" s="111"/>
      <c r="BT36" s="111"/>
      <c r="BU36" s="111"/>
      <c r="BV36" s="111"/>
      <c r="BW36" s="111"/>
      <c r="BX36" s="111"/>
      <c r="BY36" s="111"/>
      <c r="BZ36" s="111"/>
      <c r="CA36" s="111"/>
      <c r="CB36" s="111"/>
      <c r="CC36" s="111"/>
      <c r="CD36" s="111"/>
      <c r="CE36" s="111"/>
      <c r="CF36" s="111"/>
      <c r="CG36" s="111"/>
      <c r="CH36" s="111"/>
      <c r="CI36" s="111"/>
      <c r="CJ36" s="111"/>
      <c r="CK36" s="111"/>
      <c r="CL36" s="111"/>
    </row>
    <row r="37" spans="1:90" ht="14.25" customHeight="1">
      <c r="A37" s="118"/>
      <c r="B37" s="151">
        <f>'FAZA GRUPOWA'!B30</f>
        <v>28</v>
      </c>
      <c r="C37" s="161" t="str">
        <f>'FAZA GRUPOWA'!C30</f>
        <v>27-Nov-22</v>
      </c>
      <c r="D37" s="162" t="str">
        <f>'FAZA GRUPOWA'!D30</f>
        <v>Hiszpania</v>
      </c>
      <c r="E37" s="162">
        <f>IF('FAZA GRUPOWA'!E30="","",INT('FAZA GRUPOWA'!E30))</f>
        <v>1</v>
      </c>
      <c r="F37" s="162" t="str">
        <f>'FAZA GRUPOWA'!F30</f>
        <v>:</v>
      </c>
      <c r="G37" s="162">
        <f>IF('FAZA GRUPOWA'!G30="","",INT('FAZA GRUPOWA'!G30))</f>
        <v>1</v>
      </c>
      <c r="H37" s="162" t="str">
        <f>'FAZA GRUPOWA'!H30</f>
        <v>Niemcy</v>
      </c>
      <c r="I37" s="265" t="str">
        <f>'FAZA GRUPOWA'!I30</f>
        <v>E</v>
      </c>
      <c r="J37" s="266"/>
      <c r="K37" s="163">
        <v>0.83333333333333337</v>
      </c>
      <c r="L37" s="111"/>
      <c r="M37" s="118"/>
      <c r="N37" s="155">
        <v>1</v>
      </c>
      <c r="O37" s="156" t="str">
        <f t="shared" si="0"/>
        <v>:</v>
      </c>
      <c r="P37" s="157">
        <v>1</v>
      </c>
      <c r="Q37" s="158"/>
      <c r="R37" s="156"/>
      <c r="S37" s="156" t="s">
        <v>20</v>
      </c>
      <c r="T37" s="156"/>
      <c r="U37" s="158"/>
      <c r="V37" s="158"/>
      <c r="W37" s="156">
        <f t="shared" si="1"/>
        <v>3</v>
      </c>
      <c r="X37" s="159"/>
      <c r="Y37" s="160"/>
      <c r="Z37" s="155">
        <v>1</v>
      </c>
      <c r="AA37" s="156" t="s">
        <v>20</v>
      </c>
      <c r="AB37" s="156">
        <v>2</v>
      </c>
      <c r="AC37" s="158"/>
      <c r="AD37" s="156"/>
      <c r="AE37" s="156" t="s">
        <v>20</v>
      </c>
      <c r="AF37" s="156"/>
      <c r="AG37" s="158"/>
      <c r="AH37" s="156">
        <f t="shared" si="2"/>
        <v>0</v>
      </c>
      <c r="AI37" s="159"/>
      <c r="AJ37" s="160"/>
      <c r="AK37" s="155">
        <v>2</v>
      </c>
      <c r="AL37" s="156" t="s">
        <v>20</v>
      </c>
      <c r="AM37" s="156">
        <v>1</v>
      </c>
      <c r="AN37" s="158"/>
      <c r="AO37" s="156"/>
      <c r="AP37" s="156" t="s">
        <v>20</v>
      </c>
      <c r="AQ37" s="156"/>
      <c r="AR37" s="158"/>
      <c r="AS37" s="156">
        <f t="shared" si="3"/>
        <v>0</v>
      </c>
      <c r="AT37" s="159"/>
      <c r="AU37" s="160"/>
      <c r="AV37" s="155">
        <v>3</v>
      </c>
      <c r="AW37" s="156" t="s">
        <v>20</v>
      </c>
      <c r="AX37" s="156">
        <v>1</v>
      </c>
      <c r="AY37" s="158"/>
      <c r="AZ37" s="156"/>
      <c r="BA37" s="156" t="s">
        <v>20</v>
      </c>
      <c r="BB37" s="156"/>
      <c r="BC37" s="158"/>
      <c r="BD37" s="156">
        <f t="shared" si="4"/>
        <v>0</v>
      </c>
      <c r="BE37" s="159"/>
      <c r="BF37" s="160"/>
      <c r="BG37" s="155">
        <v>2</v>
      </c>
      <c r="BH37" s="156" t="s">
        <v>20</v>
      </c>
      <c r="BI37" s="156">
        <v>1</v>
      </c>
      <c r="BJ37" s="158"/>
      <c r="BK37" s="156"/>
      <c r="BL37" s="156" t="s">
        <v>20</v>
      </c>
      <c r="BM37" s="156"/>
      <c r="BN37" s="158"/>
      <c r="BO37" s="156">
        <f t="shared" si="5"/>
        <v>0</v>
      </c>
      <c r="BP37" s="159"/>
      <c r="BQ37" s="120"/>
      <c r="BR37" s="111"/>
      <c r="BS37" s="111"/>
      <c r="BT37" s="111"/>
      <c r="BU37" s="111"/>
      <c r="BV37" s="111"/>
      <c r="BW37" s="111"/>
      <c r="BX37" s="111"/>
      <c r="BY37" s="111"/>
      <c r="BZ37" s="111"/>
      <c r="CA37" s="111"/>
      <c r="CB37" s="111"/>
      <c r="CC37" s="111"/>
      <c r="CD37" s="111"/>
      <c r="CE37" s="111"/>
      <c r="CF37" s="111"/>
      <c r="CG37" s="111"/>
      <c r="CH37" s="111"/>
      <c r="CI37" s="111"/>
      <c r="CJ37" s="111"/>
      <c r="CK37" s="111"/>
      <c r="CL37" s="111"/>
    </row>
    <row r="38" spans="1:90" ht="14.25" customHeight="1">
      <c r="A38" s="118"/>
      <c r="B38" s="151">
        <f>'FAZA GRUPOWA'!B31</f>
        <v>29</v>
      </c>
      <c r="C38" s="161" t="str">
        <f>'FAZA GRUPOWA'!C31</f>
        <v>28-Nov-22</v>
      </c>
      <c r="D38" s="162" t="str">
        <f>'FAZA GRUPOWA'!D31</f>
        <v>Kamerun</v>
      </c>
      <c r="E38" s="162">
        <f>IF('FAZA GRUPOWA'!E31="","",INT('FAZA GRUPOWA'!E31))</f>
        <v>3</v>
      </c>
      <c r="F38" s="162" t="str">
        <f>'FAZA GRUPOWA'!F31</f>
        <v>:</v>
      </c>
      <c r="G38" s="162">
        <f>IF('FAZA GRUPOWA'!G31="","",INT('FAZA GRUPOWA'!G31))</f>
        <v>3</v>
      </c>
      <c r="H38" s="162" t="str">
        <f>'FAZA GRUPOWA'!H31</f>
        <v>Serbia</v>
      </c>
      <c r="I38" s="265" t="str">
        <f>'FAZA GRUPOWA'!I31</f>
        <v>G</v>
      </c>
      <c r="J38" s="266"/>
      <c r="K38" s="163">
        <v>0.45833333333333331</v>
      </c>
      <c r="L38" s="111"/>
      <c r="M38" s="118"/>
      <c r="N38" s="155">
        <v>0</v>
      </c>
      <c r="O38" s="156" t="str">
        <f t="shared" si="0"/>
        <v>:</v>
      </c>
      <c r="P38" s="157">
        <v>1</v>
      </c>
      <c r="Q38" s="158"/>
      <c r="R38" s="156"/>
      <c r="S38" s="156" t="s">
        <v>20</v>
      </c>
      <c r="T38" s="156"/>
      <c r="U38" s="158"/>
      <c r="V38" s="158"/>
      <c r="W38" s="156">
        <f t="shared" si="1"/>
        <v>0</v>
      </c>
      <c r="X38" s="159"/>
      <c r="Y38" s="160"/>
      <c r="Z38" s="155">
        <v>0</v>
      </c>
      <c r="AA38" s="156" t="s">
        <v>20</v>
      </c>
      <c r="AB38" s="156">
        <v>1</v>
      </c>
      <c r="AC38" s="158"/>
      <c r="AD38" s="156"/>
      <c r="AE38" s="156" t="s">
        <v>20</v>
      </c>
      <c r="AF38" s="156"/>
      <c r="AG38" s="158"/>
      <c r="AH38" s="156">
        <f t="shared" si="2"/>
        <v>0</v>
      </c>
      <c r="AI38" s="159"/>
      <c r="AJ38" s="160"/>
      <c r="AK38" s="155">
        <v>0</v>
      </c>
      <c r="AL38" s="156" t="s">
        <v>20</v>
      </c>
      <c r="AM38" s="156">
        <v>1</v>
      </c>
      <c r="AN38" s="158"/>
      <c r="AO38" s="156"/>
      <c r="AP38" s="156" t="s">
        <v>20</v>
      </c>
      <c r="AQ38" s="156"/>
      <c r="AR38" s="158"/>
      <c r="AS38" s="156">
        <f t="shared" si="3"/>
        <v>0</v>
      </c>
      <c r="AT38" s="159"/>
      <c r="AU38" s="160"/>
      <c r="AV38" s="155">
        <v>1</v>
      </c>
      <c r="AW38" s="156" t="s">
        <v>20</v>
      </c>
      <c r="AX38" s="156">
        <v>2</v>
      </c>
      <c r="AY38" s="158"/>
      <c r="AZ38" s="156"/>
      <c r="BA38" s="156" t="s">
        <v>20</v>
      </c>
      <c r="BB38" s="156"/>
      <c r="BC38" s="158"/>
      <c r="BD38" s="156">
        <f t="shared" si="4"/>
        <v>0</v>
      </c>
      <c r="BE38" s="159"/>
      <c r="BF38" s="160"/>
      <c r="BG38" s="155">
        <v>0</v>
      </c>
      <c r="BH38" s="156" t="s">
        <v>20</v>
      </c>
      <c r="BI38" s="156">
        <v>2</v>
      </c>
      <c r="BJ38" s="158"/>
      <c r="BK38" s="156"/>
      <c r="BL38" s="156" t="s">
        <v>20</v>
      </c>
      <c r="BM38" s="156"/>
      <c r="BN38" s="158"/>
      <c r="BO38" s="156">
        <f t="shared" si="5"/>
        <v>0</v>
      </c>
      <c r="BP38" s="159"/>
      <c r="BQ38" s="120"/>
      <c r="BR38" s="111"/>
      <c r="BS38" s="111"/>
      <c r="BT38" s="111"/>
      <c r="BU38" s="111"/>
      <c r="BV38" s="111"/>
      <c r="BW38" s="111"/>
      <c r="BX38" s="111"/>
      <c r="BY38" s="111"/>
      <c r="BZ38" s="111"/>
      <c r="CA38" s="111"/>
      <c r="CB38" s="111"/>
      <c r="CC38" s="111"/>
      <c r="CD38" s="111"/>
      <c r="CE38" s="111"/>
      <c r="CF38" s="111"/>
      <c r="CG38" s="111"/>
      <c r="CH38" s="111"/>
      <c r="CI38" s="111"/>
      <c r="CJ38" s="111"/>
      <c r="CK38" s="111"/>
      <c r="CL38" s="111"/>
    </row>
    <row r="39" spans="1:90" ht="14.25" customHeight="1">
      <c r="A39" s="118"/>
      <c r="B39" s="151">
        <f>'FAZA GRUPOWA'!B32</f>
        <v>30</v>
      </c>
      <c r="C39" s="161" t="str">
        <f>'FAZA GRUPOWA'!C32</f>
        <v>28-Nov-22</v>
      </c>
      <c r="D39" s="162" t="str">
        <f>'FAZA GRUPOWA'!D32</f>
        <v>Korea Płd.</v>
      </c>
      <c r="E39" s="162">
        <f>IF('FAZA GRUPOWA'!E32="","",INT('FAZA GRUPOWA'!E32))</f>
        <v>2</v>
      </c>
      <c r="F39" s="162" t="str">
        <f>'FAZA GRUPOWA'!F32</f>
        <v>:</v>
      </c>
      <c r="G39" s="162">
        <f>IF('FAZA GRUPOWA'!G32="","",INT('FAZA GRUPOWA'!G32))</f>
        <v>3</v>
      </c>
      <c r="H39" s="162" t="str">
        <f>'FAZA GRUPOWA'!H32</f>
        <v>Ghana</v>
      </c>
      <c r="I39" s="265" t="str">
        <f>'FAZA GRUPOWA'!I32</f>
        <v>H</v>
      </c>
      <c r="J39" s="266"/>
      <c r="K39" s="163">
        <v>0.58333333333333337</v>
      </c>
      <c r="L39" s="111"/>
      <c r="M39" s="118"/>
      <c r="N39" s="155">
        <v>2</v>
      </c>
      <c r="O39" s="156" t="str">
        <f t="shared" si="0"/>
        <v>:</v>
      </c>
      <c r="P39" s="157">
        <v>1</v>
      </c>
      <c r="Q39" s="158"/>
      <c r="R39" s="156"/>
      <c r="S39" s="156" t="s">
        <v>20</v>
      </c>
      <c r="T39" s="156"/>
      <c r="U39" s="158"/>
      <c r="V39" s="158"/>
      <c r="W39" s="156">
        <f t="shared" si="1"/>
        <v>0</v>
      </c>
      <c r="X39" s="159"/>
      <c r="Y39" s="160"/>
      <c r="Z39" s="155">
        <v>1</v>
      </c>
      <c r="AA39" s="156" t="s">
        <v>20</v>
      </c>
      <c r="AB39" s="156">
        <v>2</v>
      </c>
      <c r="AC39" s="158"/>
      <c r="AD39" s="156"/>
      <c r="AE39" s="156" t="s">
        <v>20</v>
      </c>
      <c r="AF39" s="156"/>
      <c r="AG39" s="158"/>
      <c r="AH39" s="156">
        <f t="shared" si="2"/>
        <v>1</v>
      </c>
      <c r="AI39" s="159"/>
      <c r="AJ39" s="160"/>
      <c r="AK39" s="155">
        <v>2</v>
      </c>
      <c r="AL39" s="156" t="s">
        <v>20</v>
      </c>
      <c r="AM39" s="156">
        <v>1</v>
      </c>
      <c r="AN39" s="158"/>
      <c r="AO39" s="156"/>
      <c r="AP39" s="156" t="s">
        <v>20</v>
      </c>
      <c r="AQ39" s="156"/>
      <c r="AR39" s="158"/>
      <c r="AS39" s="156">
        <f t="shared" si="3"/>
        <v>0</v>
      </c>
      <c r="AT39" s="159"/>
      <c r="AU39" s="160"/>
      <c r="AV39" s="155">
        <v>2</v>
      </c>
      <c r="AW39" s="156" t="s">
        <v>20</v>
      </c>
      <c r="AX39" s="156">
        <v>2</v>
      </c>
      <c r="AY39" s="158"/>
      <c r="AZ39" s="156"/>
      <c r="BA39" s="156" t="s">
        <v>20</v>
      </c>
      <c r="BB39" s="156"/>
      <c r="BC39" s="158"/>
      <c r="BD39" s="156">
        <f t="shared" si="4"/>
        <v>0</v>
      </c>
      <c r="BE39" s="159"/>
      <c r="BF39" s="160"/>
      <c r="BG39" s="155">
        <v>0</v>
      </c>
      <c r="BH39" s="156" t="s">
        <v>20</v>
      </c>
      <c r="BI39" s="156">
        <v>1</v>
      </c>
      <c r="BJ39" s="158"/>
      <c r="BK39" s="156"/>
      <c r="BL39" s="156" t="s">
        <v>20</v>
      </c>
      <c r="BM39" s="156"/>
      <c r="BN39" s="158"/>
      <c r="BO39" s="156">
        <f t="shared" si="5"/>
        <v>1</v>
      </c>
      <c r="BP39" s="159"/>
      <c r="BQ39" s="120"/>
      <c r="BR39" s="111"/>
      <c r="BS39" s="111"/>
      <c r="BT39" s="111"/>
      <c r="BU39" s="111"/>
      <c r="BV39" s="111"/>
      <c r="BW39" s="111"/>
      <c r="BX39" s="111"/>
      <c r="BY39" s="111"/>
      <c r="BZ39" s="111"/>
      <c r="CA39" s="111"/>
      <c r="CB39" s="111"/>
      <c r="CC39" s="111"/>
      <c r="CD39" s="111"/>
      <c r="CE39" s="111"/>
      <c r="CF39" s="111"/>
      <c r="CG39" s="111"/>
      <c r="CH39" s="111"/>
      <c r="CI39" s="111"/>
      <c r="CJ39" s="111"/>
      <c r="CK39" s="111"/>
      <c r="CL39" s="111"/>
    </row>
    <row r="40" spans="1:90" ht="14.25" customHeight="1">
      <c r="A40" s="118"/>
      <c r="B40" s="151">
        <f>'FAZA GRUPOWA'!B33</f>
        <v>31</v>
      </c>
      <c r="C40" s="161" t="str">
        <f>'FAZA GRUPOWA'!C33</f>
        <v>28-Nov-22</v>
      </c>
      <c r="D40" s="162" t="str">
        <f>'FAZA GRUPOWA'!D33</f>
        <v>Brazylia</v>
      </c>
      <c r="E40" s="162">
        <f>IF('FAZA GRUPOWA'!E33="","",INT('FAZA GRUPOWA'!E33))</f>
        <v>1</v>
      </c>
      <c r="F40" s="162" t="str">
        <f>'FAZA GRUPOWA'!F33</f>
        <v>:</v>
      </c>
      <c r="G40" s="162">
        <f>IF('FAZA GRUPOWA'!G33="","",INT('FAZA GRUPOWA'!G33))</f>
        <v>0</v>
      </c>
      <c r="H40" s="162" t="str">
        <f>'FAZA GRUPOWA'!H33</f>
        <v>Szwajcaria</v>
      </c>
      <c r="I40" s="265" t="str">
        <f>'FAZA GRUPOWA'!I33</f>
        <v>G</v>
      </c>
      <c r="J40" s="266"/>
      <c r="K40" s="163">
        <v>0.70833333333333337</v>
      </c>
      <c r="L40" s="111"/>
      <c r="M40" s="118"/>
      <c r="N40" s="155">
        <v>1</v>
      </c>
      <c r="O40" s="157" t="str">
        <f t="shared" si="0"/>
        <v>:</v>
      </c>
      <c r="P40" s="157">
        <v>0</v>
      </c>
      <c r="Q40" s="158"/>
      <c r="R40" s="156"/>
      <c r="S40" s="156" t="s">
        <v>20</v>
      </c>
      <c r="T40" s="156"/>
      <c r="U40" s="158"/>
      <c r="V40" s="158"/>
      <c r="W40" s="156">
        <f t="shared" si="1"/>
        <v>3</v>
      </c>
      <c r="X40" s="159"/>
      <c r="Y40" s="160"/>
      <c r="Z40" s="155">
        <v>2</v>
      </c>
      <c r="AA40" s="156" t="s">
        <v>20</v>
      </c>
      <c r="AB40" s="156">
        <v>1</v>
      </c>
      <c r="AC40" s="158"/>
      <c r="AD40" s="156"/>
      <c r="AE40" s="156" t="s">
        <v>20</v>
      </c>
      <c r="AF40" s="156"/>
      <c r="AG40" s="158"/>
      <c r="AH40" s="156">
        <f t="shared" si="2"/>
        <v>1</v>
      </c>
      <c r="AI40" s="159"/>
      <c r="AJ40" s="160"/>
      <c r="AK40" s="155">
        <v>2</v>
      </c>
      <c r="AL40" s="156" t="s">
        <v>20</v>
      </c>
      <c r="AM40" s="156">
        <v>0</v>
      </c>
      <c r="AN40" s="158"/>
      <c r="AO40" s="156"/>
      <c r="AP40" s="156" t="s">
        <v>20</v>
      </c>
      <c r="AQ40" s="156"/>
      <c r="AR40" s="158"/>
      <c r="AS40" s="156">
        <f t="shared" si="3"/>
        <v>1</v>
      </c>
      <c r="AT40" s="159"/>
      <c r="AU40" s="160"/>
      <c r="AV40" s="155">
        <v>2</v>
      </c>
      <c r="AW40" s="156" t="s">
        <v>20</v>
      </c>
      <c r="AX40" s="156">
        <v>0</v>
      </c>
      <c r="AY40" s="158"/>
      <c r="AZ40" s="156"/>
      <c r="BA40" s="156" t="s">
        <v>20</v>
      </c>
      <c r="BB40" s="156"/>
      <c r="BC40" s="158"/>
      <c r="BD40" s="156">
        <f t="shared" si="4"/>
        <v>1</v>
      </c>
      <c r="BE40" s="159"/>
      <c r="BF40" s="160"/>
      <c r="BG40" s="155">
        <v>2</v>
      </c>
      <c r="BH40" s="156" t="s">
        <v>20</v>
      </c>
      <c r="BI40" s="156">
        <v>0</v>
      </c>
      <c r="BJ40" s="158"/>
      <c r="BK40" s="156"/>
      <c r="BL40" s="156" t="s">
        <v>20</v>
      </c>
      <c r="BM40" s="156"/>
      <c r="BN40" s="158"/>
      <c r="BO40" s="156">
        <f t="shared" si="5"/>
        <v>1</v>
      </c>
      <c r="BP40" s="159"/>
      <c r="BQ40" s="120"/>
      <c r="BR40" s="111"/>
      <c r="BS40" s="111"/>
      <c r="BT40" s="111"/>
      <c r="BU40" s="111"/>
      <c r="BV40" s="111"/>
      <c r="BW40" s="111"/>
      <c r="BX40" s="111"/>
      <c r="BY40" s="111"/>
      <c r="BZ40" s="111"/>
      <c r="CA40" s="111"/>
      <c r="CB40" s="111"/>
      <c r="CC40" s="111"/>
      <c r="CD40" s="111"/>
      <c r="CE40" s="111"/>
      <c r="CF40" s="111"/>
      <c r="CG40" s="111"/>
      <c r="CH40" s="111"/>
      <c r="CI40" s="111"/>
      <c r="CJ40" s="111"/>
      <c r="CK40" s="111"/>
      <c r="CL40" s="111"/>
    </row>
    <row r="41" spans="1:90" ht="14.25" customHeight="1">
      <c r="A41" s="118"/>
      <c r="B41" s="151">
        <f>'FAZA GRUPOWA'!B34</f>
        <v>32</v>
      </c>
      <c r="C41" s="161" t="str">
        <f>'FAZA GRUPOWA'!C34</f>
        <v>28-Nov-22</v>
      </c>
      <c r="D41" s="162" t="str">
        <f>'FAZA GRUPOWA'!D34</f>
        <v>Portugalia</v>
      </c>
      <c r="E41" s="162">
        <f>IF('FAZA GRUPOWA'!E34="","",INT('FAZA GRUPOWA'!E34))</f>
        <v>2</v>
      </c>
      <c r="F41" s="162" t="str">
        <f>'FAZA GRUPOWA'!F34</f>
        <v>:</v>
      </c>
      <c r="G41" s="162">
        <f>IF('FAZA GRUPOWA'!G34="","",INT('FAZA GRUPOWA'!G34))</f>
        <v>0</v>
      </c>
      <c r="H41" s="162" t="str">
        <f>'FAZA GRUPOWA'!H34</f>
        <v>Urugwaj</v>
      </c>
      <c r="I41" s="265" t="str">
        <f>'FAZA GRUPOWA'!I34</f>
        <v>H</v>
      </c>
      <c r="J41" s="266"/>
      <c r="K41" s="163">
        <v>0.83333333333333337</v>
      </c>
      <c r="L41" s="111"/>
      <c r="M41" s="118"/>
      <c r="N41" s="155">
        <v>1</v>
      </c>
      <c r="O41" s="157" t="str">
        <f t="shared" si="0"/>
        <v>:</v>
      </c>
      <c r="P41" s="157">
        <v>1</v>
      </c>
      <c r="Q41" s="158"/>
      <c r="R41" s="156"/>
      <c r="S41" s="156" t="s">
        <v>20</v>
      </c>
      <c r="T41" s="156"/>
      <c r="U41" s="158"/>
      <c r="V41" s="158"/>
      <c r="W41" s="156">
        <f t="shared" si="1"/>
        <v>0</v>
      </c>
      <c r="X41" s="159"/>
      <c r="Y41" s="160"/>
      <c r="Z41" s="155">
        <v>2</v>
      </c>
      <c r="AA41" s="156" t="s">
        <v>20</v>
      </c>
      <c r="AB41" s="156">
        <v>1</v>
      </c>
      <c r="AC41" s="158"/>
      <c r="AD41" s="156"/>
      <c r="AE41" s="156" t="s">
        <v>20</v>
      </c>
      <c r="AF41" s="156"/>
      <c r="AG41" s="158"/>
      <c r="AH41" s="156">
        <f t="shared" si="2"/>
        <v>1</v>
      </c>
      <c r="AI41" s="159"/>
      <c r="AJ41" s="160"/>
      <c r="AK41" s="155">
        <v>2</v>
      </c>
      <c r="AL41" s="156" t="s">
        <v>20</v>
      </c>
      <c r="AM41" s="156">
        <v>1</v>
      </c>
      <c r="AN41" s="158"/>
      <c r="AO41" s="156"/>
      <c r="AP41" s="156" t="s">
        <v>20</v>
      </c>
      <c r="AQ41" s="156"/>
      <c r="AR41" s="158"/>
      <c r="AS41" s="156">
        <f t="shared" si="3"/>
        <v>1</v>
      </c>
      <c r="AT41" s="159"/>
      <c r="AU41" s="160"/>
      <c r="AV41" s="155">
        <v>2</v>
      </c>
      <c r="AW41" s="156" t="s">
        <v>20</v>
      </c>
      <c r="AX41" s="156">
        <v>1</v>
      </c>
      <c r="AY41" s="158"/>
      <c r="AZ41" s="156"/>
      <c r="BA41" s="156" t="s">
        <v>20</v>
      </c>
      <c r="BB41" s="156"/>
      <c r="BC41" s="158"/>
      <c r="BD41" s="156">
        <f t="shared" si="4"/>
        <v>1</v>
      </c>
      <c r="BE41" s="159"/>
      <c r="BF41" s="160"/>
      <c r="BG41" s="155">
        <v>2</v>
      </c>
      <c r="BH41" s="156" t="s">
        <v>20</v>
      </c>
      <c r="BI41" s="156">
        <v>1</v>
      </c>
      <c r="BJ41" s="158"/>
      <c r="BK41" s="156"/>
      <c r="BL41" s="156" t="s">
        <v>20</v>
      </c>
      <c r="BM41" s="156"/>
      <c r="BN41" s="158"/>
      <c r="BO41" s="156">
        <f t="shared" si="5"/>
        <v>1</v>
      </c>
      <c r="BP41" s="159"/>
      <c r="BQ41" s="120"/>
      <c r="BR41" s="111"/>
      <c r="BS41" s="111"/>
      <c r="BT41" s="111"/>
      <c r="BU41" s="111"/>
      <c r="BV41" s="111"/>
      <c r="BW41" s="111"/>
      <c r="BX41" s="111"/>
      <c r="BY41" s="111"/>
      <c r="BZ41" s="111"/>
      <c r="CA41" s="111"/>
      <c r="CB41" s="111"/>
      <c r="CC41" s="111"/>
      <c r="CD41" s="111"/>
      <c r="CE41" s="111"/>
      <c r="CF41" s="111"/>
      <c r="CG41" s="111"/>
      <c r="CH41" s="111"/>
      <c r="CI41" s="111"/>
      <c r="CJ41" s="111"/>
      <c r="CK41" s="111"/>
      <c r="CL41" s="111"/>
    </row>
    <row r="42" spans="1:90" ht="14.25" customHeight="1">
      <c r="A42" s="118"/>
      <c r="B42" s="151">
        <f>'FAZA GRUPOWA'!B35</f>
        <v>33</v>
      </c>
      <c r="C42" s="161" t="str">
        <f>'FAZA GRUPOWA'!C35</f>
        <v>29-Nov-22</v>
      </c>
      <c r="D42" s="162" t="str">
        <f>'FAZA GRUPOWA'!D35</f>
        <v>Ekwador</v>
      </c>
      <c r="E42" s="162">
        <f>IF('FAZA GRUPOWA'!E35="","",INT('FAZA GRUPOWA'!E35))</f>
        <v>1</v>
      </c>
      <c r="F42" s="162" t="str">
        <f>'FAZA GRUPOWA'!F35</f>
        <v>:</v>
      </c>
      <c r="G42" s="162">
        <f>IF('FAZA GRUPOWA'!G35="","",INT('FAZA GRUPOWA'!G35))</f>
        <v>2</v>
      </c>
      <c r="H42" s="162" t="str">
        <f>'FAZA GRUPOWA'!H35</f>
        <v>Senegal</v>
      </c>
      <c r="I42" s="265" t="str">
        <f>'FAZA GRUPOWA'!I35</f>
        <v>A</v>
      </c>
      <c r="J42" s="266"/>
      <c r="K42" s="163">
        <v>0.66666666666666663</v>
      </c>
      <c r="L42" s="111"/>
      <c r="M42" s="118"/>
      <c r="N42" s="155">
        <v>3</v>
      </c>
      <c r="O42" s="157" t="str">
        <f t="shared" si="0"/>
        <v>:</v>
      </c>
      <c r="P42" s="157">
        <v>1</v>
      </c>
      <c r="Q42" s="158"/>
      <c r="R42" s="156"/>
      <c r="S42" s="156" t="s">
        <v>20</v>
      </c>
      <c r="T42" s="156"/>
      <c r="U42" s="158"/>
      <c r="V42" s="158"/>
      <c r="W42" s="156">
        <f t="shared" si="1"/>
        <v>0</v>
      </c>
      <c r="X42" s="159"/>
      <c r="Y42" s="160"/>
      <c r="Z42" s="155">
        <v>1</v>
      </c>
      <c r="AA42" s="156" t="s">
        <v>20</v>
      </c>
      <c r="AB42" s="156">
        <v>1</v>
      </c>
      <c r="AC42" s="158"/>
      <c r="AD42" s="156"/>
      <c r="AE42" s="156" t="s">
        <v>20</v>
      </c>
      <c r="AF42" s="156"/>
      <c r="AG42" s="158"/>
      <c r="AH42" s="156">
        <f t="shared" si="2"/>
        <v>0</v>
      </c>
      <c r="AI42" s="159"/>
      <c r="AJ42" s="160"/>
      <c r="AK42" s="155">
        <v>1</v>
      </c>
      <c r="AL42" s="156" t="s">
        <v>20</v>
      </c>
      <c r="AM42" s="156">
        <v>1</v>
      </c>
      <c r="AN42" s="158"/>
      <c r="AO42" s="156"/>
      <c r="AP42" s="156" t="s">
        <v>20</v>
      </c>
      <c r="AQ42" s="156"/>
      <c r="AR42" s="158"/>
      <c r="AS42" s="156">
        <f t="shared" si="3"/>
        <v>0</v>
      </c>
      <c r="AT42" s="159"/>
      <c r="AU42" s="160"/>
      <c r="AV42" s="155">
        <v>1</v>
      </c>
      <c r="AW42" s="156" t="s">
        <v>20</v>
      </c>
      <c r="AX42" s="156">
        <v>1</v>
      </c>
      <c r="AY42" s="158"/>
      <c r="AZ42" s="156"/>
      <c r="BA42" s="156" t="s">
        <v>20</v>
      </c>
      <c r="BB42" s="156"/>
      <c r="BC42" s="158"/>
      <c r="BD42" s="156">
        <f t="shared" si="4"/>
        <v>0</v>
      </c>
      <c r="BE42" s="159"/>
      <c r="BF42" s="160"/>
      <c r="BG42" s="155">
        <v>2</v>
      </c>
      <c r="BH42" s="156" t="s">
        <v>20</v>
      </c>
      <c r="BI42" s="156">
        <v>1</v>
      </c>
      <c r="BJ42" s="158"/>
      <c r="BK42" s="156"/>
      <c r="BL42" s="156" t="s">
        <v>20</v>
      </c>
      <c r="BM42" s="156"/>
      <c r="BN42" s="158"/>
      <c r="BO42" s="156">
        <f t="shared" si="5"/>
        <v>0</v>
      </c>
      <c r="BP42" s="159"/>
      <c r="BQ42" s="120"/>
      <c r="BR42" s="111"/>
      <c r="BS42" s="111"/>
      <c r="BT42" s="111"/>
      <c r="BU42" s="111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111"/>
      <c r="CG42" s="111"/>
      <c r="CH42" s="111"/>
      <c r="CI42" s="111"/>
      <c r="CJ42" s="111"/>
      <c r="CK42" s="111"/>
      <c r="CL42" s="111"/>
    </row>
    <row r="43" spans="1:90" ht="14.25" customHeight="1">
      <c r="A43" s="118"/>
      <c r="B43" s="151">
        <f>'FAZA GRUPOWA'!B36</f>
        <v>34</v>
      </c>
      <c r="C43" s="161" t="str">
        <f>'FAZA GRUPOWA'!C36</f>
        <v>29-Nov-22</v>
      </c>
      <c r="D43" s="162" t="str">
        <f>'FAZA GRUPOWA'!D36</f>
        <v>Holandia</v>
      </c>
      <c r="E43" s="162">
        <f>IF('FAZA GRUPOWA'!E36="","",INT('FAZA GRUPOWA'!E36))</f>
        <v>2</v>
      </c>
      <c r="F43" s="162" t="str">
        <f>'FAZA GRUPOWA'!F36</f>
        <v>:</v>
      </c>
      <c r="G43" s="162">
        <f>IF('FAZA GRUPOWA'!G36="","",INT('FAZA GRUPOWA'!G36))</f>
        <v>0</v>
      </c>
      <c r="H43" s="162" t="str">
        <f>'FAZA GRUPOWA'!H36</f>
        <v>Katar</v>
      </c>
      <c r="I43" s="265" t="str">
        <f>'FAZA GRUPOWA'!I36</f>
        <v>A</v>
      </c>
      <c r="J43" s="266"/>
      <c r="K43" s="163">
        <v>0.66666666666666663</v>
      </c>
      <c r="L43" s="111"/>
      <c r="M43" s="118"/>
      <c r="N43" s="155">
        <v>2</v>
      </c>
      <c r="O43" s="157" t="str">
        <f t="shared" si="0"/>
        <v>:</v>
      </c>
      <c r="P43" s="157">
        <v>0</v>
      </c>
      <c r="Q43" s="158"/>
      <c r="R43" s="156"/>
      <c r="S43" s="156" t="s">
        <v>20</v>
      </c>
      <c r="T43" s="156"/>
      <c r="U43" s="158"/>
      <c r="V43" s="158"/>
      <c r="W43" s="156">
        <f t="shared" si="1"/>
        <v>3</v>
      </c>
      <c r="X43" s="159"/>
      <c r="Y43" s="160"/>
      <c r="Z43" s="155">
        <v>4</v>
      </c>
      <c r="AA43" s="156" t="s">
        <v>20</v>
      </c>
      <c r="AB43" s="156">
        <v>0</v>
      </c>
      <c r="AC43" s="158"/>
      <c r="AD43" s="156"/>
      <c r="AE43" s="156" t="s">
        <v>20</v>
      </c>
      <c r="AF43" s="156"/>
      <c r="AG43" s="158"/>
      <c r="AH43" s="156">
        <f t="shared" si="2"/>
        <v>1</v>
      </c>
      <c r="AI43" s="159"/>
      <c r="AJ43" s="160"/>
      <c r="AK43" s="155">
        <v>4</v>
      </c>
      <c r="AL43" s="156" t="s">
        <v>20</v>
      </c>
      <c r="AM43" s="156">
        <v>0</v>
      </c>
      <c r="AN43" s="158"/>
      <c r="AO43" s="156"/>
      <c r="AP43" s="156" t="s">
        <v>20</v>
      </c>
      <c r="AQ43" s="156"/>
      <c r="AR43" s="158"/>
      <c r="AS43" s="156">
        <f t="shared" si="3"/>
        <v>1</v>
      </c>
      <c r="AT43" s="159"/>
      <c r="AU43" s="160"/>
      <c r="AV43" s="155">
        <v>4</v>
      </c>
      <c r="AW43" s="156" t="s">
        <v>20</v>
      </c>
      <c r="AX43" s="156">
        <v>0</v>
      </c>
      <c r="AY43" s="158"/>
      <c r="AZ43" s="156"/>
      <c r="BA43" s="156" t="s">
        <v>20</v>
      </c>
      <c r="BB43" s="156"/>
      <c r="BC43" s="158"/>
      <c r="BD43" s="156">
        <f t="shared" si="4"/>
        <v>1</v>
      </c>
      <c r="BE43" s="159"/>
      <c r="BF43" s="160"/>
      <c r="BG43" s="155">
        <v>2</v>
      </c>
      <c r="BH43" s="156" t="s">
        <v>20</v>
      </c>
      <c r="BI43" s="156">
        <v>0</v>
      </c>
      <c r="BJ43" s="158"/>
      <c r="BK43" s="156"/>
      <c r="BL43" s="156" t="s">
        <v>20</v>
      </c>
      <c r="BM43" s="156"/>
      <c r="BN43" s="158"/>
      <c r="BO43" s="156">
        <f t="shared" si="5"/>
        <v>3</v>
      </c>
      <c r="BP43" s="159"/>
      <c r="BQ43" s="120"/>
      <c r="BR43" s="111"/>
      <c r="BS43" s="111"/>
      <c r="BT43" s="111"/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11"/>
      <c r="CG43" s="111"/>
      <c r="CH43" s="111"/>
      <c r="CI43" s="111"/>
      <c r="CJ43" s="111"/>
      <c r="CK43" s="111"/>
      <c r="CL43" s="111"/>
    </row>
    <row r="44" spans="1:90" ht="14.25" customHeight="1">
      <c r="A44" s="118"/>
      <c r="B44" s="151">
        <f>'FAZA GRUPOWA'!B37</f>
        <v>35</v>
      </c>
      <c r="C44" s="161" t="str">
        <f>'FAZA GRUPOWA'!C37</f>
        <v>29-Nov-22</v>
      </c>
      <c r="D44" s="162" t="str">
        <f>'FAZA GRUPOWA'!D37</f>
        <v>Walia</v>
      </c>
      <c r="E44" s="162">
        <f>IF('FAZA GRUPOWA'!E37="","",INT('FAZA GRUPOWA'!E37))</f>
        <v>0</v>
      </c>
      <c r="F44" s="162" t="str">
        <f>'FAZA GRUPOWA'!F37</f>
        <v>:</v>
      </c>
      <c r="G44" s="162">
        <f>IF('FAZA GRUPOWA'!G37="","",INT('FAZA GRUPOWA'!G37))</f>
        <v>3</v>
      </c>
      <c r="H44" s="162" t="str">
        <f>'FAZA GRUPOWA'!H37</f>
        <v>Anglia</v>
      </c>
      <c r="I44" s="265" t="str">
        <f>'FAZA GRUPOWA'!I37</f>
        <v>B</v>
      </c>
      <c r="J44" s="266"/>
      <c r="K44" s="163">
        <v>0.83333333333333337</v>
      </c>
      <c r="L44" s="111"/>
      <c r="M44" s="118"/>
      <c r="N44" s="155">
        <v>0</v>
      </c>
      <c r="O44" s="157" t="str">
        <f t="shared" si="0"/>
        <v>:</v>
      </c>
      <c r="P44" s="157">
        <v>1</v>
      </c>
      <c r="Q44" s="158"/>
      <c r="R44" s="156"/>
      <c r="S44" s="156" t="s">
        <v>20</v>
      </c>
      <c r="T44" s="156"/>
      <c r="U44" s="158"/>
      <c r="V44" s="158"/>
      <c r="W44" s="156">
        <f t="shared" si="1"/>
        <v>1</v>
      </c>
      <c r="X44" s="159"/>
      <c r="Y44" s="160"/>
      <c r="Z44" s="155">
        <v>1</v>
      </c>
      <c r="AA44" s="156" t="s">
        <v>20</v>
      </c>
      <c r="AB44" s="156">
        <v>2</v>
      </c>
      <c r="AC44" s="158"/>
      <c r="AD44" s="156"/>
      <c r="AE44" s="156" t="s">
        <v>20</v>
      </c>
      <c r="AF44" s="156"/>
      <c r="AG44" s="158"/>
      <c r="AH44" s="156">
        <f t="shared" si="2"/>
        <v>1</v>
      </c>
      <c r="AI44" s="159"/>
      <c r="AJ44" s="160"/>
      <c r="AK44" s="155">
        <v>1</v>
      </c>
      <c r="AL44" s="156" t="s">
        <v>20</v>
      </c>
      <c r="AM44" s="156">
        <v>2</v>
      </c>
      <c r="AN44" s="158"/>
      <c r="AO44" s="156"/>
      <c r="AP44" s="156" t="s">
        <v>20</v>
      </c>
      <c r="AQ44" s="156"/>
      <c r="AR44" s="158"/>
      <c r="AS44" s="156">
        <f t="shared" si="3"/>
        <v>1</v>
      </c>
      <c r="AT44" s="159"/>
      <c r="AU44" s="160"/>
      <c r="AV44" s="155">
        <v>0</v>
      </c>
      <c r="AW44" s="156" t="s">
        <v>20</v>
      </c>
      <c r="AX44" s="156">
        <v>2</v>
      </c>
      <c r="AY44" s="158"/>
      <c r="AZ44" s="156"/>
      <c r="BA44" s="156" t="s">
        <v>20</v>
      </c>
      <c r="BB44" s="156"/>
      <c r="BC44" s="158"/>
      <c r="BD44" s="156">
        <f t="shared" si="4"/>
        <v>1</v>
      </c>
      <c r="BE44" s="159"/>
      <c r="BF44" s="160"/>
      <c r="BG44" s="155">
        <v>0</v>
      </c>
      <c r="BH44" s="156" t="s">
        <v>20</v>
      </c>
      <c r="BI44" s="156">
        <v>2</v>
      </c>
      <c r="BJ44" s="158"/>
      <c r="BK44" s="156"/>
      <c r="BL44" s="156" t="s">
        <v>20</v>
      </c>
      <c r="BM44" s="156"/>
      <c r="BN44" s="158"/>
      <c r="BO44" s="156">
        <f t="shared" si="5"/>
        <v>1</v>
      </c>
      <c r="BP44" s="159"/>
      <c r="BQ44" s="120"/>
      <c r="BR44" s="111"/>
      <c r="BS44" s="111"/>
      <c r="BT44" s="111"/>
      <c r="BU44" s="111"/>
      <c r="BV44" s="111"/>
      <c r="BW44" s="111"/>
      <c r="BX44" s="111"/>
      <c r="BY44" s="111"/>
      <c r="BZ44" s="111"/>
      <c r="CA44" s="111"/>
      <c r="CB44" s="111"/>
      <c r="CC44" s="111"/>
      <c r="CD44" s="111"/>
      <c r="CE44" s="111"/>
      <c r="CF44" s="111"/>
      <c r="CG44" s="111"/>
      <c r="CH44" s="111"/>
      <c r="CI44" s="111"/>
      <c r="CJ44" s="111"/>
      <c r="CK44" s="111"/>
      <c r="CL44" s="111"/>
    </row>
    <row r="45" spans="1:90" ht="14.25" customHeight="1">
      <c r="A45" s="118"/>
      <c r="B45" s="151">
        <f>'FAZA GRUPOWA'!B38</f>
        <v>36</v>
      </c>
      <c r="C45" s="161" t="str">
        <f>'FAZA GRUPOWA'!C38</f>
        <v>29-Nov-22</v>
      </c>
      <c r="D45" s="162" t="str">
        <f>'FAZA GRUPOWA'!D38</f>
        <v>Iran</v>
      </c>
      <c r="E45" s="162">
        <f>IF('FAZA GRUPOWA'!E38="","",INT('FAZA GRUPOWA'!E38))</f>
        <v>0</v>
      </c>
      <c r="F45" s="162" t="str">
        <f>'FAZA GRUPOWA'!F38</f>
        <v>:</v>
      </c>
      <c r="G45" s="162">
        <f>IF('FAZA GRUPOWA'!G38="","",INT('FAZA GRUPOWA'!G38))</f>
        <v>1</v>
      </c>
      <c r="H45" s="162" t="str">
        <f>'FAZA GRUPOWA'!H38</f>
        <v>USA</v>
      </c>
      <c r="I45" s="265" t="str">
        <f>'FAZA GRUPOWA'!I38</f>
        <v>B</v>
      </c>
      <c r="J45" s="266"/>
      <c r="K45" s="163">
        <v>0.83333333333333337</v>
      </c>
      <c r="L45" s="111"/>
      <c r="M45" s="118"/>
      <c r="N45" s="155">
        <v>1</v>
      </c>
      <c r="O45" s="157" t="str">
        <f t="shared" si="0"/>
        <v>:</v>
      </c>
      <c r="P45" s="157">
        <v>2</v>
      </c>
      <c r="Q45" s="158"/>
      <c r="R45" s="156"/>
      <c r="S45" s="156" t="s">
        <v>20</v>
      </c>
      <c r="T45" s="156"/>
      <c r="U45" s="158"/>
      <c r="V45" s="158"/>
      <c r="W45" s="156">
        <f t="shared" si="1"/>
        <v>1</v>
      </c>
      <c r="X45" s="159"/>
      <c r="Y45" s="160"/>
      <c r="Z45" s="155">
        <v>1</v>
      </c>
      <c r="AA45" s="156" t="s">
        <v>20</v>
      </c>
      <c r="AB45" s="156">
        <v>2</v>
      </c>
      <c r="AC45" s="158"/>
      <c r="AD45" s="156"/>
      <c r="AE45" s="156" t="s">
        <v>20</v>
      </c>
      <c r="AF45" s="156"/>
      <c r="AG45" s="158"/>
      <c r="AH45" s="156">
        <f t="shared" si="2"/>
        <v>1</v>
      </c>
      <c r="AI45" s="159"/>
      <c r="AJ45" s="160"/>
      <c r="AK45" s="155">
        <v>0</v>
      </c>
      <c r="AL45" s="156" t="s">
        <v>20</v>
      </c>
      <c r="AM45" s="156">
        <v>2</v>
      </c>
      <c r="AN45" s="158"/>
      <c r="AO45" s="156"/>
      <c r="AP45" s="156" t="s">
        <v>20</v>
      </c>
      <c r="AQ45" s="156"/>
      <c r="AR45" s="158"/>
      <c r="AS45" s="156">
        <f t="shared" si="3"/>
        <v>1</v>
      </c>
      <c r="AT45" s="159"/>
      <c r="AU45" s="160"/>
      <c r="AV45" s="155">
        <v>2</v>
      </c>
      <c r="AW45" s="156" t="s">
        <v>20</v>
      </c>
      <c r="AX45" s="156">
        <v>1</v>
      </c>
      <c r="AY45" s="158"/>
      <c r="AZ45" s="156"/>
      <c r="BA45" s="156" t="s">
        <v>20</v>
      </c>
      <c r="BB45" s="156"/>
      <c r="BC45" s="158"/>
      <c r="BD45" s="156">
        <f t="shared" si="4"/>
        <v>0</v>
      </c>
      <c r="BE45" s="159"/>
      <c r="BF45" s="160"/>
      <c r="BG45" s="155">
        <v>0</v>
      </c>
      <c r="BH45" s="156" t="s">
        <v>20</v>
      </c>
      <c r="BI45" s="156">
        <v>1</v>
      </c>
      <c r="BJ45" s="158"/>
      <c r="BK45" s="156"/>
      <c r="BL45" s="156" t="s">
        <v>20</v>
      </c>
      <c r="BM45" s="156"/>
      <c r="BN45" s="158"/>
      <c r="BO45" s="156">
        <f t="shared" si="5"/>
        <v>3</v>
      </c>
      <c r="BP45" s="159"/>
      <c r="BQ45" s="120"/>
      <c r="BR45" s="111"/>
      <c r="BS45" s="111"/>
      <c r="BT45" s="111"/>
      <c r="BU45" s="111"/>
      <c r="BV45" s="111"/>
      <c r="BW45" s="111"/>
      <c r="BX45" s="111"/>
      <c r="BY45" s="111"/>
      <c r="BZ45" s="111"/>
      <c r="CA45" s="111"/>
      <c r="CB45" s="111"/>
      <c r="CC45" s="111"/>
      <c r="CD45" s="111"/>
      <c r="CE45" s="111"/>
      <c r="CF45" s="111"/>
      <c r="CG45" s="111"/>
      <c r="CH45" s="111"/>
      <c r="CI45" s="111"/>
      <c r="CJ45" s="111"/>
      <c r="CK45" s="111"/>
      <c r="CL45" s="111"/>
    </row>
    <row r="46" spans="1:90" ht="14.25" customHeight="1">
      <c r="A46" s="118"/>
      <c r="B46" s="151">
        <f>'FAZA GRUPOWA'!B39</f>
        <v>37</v>
      </c>
      <c r="C46" s="161" t="str">
        <f>'FAZA GRUPOWA'!C39</f>
        <v>30-Nov-22</v>
      </c>
      <c r="D46" s="162" t="str">
        <f>'FAZA GRUPOWA'!D39</f>
        <v>Australia</v>
      </c>
      <c r="E46" s="162">
        <f>IF('FAZA GRUPOWA'!E39="","",INT('FAZA GRUPOWA'!E39))</f>
        <v>1</v>
      </c>
      <c r="F46" s="162" t="str">
        <f>'FAZA GRUPOWA'!F39</f>
        <v>:</v>
      </c>
      <c r="G46" s="162">
        <f>IF('FAZA GRUPOWA'!G39="","",INT('FAZA GRUPOWA'!G39))</f>
        <v>0</v>
      </c>
      <c r="H46" s="162" t="str">
        <f>'FAZA GRUPOWA'!H39</f>
        <v>Dania</v>
      </c>
      <c r="I46" s="265" t="str">
        <f>'FAZA GRUPOWA'!I39</f>
        <v>D</v>
      </c>
      <c r="J46" s="266"/>
      <c r="K46" s="163">
        <v>0.66666666666666663</v>
      </c>
      <c r="L46" s="111"/>
      <c r="M46" s="118"/>
      <c r="N46" s="155">
        <v>0</v>
      </c>
      <c r="O46" s="157" t="str">
        <f t="shared" si="0"/>
        <v>:</v>
      </c>
      <c r="P46" s="157">
        <v>2</v>
      </c>
      <c r="Q46" s="158"/>
      <c r="R46" s="156"/>
      <c r="S46" s="156" t="s">
        <v>20</v>
      </c>
      <c r="T46" s="156"/>
      <c r="U46" s="158"/>
      <c r="V46" s="158"/>
      <c r="W46" s="156">
        <f t="shared" si="1"/>
        <v>0</v>
      </c>
      <c r="X46" s="159"/>
      <c r="Y46" s="160"/>
      <c r="Z46" s="155">
        <v>0</v>
      </c>
      <c r="AA46" s="156" t="s">
        <v>20</v>
      </c>
      <c r="AB46" s="156">
        <v>2</v>
      </c>
      <c r="AC46" s="158"/>
      <c r="AD46" s="156"/>
      <c r="AE46" s="156" t="s">
        <v>20</v>
      </c>
      <c r="AF46" s="156"/>
      <c r="AG46" s="158"/>
      <c r="AH46" s="156">
        <f t="shared" si="2"/>
        <v>0</v>
      </c>
      <c r="AI46" s="159"/>
      <c r="AJ46" s="160"/>
      <c r="AK46" s="155">
        <v>0</v>
      </c>
      <c r="AL46" s="156" t="s">
        <v>20</v>
      </c>
      <c r="AM46" s="156">
        <v>2</v>
      </c>
      <c r="AN46" s="158"/>
      <c r="AO46" s="156"/>
      <c r="AP46" s="156" t="s">
        <v>20</v>
      </c>
      <c r="AQ46" s="156"/>
      <c r="AR46" s="158"/>
      <c r="AS46" s="156">
        <f t="shared" si="3"/>
        <v>0</v>
      </c>
      <c r="AT46" s="159"/>
      <c r="AU46" s="160"/>
      <c r="AV46" s="155">
        <v>1</v>
      </c>
      <c r="AW46" s="156" t="s">
        <v>20</v>
      </c>
      <c r="AX46" s="156">
        <v>3</v>
      </c>
      <c r="AY46" s="158"/>
      <c r="AZ46" s="156"/>
      <c r="BA46" s="156" t="s">
        <v>20</v>
      </c>
      <c r="BB46" s="156"/>
      <c r="BC46" s="158"/>
      <c r="BD46" s="156">
        <f t="shared" si="4"/>
        <v>0</v>
      </c>
      <c r="BE46" s="159"/>
      <c r="BF46" s="160"/>
      <c r="BG46" s="155">
        <v>0</v>
      </c>
      <c r="BH46" s="156" t="s">
        <v>20</v>
      </c>
      <c r="BI46" s="156">
        <v>1</v>
      </c>
      <c r="BJ46" s="158"/>
      <c r="BK46" s="156"/>
      <c r="BL46" s="156" t="s">
        <v>20</v>
      </c>
      <c r="BM46" s="156"/>
      <c r="BN46" s="158"/>
      <c r="BO46" s="156">
        <f t="shared" si="5"/>
        <v>0</v>
      </c>
      <c r="BP46" s="159"/>
      <c r="BQ46" s="120"/>
      <c r="BR46" s="111"/>
      <c r="BS46" s="111"/>
      <c r="BT46" s="111"/>
      <c r="BU46" s="111"/>
      <c r="BV46" s="111"/>
      <c r="BW46" s="111"/>
      <c r="BX46" s="111"/>
      <c r="BY46" s="111"/>
      <c r="BZ46" s="111"/>
      <c r="CA46" s="111"/>
      <c r="CB46" s="111"/>
      <c r="CC46" s="111"/>
      <c r="CD46" s="111"/>
      <c r="CE46" s="111"/>
      <c r="CF46" s="111"/>
      <c r="CG46" s="111"/>
      <c r="CH46" s="111"/>
      <c r="CI46" s="111"/>
      <c r="CJ46" s="111"/>
      <c r="CK46" s="111"/>
      <c r="CL46" s="111"/>
    </row>
    <row r="47" spans="1:90" ht="14.25" customHeight="1">
      <c r="A47" s="118"/>
      <c r="B47" s="151">
        <f>'FAZA GRUPOWA'!B40</f>
        <v>38</v>
      </c>
      <c r="C47" s="161" t="str">
        <f>'FAZA GRUPOWA'!C40</f>
        <v>30-Nov-22</v>
      </c>
      <c r="D47" s="162" t="str">
        <f>'FAZA GRUPOWA'!D40</f>
        <v>Tunezja</v>
      </c>
      <c r="E47" s="162">
        <f>IF('FAZA GRUPOWA'!E40="","",INT('FAZA GRUPOWA'!E40))</f>
        <v>1</v>
      </c>
      <c r="F47" s="162" t="str">
        <f>'FAZA GRUPOWA'!F40</f>
        <v>:</v>
      </c>
      <c r="G47" s="162">
        <f>IF('FAZA GRUPOWA'!G40="","",INT('FAZA GRUPOWA'!G40))</f>
        <v>0</v>
      </c>
      <c r="H47" s="162" t="str">
        <f>'FAZA GRUPOWA'!H40</f>
        <v>Francja</v>
      </c>
      <c r="I47" s="265" t="str">
        <f>'FAZA GRUPOWA'!I40</f>
        <v>D</v>
      </c>
      <c r="J47" s="266"/>
      <c r="K47" s="163">
        <v>0.66666666666666663</v>
      </c>
      <c r="L47" s="111"/>
      <c r="M47" s="118"/>
      <c r="N47" s="155">
        <v>0</v>
      </c>
      <c r="O47" s="157" t="str">
        <f t="shared" si="0"/>
        <v>:</v>
      </c>
      <c r="P47" s="157">
        <v>2</v>
      </c>
      <c r="Q47" s="158"/>
      <c r="R47" s="156"/>
      <c r="S47" s="156" t="s">
        <v>20</v>
      </c>
      <c r="T47" s="156"/>
      <c r="U47" s="158"/>
      <c r="V47" s="158"/>
      <c r="W47" s="156">
        <f t="shared" si="1"/>
        <v>0</v>
      </c>
      <c r="X47" s="159"/>
      <c r="Y47" s="160"/>
      <c r="Z47" s="155">
        <v>1</v>
      </c>
      <c r="AA47" s="156" t="s">
        <v>20</v>
      </c>
      <c r="AB47" s="156">
        <v>3</v>
      </c>
      <c r="AC47" s="158"/>
      <c r="AD47" s="156"/>
      <c r="AE47" s="156" t="s">
        <v>20</v>
      </c>
      <c r="AF47" s="156"/>
      <c r="AG47" s="158"/>
      <c r="AH47" s="156">
        <f t="shared" si="2"/>
        <v>0</v>
      </c>
      <c r="AI47" s="159"/>
      <c r="AJ47" s="160"/>
      <c r="AK47" s="155">
        <v>1</v>
      </c>
      <c r="AL47" s="156" t="s">
        <v>20</v>
      </c>
      <c r="AM47" s="156">
        <v>3</v>
      </c>
      <c r="AN47" s="158"/>
      <c r="AO47" s="156"/>
      <c r="AP47" s="156" t="s">
        <v>20</v>
      </c>
      <c r="AQ47" s="156"/>
      <c r="AR47" s="158"/>
      <c r="AS47" s="156">
        <f t="shared" si="3"/>
        <v>0</v>
      </c>
      <c r="AT47" s="159"/>
      <c r="AU47" s="160"/>
      <c r="AV47" s="155">
        <v>0</v>
      </c>
      <c r="AW47" s="156" t="s">
        <v>20</v>
      </c>
      <c r="AX47" s="156">
        <v>4</v>
      </c>
      <c r="AY47" s="158"/>
      <c r="AZ47" s="156"/>
      <c r="BA47" s="156" t="s">
        <v>20</v>
      </c>
      <c r="BB47" s="156"/>
      <c r="BC47" s="158"/>
      <c r="BD47" s="156">
        <f t="shared" si="4"/>
        <v>0</v>
      </c>
      <c r="BE47" s="159"/>
      <c r="BF47" s="160"/>
      <c r="BG47" s="155">
        <v>0</v>
      </c>
      <c r="BH47" s="156" t="s">
        <v>20</v>
      </c>
      <c r="BI47" s="156">
        <v>2</v>
      </c>
      <c r="BJ47" s="158"/>
      <c r="BK47" s="156"/>
      <c r="BL47" s="156" t="s">
        <v>20</v>
      </c>
      <c r="BM47" s="156"/>
      <c r="BN47" s="158"/>
      <c r="BO47" s="156">
        <f t="shared" si="5"/>
        <v>0</v>
      </c>
      <c r="BP47" s="159"/>
      <c r="BQ47" s="120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1"/>
      <c r="CE47" s="111"/>
      <c r="CF47" s="111"/>
      <c r="CG47" s="111"/>
      <c r="CH47" s="111"/>
      <c r="CI47" s="111"/>
      <c r="CJ47" s="111"/>
      <c r="CK47" s="111"/>
      <c r="CL47" s="111"/>
    </row>
    <row r="48" spans="1:90" ht="14.25" customHeight="1">
      <c r="A48" s="118"/>
      <c r="B48" s="151">
        <f>'FAZA GRUPOWA'!B41</f>
        <v>39</v>
      </c>
      <c r="C48" s="161" t="str">
        <f>'FAZA GRUPOWA'!C41</f>
        <v>30-Nov-22</v>
      </c>
      <c r="D48" s="162" t="str">
        <f>'FAZA GRUPOWA'!D41</f>
        <v>Polska</v>
      </c>
      <c r="E48" s="162">
        <f>IF('FAZA GRUPOWA'!E41="","",INT('FAZA GRUPOWA'!E41))</f>
        <v>0</v>
      </c>
      <c r="F48" s="162" t="str">
        <f>'FAZA GRUPOWA'!F41</f>
        <v>:</v>
      </c>
      <c r="G48" s="162">
        <f>IF('FAZA GRUPOWA'!G41="","",INT('FAZA GRUPOWA'!G41))</f>
        <v>2</v>
      </c>
      <c r="H48" s="162" t="str">
        <f>'FAZA GRUPOWA'!H41</f>
        <v>Argentyna</v>
      </c>
      <c r="I48" s="265" t="str">
        <f>'FAZA GRUPOWA'!I41</f>
        <v>C</v>
      </c>
      <c r="J48" s="266"/>
      <c r="K48" s="163">
        <v>0.83333333333333337</v>
      </c>
      <c r="L48" s="111"/>
      <c r="M48" s="118"/>
      <c r="N48" s="155">
        <v>1</v>
      </c>
      <c r="O48" s="157" t="str">
        <f t="shared" si="0"/>
        <v>:</v>
      </c>
      <c r="P48" s="157">
        <v>1</v>
      </c>
      <c r="Q48" s="158"/>
      <c r="R48" s="156"/>
      <c r="S48" s="156" t="s">
        <v>20</v>
      </c>
      <c r="T48" s="156"/>
      <c r="U48" s="158"/>
      <c r="V48" s="158"/>
      <c r="W48" s="156">
        <f t="shared" si="1"/>
        <v>0</v>
      </c>
      <c r="X48" s="159"/>
      <c r="Y48" s="160"/>
      <c r="Z48" s="155">
        <v>1</v>
      </c>
      <c r="AA48" s="156" t="s">
        <v>20</v>
      </c>
      <c r="AB48" s="156">
        <v>2</v>
      </c>
      <c r="AC48" s="158"/>
      <c r="AD48" s="156"/>
      <c r="AE48" s="156" t="s">
        <v>20</v>
      </c>
      <c r="AF48" s="156"/>
      <c r="AG48" s="158"/>
      <c r="AH48" s="156">
        <f t="shared" si="2"/>
        <v>1</v>
      </c>
      <c r="AI48" s="159"/>
      <c r="AJ48" s="160"/>
      <c r="AK48" s="155">
        <v>1</v>
      </c>
      <c r="AL48" s="156" t="s">
        <v>20</v>
      </c>
      <c r="AM48" s="156">
        <v>2</v>
      </c>
      <c r="AN48" s="158"/>
      <c r="AO48" s="156"/>
      <c r="AP48" s="156" t="s">
        <v>20</v>
      </c>
      <c r="AQ48" s="156"/>
      <c r="AR48" s="158"/>
      <c r="AS48" s="156">
        <f t="shared" si="3"/>
        <v>1</v>
      </c>
      <c r="AT48" s="159"/>
      <c r="AU48" s="160"/>
      <c r="AV48" s="155">
        <v>2</v>
      </c>
      <c r="AW48" s="156" t="s">
        <v>20</v>
      </c>
      <c r="AX48" s="156">
        <v>2</v>
      </c>
      <c r="AY48" s="158"/>
      <c r="AZ48" s="156"/>
      <c r="BA48" s="156" t="s">
        <v>20</v>
      </c>
      <c r="BB48" s="156"/>
      <c r="BC48" s="158"/>
      <c r="BD48" s="156">
        <f t="shared" si="4"/>
        <v>0</v>
      </c>
      <c r="BE48" s="159"/>
      <c r="BF48" s="160"/>
      <c r="BG48" s="155">
        <v>0</v>
      </c>
      <c r="BH48" s="156" t="s">
        <v>20</v>
      </c>
      <c r="BI48" s="156">
        <v>2</v>
      </c>
      <c r="BJ48" s="158"/>
      <c r="BK48" s="156"/>
      <c r="BL48" s="156" t="s">
        <v>20</v>
      </c>
      <c r="BM48" s="156"/>
      <c r="BN48" s="158"/>
      <c r="BO48" s="156">
        <f t="shared" si="5"/>
        <v>3</v>
      </c>
      <c r="BP48" s="159"/>
      <c r="BQ48" s="120"/>
      <c r="BR48" s="111"/>
      <c r="BS48" s="111"/>
      <c r="BT48" s="111"/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  <c r="CE48" s="111"/>
      <c r="CF48" s="111"/>
      <c r="CG48" s="111"/>
      <c r="CH48" s="111"/>
      <c r="CI48" s="111"/>
      <c r="CJ48" s="111"/>
      <c r="CK48" s="111"/>
      <c r="CL48" s="111"/>
    </row>
    <row r="49" spans="1:90" ht="14.25" customHeight="1">
      <c r="A49" s="118"/>
      <c r="B49" s="151">
        <f>'FAZA GRUPOWA'!B42</f>
        <v>40</v>
      </c>
      <c r="C49" s="161" t="str">
        <f>'FAZA GRUPOWA'!C42</f>
        <v>30-Nov-22</v>
      </c>
      <c r="D49" s="162" t="str">
        <f>'FAZA GRUPOWA'!D42</f>
        <v>Arabia Saud.</v>
      </c>
      <c r="E49" s="162">
        <f>IF('FAZA GRUPOWA'!E42="","",INT('FAZA GRUPOWA'!E42))</f>
        <v>1</v>
      </c>
      <c r="F49" s="162" t="str">
        <f>'FAZA GRUPOWA'!F42</f>
        <v>:</v>
      </c>
      <c r="G49" s="162">
        <f>IF('FAZA GRUPOWA'!G42="","",INT('FAZA GRUPOWA'!G42))</f>
        <v>2</v>
      </c>
      <c r="H49" s="162" t="str">
        <f>'FAZA GRUPOWA'!H42</f>
        <v>Meksyk</v>
      </c>
      <c r="I49" s="265" t="str">
        <f>'FAZA GRUPOWA'!I42</f>
        <v>C</v>
      </c>
      <c r="J49" s="266"/>
      <c r="K49" s="163">
        <v>0.83333333333333337</v>
      </c>
      <c r="L49" s="111"/>
      <c r="M49" s="118"/>
      <c r="N49" s="155">
        <v>1</v>
      </c>
      <c r="O49" s="157" t="str">
        <f t="shared" si="0"/>
        <v>:</v>
      </c>
      <c r="P49" s="157">
        <v>0</v>
      </c>
      <c r="Q49" s="158"/>
      <c r="R49" s="156"/>
      <c r="S49" s="156" t="s">
        <v>20</v>
      </c>
      <c r="T49" s="156"/>
      <c r="U49" s="158"/>
      <c r="V49" s="158"/>
      <c r="W49" s="156">
        <f t="shared" si="1"/>
        <v>0</v>
      </c>
      <c r="X49" s="159"/>
      <c r="Y49" s="160"/>
      <c r="Z49" s="155">
        <v>0</v>
      </c>
      <c r="AA49" s="156" t="s">
        <v>20</v>
      </c>
      <c r="AB49" s="156">
        <v>1</v>
      </c>
      <c r="AC49" s="158"/>
      <c r="AD49" s="156"/>
      <c r="AE49" s="156" t="s">
        <v>20</v>
      </c>
      <c r="AF49" s="156"/>
      <c r="AG49" s="158"/>
      <c r="AH49" s="156">
        <f t="shared" si="2"/>
        <v>1</v>
      </c>
      <c r="AI49" s="159"/>
      <c r="AJ49" s="160"/>
      <c r="AK49" s="155">
        <v>0</v>
      </c>
      <c r="AL49" s="156" t="s">
        <v>20</v>
      </c>
      <c r="AM49" s="156">
        <v>2</v>
      </c>
      <c r="AN49" s="158"/>
      <c r="AO49" s="156"/>
      <c r="AP49" s="156" t="s">
        <v>20</v>
      </c>
      <c r="AQ49" s="156"/>
      <c r="AR49" s="158"/>
      <c r="AS49" s="156">
        <f t="shared" si="3"/>
        <v>1</v>
      </c>
      <c r="AT49" s="159"/>
      <c r="AU49" s="160"/>
      <c r="AV49" s="155">
        <v>1</v>
      </c>
      <c r="AW49" s="156" t="s">
        <v>20</v>
      </c>
      <c r="AX49" s="156">
        <v>2</v>
      </c>
      <c r="AY49" s="158"/>
      <c r="AZ49" s="156"/>
      <c r="BA49" s="156" t="s">
        <v>20</v>
      </c>
      <c r="BB49" s="156"/>
      <c r="BC49" s="158"/>
      <c r="BD49" s="156">
        <f t="shared" si="4"/>
        <v>3</v>
      </c>
      <c r="BE49" s="159"/>
      <c r="BF49" s="160"/>
      <c r="BG49" s="155">
        <v>2</v>
      </c>
      <c r="BH49" s="156" t="s">
        <v>20</v>
      </c>
      <c r="BI49" s="156">
        <v>1</v>
      </c>
      <c r="BJ49" s="158"/>
      <c r="BK49" s="156"/>
      <c r="BL49" s="156" t="s">
        <v>20</v>
      </c>
      <c r="BM49" s="156"/>
      <c r="BN49" s="158"/>
      <c r="BO49" s="156">
        <f t="shared" si="5"/>
        <v>0</v>
      </c>
      <c r="BP49" s="159"/>
      <c r="BQ49" s="120"/>
      <c r="BR49" s="111"/>
      <c r="BS49" s="111"/>
      <c r="BT49" s="111"/>
      <c r="BU49" s="111"/>
      <c r="BV49" s="111"/>
      <c r="BW49" s="111"/>
      <c r="BX49" s="111"/>
      <c r="BY49" s="111"/>
      <c r="BZ49" s="111"/>
      <c r="CA49" s="111"/>
      <c r="CB49" s="111"/>
      <c r="CC49" s="111"/>
      <c r="CD49" s="111"/>
      <c r="CE49" s="111"/>
      <c r="CF49" s="111"/>
      <c r="CG49" s="111"/>
      <c r="CH49" s="111"/>
      <c r="CI49" s="111"/>
      <c r="CJ49" s="111"/>
      <c r="CK49" s="111"/>
      <c r="CL49" s="111"/>
    </row>
    <row r="50" spans="1:90" ht="14.25" customHeight="1">
      <c r="A50" s="118"/>
      <c r="B50" s="151">
        <f>'FAZA GRUPOWA'!B43</f>
        <v>41</v>
      </c>
      <c r="C50" s="161" t="str">
        <f>'FAZA GRUPOWA'!C43</f>
        <v>1-Dec-22</v>
      </c>
      <c r="D50" s="162" t="str">
        <f>'FAZA GRUPOWA'!D43</f>
        <v>Chorwacja</v>
      </c>
      <c r="E50" s="162">
        <f>IF('FAZA GRUPOWA'!E43="","",INT('FAZA GRUPOWA'!E43))</f>
        <v>0</v>
      </c>
      <c r="F50" s="162" t="str">
        <f>'FAZA GRUPOWA'!F43</f>
        <v>:</v>
      </c>
      <c r="G50" s="162">
        <f>IF('FAZA GRUPOWA'!G43="","",INT('FAZA GRUPOWA'!G43))</f>
        <v>0</v>
      </c>
      <c r="H50" s="162" t="str">
        <f>'FAZA GRUPOWA'!H43</f>
        <v>Belgia</v>
      </c>
      <c r="I50" s="265" t="str">
        <f>'FAZA GRUPOWA'!I43</f>
        <v>F</v>
      </c>
      <c r="J50" s="266"/>
      <c r="K50" s="163">
        <v>0.66666666666666663</v>
      </c>
      <c r="L50" s="111"/>
      <c r="M50" s="118"/>
      <c r="N50" s="155">
        <v>2</v>
      </c>
      <c r="O50" s="157" t="str">
        <f t="shared" si="0"/>
        <v>:</v>
      </c>
      <c r="P50" s="157">
        <v>1</v>
      </c>
      <c r="Q50" s="158"/>
      <c r="R50" s="156"/>
      <c r="S50" s="156" t="s">
        <v>20</v>
      </c>
      <c r="T50" s="156"/>
      <c r="U50" s="158"/>
      <c r="V50" s="158"/>
      <c r="W50" s="156">
        <f t="shared" si="1"/>
        <v>0</v>
      </c>
      <c r="X50" s="159"/>
      <c r="Y50" s="160"/>
      <c r="Z50" s="155">
        <v>1</v>
      </c>
      <c r="AA50" s="156" t="s">
        <v>20</v>
      </c>
      <c r="AB50" s="156">
        <v>2</v>
      </c>
      <c r="AC50" s="158"/>
      <c r="AD50" s="156"/>
      <c r="AE50" s="156" t="s">
        <v>20</v>
      </c>
      <c r="AF50" s="156"/>
      <c r="AG50" s="158"/>
      <c r="AH50" s="156">
        <f t="shared" si="2"/>
        <v>0</v>
      </c>
      <c r="AI50" s="159"/>
      <c r="AJ50" s="160"/>
      <c r="AK50" s="155">
        <v>2</v>
      </c>
      <c r="AL50" s="156" t="s">
        <v>20</v>
      </c>
      <c r="AM50" s="156">
        <v>1</v>
      </c>
      <c r="AN50" s="158"/>
      <c r="AO50" s="156"/>
      <c r="AP50" s="156" t="s">
        <v>20</v>
      </c>
      <c r="AQ50" s="156"/>
      <c r="AR50" s="158"/>
      <c r="AS50" s="156">
        <f t="shared" si="3"/>
        <v>0</v>
      </c>
      <c r="AT50" s="159"/>
      <c r="AU50" s="160"/>
      <c r="AV50" s="155">
        <v>2</v>
      </c>
      <c r="AW50" s="156" t="s">
        <v>20</v>
      </c>
      <c r="AX50" s="156">
        <v>1</v>
      </c>
      <c r="AY50" s="158"/>
      <c r="AZ50" s="156"/>
      <c r="BA50" s="156" t="s">
        <v>20</v>
      </c>
      <c r="BB50" s="156"/>
      <c r="BC50" s="158"/>
      <c r="BD50" s="156">
        <f t="shared" si="4"/>
        <v>0</v>
      </c>
      <c r="BE50" s="159"/>
      <c r="BF50" s="160"/>
      <c r="BG50" s="155">
        <v>1</v>
      </c>
      <c r="BH50" s="156" t="s">
        <v>20</v>
      </c>
      <c r="BI50" s="156">
        <v>2</v>
      </c>
      <c r="BJ50" s="158"/>
      <c r="BK50" s="156"/>
      <c r="BL50" s="156" t="s">
        <v>20</v>
      </c>
      <c r="BM50" s="156"/>
      <c r="BN50" s="158"/>
      <c r="BO50" s="156">
        <f t="shared" si="5"/>
        <v>0</v>
      </c>
      <c r="BP50" s="159"/>
      <c r="BQ50" s="120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</row>
    <row r="51" spans="1:90" ht="14.25" customHeight="1">
      <c r="A51" s="118"/>
      <c r="B51" s="151">
        <f>'FAZA GRUPOWA'!B44</f>
        <v>42</v>
      </c>
      <c r="C51" s="161" t="str">
        <f>'FAZA GRUPOWA'!C44</f>
        <v>1-Dec-22</v>
      </c>
      <c r="D51" s="162" t="str">
        <f>'FAZA GRUPOWA'!D44</f>
        <v>Kanada</v>
      </c>
      <c r="E51" s="162">
        <f>IF('FAZA GRUPOWA'!E44="","",INT('FAZA GRUPOWA'!E44))</f>
        <v>1</v>
      </c>
      <c r="F51" s="162" t="str">
        <f>'FAZA GRUPOWA'!F44</f>
        <v>:</v>
      </c>
      <c r="G51" s="162">
        <f>IF('FAZA GRUPOWA'!G44="","",INT('FAZA GRUPOWA'!G44))</f>
        <v>2</v>
      </c>
      <c r="H51" s="162" t="str">
        <f>'FAZA GRUPOWA'!H44</f>
        <v>Maroko</v>
      </c>
      <c r="I51" s="265" t="str">
        <f>'FAZA GRUPOWA'!I44</f>
        <v>F</v>
      </c>
      <c r="J51" s="266"/>
      <c r="K51" s="163">
        <v>0.66666666666666663</v>
      </c>
      <c r="L51" s="111"/>
      <c r="M51" s="118"/>
      <c r="N51" s="155">
        <v>0</v>
      </c>
      <c r="O51" s="157" t="str">
        <f t="shared" si="0"/>
        <v>:</v>
      </c>
      <c r="P51" s="157">
        <v>0</v>
      </c>
      <c r="Q51" s="158"/>
      <c r="R51" s="156"/>
      <c r="S51" s="156" t="s">
        <v>20</v>
      </c>
      <c r="T51" s="156"/>
      <c r="U51" s="158"/>
      <c r="V51" s="158"/>
      <c r="W51" s="156">
        <f t="shared" si="1"/>
        <v>0</v>
      </c>
      <c r="X51" s="159"/>
      <c r="Y51" s="160"/>
      <c r="Z51" s="155">
        <v>0</v>
      </c>
      <c r="AA51" s="156" t="s">
        <v>20</v>
      </c>
      <c r="AB51" s="156">
        <v>2</v>
      </c>
      <c r="AC51" s="158"/>
      <c r="AD51" s="156"/>
      <c r="AE51" s="156" t="s">
        <v>20</v>
      </c>
      <c r="AF51" s="156"/>
      <c r="AG51" s="158"/>
      <c r="AH51" s="156">
        <f t="shared" si="2"/>
        <v>1</v>
      </c>
      <c r="AI51" s="159"/>
      <c r="AJ51" s="160"/>
      <c r="AK51" s="155">
        <v>0</v>
      </c>
      <c r="AL51" s="156" t="s">
        <v>20</v>
      </c>
      <c r="AM51" s="156">
        <v>2</v>
      </c>
      <c r="AN51" s="158"/>
      <c r="AO51" s="156"/>
      <c r="AP51" s="156" t="s">
        <v>20</v>
      </c>
      <c r="AQ51" s="156"/>
      <c r="AR51" s="158"/>
      <c r="AS51" s="156">
        <f t="shared" si="3"/>
        <v>1</v>
      </c>
      <c r="AT51" s="159"/>
      <c r="AU51" s="160"/>
      <c r="AV51" s="155">
        <v>0</v>
      </c>
      <c r="AW51" s="156" t="s">
        <v>20</v>
      </c>
      <c r="AX51" s="156">
        <v>2</v>
      </c>
      <c r="AY51" s="158"/>
      <c r="AZ51" s="156"/>
      <c r="BA51" s="156" t="s">
        <v>20</v>
      </c>
      <c r="BB51" s="156"/>
      <c r="BC51" s="158"/>
      <c r="BD51" s="156">
        <f t="shared" si="4"/>
        <v>1</v>
      </c>
      <c r="BE51" s="159"/>
      <c r="BF51" s="160"/>
      <c r="BG51" s="155">
        <v>0</v>
      </c>
      <c r="BH51" s="156" t="s">
        <v>20</v>
      </c>
      <c r="BI51" s="156">
        <v>2</v>
      </c>
      <c r="BJ51" s="158"/>
      <c r="BK51" s="156"/>
      <c r="BL51" s="156" t="s">
        <v>20</v>
      </c>
      <c r="BM51" s="156"/>
      <c r="BN51" s="158"/>
      <c r="BO51" s="156">
        <f t="shared" si="5"/>
        <v>1</v>
      </c>
      <c r="BP51" s="159"/>
      <c r="BQ51" s="120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</row>
    <row r="52" spans="1:90" ht="14.25" customHeight="1">
      <c r="A52" s="118"/>
      <c r="B52" s="151">
        <f>'FAZA GRUPOWA'!B45</f>
        <v>43</v>
      </c>
      <c r="C52" s="161" t="str">
        <f>'FAZA GRUPOWA'!C45</f>
        <v>1-Dec-22</v>
      </c>
      <c r="D52" s="162" t="str">
        <f>'FAZA GRUPOWA'!D45</f>
        <v>Japonia</v>
      </c>
      <c r="E52" s="162">
        <f>IF('FAZA GRUPOWA'!E45="","",INT('FAZA GRUPOWA'!E45))</f>
        <v>2</v>
      </c>
      <c r="F52" s="162" t="str">
        <f>'FAZA GRUPOWA'!F45</f>
        <v>:</v>
      </c>
      <c r="G52" s="162">
        <f>IF('FAZA GRUPOWA'!G45="","",INT('FAZA GRUPOWA'!G45))</f>
        <v>1</v>
      </c>
      <c r="H52" s="162" t="str">
        <f>'FAZA GRUPOWA'!H45</f>
        <v>Hiszpania</v>
      </c>
      <c r="I52" s="265" t="str">
        <f>'FAZA GRUPOWA'!I45</f>
        <v>E</v>
      </c>
      <c r="J52" s="266"/>
      <c r="K52" s="163">
        <v>0.83333333333333337</v>
      </c>
      <c r="L52" s="111"/>
      <c r="M52" s="118"/>
      <c r="N52" s="155">
        <v>1</v>
      </c>
      <c r="O52" s="157" t="str">
        <f t="shared" si="0"/>
        <v>:</v>
      </c>
      <c r="P52" s="157">
        <v>0</v>
      </c>
      <c r="Q52" s="158"/>
      <c r="R52" s="156"/>
      <c r="S52" s="156" t="s">
        <v>20</v>
      </c>
      <c r="T52" s="156"/>
      <c r="U52" s="158"/>
      <c r="V52" s="158"/>
      <c r="W52" s="156">
        <f t="shared" si="1"/>
        <v>1</v>
      </c>
      <c r="X52" s="159"/>
      <c r="Y52" s="160"/>
      <c r="Z52" s="155">
        <v>1</v>
      </c>
      <c r="AA52" s="156" t="s">
        <v>20</v>
      </c>
      <c r="AB52" s="156">
        <v>2</v>
      </c>
      <c r="AC52" s="158"/>
      <c r="AD52" s="156"/>
      <c r="AE52" s="156" t="s">
        <v>20</v>
      </c>
      <c r="AF52" s="156"/>
      <c r="AG52" s="158"/>
      <c r="AH52" s="156">
        <f t="shared" si="2"/>
        <v>0</v>
      </c>
      <c r="AI52" s="159"/>
      <c r="AJ52" s="160"/>
      <c r="AK52" s="155">
        <v>0</v>
      </c>
      <c r="AL52" s="156" t="s">
        <v>20</v>
      </c>
      <c r="AM52" s="156">
        <v>3</v>
      </c>
      <c r="AN52" s="158"/>
      <c r="AO52" s="156"/>
      <c r="AP52" s="156" t="s">
        <v>20</v>
      </c>
      <c r="AQ52" s="156"/>
      <c r="AR52" s="158"/>
      <c r="AS52" s="156">
        <f t="shared" si="3"/>
        <v>0</v>
      </c>
      <c r="AT52" s="159"/>
      <c r="AU52" s="160"/>
      <c r="AV52" s="155">
        <v>1</v>
      </c>
      <c r="AW52" s="156" t="s">
        <v>20</v>
      </c>
      <c r="AX52" s="156">
        <v>3</v>
      </c>
      <c r="AY52" s="158"/>
      <c r="AZ52" s="156"/>
      <c r="BA52" s="156" t="s">
        <v>20</v>
      </c>
      <c r="BB52" s="156"/>
      <c r="BC52" s="158"/>
      <c r="BD52" s="156">
        <f t="shared" si="4"/>
        <v>0</v>
      </c>
      <c r="BE52" s="159"/>
      <c r="BF52" s="160"/>
      <c r="BG52" s="155">
        <v>0</v>
      </c>
      <c r="BH52" s="156" t="s">
        <v>20</v>
      </c>
      <c r="BI52" s="156">
        <v>2</v>
      </c>
      <c r="BJ52" s="158"/>
      <c r="BK52" s="156"/>
      <c r="BL52" s="156" t="s">
        <v>20</v>
      </c>
      <c r="BM52" s="156"/>
      <c r="BN52" s="158"/>
      <c r="BO52" s="156">
        <f t="shared" si="5"/>
        <v>0</v>
      </c>
      <c r="BP52" s="159"/>
      <c r="BQ52" s="120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</row>
    <row r="53" spans="1:90" ht="14.25" customHeight="1">
      <c r="A53" s="118"/>
      <c r="B53" s="151">
        <f>'FAZA GRUPOWA'!B46</f>
        <v>44</v>
      </c>
      <c r="C53" s="161" t="str">
        <f>'FAZA GRUPOWA'!C46</f>
        <v>1-Dec-22</v>
      </c>
      <c r="D53" s="162" t="str">
        <f>'FAZA GRUPOWA'!D46</f>
        <v>Kostaryka</v>
      </c>
      <c r="E53" s="162">
        <f>IF('FAZA GRUPOWA'!E46="","",INT('FAZA GRUPOWA'!E46))</f>
        <v>2</v>
      </c>
      <c r="F53" s="162" t="str">
        <f>'FAZA GRUPOWA'!F46</f>
        <v>:</v>
      </c>
      <c r="G53" s="162">
        <f>IF('FAZA GRUPOWA'!G46="","",INT('FAZA GRUPOWA'!G46))</f>
        <v>4</v>
      </c>
      <c r="H53" s="162" t="str">
        <f>'FAZA GRUPOWA'!H46</f>
        <v>Niemcy</v>
      </c>
      <c r="I53" s="265" t="str">
        <f>'FAZA GRUPOWA'!I46</f>
        <v>E</v>
      </c>
      <c r="J53" s="266"/>
      <c r="K53" s="163">
        <v>0.83333333333333337</v>
      </c>
      <c r="L53" s="111"/>
      <c r="M53" s="118"/>
      <c r="N53" s="155">
        <v>0</v>
      </c>
      <c r="O53" s="157" t="str">
        <f t="shared" si="0"/>
        <v>:</v>
      </c>
      <c r="P53" s="157">
        <v>5</v>
      </c>
      <c r="Q53" s="158"/>
      <c r="R53" s="156"/>
      <c r="S53" s="156" t="s">
        <v>20</v>
      </c>
      <c r="T53" s="156"/>
      <c r="U53" s="158"/>
      <c r="V53" s="158"/>
      <c r="W53" s="156">
        <f t="shared" si="1"/>
        <v>1</v>
      </c>
      <c r="X53" s="159"/>
      <c r="Y53" s="160"/>
      <c r="Z53" s="155">
        <v>1</v>
      </c>
      <c r="AA53" s="156" t="s">
        <v>20</v>
      </c>
      <c r="AB53" s="156">
        <v>3</v>
      </c>
      <c r="AC53" s="158"/>
      <c r="AD53" s="156"/>
      <c r="AE53" s="156" t="s">
        <v>20</v>
      </c>
      <c r="AF53" s="156"/>
      <c r="AG53" s="158"/>
      <c r="AH53" s="156">
        <f t="shared" si="2"/>
        <v>1</v>
      </c>
      <c r="AI53" s="159"/>
      <c r="AJ53" s="160"/>
      <c r="AK53" s="155">
        <v>0</v>
      </c>
      <c r="AL53" s="156" t="s">
        <v>20</v>
      </c>
      <c r="AM53" s="156">
        <v>4</v>
      </c>
      <c r="AN53" s="158"/>
      <c r="AO53" s="156"/>
      <c r="AP53" s="156" t="s">
        <v>20</v>
      </c>
      <c r="AQ53" s="156"/>
      <c r="AR53" s="158"/>
      <c r="AS53" s="156">
        <f t="shared" si="3"/>
        <v>1</v>
      </c>
      <c r="AT53" s="159"/>
      <c r="AU53" s="160"/>
      <c r="AV53" s="155">
        <v>0</v>
      </c>
      <c r="AW53" s="156" t="s">
        <v>20</v>
      </c>
      <c r="AX53" s="156">
        <v>4</v>
      </c>
      <c r="AY53" s="158"/>
      <c r="AZ53" s="156"/>
      <c r="BA53" s="156" t="s">
        <v>20</v>
      </c>
      <c r="BB53" s="156"/>
      <c r="BC53" s="158"/>
      <c r="BD53" s="156">
        <f t="shared" si="4"/>
        <v>1</v>
      </c>
      <c r="BE53" s="159"/>
      <c r="BF53" s="160"/>
      <c r="BG53" s="155">
        <v>0</v>
      </c>
      <c r="BH53" s="156" t="s">
        <v>20</v>
      </c>
      <c r="BI53" s="156">
        <v>3</v>
      </c>
      <c r="BJ53" s="158"/>
      <c r="BK53" s="156"/>
      <c r="BL53" s="156" t="s">
        <v>20</v>
      </c>
      <c r="BM53" s="156"/>
      <c r="BN53" s="158"/>
      <c r="BO53" s="156">
        <f t="shared" si="5"/>
        <v>1</v>
      </c>
      <c r="BP53" s="159"/>
      <c r="BQ53" s="120"/>
      <c r="BR53" s="111"/>
      <c r="BS53" s="111"/>
      <c r="BT53" s="111"/>
      <c r="BU53" s="111"/>
      <c r="BV53" s="111"/>
      <c r="BW53" s="111"/>
      <c r="BX53" s="111"/>
      <c r="BY53" s="111"/>
      <c r="BZ53" s="111"/>
      <c r="CA53" s="111"/>
      <c r="CB53" s="111"/>
      <c r="CC53" s="111"/>
      <c r="CD53" s="111"/>
      <c r="CE53" s="111"/>
      <c r="CF53" s="111"/>
      <c r="CG53" s="111"/>
      <c r="CH53" s="111"/>
      <c r="CI53" s="111"/>
      <c r="CJ53" s="111"/>
      <c r="CK53" s="111"/>
      <c r="CL53" s="111"/>
    </row>
    <row r="54" spans="1:90" ht="14.25" customHeight="1">
      <c r="A54" s="118"/>
      <c r="B54" s="151">
        <f>'FAZA GRUPOWA'!B47</f>
        <v>45</v>
      </c>
      <c r="C54" s="161" t="str">
        <f>'FAZA GRUPOWA'!C47</f>
        <v>2-Dec-22</v>
      </c>
      <c r="D54" s="162" t="str">
        <f>'FAZA GRUPOWA'!D47</f>
        <v>Ghana</v>
      </c>
      <c r="E54" s="162">
        <f>IF('FAZA GRUPOWA'!E47="","",INT('FAZA GRUPOWA'!E47))</f>
        <v>0</v>
      </c>
      <c r="F54" s="162" t="str">
        <f>'FAZA GRUPOWA'!F47</f>
        <v>:</v>
      </c>
      <c r="G54" s="162">
        <f>IF('FAZA GRUPOWA'!G47="","",INT('FAZA GRUPOWA'!G47))</f>
        <v>2</v>
      </c>
      <c r="H54" s="162" t="str">
        <f>'FAZA GRUPOWA'!H47</f>
        <v>Urugwaj</v>
      </c>
      <c r="I54" s="265" t="str">
        <f>'FAZA GRUPOWA'!I47</f>
        <v>H</v>
      </c>
      <c r="J54" s="266"/>
      <c r="K54" s="163">
        <v>0.66666666666666663</v>
      </c>
      <c r="L54" s="111"/>
      <c r="M54" s="118"/>
      <c r="N54" s="155">
        <v>0</v>
      </c>
      <c r="O54" s="157" t="str">
        <f t="shared" si="0"/>
        <v>:</v>
      </c>
      <c r="P54" s="157">
        <v>1</v>
      </c>
      <c r="Q54" s="158"/>
      <c r="R54" s="156"/>
      <c r="S54" s="156" t="s">
        <v>20</v>
      </c>
      <c r="T54" s="156"/>
      <c r="U54" s="158"/>
      <c r="V54" s="158"/>
      <c r="W54" s="156">
        <f t="shared" si="1"/>
        <v>1</v>
      </c>
      <c r="X54" s="159"/>
      <c r="Y54" s="160"/>
      <c r="Z54" s="155">
        <v>2</v>
      </c>
      <c r="AA54" s="156" t="s">
        <v>20</v>
      </c>
      <c r="AB54" s="156">
        <v>0</v>
      </c>
      <c r="AC54" s="158"/>
      <c r="AD54" s="156"/>
      <c r="AE54" s="156" t="s">
        <v>20</v>
      </c>
      <c r="AF54" s="156"/>
      <c r="AG54" s="158"/>
      <c r="AH54" s="156">
        <f t="shared" si="2"/>
        <v>0</v>
      </c>
      <c r="AI54" s="159"/>
      <c r="AJ54" s="160"/>
      <c r="AK54" s="155">
        <v>1</v>
      </c>
      <c r="AL54" s="156" t="s">
        <v>20</v>
      </c>
      <c r="AM54" s="156">
        <v>2</v>
      </c>
      <c r="AN54" s="158"/>
      <c r="AO54" s="156"/>
      <c r="AP54" s="156" t="s">
        <v>20</v>
      </c>
      <c r="AQ54" s="156"/>
      <c r="AR54" s="158"/>
      <c r="AS54" s="156">
        <f t="shared" si="3"/>
        <v>1</v>
      </c>
      <c r="AT54" s="159"/>
      <c r="AU54" s="160"/>
      <c r="AV54" s="155">
        <v>1</v>
      </c>
      <c r="AW54" s="156" t="s">
        <v>20</v>
      </c>
      <c r="AX54" s="156">
        <v>2</v>
      </c>
      <c r="AY54" s="158"/>
      <c r="AZ54" s="156"/>
      <c r="BA54" s="156" t="s">
        <v>20</v>
      </c>
      <c r="BB54" s="156"/>
      <c r="BC54" s="158"/>
      <c r="BD54" s="156">
        <f t="shared" si="4"/>
        <v>1</v>
      </c>
      <c r="BE54" s="159"/>
      <c r="BF54" s="160"/>
      <c r="BG54" s="155">
        <v>1</v>
      </c>
      <c r="BH54" s="156" t="s">
        <v>20</v>
      </c>
      <c r="BI54" s="156">
        <v>2</v>
      </c>
      <c r="BJ54" s="158"/>
      <c r="BK54" s="156"/>
      <c r="BL54" s="156" t="s">
        <v>20</v>
      </c>
      <c r="BM54" s="156"/>
      <c r="BN54" s="158"/>
      <c r="BO54" s="156">
        <f t="shared" si="5"/>
        <v>1</v>
      </c>
      <c r="BP54" s="159"/>
      <c r="BQ54" s="120"/>
      <c r="BR54" s="111"/>
      <c r="BS54" s="111"/>
      <c r="BT54" s="111"/>
      <c r="BU54" s="111"/>
      <c r="BV54" s="111"/>
      <c r="BW54" s="111"/>
      <c r="BX54" s="111"/>
      <c r="BY54" s="111"/>
      <c r="BZ54" s="111"/>
      <c r="CA54" s="111"/>
      <c r="CB54" s="111"/>
      <c r="CC54" s="111"/>
      <c r="CD54" s="111"/>
      <c r="CE54" s="111"/>
      <c r="CF54" s="111"/>
      <c r="CG54" s="111"/>
      <c r="CH54" s="111"/>
      <c r="CI54" s="111"/>
      <c r="CJ54" s="111"/>
      <c r="CK54" s="111"/>
      <c r="CL54" s="111"/>
    </row>
    <row r="55" spans="1:90" ht="14.25" customHeight="1">
      <c r="A55" s="118"/>
      <c r="B55" s="151">
        <f>'FAZA GRUPOWA'!B48</f>
        <v>46</v>
      </c>
      <c r="C55" s="161" t="str">
        <f>'FAZA GRUPOWA'!C48</f>
        <v>2-Dec-22</v>
      </c>
      <c r="D55" s="162" t="str">
        <f>'FAZA GRUPOWA'!D48</f>
        <v>Korea Płd.</v>
      </c>
      <c r="E55" s="162">
        <f>IF('FAZA GRUPOWA'!E48="","",INT('FAZA GRUPOWA'!E48))</f>
        <v>2</v>
      </c>
      <c r="F55" s="162" t="str">
        <f>'FAZA GRUPOWA'!F48</f>
        <v>:</v>
      </c>
      <c r="G55" s="162">
        <f>IF('FAZA GRUPOWA'!G48="","",INT('FAZA GRUPOWA'!G48))</f>
        <v>1</v>
      </c>
      <c r="H55" s="162" t="str">
        <f>'FAZA GRUPOWA'!H48</f>
        <v>Portugalia</v>
      </c>
      <c r="I55" s="265" t="str">
        <f>'FAZA GRUPOWA'!I48</f>
        <v>H</v>
      </c>
      <c r="J55" s="266"/>
      <c r="K55" s="163">
        <v>0.66666666666666663</v>
      </c>
      <c r="L55" s="111"/>
      <c r="M55" s="118"/>
      <c r="N55" s="155">
        <v>1</v>
      </c>
      <c r="O55" s="157" t="str">
        <f t="shared" si="0"/>
        <v>:</v>
      </c>
      <c r="P55" s="157">
        <v>0</v>
      </c>
      <c r="Q55" s="158"/>
      <c r="R55" s="156"/>
      <c r="S55" s="156" t="s">
        <v>20</v>
      </c>
      <c r="T55" s="156"/>
      <c r="U55" s="158"/>
      <c r="V55" s="158"/>
      <c r="W55" s="156">
        <f t="shared" si="1"/>
        <v>1</v>
      </c>
      <c r="X55" s="159"/>
      <c r="Y55" s="160"/>
      <c r="Z55" s="155">
        <v>1</v>
      </c>
      <c r="AA55" s="156" t="s">
        <v>20</v>
      </c>
      <c r="AB55" s="156">
        <v>2</v>
      </c>
      <c r="AC55" s="158"/>
      <c r="AD55" s="156"/>
      <c r="AE55" s="156" t="s">
        <v>20</v>
      </c>
      <c r="AF55" s="156"/>
      <c r="AG55" s="158"/>
      <c r="AH55" s="156">
        <f t="shared" si="2"/>
        <v>0</v>
      </c>
      <c r="AI55" s="159"/>
      <c r="AJ55" s="160"/>
      <c r="AK55" s="155">
        <v>0</v>
      </c>
      <c r="AL55" s="156" t="s">
        <v>20</v>
      </c>
      <c r="AM55" s="156">
        <v>2</v>
      </c>
      <c r="AN55" s="158"/>
      <c r="AO55" s="156"/>
      <c r="AP55" s="156" t="s">
        <v>20</v>
      </c>
      <c r="AQ55" s="156"/>
      <c r="AR55" s="158"/>
      <c r="AS55" s="156">
        <f t="shared" si="3"/>
        <v>0</v>
      </c>
      <c r="AT55" s="159"/>
      <c r="AU55" s="160"/>
      <c r="AV55" s="155">
        <v>0</v>
      </c>
      <c r="AW55" s="156" t="s">
        <v>20</v>
      </c>
      <c r="AX55" s="156">
        <v>2</v>
      </c>
      <c r="AY55" s="158"/>
      <c r="AZ55" s="156"/>
      <c r="BA55" s="156" t="s">
        <v>20</v>
      </c>
      <c r="BB55" s="156"/>
      <c r="BC55" s="158"/>
      <c r="BD55" s="156">
        <f t="shared" si="4"/>
        <v>0</v>
      </c>
      <c r="BE55" s="159"/>
      <c r="BF55" s="160"/>
      <c r="BG55" s="155">
        <v>0</v>
      </c>
      <c r="BH55" s="156" t="s">
        <v>20</v>
      </c>
      <c r="BI55" s="156">
        <v>2</v>
      </c>
      <c r="BJ55" s="158"/>
      <c r="BK55" s="156"/>
      <c r="BL55" s="156" t="s">
        <v>20</v>
      </c>
      <c r="BM55" s="156"/>
      <c r="BN55" s="158"/>
      <c r="BO55" s="156">
        <f t="shared" si="5"/>
        <v>0</v>
      </c>
      <c r="BP55" s="159"/>
      <c r="BQ55" s="120"/>
      <c r="BR55" s="111"/>
      <c r="BS55" s="111"/>
      <c r="BT55" s="111"/>
      <c r="BU55" s="111"/>
      <c r="BV55" s="111"/>
      <c r="BW55" s="111"/>
      <c r="BX55" s="111"/>
      <c r="BY55" s="111"/>
      <c r="BZ55" s="111"/>
      <c r="CA55" s="111"/>
      <c r="CB55" s="111"/>
      <c r="CC55" s="111"/>
      <c r="CD55" s="111"/>
      <c r="CE55" s="111"/>
      <c r="CF55" s="111"/>
      <c r="CG55" s="111"/>
      <c r="CH55" s="111"/>
      <c r="CI55" s="111"/>
      <c r="CJ55" s="111"/>
      <c r="CK55" s="111"/>
      <c r="CL55" s="111"/>
    </row>
    <row r="56" spans="1:90" ht="14.25" customHeight="1">
      <c r="A56" s="118"/>
      <c r="B56" s="151">
        <f>'FAZA GRUPOWA'!B49</f>
        <v>47</v>
      </c>
      <c r="C56" s="161" t="str">
        <f>'FAZA GRUPOWA'!C49</f>
        <v>2-Dec-22</v>
      </c>
      <c r="D56" s="162" t="str">
        <f>'FAZA GRUPOWA'!D49</f>
        <v>Serbia</v>
      </c>
      <c r="E56" s="162">
        <f>IF('FAZA GRUPOWA'!E49="","",INT('FAZA GRUPOWA'!E49))</f>
        <v>2</v>
      </c>
      <c r="F56" s="162" t="str">
        <f>'FAZA GRUPOWA'!F49</f>
        <v>:</v>
      </c>
      <c r="G56" s="162">
        <f>IF('FAZA GRUPOWA'!G49="","",INT('FAZA GRUPOWA'!G49))</f>
        <v>3</v>
      </c>
      <c r="H56" s="162" t="str">
        <f>'FAZA GRUPOWA'!H49</f>
        <v>Szwajcaria</v>
      </c>
      <c r="I56" s="265" t="str">
        <f>'FAZA GRUPOWA'!I49</f>
        <v>G</v>
      </c>
      <c r="J56" s="266"/>
      <c r="K56" s="163">
        <v>0.83333333333333337</v>
      </c>
      <c r="L56" s="111"/>
      <c r="M56" s="118"/>
      <c r="N56" s="155">
        <v>1</v>
      </c>
      <c r="O56" s="157" t="str">
        <f t="shared" si="0"/>
        <v>:</v>
      </c>
      <c r="P56" s="157">
        <v>2</v>
      </c>
      <c r="Q56" s="158"/>
      <c r="R56" s="156"/>
      <c r="S56" s="156" t="s">
        <v>20</v>
      </c>
      <c r="T56" s="156"/>
      <c r="U56" s="158"/>
      <c r="V56" s="158"/>
      <c r="W56" s="156">
        <f t="shared" si="1"/>
        <v>1</v>
      </c>
      <c r="X56" s="159"/>
      <c r="Y56" s="160"/>
      <c r="Z56" s="155">
        <v>1</v>
      </c>
      <c r="AA56" s="156" t="s">
        <v>20</v>
      </c>
      <c r="AB56" s="156">
        <v>0</v>
      </c>
      <c r="AC56" s="158"/>
      <c r="AD56" s="156"/>
      <c r="AE56" s="156" t="s">
        <v>20</v>
      </c>
      <c r="AF56" s="156"/>
      <c r="AG56" s="158"/>
      <c r="AH56" s="156">
        <f t="shared" si="2"/>
        <v>0</v>
      </c>
      <c r="AI56" s="159"/>
      <c r="AJ56" s="160"/>
      <c r="AK56" s="155">
        <v>1</v>
      </c>
      <c r="AL56" s="156" t="s">
        <v>20</v>
      </c>
      <c r="AM56" s="156">
        <v>1</v>
      </c>
      <c r="AN56" s="158"/>
      <c r="AO56" s="156"/>
      <c r="AP56" s="156" t="s">
        <v>20</v>
      </c>
      <c r="AQ56" s="156"/>
      <c r="AR56" s="158"/>
      <c r="AS56" s="156">
        <f t="shared" si="3"/>
        <v>0</v>
      </c>
      <c r="AT56" s="159"/>
      <c r="AU56" s="160"/>
      <c r="AV56" s="155">
        <v>1</v>
      </c>
      <c r="AW56" s="156" t="s">
        <v>20</v>
      </c>
      <c r="AX56" s="156">
        <v>1</v>
      </c>
      <c r="AY56" s="158"/>
      <c r="AZ56" s="156"/>
      <c r="BA56" s="156" t="s">
        <v>20</v>
      </c>
      <c r="BB56" s="156"/>
      <c r="BC56" s="158"/>
      <c r="BD56" s="156">
        <f t="shared" si="4"/>
        <v>0</v>
      </c>
      <c r="BE56" s="159"/>
      <c r="BF56" s="160"/>
      <c r="BG56" s="155">
        <v>2</v>
      </c>
      <c r="BH56" s="156" t="s">
        <v>20</v>
      </c>
      <c r="BI56" s="156">
        <v>1</v>
      </c>
      <c r="BJ56" s="158"/>
      <c r="BK56" s="156"/>
      <c r="BL56" s="156" t="s">
        <v>20</v>
      </c>
      <c r="BM56" s="156"/>
      <c r="BN56" s="158"/>
      <c r="BO56" s="156">
        <f t="shared" si="5"/>
        <v>0</v>
      </c>
      <c r="BP56" s="159"/>
      <c r="BQ56" s="120"/>
      <c r="BR56" s="111"/>
      <c r="BS56" s="111"/>
      <c r="BT56" s="111"/>
      <c r="BU56" s="111"/>
      <c r="BV56" s="111"/>
      <c r="BW56" s="111"/>
      <c r="BX56" s="111"/>
      <c r="BY56" s="111"/>
      <c r="BZ56" s="111"/>
      <c r="CA56" s="111"/>
      <c r="CB56" s="111"/>
      <c r="CC56" s="111"/>
      <c r="CD56" s="111"/>
      <c r="CE56" s="111"/>
      <c r="CF56" s="111"/>
      <c r="CG56" s="111"/>
      <c r="CH56" s="111"/>
      <c r="CI56" s="111"/>
      <c r="CJ56" s="111"/>
      <c r="CK56" s="111"/>
      <c r="CL56" s="111"/>
    </row>
    <row r="57" spans="1:90" ht="14.25" customHeight="1">
      <c r="A57" s="118"/>
      <c r="B57" s="151">
        <f>'FAZA GRUPOWA'!B50</f>
        <v>48</v>
      </c>
      <c r="C57" s="165" t="str">
        <f>'FAZA GRUPOWA'!C50</f>
        <v>2-Dec-22</v>
      </c>
      <c r="D57" s="166" t="str">
        <f>'FAZA GRUPOWA'!D50</f>
        <v>Kamerun</v>
      </c>
      <c r="E57" s="167">
        <f>IF('FAZA GRUPOWA'!E50="","",INT('FAZA GRUPOWA'!E50))</f>
        <v>1</v>
      </c>
      <c r="F57" s="166" t="str">
        <f>'FAZA GRUPOWA'!F50</f>
        <v>:</v>
      </c>
      <c r="G57" s="167">
        <f>IF('FAZA GRUPOWA'!G50="","",INT('FAZA GRUPOWA'!G50))</f>
        <v>0</v>
      </c>
      <c r="H57" s="166" t="str">
        <f>'FAZA GRUPOWA'!H50</f>
        <v>Brazylia</v>
      </c>
      <c r="I57" s="267" t="str">
        <f>'FAZA GRUPOWA'!I50</f>
        <v>G</v>
      </c>
      <c r="J57" s="268"/>
      <c r="K57" s="168">
        <v>0.83333333333333337</v>
      </c>
      <c r="L57" s="111"/>
      <c r="M57" s="118"/>
      <c r="N57" s="155">
        <v>2</v>
      </c>
      <c r="O57" s="157" t="str">
        <f t="shared" si="0"/>
        <v>:</v>
      </c>
      <c r="P57" s="157">
        <v>2</v>
      </c>
      <c r="Q57" s="158"/>
      <c r="R57" s="156"/>
      <c r="S57" s="156" t="s">
        <v>20</v>
      </c>
      <c r="T57" s="156"/>
      <c r="U57" s="158"/>
      <c r="V57" s="158"/>
      <c r="W57" s="156">
        <f t="shared" si="1"/>
        <v>0</v>
      </c>
      <c r="X57" s="159"/>
      <c r="Y57" s="160"/>
      <c r="Z57" s="155">
        <v>0</v>
      </c>
      <c r="AA57" s="156" t="s">
        <v>20</v>
      </c>
      <c r="AB57" s="156">
        <v>2</v>
      </c>
      <c r="AC57" s="158"/>
      <c r="AD57" s="156"/>
      <c r="AE57" s="156" t="s">
        <v>20</v>
      </c>
      <c r="AF57" s="156"/>
      <c r="AG57" s="158"/>
      <c r="AH57" s="156">
        <f t="shared" si="2"/>
        <v>0</v>
      </c>
      <c r="AI57" s="159"/>
      <c r="AJ57" s="160"/>
      <c r="AK57" s="155">
        <v>0</v>
      </c>
      <c r="AL57" s="156" t="s">
        <v>20</v>
      </c>
      <c r="AM57" s="156">
        <v>3</v>
      </c>
      <c r="AN57" s="158"/>
      <c r="AO57" s="156"/>
      <c r="AP57" s="156" t="s">
        <v>20</v>
      </c>
      <c r="AQ57" s="156"/>
      <c r="AR57" s="158"/>
      <c r="AS57" s="156">
        <f t="shared" si="3"/>
        <v>0</v>
      </c>
      <c r="AT57" s="159"/>
      <c r="AU57" s="160"/>
      <c r="AV57" s="155">
        <v>0</v>
      </c>
      <c r="AW57" s="156" t="s">
        <v>20</v>
      </c>
      <c r="AX57" s="156" t="s">
        <v>157</v>
      </c>
      <c r="AY57" s="158"/>
      <c r="AZ57" s="156"/>
      <c r="BA57" s="156" t="s">
        <v>20</v>
      </c>
      <c r="BB57" s="156"/>
      <c r="BC57" s="158"/>
      <c r="BD57" s="156">
        <f t="shared" si="4"/>
        <v>0</v>
      </c>
      <c r="BE57" s="159"/>
      <c r="BF57" s="160"/>
      <c r="BG57" s="155">
        <v>0</v>
      </c>
      <c r="BH57" s="156" t="s">
        <v>20</v>
      </c>
      <c r="BI57" s="156">
        <v>2</v>
      </c>
      <c r="BJ57" s="158"/>
      <c r="BK57" s="156"/>
      <c r="BL57" s="156" t="s">
        <v>20</v>
      </c>
      <c r="BM57" s="156"/>
      <c r="BN57" s="158"/>
      <c r="BO57" s="156">
        <f t="shared" si="5"/>
        <v>0</v>
      </c>
      <c r="BP57" s="159"/>
      <c r="BQ57" s="120"/>
      <c r="BR57" s="111"/>
      <c r="BS57" s="111"/>
      <c r="BT57" s="111"/>
      <c r="BU57" s="111"/>
      <c r="BV57" s="111"/>
      <c r="BW57" s="111"/>
      <c r="BX57" s="111"/>
      <c r="BY57" s="111"/>
      <c r="BZ57" s="111"/>
      <c r="CA57" s="111"/>
      <c r="CB57" s="111"/>
      <c r="CC57" s="111"/>
      <c r="CD57" s="111"/>
      <c r="CE57" s="111"/>
      <c r="CF57" s="111"/>
      <c r="CG57" s="111"/>
      <c r="CH57" s="111"/>
      <c r="CI57" s="111"/>
      <c r="CJ57" s="111"/>
      <c r="CK57" s="111"/>
      <c r="CL57" s="111"/>
    </row>
    <row r="58" spans="1:90" ht="6" customHeight="1">
      <c r="A58" s="118"/>
      <c r="B58" s="169"/>
      <c r="C58" s="170"/>
      <c r="D58" s="171"/>
      <c r="E58" s="171"/>
      <c r="F58" s="171"/>
      <c r="G58" s="171"/>
      <c r="H58" s="171"/>
      <c r="I58" s="172"/>
      <c r="J58" s="172"/>
      <c r="K58" s="171"/>
      <c r="L58" s="111"/>
      <c r="M58" s="118"/>
      <c r="N58" s="173"/>
      <c r="O58" s="158"/>
      <c r="P58" s="158"/>
      <c r="Q58" s="158"/>
      <c r="R58" s="158"/>
      <c r="S58" s="158"/>
      <c r="T58" s="158"/>
      <c r="U58" s="158"/>
      <c r="V58" s="158"/>
      <c r="W58" s="158"/>
      <c r="X58" s="174"/>
      <c r="Y58" s="160"/>
      <c r="Z58" s="173"/>
      <c r="AA58" s="158"/>
      <c r="AB58" s="158"/>
      <c r="AC58" s="158"/>
      <c r="AD58" s="158"/>
      <c r="AE58" s="158"/>
      <c r="AF58" s="158"/>
      <c r="AG58" s="158"/>
      <c r="AH58" s="158"/>
      <c r="AI58" s="174"/>
      <c r="AJ58" s="160"/>
      <c r="AK58" s="173"/>
      <c r="AL58" s="158"/>
      <c r="AM58" s="158"/>
      <c r="AN58" s="158"/>
      <c r="AO58" s="158"/>
      <c r="AP58" s="158"/>
      <c r="AQ58" s="158"/>
      <c r="AR58" s="158"/>
      <c r="AS58" s="158"/>
      <c r="AT58" s="174"/>
      <c r="AU58" s="160"/>
      <c r="AV58" s="173"/>
      <c r="AW58" s="158"/>
      <c r="AX58" s="158"/>
      <c r="AY58" s="158"/>
      <c r="AZ58" s="158"/>
      <c r="BA58" s="158"/>
      <c r="BB58" s="158"/>
      <c r="BC58" s="158"/>
      <c r="BD58" s="158"/>
      <c r="BE58" s="174"/>
      <c r="BF58" s="160"/>
      <c r="BG58" s="173"/>
      <c r="BH58" s="158"/>
      <c r="BI58" s="158"/>
      <c r="BJ58" s="158"/>
      <c r="BK58" s="158"/>
      <c r="BL58" s="158"/>
      <c r="BM58" s="158"/>
      <c r="BN58" s="158"/>
      <c r="BO58" s="158"/>
      <c r="BP58" s="174"/>
      <c r="BQ58" s="120"/>
      <c r="BR58" s="111"/>
      <c r="BS58" s="111"/>
      <c r="BT58" s="111"/>
      <c r="BU58" s="111"/>
      <c r="BV58" s="111"/>
      <c r="BW58" s="111"/>
      <c r="BX58" s="111"/>
      <c r="BY58" s="111"/>
      <c r="BZ58" s="111"/>
      <c r="CA58" s="111"/>
      <c r="CB58" s="111"/>
      <c r="CC58" s="111"/>
      <c r="CD58" s="111"/>
      <c r="CE58" s="111"/>
      <c r="CF58" s="111"/>
      <c r="CG58" s="111"/>
      <c r="CH58" s="111"/>
      <c r="CI58" s="111"/>
      <c r="CJ58" s="111"/>
      <c r="CK58" s="111"/>
      <c r="CL58" s="111"/>
    </row>
    <row r="59" spans="1:90" ht="14.25" customHeight="1">
      <c r="A59" s="118"/>
      <c r="B59" s="175">
        <v>49</v>
      </c>
      <c r="C59" s="176" t="s">
        <v>121</v>
      </c>
      <c r="D59" s="177" t="str">
        <f>'FAZA PUCHAROWA'!E5</f>
        <v>Holandia</v>
      </c>
      <c r="E59" s="177">
        <f>IF('FAZA PUCHAROWA'!E5="","",'FAZA PUCHAROWA'!F5)</f>
        <v>3</v>
      </c>
      <c r="F59" s="177" t="s">
        <v>20</v>
      </c>
      <c r="G59" s="177">
        <f>IF('FAZA PUCHAROWA'!H5="","",'FAZA PUCHAROWA'!H5)</f>
        <v>1</v>
      </c>
      <c r="H59" s="177" t="str">
        <f>'FAZA PUCHAROWA'!I5</f>
        <v>USA</v>
      </c>
      <c r="I59" s="177" t="str">
        <f>IF('FAZA PUCHAROWA'!K5="","",'FAZA PUCHAROWA'!K5)</f>
        <v/>
      </c>
      <c r="J59" s="177" t="s">
        <v>20</v>
      </c>
      <c r="K59" s="178" t="str">
        <f>IF('FAZA PUCHAROWA'!M5="","",'FAZA PUCHAROWA'!M5)</f>
        <v/>
      </c>
      <c r="L59" s="179"/>
      <c r="M59" s="118"/>
      <c r="N59" s="155">
        <v>2</v>
      </c>
      <c r="O59" s="156" t="s">
        <v>20</v>
      </c>
      <c r="P59" s="156">
        <v>1</v>
      </c>
      <c r="Q59" s="158"/>
      <c r="R59" s="156"/>
      <c r="S59" s="156" t="s">
        <v>20</v>
      </c>
      <c r="T59" s="156"/>
      <c r="U59" s="158"/>
      <c r="V59" s="158"/>
      <c r="W59" s="156">
        <f t="shared" ref="W59:W74" si="6">IF(OR(E59="",G59="",N59="",P59=""),"",IF(AND(N59=E59,P59=G59),3,IF(OR(AND(N59&gt;P59,E59&gt;G59),AND(N59&lt;P59,E59&lt;G59),AND(N59=P59,E59=G59)),1,0)))</f>
        <v>1</v>
      </c>
      <c r="X59" s="159" t="str">
        <f t="shared" ref="X59:X74" si="7">IF(OR(I59="",K59="",W59="",R59="",T59=""),"",IF(OR(W59=3,W59=1),IF(I59="","",IF(AND(R59=I59,T59=K59),3,IF(OR(AND(R59&gt;T59,I59&gt;K59),AND(R59&lt;T59,I59&lt;K59),AND(R59=T59,I59=K59)),1,0))),0))</f>
        <v/>
      </c>
      <c r="Y59" s="160"/>
      <c r="Z59" s="155">
        <v>1</v>
      </c>
      <c r="AA59" s="156" t="str">
        <f>F59</f>
        <v>:</v>
      </c>
      <c r="AB59" s="156">
        <v>2</v>
      </c>
      <c r="AC59" s="158" t="str">
        <f t="shared" ref="AC59:AC74" si="8">I59</f>
        <v/>
      </c>
      <c r="AD59" s="156"/>
      <c r="AE59" s="156" t="s">
        <v>20</v>
      </c>
      <c r="AF59" s="156"/>
      <c r="AG59" s="158">
        <f t="shared" ref="AG59:AG74" si="9">M59</f>
        <v>0</v>
      </c>
      <c r="AH59" s="156">
        <f t="shared" ref="AH59:AH74" si="10">IF(OR(E59="",G59="",Z59="",AB59=""),"",IF(AND(Z59=E59,AB59=G59),3,IF(OR(AND(Z59&gt;AB59,E59&gt;G59),AND(Z59&lt;AB59,E59&lt;G59),AND(Z59=AB59,E59=G59)),1,0)))</f>
        <v>0</v>
      </c>
      <c r="AI59" s="159" t="str">
        <f t="shared" ref="AI59:AI74" si="11">IF(OR(I59="",K59="",AH59="",AD59="",AF59=""),"",IF(OR(AH59=3,AH59=1),IF(I59="","",IF(AND(AD59=I59,AF59=K59),3,IF(OR(AND(AD59&gt;AF59,I59&gt;K59),AND(AD59&lt;AF59,I59&lt;K59),AND(AD59=AF59,I59=K59)),1,0))),0))</f>
        <v/>
      </c>
      <c r="AJ59" s="160"/>
      <c r="AK59" s="155">
        <v>2</v>
      </c>
      <c r="AL59" s="156" t="str">
        <f t="shared" ref="AL59:AL71" si="12">F59</f>
        <v>:</v>
      </c>
      <c r="AM59" s="156">
        <v>0</v>
      </c>
      <c r="AN59" s="158" t="str">
        <f t="shared" ref="AN59:AN74" si="13">I59</f>
        <v/>
      </c>
      <c r="AO59" s="156"/>
      <c r="AP59" s="156" t="s">
        <v>20</v>
      </c>
      <c r="AQ59" s="156"/>
      <c r="AR59" s="158"/>
      <c r="AS59" s="156">
        <f t="shared" ref="AS59:AS74" si="14">IF(OR(E59="",G59="",AK59="",AM59=""),"",IF(AND(AK59=E59,AM59=G59),3,IF(OR(AND(AK59&gt;AM59,E59&gt;G59),AND(AK59&lt;AM59,E59&lt;G59),AND(AK59=AM59,E59=G59)),1,0)))</f>
        <v>1</v>
      </c>
      <c r="AT59" s="159" t="str">
        <f t="shared" ref="AT59:AT74" si="15">IF(OR(I59="",K59="",AS59="",AO59="",AQ59=""),"",IF(OR(AS59=3,AS59=1),IF(I59="","",IF(AND(AO59=I59,AQ59=K59),3,IF(OR(AND(AO59&gt;AQ59,I59&gt;K59),AND(AO59&lt;AQ59,I59&lt;K59),AND(AO59=AQ59,I59=K59)),1,0))),0))</f>
        <v/>
      </c>
      <c r="AU59" s="160"/>
      <c r="AV59" s="155">
        <v>2</v>
      </c>
      <c r="AW59" s="156" t="str">
        <f>F59</f>
        <v>:</v>
      </c>
      <c r="AX59" s="156">
        <v>0</v>
      </c>
      <c r="AY59" s="158" t="str">
        <f t="shared" ref="AY59:AY73" si="16">I59</f>
        <v/>
      </c>
      <c r="AZ59" s="156"/>
      <c r="BA59" s="156" t="s">
        <v>20</v>
      </c>
      <c r="BB59" s="156"/>
      <c r="BC59" s="158"/>
      <c r="BD59" s="156">
        <f t="shared" ref="BD59:BD74" si="17">IF(OR(E59="",G59="",AV59="",AX59=""),"",IF(AND(AV59=E59,AX59=G59),3,IF(OR(AND(AV59&gt;AX59,E59&gt;G59),AND(AV59&lt;AX59,E59&lt;G59),AND(AV59=AX59,E59=G59)),1,0)))</f>
        <v>1</v>
      </c>
      <c r="BE59" s="159" t="str">
        <f t="shared" ref="BE59:BE74" si="18">IF(OR(I59="",K59="",BD59="",AZ59="",BB59=""),"",IF(OR(BD59=3,BD59=1),IF(I59="","",IF(AND(AZ59=I59,BB59=K59),3,IF(OR(AND(AZ59&gt;BB59,I59&gt;K59),AND(AZ59&lt;BB59,I59&lt;K59),AND(AZ59=BB59,I59=K59)),1,0))),0))</f>
        <v/>
      </c>
      <c r="BF59" s="160"/>
      <c r="BG59" s="155">
        <v>2</v>
      </c>
      <c r="BH59" s="156" t="str">
        <f t="shared" ref="BH59:BH74" si="19">F59</f>
        <v>:</v>
      </c>
      <c r="BI59" s="156">
        <v>0</v>
      </c>
      <c r="BJ59" s="158" t="str">
        <f t="shared" ref="BJ59:BJ74" si="20">I59</f>
        <v/>
      </c>
      <c r="BK59" s="156"/>
      <c r="BL59" s="156" t="s">
        <v>20</v>
      </c>
      <c r="BM59" s="156"/>
      <c r="BN59" s="158"/>
      <c r="BO59" s="156">
        <f t="shared" ref="BO59:BO74" si="21">IF(OR(E59="",G59="",BG59="",BI59=""),"",IF(AND(BG59=E59,BI59=G59),3,IF(OR(AND(BG59&gt;BI59,E59&gt;G59),AND(BG59&lt;BI59,E59&lt;G59),AND(BG59=BI59,E59=G59)),1,0)))</f>
        <v>1</v>
      </c>
      <c r="BP59" s="159" t="str">
        <f t="shared" ref="BP59:BP74" si="22">IF(OR(I59="",K59="",BO59="",BK59="",BM59=""),"",IF(OR(BO59=3,BO59=1),IF(I59="","",IF(AND(BK59=I59,BM59=K59),3,IF(OR(AND(BK59&gt;BM59,I59&gt;K59),AND(BK59&lt;BM59,I59&lt;K59),AND(BK59=BM59,I59=K59)),1,0))),0))</f>
        <v/>
      </c>
      <c r="BQ59" s="120"/>
      <c r="BR59" s="111"/>
      <c r="BS59" s="111"/>
      <c r="BT59" s="111"/>
      <c r="BU59" s="111"/>
      <c r="BV59" s="111"/>
      <c r="BW59" s="111"/>
      <c r="BX59" s="111"/>
      <c r="BY59" s="111"/>
      <c r="BZ59" s="111"/>
      <c r="CA59" s="111"/>
      <c r="CB59" s="111"/>
      <c r="CC59" s="111"/>
      <c r="CD59" s="111"/>
      <c r="CE59" s="111"/>
      <c r="CF59" s="111"/>
      <c r="CG59" s="111"/>
      <c r="CH59" s="111"/>
      <c r="CI59" s="111"/>
      <c r="CJ59" s="111"/>
      <c r="CK59" s="111"/>
      <c r="CL59" s="111"/>
    </row>
    <row r="60" spans="1:90" ht="14.25" customHeight="1">
      <c r="A60" s="118"/>
      <c r="B60" s="175">
        <v>50</v>
      </c>
      <c r="C60" s="180" t="s">
        <v>121</v>
      </c>
      <c r="D60" s="181" t="str">
        <f>'FAZA PUCHAROWA'!E6</f>
        <v>Argentyna</v>
      </c>
      <c r="E60" s="181">
        <f>IF('FAZA PUCHAROWA'!E6="","",'FAZA PUCHAROWA'!F6)</f>
        <v>2</v>
      </c>
      <c r="F60" s="181" t="s">
        <v>20</v>
      </c>
      <c r="G60" s="181">
        <f>IF('FAZA PUCHAROWA'!H6="","",'FAZA PUCHAROWA'!H6)</f>
        <v>1</v>
      </c>
      <c r="H60" s="181" t="str">
        <f>'FAZA PUCHAROWA'!I6</f>
        <v>Australia</v>
      </c>
      <c r="I60" s="181" t="str">
        <f>IF('FAZA PUCHAROWA'!K6="","",'FAZA PUCHAROWA'!K6)</f>
        <v/>
      </c>
      <c r="J60" s="181" t="s">
        <v>20</v>
      </c>
      <c r="K60" s="182" t="str">
        <f>IF('FAZA PUCHAROWA'!M6="","",'FAZA PUCHAROWA'!M6)</f>
        <v/>
      </c>
      <c r="L60" s="179"/>
      <c r="M60" s="118"/>
      <c r="N60" s="155">
        <v>3</v>
      </c>
      <c r="O60" s="156" t="s">
        <v>20</v>
      </c>
      <c r="P60" s="156">
        <v>1</v>
      </c>
      <c r="Q60" s="158"/>
      <c r="R60" s="156"/>
      <c r="S60" s="156" t="s">
        <v>20</v>
      </c>
      <c r="T60" s="156"/>
      <c r="U60" s="158"/>
      <c r="V60" s="158"/>
      <c r="W60" s="156">
        <f t="shared" si="6"/>
        <v>1</v>
      </c>
      <c r="X60" s="159" t="str">
        <f t="shared" si="7"/>
        <v/>
      </c>
      <c r="Y60" s="160"/>
      <c r="Z60" s="155">
        <v>2</v>
      </c>
      <c r="AA60" s="156" t="s">
        <v>20</v>
      </c>
      <c r="AB60" s="156">
        <v>0</v>
      </c>
      <c r="AC60" s="158" t="str">
        <f t="shared" si="8"/>
        <v/>
      </c>
      <c r="AD60" s="156"/>
      <c r="AE60" s="156" t="s">
        <v>20</v>
      </c>
      <c r="AF60" s="156"/>
      <c r="AG60" s="158">
        <f t="shared" si="9"/>
        <v>0</v>
      </c>
      <c r="AH60" s="156">
        <f t="shared" si="10"/>
        <v>1</v>
      </c>
      <c r="AI60" s="159" t="str">
        <f t="shared" si="11"/>
        <v/>
      </c>
      <c r="AJ60" s="160"/>
      <c r="AK60" s="155">
        <v>3</v>
      </c>
      <c r="AL60" s="156" t="str">
        <f t="shared" si="12"/>
        <v>:</v>
      </c>
      <c r="AM60" s="156">
        <v>0</v>
      </c>
      <c r="AN60" s="158" t="str">
        <f t="shared" si="13"/>
        <v/>
      </c>
      <c r="AO60" s="156"/>
      <c r="AP60" s="156" t="s">
        <v>20</v>
      </c>
      <c r="AQ60" s="156"/>
      <c r="AR60" s="158"/>
      <c r="AS60" s="156">
        <f t="shared" si="14"/>
        <v>1</v>
      </c>
      <c r="AT60" s="159" t="str">
        <f t="shared" si="15"/>
        <v/>
      </c>
      <c r="AU60" s="160"/>
      <c r="AV60" s="155">
        <v>1</v>
      </c>
      <c r="AW60" s="156" t="s">
        <v>20</v>
      </c>
      <c r="AX60" s="156">
        <v>0</v>
      </c>
      <c r="AY60" s="158" t="str">
        <f t="shared" si="16"/>
        <v/>
      </c>
      <c r="AZ60" s="156"/>
      <c r="BA60" s="156" t="s">
        <v>20</v>
      </c>
      <c r="BB60" s="156"/>
      <c r="BC60" s="158"/>
      <c r="BD60" s="156">
        <f t="shared" si="17"/>
        <v>1</v>
      </c>
      <c r="BE60" s="159" t="str">
        <f t="shared" si="18"/>
        <v/>
      </c>
      <c r="BF60" s="160"/>
      <c r="BG60" s="155">
        <v>2</v>
      </c>
      <c r="BH60" s="156" t="str">
        <f t="shared" si="19"/>
        <v>:</v>
      </c>
      <c r="BI60" s="156">
        <v>0</v>
      </c>
      <c r="BJ60" s="158" t="str">
        <f t="shared" si="20"/>
        <v/>
      </c>
      <c r="BK60" s="156"/>
      <c r="BL60" s="156" t="s">
        <v>20</v>
      </c>
      <c r="BM60" s="156"/>
      <c r="BN60" s="158"/>
      <c r="BO60" s="156">
        <f t="shared" si="21"/>
        <v>1</v>
      </c>
      <c r="BP60" s="159" t="str">
        <f t="shared" si="22"/>
        <v/>
      </c>
      <c r="BQ60" s="120"/>
      <c r="BR60" s="111"/>
      <c r="BS60" s="111"/>
      <c r="BT60" s="111"/>
      <c r="BU60" s="111"/>
      <c r="BV60" s="111"/>
      <c r="BW60" s="111"/>
      <c r="BX60" s="111"/>
      <c r="BY60" s="111"/>
      <c r="BZ60" s="111"/>
      <c r="CA60" s="111"/>
      <c r="CB60" s="111"/>
      <c r="CC60" s="111"/>
      <c r="CD60" s="111"/>
      <c r="CE60" s="111"/>
      <c r="CF60" s="111"/>
      <c r="CG60" s="111"/>
      <c r="CH60" s="111"/>
      <c r="CI60" s="111"/>
      <c r="CJ60" s="111"/>
      <c r="CK60" s="111"/>
      <c r="CL60" s="111"/>
    </row>
    <row r="61" spans="1:90" ht="14.25" customHeight="1">
      <c r="A61" s="118"/>
      <c r="B61" s="175">
        <v>51</v>
      </c>
      <c r="C61" s="180" t="s">
        <v>124</v>
      </c>
      <c r="D61" s="181" t="str">
        <f>'FAZA PUCHAROWA'!E7</f>
        <v>Francja</v>
      </c>
      <c r="E61" s="181">
        <f>IF('FAZA PUCHAROWA'!E7="","",'FAZA PUCHAROWA'!F7)</f>
        <v>3</v>
      </c>
      <c r="F61" s="181" t="s">
        <v>20</v>
      </c>
      <c r="G61" s="181">
        <f>IF('FAZA PUCHAROWA'!H7="","",'FAZA PUCHAROWA'!H7)</f>
        <v>1</v>
      </c>
      <c r="H61" s="181" t="str">
        <f>'FAZA PUCHAROWA'!I7</f>
        <v>Polska</v>
      </c>
      <c r="I61" s="181" t="str">
        <f>IF('FAZA PUCHAROWA'!K7="","",'FAZA PUCHAROWA'!K7)</f>
        <v/>
      </c>
      <c r="J61" s="181" t="s">
        <v>20</v>
      </c>
      <c r="K61" s="182" t="str">
        <f>IF('FAZA PUCHAROWA'!M7="","",'FAZA PUCHAROWA'!M7)</f>
        <v/>
      </c>
      <c r="L61" s="179"/>
      <c r="M61" s="118"/>
      <c r="N61" s="155">
        <v>3</v>
      </c>
      <c r="O61" s="156" t="s">
        <v>20</v>
      </c>
      <c r="P61" s="156">
        <v>0</v>
      </c>
      <c r="Q61" s="158"/>
      <c r="R61" s="156"/>
      <c r="S61" s="156" t="s">
        <v>20</v>
      </c>
      <c r="T61" s="156"/>
      <c r="U61" s="158"/>
      <c r="V61" s="158"/>
      <c r="W61" s="156">
        <f t="shared" si="6"/>
        <v>1</v>
      </c>
      <c r="X61" s="159" t="str">
        <f t="shared" si="7"/>
        <v/>
      </c>
      <c r="Y61" s="160"/>
      <c r="Z61" s="155">
        <v>3</v>
      </c>
      <c r="AA61" s="156" t="str">
        <f t="shared" ref="AA61:AA74" si="23">F61</f>
        <v>:</v>
      </c>
      <c r="AB61" s="156">
        <v>0</v>
      </c>
      <c r="AC61" s="158" t="str">
        <f t="shared" si="8"/>
        <v/>
      </c>
      <c r="AD61" s="156"/>
      <c r="AE61" s="156" t="s">
        <v>20</v>
      </c>
      <c r="AF61" s="156"/>
      <c r="AG61" s="158">
        <f t="shared" si="9"/>
        <v>0</v>
      </c>
      <c r="AH61" s="156">
        <f t="shared" si="10"/>
        <v>1</v>
      </c>
      <c r="AI61" s="159" t="str">
        <f t="shared" si="11"/>
        <v/>
      </c>
      <c r="AJ61" s="160"/>
      <c r="AK61" s="155">
        <v>2</v>
      </c>
      <c r="AL61" s="156" t="str">
        <f t="shared" si="12"/>
        <v>:</v>
      </c>
      <c r="AM61" s="156">
        <v>0</v>
      </c>
      <c r="AN61" s="158" t="str">
        <f t="shared" si="13"/>
        <v/>
      </c>
      <c r="AO61" s="156"/>
      <c r="AP61" s="156" t="s">
        <v>20</v>
      </c>
      <c r="AQ61" s="156"/>
      <c r="AR61" s="158"/>
      <c r="AS61" s="156">
        <f t="shared" si="14"/>
        <v>1</v>
      </c>
      <c r="AT61" s="159" t="str">
        <f t="shared" si="15"/>
        <v/>
      </c>
      <c r="AU61" s="160"/>
      <c r="AV61" s="155">
        <v>3</v>
      </c>
      <c r="AW61" s="156" t="str">
        <f t="shared" ref="AW61:AW70" si="24">F61</f>
        <v>:</v>
      </c>
      <c r="AX61" s="156">
        <v>0</v>
      </c>
      <c r="AY61" s="158" t="str">
        <f t="shared" si="16"/>
        <v/>
      </c>
      <c r="AZ61" s="156"/>
      <c r="BA61" s="156" t="s">
        <v>20</v>
      </c>
      <c r="BB61" s="156"/>
      <c r="BC61" s="158"/>
      <c r="BD61" s="156">
        <f t="shared" si="17"/>
        <v>1</v>
      </c>
      <c r="BE61" s="159" t="str">
        <f t="shared" si="18"/>
        <v/>
      </c>
      <c r="BF61" s="160"/>
      <c r="BG61" s="155">
        <v>2</v>
      </c>
      <c r="BH61" s="156" t="str">
        <f t="shared" si="19"/>
        <v>:</v>
      </c>
      <c r="BI61" s="156">
        <v>0</v>
      </c>
      <c r="BJ61" s="158" t="str">
        <f t="shared" si="20"/>
        <v/>
      </c>
      <c r="BK61" s="156"/>
      <c r="BL61" s="156" t="s">
        <v>20</v>
      </c>
      <c r="BM61" s="156"/>
      <c r="BN61" s="158"/>
      <c r="BO61" s="156">
        <f t="shared" si="21"/>
        <v>1</v>
      </c>
      <c r="BP61" s="159" t="str">
        <f t="shared" si="22"/>
        <v/>
      </c>
      <c r="BQ61" s="120"/>
      <c r="BR61" s="111"/>
      <c r="BS61" s="111"/>
      <c r="BT61" s="111"/>
      <c r="BU61" s="111"/>
      <c r="BV61" s="111"/>
      <c r="BW61" s="111"/>
      <c r="BX61" s="111"/>
      <c r="BY61" s="111"/>
      <c r="BZ61" s="111"/>
      <c r="CA61" s="111"/>
      <c r="CB61" s="111"/>
      <c r="CC61" s="111"/>
      <c r="CD61" s="111"/>
      <c r="CE61" s="111"/>
      <c r="CF61" s="111"/>
      <c r="CG61" s="111"/>
      <c r="CH61" s="111"/>
      <c r="CI61" s="111"/>
      <c r="CJ61" s="111"/>
      <c r="CK61" s="111"/>
      <c r="CL61" s="111"/>
    </row>
    <row r="62" spans="1:90" ht="14.25" customHeight="1">
      <c r="A62" s="118"/>
      <c r="B62" s="175">
        <v>52</v>
      </c>
      <c r="C62" s="180" t="s">
        <v>124</v>
      </c>
      <c r="D62" s="181" t="str">
        <f>'FAZA PUCHAROWA'!E8</f>
        <v>Anglia</v>
      </c>
      <c r="E62" s="181">
        <f>IF('FAZA PUCHAROWA'!E8="","",'FAZA PUCHAROWA'!F8)</f>
        <v>3</v>
      </c>
      <c r="F62" s="181" t="s">
        <v>20</v>
      </c>
      <c r="G62" s="181">
        <f>IF('FAZA PUCHAROWA'!H8="","",'FAZA PUCHAROWA'!H8)</f>
        <v>0</v>
      </c>
      <c r="H62" s="181" t="str">
        <f>'FAZA PUCHAROWA'!I8</f>
        <v>Senegal</v>
      </c>
      <c r="I62" s="181" t="str">
        <f>IF('FAZA PUCHAROWA'!K8="","",'FAZA PUCHAROWA'!K8)</f>
        <v/>
      </c>
      <c r="J62" s="181" t="s">
        <v>20</v>
      </c>
      <c r="K62" s="182" t="str">
        <f>IF('FAZA PUCHAROWA'!M8="","",'FAZA PUCHAROWA'!M8)</f>
        <v/>
      </c>
      <c r="L62" s="179"/>
      <c r="M62" s="118"/>
      <c r="N62" s="155">
        <v>2</v>
      </c>
      <c r="O62" s="156" t="s">
        <v>20</v>
      </c>
      <c r="P62" s="156">
        <v>0</v>
      </c>
      <c r="Q62" s="158"/>
      <c r="R62" s="156"/>
      <c r="S62" s="156" t="s">
        <v>20</v>
      </c>
      <c r="T62" s="156"/>
      <c r="U62" s="158"/>
      <c r="V62" s="158"/>
      <c r="W62" s="156">
        <f t="shared" si="6"/>
        <v>1</v>
      </c>
      <c r="X62" s="159" t="str">
        <f t="shared" si="7"/>
        <v/>
      </c>
      <c r="Y62" s="160"/>
      <c r="Z62" s="155">
        <v>2</v>
      </c>
      <c r="AA62" s="156" t="str">
        <f t="shared" si="23"/>
        <v>:</v>
      </c>
      <c r="AB62" s="156">
        <v>1</v>
      </c>
      <c r="AC62" s="158" t="str">
        <f t="shared" si="8"/>
        <v/>
      </c>
      <c r="AD62" s="156"/>
      <c r="AE62" s="156" t="s">
        <v>20</v>
      </c>
      <c r="AF62" s="156"/>
      <c r="AG62" s="158">
        <f t="shared" si="9"/>
        <v>0</v>
      </c>
      <c r="AH62" s="156">
        <f t="shared" si="10"/>
        <v>1</v>
      </c>
      <c r="AI62" s="159" t="str">
        <f t="shared" si="11"/>
        <v/>
      </c>
      <c r="AJ62" s="160"/>
      <c r="AK62" s="155">
        <v>2</v>
      </c>
      <c r="AL62" s="156" t="str">
        <f t="shared" si="12"/>
        <v>:</v>
      </c>
      <c r="AM62" s="156">
        <v>1</v>
      </c>
      <c r="AN62" s="158" t="str">
        <f t="shared" si="13"/>
        <v/>
      </c>
      <c r="AO62" s="156"/>
      <c r="AP62" s="156" t="s">
        <v>20</v>
      </c>
      <c r="AQ62" s="156"/>
      <c r="AR62" s="158"/>
      <c r="AS62" s="156">
        <f t="shared" si="14"/>
        <v>1</v>
      </c>
      <c r="AT62" s="159" t="str">
        <f t="shared" si="15"/>
        <v/>
      </c>
      <c r="AU62" s="160"/>
      <c r="AV62" s="155">
        <v>2</v>
      </c>
      <c r="AW62" s="156" t="str">
        <f t="shared" si="24"/>
        <v>:</v>
      </c>
      <c r="AX62" s="156">
        <v>0</v>
      </c>
      <c r="AY62" s="158" t="str">
        <f t="shared" si="16"/>
        <v/>
      </c>
      <c r="AZ62" s="156"/>
      <c r="BA62" s="156" t="s">
        <v>20</v>
      </c>
      <c r="BB62" s="156"/>
      <c r="BC62" s="158"/>
      <c r="BD62" s="156">
        <f t="shared" si="17"/>
        <v>1</v>
      </c>
      <c r="BE62" s="159" t="str">
        <f t="shared" si="18"/>
        <v/>
      </c>
      <c r="BF62" s="160"/>
      <c r="BG62" s="155">
        <v>2</v>
      </c>
      <c r="BH62" s="156" t="str">
        <f t="shared" si="19"/>
        <v>:</v>
      </c>
      <c r="BI62" s="156">
        <v>1</v>
      </c>
      <c r="BJ62" s="158" t="str">
        <f t="shared" si="20"/>
        <v/>
      </c>
      <c r="BK62" s="156"/>
      <c r="BL62" s="156" t="s">
        <v>20</v>
      </c>
      <c r="BM62" s="156"/>
      <c r="BN62" s="158"/>
      <c r="BO62" s="156">
        <f t="shared" si="21"/>
        <v>1</v>
      </c>
      <c r="BP62" s="159" t="str">
        <f t="shared" si="22"/>
        <v/>
      </c>
      <c r="BQ62" s="120"/>
      <c r="BR62" s="111"/>
      <c r="BS62" s="111"/>
      <c r="BT62" s="111"/>
      <c r="BU62" s="111"/>
      <c r="BV62" s="111"/>
      <c r="BW62" s="111"/>
      <c r="BX62" s="111"/>
      <c r="BY62" s="111"/>
      <c r="BZ62" s="111"/>
      <c r="CA62" s="111"/>
      <c r="CB62" s="111"/>
      <c r="CC62" s="111"/>
      <c r="CD62" s="111"/>
      <c r="CE62" s="111"/>
      <c r="CF62" s="111"/>
      <c r="CG62" s="111"/>
      <c r="CH62" s="111"/>
      <c r="CI62" s="111"/>
      <c r="CJ62" s="111"/>
      <c r="CK62" s="111"/>
      <c r="CL62" s="111"/>
    </row>
    <row r="63" spans="1:90" ht="14.25" customHeight="1">
      <c r="A63" s="118"/>
      <c r="B63" s="175">
        <v>53</v>
      </c>
      <c r="C63" s="180" t="s">
        <v>129</v>
      </c>
      <c r="D63" s="181" t="str">
        <f>'FAZA PUCHAROWA'!E9</f>
        <v>Japonia</v>
      </c>
      <c r="E63" s="181">
        <f>IF('FAZA PUCHAROWA'!E9="","",'FAZA PUCHAROWA'!F9)</f>
        <v>1</v>
      </c>
      <c r="F63" s="181" t="s">
        <v>20</v>
      </c>
      <c r="G63" s="181">
        <f>IF('FAZA PUCHAROWA'!H9="","",'FAZA PUCHAROWA'!H9)</f>
        <v>1</v>
      </c>
      <c r="H63" s="181" t="str">
        <f>'FAZA PUCHAROWA'!I9</f>
        <v>Chorwacja</v>
      </c>
      <c r="I63" s="181">
        <f>IF('FAZA PUCHAROWA'!K9="","",'FAZA PUCHAROWA'!K9)</f>
        <v>1</v>
      </c>
      <c r="J63" s="181" t="s">
        <v>20</v>
      </c>
      <c r="K63" s="182">
        <f>IF('FAZA PUCHAROWA'!M9="","",'FAZA PUCHAROWA'!M9)</f>
        <v>3</v>
      </c>
      <c r="L63" s="179"/>
      <c r="M63" s="118"/>
      <c r="N63" s="155">
        <v>1</v>
      </c>
      <c r="O63" s="156" t="s">
        <v>20</v>
      </c>
      <c r="P63" s="156">
        <v>3</v>
      </c>
      <c r="Q63" s="158"/>
      <c r="R63" s="156"/>
      <c r="S63" s="156" t="s">
        <v>20</v>
      </c>
      <c r="T63" s="156"/>
      <c r="U63" s="158"/>
      <c r="V63" s="158"/>
      <c r="W63" s="156">
        <f t="shared" si="6"/>
        <v>0</v>
      </c>
      <c r="X63" s="159" t="str">
        <f t="shared" si="7"/>
        <v/>
      </c>
      <c r="Y63" s="160"/>
      <c r="Z63" s="155">
        <v>2</v>
      </c>
      <c r="AA63" s="156" t="str">
        <f t="shared" si="23"/>
        <v>:</v>
      </c>
      <c r="AB63" s="156">
        <v>1</v>
      </c>
      <c r="AC63" s="158">
        <f t="shared" si="8"/>
        <v>1</v>
      </c>
      <c r="AD63" s="156"/>
      <c r="AE63" s="156" t="s">
        <v>20</v>
      </c>
      <c r="AF63" s="156"/>
      <c r="AG63" s="158">
        <f t="shared" si="9"/>
        <v>0</v>
      </c>
      <c r="AH63" s="156">
        <f t="shared" si="10"/>
        <v>0</v>
      </c>
      <c r="AI63" s="159" t="str">
        <f t="shared" si="11"/>
        <v/>
      </c>
      <c r="AJ63" s="160"/>
      <c r="AK63" s="155">
        <v>1</v>
      </c>
      <c r="AL63" s="156" t="str">
        <f t="shared" si="12"/>
        <v>:</v>
      </c>
      <c r="AM63" s="156">
        <v>2</v>
      </c>
      <c r="AN63" s="158">
        <f t="shared" si="13"/>
        <v>1</v>
      </c>
      <c r="AO63" s="156"/>
      <c r="AP63" s="156" t="s">
        <v>20</v>
      </c>
      <c r="AQ63" s="156"/>
      <c r="AR63" s="158"/>
      <c r="AS63" s="156">
        <f t="shared" si="14"/>
        <v>0</v>
      </c>
      <c r="AT63" s="159" t="str">
        <f t="shared" si="15"/>
        <v/>
      </c>
      <c r="AU63" s="160"/>
      <c r="AV63" s="155">
        <v>1</v>
      </c>
      <c r="AW63" s="156" t="str">
        <f t="shared" si="24"/>
        <v>:</v>
      </c>
      <c r="AX63" s="156">
        <v>2</v>
      </c>
      <c r="AY63" s="158">
        <f t="shared" si="16"/>
        <v>1</v>
      </c>
      <c r="AZ63" s="156"/>
      <c r="BA63" s="156" t="s">
        <v>20</v>
      </c>
      <c r="BB63" s="156"/>
      <c r="BC63" s="158"/>
      <c r="BD63" s="156">
        <f t="shared" si="17"/>
        <v>0</v>
      </c>
      <c r="BE63" s="159" t="str">
        <f t="shared" si="18"/>
        <v/>
      </c>
      <c r="BF63" s="160"/>
      <c r="BG63" s="155">
        <v>1</v>
      </c>
      <c r="BH63" s="156" t="str">
        <f t="shared" si="19"/>
        <v>:</v>
      </c>
      <c r="BI63" s="156">
        <v>2</v>
      </c>
      <c r="BJ63" s="158">
        <f t="shared" si="20"/>
        <v>1</v>
      </c>
      <c r="BK63" s="156"/>
      <c r="BL63" s="156" t="s">
        <v>20</v>
      </c>
      <c r="BM63" s="156"/>
      <c r="BN63" s="158"/>
      <c r="BO63" s="156">
        <f t="shared" si="21"/>
        <v>0</v>
      </c>
      <c r="BP63" s="159" t="str">
        <f t="shared" si="22"/>
        <v/>
      </c>
      <c r="BQ63" s="120"/>
      <c r="BR63" s="111"/>
      <c r="BS63" s="111"/>
      <c r="BT63" s="111"/>
      <c r="BU63" s="111"/>
      <c r="BV63" s="111"/>
      <c r="BW63" s="111"/>
      <c r="BX63" s="111"/>
      <c r="BY63" s="111"/>
      <c r="BZ63" s="111"/>
      <c r="CA63" s="111"/>
      <c r="CB63" s="111"/>
      <c r="CC63" s="111"/>
      <c r="CD63" s="111"/>
      <c r="CE63" s="111"/>
      <c r="CF63" s="111"/>
      <c r="CG63" s="111"/>
      <c r="CH63" s="111"/>
      <c r="CI63" s="111"/>
      <c r="CJ63" s="111"/>
      <c r="CK63" s="111"/>
      <c r="CL63" s="111"/>
    </row>
    <row r="64" spans="1:90" ht="14.25" customHeight="1">
      <c r="A64" s="118"/>
      <c r="B64" s="175">
        <v>54</v>
      </c>
      <c r="C64" s="180" t="s">
        <v>129</v>
      </c>
      <c r="D64" s="181" t="str">
        <f>'FAZA PUCHAROWA'!E10</f>
        <v>Brazylia</v>
      </c>
      <c r="E64" s="181">
        <f>IF('FAZA PUCHAROWA'!E10="","",'FAZA PUCHAROWA'!F10)</f>
        <v>4</v>
      </c>
      <c r="F64" s="181" t="s">
        <v>20</v>
      </c>
      <c r="G64" s="181">
        <f>IF('FAZA PUCHAROWA'!H10="","",'FAZA PUCHAROWA'!H10)</f>
        <v>1</v>
      </c>
      <c r="H64" s="181" t="str">
        <f>'FAZA PUCHAROWA'!I10</f>
        <v>Korea Płd.</v>
      </c>
      <c r="I64" s="181" t="str">
        <f>IF('FAZA PUCHAROWA'!K10="","",'FAZA PUCHAROWA'!K10)</f>
        <v/>
      </c>
      <c r="J64" s="181" t="s">
        <v>20</v>
      </c>
      <c r="K64" s="182" t="str">
        <f>IF('FAZA PUCHAROWA'!M10="","",'FAZA PUCHAROWA'!M10)</f>
        <v/>
      </c>
      <c r="L64" s="179"/>
      <c r="M64" s="118"/>
      <c r="N64" s="155">
        <v>3</v>
      </c>
      <c r="O64" s="156" t="s">
        <v>20</v>
      </c>
      <c r="P64" s="156">
        <v>0</v>
      </c>
      <c r="Q64" s="158"/>
      <c r="R64" s="156"/>
      <c r="S64" s="156" t="s">
        <v>20</v>
      </c>
      <c r="T64" s="156"/>
      <c r="U64" s="158"/>
      <c r="V64" s="158"/>
      <c r="W64" s="156">
        <f t="shared" si="6"/>
        <v>1</v>
      </c>
      <c r="X64" s="159" t="str">
        <f t="shared" si="7"/>
        <v/>
      </c>
      <c r="Y64" s="160"/>
      <c r="Z64" s="155">
        <v>2</v>
      </c>
      <c r="AA64" s="156" t="str">
        <f t="shared" si="23"/>
        <v>:</v>
      </c>
      <c r="AB64" s="156">
        <v>1</v>
      </c>
      <c r="AC64" s="158" t="str">
        <f t="shared" si="8"/>
        <v/>
      </c>
      <c r="AD64" s="156"/>
      <c r="AE64" s="156" t="s">
        <v>20</v>
      </c>
      <c r="AF64" s="156"/>
      <c r="AG64" s="158">
        <f t="shared" si="9"/>
        <v>0</v>
      </c>
      <c r="AH64" s="156">
        <f t="shared" si="10"/>
        <v>1</v>
      </c>
      <c r="AI64" s="159" t="str">
        <f t="shared" si="11"/>
        <v/>
      </c>
      <c r="AJ64" s="160"/>
      <c r="AK64" s="155">
        <v>2</v>
      </c>
      <c r="AL64" s="156" t="str">
        <f t="shared" si="12"/>
        <v>:</v>
      </c>
      <c r="AM64" s="156">
        <v>0</v>
      </c>
      <c r="AN64" s="158" t="str">
        <f t="shared" si="13"/>
        <v/>
      </c>
      <c r="AO64" s="156"/>
      <c r="AP64" s="156" t="s">
        <v>20</v>
      </c>
      <c r="AQ64" s="156"/>
      <c r="AR64" s="158"/>
      <c r="AS64" s="156">
        <f t="shared" si="14"/>
        <v>1</v>
      </c>
      <c r="AT64" s="159" t="str">
        <f t="shared" si="15"/>
        <v/>
      </c>
      <c r="AU64" s="160"/>
      <c r="AV64" s="155">
        <v>1</v>
      </c>
      <c r="AW64" s="156" t="str">
        <f t="shared" si="24"/>
        <v>:</v>
      </c>
      <c r="AX64" s="156">
        <v>0</v>
      </c>
      <c r="AY64" s="158" t="str">
        <f t="shared" si="16"/>
        <v/>
      </c>
      <c r="AZ64" s="156"/>
      <c r="BA64" s="156" t="s">
        <v>20</v>
      </c>
      <c r="BB64" s="156"/>
      <c r="BC64" s="158"/>
      <c r="BD64" s="156">
        <f t="shared" si="17"/>
        <v>1</v>
      </c>
      <c r="BE64" s="159" t="str">
        <f t="shared" si="18"/>
        <v/>
      </c>
      <c r="BF64" s="160"/>
      <c r="BG64" s="155">
        <v>2</v>
      </c>
      <c r="BH64" s="156" t="str">
        <f t="shared" si="19"/>
        <v>:</v>
      </c>
      <c r="BI64" s="156">
        <v>0</v>
      </c>
      <c r="BJ64" s="158" t="str">
        <f t="shared" si="20"/>
        <v/>
      </c>
      <c r="BK64" s="156"/>
      <c r="BL64" s="156" t="s">
        <v>20</v>
      </c>
      <c r="BM64" s="156"/>
      <c r="BN64" s="158"/>
      <c r="BO64" s="156">
        <f t="shared" si="21"/>
        <v>1</v>
      </c>
      <c r="BP64" s="159" t="str">
        <f t="shared" si="22"/>
        <v/>
      </c>
      <c r="BQ64" s="120"/>
      <c r="BR64" s="111"/>
      <c r="BS64" s="111"/>
      <c r="BT64" s="111"/>
      <c r="BU64" s="111"/>
      <c r="BV64" s="111"/>
      <c r="BW64" s="111"/>
      <c r="BX64" s="111"/>
      <c r="BY64" s="111"/>
      <c r="BZ64" s="111"/>
      <c r="CA64" s="111"/>
      <c r="CB64" s="111"/>
      <c r="CC64" s="111"/>
      <c r="CD64" s="111"/>
      <c r="CE64" s="111"/>
      <c r="CF64" s="111"/>
      <c r="CG64" s="111"/>
      <c r="CH64" s="111"/>
      <c r="CI64" s="111"/>
      <c r="CJ64" s="111"/>
      <c r="CK64" s="111"/>
      <c r="CL64" s="111"/>
    </row>
    <row r="65" spans="1:90" ht="14.25" customHeight="1">
      <c r="A65" s="118"/>
      <c r="B65" s="175">
        <v>55</v>
      </c>
      <c r="C65" s="180" t="s">
        <v>131</v>
      </c>
      <c r="D65" s="181" t="str">
        <f>'FAZA PUCHAROWA'!E11</f>
        <v>Maroko</v>
      </c>
      <c r="E65" s="181">
        <f>IF('FAZA PUCHAROWA'!E11="","",'FAZA PUCHAROWA'!F11)</f>
        <v>0</v>
      </c>
      <c r="F65" s="181" t="s">
        <v>20</v>
      </c>
      <c r="G65" s="181">
        <f>IF('FAZA PUCHAROWA'!H11="","",'FAZA PUCHAROWA'!H11)</f>
        <v>0</v>
      </c>
      <c r="H65" s="181" t="str">
        <f>'FAZA PUCHAROWA'!I11</f>
        <v>Hiszpania</v>
      </c>
      <c r="I65" s="181">
        <f>IF('FAZA PUCHAROWA'!K11="","",'FAZA PUCHAROWA'!K11)</f>
        <v>3</v>
      </c>
      <c r="J65" s="181" t="s">
        <v>20</v>
      </c>
      <c r="K65" s="182">
        <f>IF('FAZA PUCHAROWA'!M11="","",'FAZA PUCHAROWA'!M11)</f>
        <v>0</v>
      </c>
      <c r="L65" s="179"/>
      <c r="M65" s="118"/>
      <c r="N65" s="155">
        <v>0</v>
      </c>
      <c r="O65" s="156" t="s">
        <v>20</v>
      </c>
      <c r="P65" s="156">
        <v>3</v>
      </c>
      <c r="Q65" s="158"/>
      <c r="R65" s="156"/>
      <c r="S65" s="156" t="s">
        <v>20</v>
      </c>
      <c r="T65" s="156"/>
      <c r="U65" s="158"/>
      <c r="V65" s="158"/>
      <c r="W65" s="156">
        <f t="shared" si="6"/>
        <v>0</v>
      </c>
      <c r="X65" s="159" t="str">
        <f t="shared" si="7"/>
        <v/>
      </c>
      <c r="Y65" s="160"/>
      <c r="Z65" s="155">
        <v>1</v>
      </c>
      <c r="AA65" s="156" t="str">
        <f t="shared" si="23"/>
        <v>:</v>
      </c>
      <c r="AB65" s="156">
        <v>3</v>
      </c>
      <c r="AC65" s="158">
        <f t="shared" si="8"/>
        <v>3</v>
      </c>
      <c r="AD65" s="156"/>
      <c r="AE65" s="156" t="s">
        <v>20</v>
      </c>
      <c r="AF65" s="156"/>
      <c r="AG65" s="158">
        <f t="shared" si="9"/>
        <v>0</v>
      </c>
      <c r="AH65" s="156">
        <f t="shared" si="10"/>
        <v>0</v>
      </c>
      <c r="AI65" s="159" t="str">
        <f t="shared" si="11"/>
        <v/>
      </c>
      <c r="AJ65" s="160"/>
      <c r="AK65" s="155">
        <v>1</v>
      </c>
      <c r="AL65" s="156" t="str">
        <f t="shared" si="12"/>
        <v>:</v>
      </c>
      <c r="AM65" s="156">
        <v>2</v>
      </c>
      <c r="AN65" s="158">
        <f t="shared" si="13"/>
        <v>3</v>
      </c>
      <c r="AO65" s="156"/>
      <c r="AP65" s="156" t="s">
        <v>20</v>
      </c>
      <c r="AQ65" s="156"/>
      <c r="AR65" s="158"/>
      <c r="AS65" s="156">
        <f t="shared" si="14"/>
        <v>0</v>
      </c>
      <c r="AT65" s="159" t="str">
        <f t="shared" si="15"/>
        <v/>
      </c>
      <c r="AU65" s="160"/>
      <c r="AV65" s="155">
        <v>1</v>
      </c>
      <c r="AW65" s="156" t="str">
        <f t="shared" si="24"/>
        <v>:</v>
      </c>
      <c r="AX65" s="156">
        <v>1</v>
      </c>
      <c r="AY65" s="158">
        <f t="shared" si="16"/>
        <v>3</v>
      </c>
      <c r="AZ65" s="156">
        <v>4</v>
      </c>
      <c r="BA65" s="156" t="s">
        <v>20</v>
      </c>
      <c r="BB65" s="156">
        <v>2</v>
      </c>
      <c r="BC65" s="158"/>
      <c r="BD65" s="156">
        <f t="shared" si="17"/>
        <v>1</v>
      </c>
      <c r="BE65" s="159">
        <f t="shared" si="18"/>
        <v>1</v>
      </c>
      <c r="BF65" s="160"/>
      <c r="BG65" s="155">
        <v>1</v>
      </c>
      <c r="BH65" s="156" t="str">
        <f t="shared" si="19"/>
        <v>:</v>
      </c>
      <c r="BI65" s="156">
        <v>1</v>
      </c>
      <c r="BJ65" s="158">
        <f t="shared" si="20"/>
        <v>3</v>
      </c>
      <c r="BK65" s="156">
        <v>4</v>
      </c>
      <c r="BL65" s="156" t="s">
        <v>20</v>
      </c>
      <c r="BM65" s="156">
        <v>2</v>
      </c>
      <c r="BN65" s="158"/>
      <c r="BO65" s="156">
        <f t="shared" si="21"/>
        <v>1</v>
      </c>
      <c r="BP65" s="159">
        <f t="shared" si="22"/>
        <v>1</v>
      </c>
      <c r="BQ65" s="120"/>
      <c r="BR65" s="111"/>
      <c r="BS65" s="111"/>
      <c r="BT65" s="111"/>
      <c r="BU65" s="111"/>
      <c r="BV65" s="111"/>
      <c r="BW65" s="111"/>
      <c r="BX65" s="111"/>
      <c r="BY65" s="111"/>
      <c r="BZ65" s="111"/>
      <c r="CA65" s="111"/>
      <c r="CB65" s="111"/>
      <c r="CC65" s="111"/>
      <c r="CD65" s="111"/>
      <c r="CE65" s="111"/>
      <c r="CF65" s="111"/>
      <c r="CG65" s="111"/>
      <c r="CH65" s="111"/>
      <c r="CI65" s="111"/>
      <c r="CJ65" s="111"/>
      <c r="CK65" s="111"/>
      <c r="CL65" s="111"/>
    </row>
    <row r="66" spans="1:90" ht="14.25" customHeight="1">
      <c r="A66" s="118"/>
      <c r="B66" s="175">
        <v>56</v>
      </c>
      <c r="C66" s="180" t="s">
        <v>131</v>
      </c>
      <c r="D66" s="181" t="str">
        <f>'FAZA PUCHAROWA'!E12</f>
        <v>Portugalia</v>
      </c>
      <c r="E66" s="181">
        <f>IF('FAZA PUCHAROWA'!E12="","",'FAZA PUCHAROWA'!F12)</f>
        <v>6</v>
      </c>
      <c r="F66" s="181" t="s">
        <v>20</v>
      </c>
      <c r="G66" s="181">
        <f>IF('FAZA PUCHAROWA'!H12="","",'FAZA PUCHAROWA'!H12)</f>
        <v>1</v>
      </c>
      <c r="H66" s="181" t="str">
        <f>'FAZA PUCHAROWA'!I12</f>
        <v>Szwajcaria</v>
      </c>
      <c r="I66" s="181" t="str">
        <f>IF('FAZA PUCHAROWA'!K12="","",'FAZA PUCHAROWA'!K12)</f>
        <v/>
      </c>
      <c r="J66" s="181" t="s">
        <v>20</v>
      </c>
      <c r="K66" s="182" t="str">
        <f>IF('FAZA PUCHAROWA'!M12="","",'FAZA PUCHAROWA'!M12)</f>
        <v/>
      </c>
      <c r="L66" s="179"/>
      <c r="M66" s="118"/>
      <c r="N66" s="155">
        <v>1</v>
      </c>
      <c r="O66" s="156" t="s">
        <v>20</v>
      </c>
      <c r="P66" s="156">
        <v>1</v>
      </c>
      <c r="Q66" s="158"/>
      <c r="R66" s="156">
        <v>4</v>
      </c>
      <c r="S66" s="156" t="s">
        <v>20</v>
      </c>
      <c r="T66" s="156">
        <v>3</v>
      </c>
      <c r="U66" s="158"/>
      <c r="V66" s="158"/>
      <c r="W66" s="156">
        <f t="shared" si="6"/>
        <v>0</v>
      </c>
      <c r="X66" s="159" t="str">
        <f t="shared" si="7"/>
        <v/>
      </c>
      <c r="Y66" s="160"/>
      <c r="Z66" s="155">
        <v>2</v>
      </c>
      <c r="AA66" s="156" t="str">
        <f t="shared" si="23"/>
        <v>:</v>
      </c>
      <c r="AB66" s="156">
        <v>1</v>
      </c>
      <c r="AC66" s="158" t="str">
        <f t="shared" si="8"/>
        <v/>
      </c>
      <c r="AD66" s="156"/>
      <c r="AE66" s="156" t="s">
        <v>20</v>
      </c>
      <c r="AF66" s="156"/>
      <c r="AG66" s="158">
        <f t="shared" si="9"/>
        <v>0</v>
      </c>
      <c r="AH66" s="156">
        <f t="shared" si="10"/>
        <v>1</v>
      </c>
      <c r="AI66" s="159" t="str">
        <f t="shared" si="11"/>
        <v/>
      </c>
      <c r="AJ66" s="160"/>
      <c r="AK66" s="155">
        <v>2</v>
      </c>
      <c r="AL66" s="156" t="str">
        <f t="shared" si="12"/>
        <v>:</v>
      </c>
      <c r="AM66" s="156">
        <v>1</v>
      </c>
      <c r="AN66" s="158" t="str">
        <f t="shared" si="13"/>
        <v/>
      </c>
      <c r="AO66" s="156"/>
      <c r="AP66" s="156" t="s">
        <v>20</v>
      </c>
      <c r="AQ66" s="156"/>
      <c r="AR66" s="158"/>
      <c r="AS66" s="156">
        <f t="shared" si="14"/>
        <v>1</v>
      </c>
      <c r="AT66" s="159" t="str">
        <f t="shared" si="15"/>
        <v/>
      </c>
      <c r="AU66" s="160"/>
      <c r="AV66" s="155">
        <v>2</v>
      </c>
      <c r="AW66" s="156" t="str">
        <f t="shared" si="24"/>
        <v>:</v>
      </c>
      <c r="AX66" s="156">
        <v>1</v>
      </c>
      <c r="AY66" s="158" t="str">
        <f t="shared" si="16"/>
        <v/>
      </c>
      <c r="AZ66" s="156"/>
      <c r="BA66" s="156" t="s">
        <v>20</v>
      </c>
      <c r="BB66" s="156"/>
      <c r="BC66" s="158"/>
      <c r="BD66" s="156">
        <f t="shared" si="17"/>
        <v>1</v>
      </c>
      <c r="BE66" s="159" t="str">
        <f t="shared" si="18"/>
        <v/>
      </c>
      <c r="BF66" s="160"/>
      <c r="BG66" s="155">
        <v>2</v>
      </c>
      <c r="BH66" s="156" t="str">
        <f t="shared" si="19"/>
        <v>:</v>
      </c>
      <c r="BI66" s="156">
        <v>1</v>
      </c>
      <c r="BJ66" s="158" t="str">
        <f t="shared" si="20"/>
        <v/>
      </c>
      <c r="BK66" s="156"/>
      <c r="BL66" s="156" t="s">
        <v>20</v>
      </c>
      <c r="BM66" s="156"/>
      <c r="BN66" s="158"/>
      <c r="BO66" s="156">
        <f t="shared" si="21"/>
        <v>1</v>
      </c>
      <c r="BP66" s="159" t="str">
        <f t="shared" si="22"/>
        <v/>
      </c>
      <c r="BQ66" s="120"/>
      <c r="BR66" s="111"/>
      <c r="BS66" s="111"/>
      <c r="BT66" s="111"/>
      <c r="BU66" s="111"/>
      <c r="BV66" s="111"/>
      <c r="BW66" s="111"/>
      <c r="BX66" s="111"/>
      <c r="BY66" s="111"/>
      <c r="BZ66" s="111"/>
      <c r="CA66" s="111"/>
      <c r="CB66" s="111"/>
      <c r="CC66" s="111"/>
      <c r="CD66" s="111"/>
      <c r="CE66" s="111"/>
      <c r="CF66" s="111"/>
      <c r="CG66" s="111"/>
      <c r="CH66" s="111"/>
      <c r="CI66" s="111"/>
      <c r="CJ66" s="111"/>
      <c r="CK66" s="111"/>
      <c r="CL66" s="111"/>
    </row>
    <row r="67" spans="1:90" ht="14.25" customHeight="1">
      <c r="A67" s="118"/>
      <c r="B67" s="175">
        <v>57</v>
      </c>
      <c r="C67" s="180" t="s">
        <v>136</v>
      </c>
      <c r="D67" s="181" t="str">
        <f>'FAZA PUCHAROWA'!E15</f>
        <v>Chorwacja</v>
      </c>
      <c r="E67" s="181">
        <f>IF('FAZA PUCHAROWA'!E15="","",'FAZA PUCHAROWA'!F15)</f>
        <v>1</v>
      </c>
      <c r="F67" s="181" t="s">
        <v>20</v>
      </c>
      <c r="G67" s="181">
        <f>IF('FAZA PUCHAROWA'!H15="","",'FAZA PUCHAROWA'!H15)</f>
        <v>1</v>
      </c>
      <c r="H67" s="181" t="str">
        <f>'FAZA PUCHAROWA'!I15</f>
        <v>Brazylia</v>
      </c>
      <c r="I67" s="181">
        <f>IF('FAZA PUCHAROWA'!K15="","",'FAZA PUCHAROWA'!K15)</f>
        <v>4</v>
      </c>
      <c r="J67" s="181" t="s">
        <v>20</v>
      </c>
      <c r="K67" s="182">
        <f>IF('FAZA PUCHAROWA'!M15="","",'FAZA PUCHAROWA'!M15)</f>
        <v>2</v>
      </c>
      <c r="L67" s="179"/>
      <c r="M67" s="118"/>
      <c r="N67" s="155">
        <v>1</v>
      </c>
      <c r="O67" s="156" t="s">
        <v>20</v>
      </c>
      <c r="P67" s="156">
        <v>3</v>
      </c>
      <c r="Q67" s="158"/>
      <c r="R67" s="156"/>
      <c r="S67" s="156" t="s">
        <v>20</v>
      </c>
      <c r="T67" s="156"/>
      <c r="U67" s="158"/>
      <c r="V67" s="158"/>
      <c r="W67" s="156">
        <f t="shared" si="6"/>
        <v>0</v>
      </c>
      <c r="X67" s="159" t="str">
        <f t="shared" si="7"/>
        <v/>
      </c>
      <c r="Y67" s="160"/>
      <c r="Z67" s="155">
        <v>0</v>
      </c>
      <c r="AA67" s="156" t="str">
        <f t="shared" si="23"/>
        <v>:</v>
      </c>
      <c r="AB67" s="156">
        <v>3</v>
      </c>
      <c r="AC67" s="158">
        <f t="shared" si="8"/>
        <v>4</v>
      </c>
      <c r="AD67" s="156"/>
      <c r="AE67" s="156" t="s">
        <v>20</v>
      </c>
      <c r="AF67" s="156"/>
      <c r="AG67" s="158">
        <f t="shared" si="9"/>
        <v>0</v>
      </c>
      <c r="AH67" s="156">
        <f t="shared" si="10"/>
        <v>0</v>
      </c>
      <c r="AI67" s="159" t="str">
        <f t="shared" si="11"/>
        <v/>
      </c>
      <c r="AJ67" s="160"/>
      <c r="AK67" s="155">
        <v>0</v>
      </c>
      <c r="AL67" s="156" t="str">
        <f t="shared" si="12"/>
        <v>:</v>
      </c>
      <c r="AM67" s="156">
        <v>2</v>
      </c>
      <c r="AN67" s="158">
        <f t="shared" si="13"/>
        <v>4</v>
      </c>
      <c r="AO67" s="156"/>
      <c r="AP67" s="156" t="s">
        <v>20</v>
      </c>
      <c r="AQ67" s="156"/>
      <c r="AR67" s="158"/>
      <c r="AS67" s="156">
        <f t="shared" si="14"/>
        <v>0</v>
      </c>
      <c r="AT67" s="159" t="str">
        <f t="shared" si="15"/>
        <v/>
      </c>
      <c r="AU67" s="160"/>
      <c r="AV67" s="155">
        <v>0</v>
      </c>
      <c r="AW67" s="156" t="str">
        <f t="shared" si="24"/>
        <v>:</v>
      </c>
      <c r="AX67" s="156">
        <v>2</v>
      </c>
      <c r="AY67" s="158">
        <f t="shared" si="16"/>
        <v>4</v>
      </c>
      <c r="AZ67" s="156"/>
      <c r="BA67" s="156" t="s">
        <v>20</v>
      </c>
      <c r="BB67" s="156"/>
      <c r="BC67" s="158"/>
      <c r="BD67" s="156">
        <f t="shared" si="17"/>
        <v>0</v>
      </c>
      <c r="BE67" s="159" t="str">
        <f t="shared" si="18"/>
        <v/>
      </c>
      <c r="BF67" s="160"/>
      <c r="BG67" s="155">
        <v>0</v>
      </c>
      <c r="BH67" s="156" t="str">
        <f t="shared" si="19"/>
        <v>:</v>
      </c>
      <c r="BI67" s="156">
        <v>2</v>
      </c>
      <c r="BJ67" s="158">
        <f t="shared" si="20"/>
        <v>4</v>
      </c>
      <c r="BK67" s="156"/>
      <c r="BL67" s="156" t="s">
        <v>20</v>
      </c>
      <c r="BM67" s="156"/>
      <c r="BN67" s="158"/>
      <c r="BO67" s="156">
        <f t="shared" si="21"/>
        <v>0</v>
      </c>
      <c r="BP67" s="159" t="str">
        <f t="shared" si="22"/>
        <v/>
      </c>
      <c r="BQ67" s="120"/>
      <c r="BR67" s="111"/>
      <c r="BS67" s="111"/>
      <c r="BT67" s="111"/>
      <c r="BU67" s="111"/>
      <c r="BV67" s="111"/>
      <c r="BW67" s="111"/>
      <c r="BX67" s="111"/>
      <c r="BY67" s="111"/>
      <c r="BZ67" s="111"/>
      <c r="CA67" s="111"/>
      <c r="CB67" s="111"/>
      <c r="CC67" s="111"/>
      <c r="CD67" s="111"/>
      <c r="CE67" s="111"/>
      <c r="CF67" s="111"/>
      <c r="CG67" s="111"/>
      <c r="CH67" s="111"/>
      <c r="CI67" s="111"/>
      <c r="CJ67" s="111"/>
      <c r="CK67" s="111"/>
      <c r="CL67" s="111"/>
    </row>
    <row r="68" spans="1:90" ht="14.25" customHeight="1">
      <c r="A68" s="118"/>
      <c r="B68" s="175">
        <v>58</v>
      </c>
      <c r="C68" s="180" t="s">
        <v>136</v>
      </c>
      <c r="D68" s="181" t="str">
        <f>'FAZA PUCHAROWA'!E16</f>
        <v>Holandia</v>
      </c>
      <c r="E68" s="181">
        <f>IF('FAZA PUCHAROWA'!E16="","",'FAZA PUCHAROWA'!F16)</f>
        <v>2</v>
      </c>
      <c r="F68" s="181" t="s">
        <v>20</v>
      </c>
      <c r="G68" s="181">
        <f>IF('FAZA PUCHAROWA'!H16="","",'FAZA PUCHAROWA'!H16)</f>
        <v>2</v>
      </c>
      <c r="H68" s="181" t="str">
        <f>'FAZA PUCHAROWA'!I16</f>
        <v>Argentyna</v>
      </c>
      <c r="I68" s="181">
        <f>IF('FAZA PUCHAROWA'!K16="","",'FAZA PUCHAROWA'!K16)</f>
        <v>3</v>
      </c>
      <c r="J68" s="181" t="s">
        <v>20</v>
      </c>
      <c r="K68" s="182">
        <f>IF('FAZA PUCHAROWA'!M16="","",'FAZA PUCHAROWA'!M16)</f>
        <v>4</v>
      </c>
      <c r="L68" s="179"/>
      <c r="M68" s="118"/>
      <c r="N68" s="155">
        <v>0</v>
      </c>
      <c r="O68" s="156" t="s">
        <v>20</v>
      </c>
      <c r="P68" s="156">
        <v>1</v>
      </c>
      <c r="Q68" s="158"/>
      <c r="R68" s="156"/>
      <c r="S68" s="156" t="s">
        <v>20</v>
      </c>
      <c r="T68" s="156"/>
      <c r="U68" s="158"/>
      <c r="V68" s="158"/>
      <c r="W68" s="156">
        <f t="shared" si="6"/>
        <v>0</v>
      </c>
      <c r="X68" s="159" t="str">
        <f t="shared" si="7"/>
        <v/>
      </c>
      <c r="Y68" s="160"/>
      <c r="Z68" s="155">
        <v>1</v>
      </c>
      <c r="AA68" s="156" t="str">
        <f t="shared" si="23"/>
        <v>:</v>
      </c>
      <c r="AB68" s="156">
        <v>2</v>
      </c>
      <c r="AC68" s="158">
        <f t="shared" si="8"/>
        <v>3</v>
      </c>
      <c r="AD68" s="156"/>
      <c r="AE68" s="156" t="s">
        <v>20</v>
      </c>
      <c r="AF68" s="156"/>
      <c r="AG68" s="158">
        <f t="shared" si="9"/>
        <v>0</v>
      </c>
      <c r="AH68" s="156">
        <f t="shared" si="10"/>
        <v>0</v>
      </c>
      <c r="AI68" s="159" t="str">
        <f t="shared" si="11"/>
        <v/>
      </c>
      <c r="AJ68" s="160"/>
      <c r="AK68" s="155">
        <v>1</v>
      </c>
      <c r="AL68" s="156" t="str">
        <f t="shared" si="12"/>
        <v>:</v>
      </c>
      <c r="AM68" s="156">
        <v>2</v>
      </c>
      <c r="AN68" s="158">
        <f t="shared" si="13"/>
        <v>3</v>
      </c>
      <c r="AO68" s="156"/>
      <c r="AP68" s="156" t="s">
        <v>20</v>
      </c>
      <c r="AQ68" s="156"/>
      <c r="AR68" s="158"/>
      <c r="AS68" s="156">
        <f t="shared" si="14"/>
        <v>0</v>
      </c>
      <c r="AT68" s="159" t="str">
        <f t="shared" si="15"/>
        <v/>
      </c>
      <c r="AU68" s="160"/>
      <c r="AV68" s="155">
        <v>0</v>
      </c>
      <c r="AW68" s="156" t="str">
        <f t="shared" si="24"/>
        <v>:</v>
      </c>
      <c r="AX68" s="156">
        <v>2</v>
      </c>
      <c r="AY68" s="158">
        <f t="shared" si="16"/>
        <v>3</v>
      </c>
      <c r="AZ68" s="156"/>
      <c r="BA68" s="156" t="s">
        <v>20</v>
      </c>
      <c r="BB68" s="156"/>
      <c r="BC68" s="158"/>
      <c r="BD68" s="156">
        <f t="shared" si="17"/>
        <v>0</v>
      </c>
      <c r="BE68" s="159" t="str">
        <f t="shared" si="18"/>
        <v/>
      </c>
      <c r="BF68" s="160"/>
      <c r="BG68" s="155">
        <v>1</v>
      </c>
      <c r="BH68" s="156" t="str">
        <f t="shared" si="19"/>
        <v>:</v>
      </c>
      <c r="BI68" s="156">
        <v>2</v>
      </c>
      <c r="BJ68" s="158">
        <f t="shared" si="20"/>
        <v>3</v>
      </c>
      <c r="BK68" s="156"/>
      <c r="BL68" s="156" t="s">
        <v>20</v>
      </c>
      <c r="BM68" s="156"/>
      <c r="BN68" s="158"/>
      <c r="BO68" s="156">
        <f t="shared" si="21"/>
        <v>0</v>
      </c>
      <c r="BP68" s="159" t="str">
        <f t="shared" si="22"/>
        <v/>
      </c>
      <c r="BQ68" s="120"/>
      <c r="BR68" s="111"/>
      <c r="BS68" s="111"/>
      <c r="BT68" s="111"/>
      <c r="BU68" s="111"/>
      <c r="BV68" s="111"/>
      <c r="BW68" s="111"/>
      <c r="BX68" s="111"/>
      <c r="BY68" s="111"/>
      <c r="BZ68" s="111"/>
      <c r="CA68" s="111"/>
      <c r="CB68" s="111"/>
      <c r="CC68" s="111"/>
      <c r="CD68" s="111"/>
      <c r="CE68" s="111"/>
      <c r="CF68" s="111"/>
      <c r="CG68" s="111"/>
      <c r="CH68" s="111"/>
      <c r="CI68" s="111"/>
      <c r="CJ68" s="111"/>
      <c r="CK68" s="111"/>
      <c r="CL68" s="111"/>
    </row>
    <row r="69" spans="1:90" ht="14.25" customHeight="1">
      <c r="A69" s="118"/>
      <c r="B69" s="175">
        <v>59</v>
      </c>
      <c r="C69" s="180" t="s">
        <v>138</v>
      </c>
      <c r="D69" s="181" t="str">
        <f>'FAZA PUCHAROWA'!E17</f>
        <v>Maroko</v>
      </c>
      <c r="E69" s="181">
        <f>IF('FAZA PUCHAROWA'!E17="","",'FAZA PUCHAROWA'!F17)</f>
        <v>1</v>
      </c>
      <c r="F69" s="181" t="s">
        <v>20</v>
      </c>
      <c r="G69" s="181">
        <f>IF('FAZA PUCHAROWA'!H17="","",'FAZA PUCHAROWA'!H17)</f>
        <v>0</v>
      </c>
      <c r="H69" s="181" t="str">
        <f>'FAZA PUCHAROWA'!I17</f>
        <v>Portugalia</v>
      </c>
      <c r="I69" s="181" t="str">
        <f>IF('FAZA PUCHAROWA'!K17="","",'FAZA PUCHAROWA'!K17)</f>
        <v/>
      </c>
      <c r="J69" s="181" t="s">
        <v>20</v>
      </c>
      <c r="K69" s="182" t="str">
        <f>IF('FAZA PUCHAROWA'!M17="","",'FAZA PUCHAROWA'!M17)</f>
        <v/>
      </c>
      <c r="L69" s="179"/>
      <c r="M69" s="118"/>
      <c r="N69" s="155">
        <v>1</v>
      </c>
      <c r="O69" s="156" t="s">
        <v>20</v>
      </c>
      <c r="P69" s="156">
        <v>2</v>
      </c>
      <c r="Q69" s="158"/>
      <c r="R69" s="156"/>
      <c r="S69" s="156" t="s">
        <v>20</v>
      </c>
      <c r="T69" s="156"/>
      <c r="U69" s="158"/>
      <c r="V69" s="158"/>
      <c r="W69" s="156">
        <f t="shared" si="6"/>
        <v>0</v>
      </c>
      <c r="X69" s="159" t="str">
        <f t="shared" si="7"/>
        <v/>
      </c>
      <c r="Y69" s="160"/>
      <c r="Z69" s="155">
        <v>1</v>
      </c>
      <c r="AA69" s="156" t="str">
        <f t="shared" si="23"/>
        <v>:</v>
      </c>
      <c r="AB69" s="156">
        <v>2</v>
      </c>
      <c r="AC69" s="158" t="str">
        <f t="shared" si="8"/>
        <v/>
      </c>
      <c r="AD69" s="156"/>
      <c r="AE69" s="156" t="s">
        <v>20</v>
      </c>
      <c r="AF69" s="156"/>
      <c r="AG69" s="158">
        <f t="shared" si="9"/>
        <v>0</v>
      </c>
      <c r="AH69" s="156">
        <f t="shared" si="10"/>
        <v>0</v>
      </c>
      <c r="AI69" s="159" t="str">
        <f t="shared" si="11"/>
        <v/>
      </c>
      <c r="AJ69" s="160"/>
      <c r="AK69" s="155">
        <v>0</v>
      </c>
      <c r="AL69" s="156" t="str">
        <f t="shared" si="12"/>
        <v>:</v>
      </c>
      <c r="AM69" s="156">
        <v>2</v>
      </c>
      <c r="AN69" s="158" t="str">
        <f t="shared" si="13"/>
        <v/>
      </c>
      <c r="AO69" s="156"/>
      <c r="AP69" s="156" t="s">
        <v>20</v>
      </c>
      <c r="AQ69" s="156"/>
      <c r="AR69" s="158"/>
      <c r="AS69" s="156">
        <f t="shared" si="14"/>
        <v>0</v>
      </c>
      <c r="AT69" s="159" t="str">
        <f t="shared" si="15"/>
        <v/>
      </c>
      <c r="AU69" s="160"/>
      <c r="AV69" s="155">
        <v>1</v>
      </c>
      <c r="AW69" s="156" t="str">
        <f t="shared" si="24"/>
        <v>:</v>
      </c>
      <c r="AX69" s="156">
        <v>2</v>
      </c>
      <c r="AY69" s="158" t="str">
        <f t="shared" si="16"/>
        <v/>
      </c>
      <c r="AZ69" s="156"/>
      <c r="BA69" s="156" t="s">
        <v>20</v>
      </c>
      <c r="BB69" s="156"/>
      <c r="BC69" s="158"/>
      <c r="BD69" s="156">
        <f t="shared" si="17"/>
        <v>0</v>
      </c>
      <c r="BE69" s="159" t="str">
        <f t="shared" si="18"/>
        <v/>
      </c>
      <c r="BF69" s="160"/>
      <c r="BG69" s="155">
        <v>0</v>
      </c>
      <c r="BH69" s="156" t="str">
        <f t="shared" si="19"/>
        <v>:</v>
      </c>
      <c r="BI69" s="156">
        <v>1</v>
      </c>
      <c r="BJ69" s="158" t="str">
        <f t="shared" si="20"/>
        <v/>
      </c>
      <c r="BK69" s="156"/>
      <c r="BL69" s="156" t="s">
        <v>20</v>
      </c>
      <c r="BM69" s="156"/>
      <c r="BN69" s="158"/>
      <c r="BO69" s="156">
        <f t="shared" si="21"/>
        <v>0</v>
      </c>
      <c r="BP69" s="159" t="str">
        <f t="shared" si="22"/>
        <v/>
      </c>
      <c r="BQ69" s="120"/>
      <c r="BR69" s="111"/>
      <c r="BS69" s="111"/>
      <c r="BT69" s="111"/>
      <c r="BU69" s="111"/>
      <c r="BV69" s="111"/>
      <c r="BW69" s="111"/>
      <c r="BX69" s="111"/>
      <c r="BY69" s="111"/>
      <c r="BZ69" s="111"/>
      <c r="CA69" s="111"/>
      <c r="CB69" s="111"/>
      <c r="CC69" s="111"/>
      <c r="CD69" s="111"/>
      <c r="CE69" s="111"/>
      <c r="CF69" s="111"/>
      <c r="CG69" s="111"/>
      <c r="CH69" s="111"/>
      <c r="CI69" s="111"/>
      <c r="CJ69" s="111"/>
      <c r="CK69" s="111"/>
      <c r="CL69" s="111"/>
    </row>
    <row r="70" spans="1:90" ht="14.25" customHeight="1">
      <c r="A70" s="118"/>
      <c r="B70" s="175">
        <v>60</v>
      </c>
      <c r="C70" s="180" t="s">
        <v>138</v>
      </c>
      <c r="D70" s="181" t="str">
        <f>'FAZA PUCHAROWA'!E18</f>
        <v>Francja</v>
      </c>
      <c r="E70" s="181">
        <f>IF('FAZA PUCHAROWA'!E18="","",'FAZA PUCHAROWA'!F18)</f>
        <v>2</v>
      </c>
      <c r="F70" s="181" t="s">
        <v>20</v>
      </c>
      <c r="G70" s="181">
        <f>IF('FAZA PUCHAROWA'!H18="","",'FAZA PUCHAROWA'!H18)</f>
        <v>1</v>
      </c>
      <c r="H70" s="181" t="str">
        <f>'FAZA PUCHAROWA'!I18</f>
        <v>Anglia</v>
      </c>
      <c r="I70" s="181" t="str">
        <f>IF('FAZA PUCHAROWA'!K18="","",'FAZA PUCHAROWA'!K18)</f>
        <v/>
      </c>
      <c r="J70" s="181" t="s">
        <v>20</v>
      </c>
      <c r="K70" s="182" t="str">
        <f>IF('FAZA PUCHAROWA'!M18="","",'FAZA PUCHAROWA'!M18)</f>
        <v/>
      </c>
      <c r="L70" s="179"/>
      <c r="M70" s="118"/>
      <c r="N70" s="155">
        <v>1</v>
      </c>
      <c r="O70" s="156" t="s">
        <v>20</v>
      </c>
      <c r="P70" s="156">
        <v>1</v>
      </c>
      <c r="Q70" s="158"/>
      <c r="R70" s="156">
        <v>4</v>
      </c>
      <c r="S70" s="156" t="s">
        <v>20</v>
      </c>
      <c r="T70" s="156">
        <v>2</v>
      </c>
      <c r="U70" s="158"/>
      <c r="V70" s="158"/>
      <c r="W70" s="156">
        <f t="shared" si="6"/>
        <v>0</v>
      </c>
      <c r="X70" s="159" t="str">
        <f t="shared" si="7"/>
        <v/>
      </c>
      <c r="Y70" s="160"/>
      <c r="Z70" s="155">
        <v>2</v>
      </c>
      <c r="AA70" s="156" t="str">
        <f t="shared" si="23"/>
        <v>:</v>
      </c>
      <c r="AB70" s="156">
        <v>1</v>
      </c>
      <c r="AC70" s="158" t="str">
        <f t="shared" si="8"/>
        <v/>
      </c>
      <c r="AD70" s="156"/>
      <c r="AE70" s="156" t="s">
        <v>20</v>
      </c>
      <c r="AF70" s="156"/>
      <c r="AG70" s="158">
        <f t="shared" si="9"/>
        <v>0</v>
      </c>
      <c r="AH70" s="156">
        <f t="shared" si="10"/>
        <v>3</v>
      </c>
      <c r="AI70" s="159" t="str">
        <f t="shared" si="11"/>
        <v/>
      </c>
      <c r="AJ70" s="160"/>
      <c r="AK70" s="155">
        <v>2</v>
      </c>
      <c r="AL70" s="156" t="str">
        <f t="shared" si="12"/>
        <v>:</v>
      </c>
      <c r="AM70" s="156">
        <v>1</v>
      </c>
      <c r="AN70" s="158" t="str">
        <f t="shared" si="13"/>
        <v/>
      </c>
      <c r="AO70" s="156"/>
      <c r="AP70" s="156" t="s">
        <v>20</v>
      </c>
      <c r="AQ70" s="156"/>
      <c r="AR70" s="158"/>
      <c r="AS70" s="156">
        <f t="shared" si="14"/>
        <v>3</v>
      </c>
      <c r="AT70" s="159" t="str">
        <f t="shared" si="15"/>
        <v/>
      </c>
      <c r="AU70" s="160"/>
      <c r="AV70" s="155">
        <v>2</v>
      </c>
      <c r="AW70" s="156" t="str">
        <f t="shared" si="24"/>
        <v>:</v>
      </c>
      <c r="AX70" s="156">
        <v>1</v>
      </c>
      <c r="AY70" s="158" t="str">
        <f t="shared" si="16"/>
        <v/>
      </c>
      <c r="AZ70" s="156"/>
      <c r="BA70" s="156" t="s">
        <v>20</v>
      </c>
      <c r="BB70" s="156"/>
      <c r="BC70" s="158"/>
      <c r="BD70" s="156">
        <f t="shared" si="17"/>
        <v>3</v>
      </c>
      <c r="BE70" s="159" t="str">
        <f t="shared" si="18"/>
        <v/>
      </c>
      <c r="BF70" s="160"/>
      <c r="BG70" s="155">
        <v>1</v>
      </c>
      <c r="BH70" s="156" t="str">
        <f t="shared" si="19"/>
        <v>:</v>
      </c>
      <c r="BI70" s="156">
        <v>2</v>
      </c>
      <c r="BJ70" s="158" t="str">
        <f t="shared" si="20"/>
        <v/>
      </c>
      <c r="BK70" s="156"/>
      <c r="BL70" s="156" t="s">
        <v>20</v>
      </c>
      <c r="BM70" s="156"/>
      <c r="BN70" s="158"/>
      <c r="BO70" s="156">
        <f t="shared" si="21"/>
        <v>0</v>
      </c>
      <c r="BP70" s="159" t="str">
        <f t="shared" si="22"/>
        <v/>
      </c>
      <c r="BQ70" s="120"/>
      <c r="BR70" s="111"/>
      <c r="BS70" s="111"/>
      <c r="BT70" s="111"/>
      <c r="BU70" s="111"/>
      <c r="BV70" s="111"/>
      <c r="BW70" s="111"/>
      <c r="BX70" s="111"/>
      <c r="BY70" s="111"/>
      <c r="BZ70" s="111"/>
      <c r="CA70" s="111"/>
      <c r="CB70" s="111"/>
      <c r="CC70" s="111"/>
      <c r="CD70" s="111"/>
      <c r="CE70" s="111"/>
      <c r="CF70" s="111"/>
      <c r="CG70" s="111"/>
      <c r="CH70" s="111"/>
      <c r="CI70" s="111"/>
      <c r="CJ70" s="111"/>
      <c r="CK70" s="111"/>
      <c r="CL70" s="111"/>
    </row>
    <row r="71" spans="1:90" ht="14.25" customHeight="1">
      <c r="A71" s="118"/>
      <c r="B71" s="175">
        <v>61</v>
      </c>
      <c r="C71" s="180" t="s">
        <v>140</v>
      </c>
      <c r="D71" s="181" t="str">
        <f>'FAZA PUCHAROWA'!E21</f>
        <v>Chorwacja</v>
      </c>
      <c r="E71" s="181">
        <f>IF('FAZA PUCHAROWA'!E21="","",'FAZA PUCHAROWA'!F21)</f>
        <v>0</v>
      </c>
      <c r="F71" s="181" t="s">
        <v>20</v>
      </c>
      <c r="G71" s="181">
        <f>IF('FAZA PUCHAROWA'!H21="","",'FAZA PUCHAROWA'!H21)</f>
        <v>3</v>
      </c>
      <c r="H71" s="181" t="str">
        <f>'FAZA PUCHAROWA'!I21</f>
        <v>Argentyna</v>
      </c>
      <c r="I71" s="181" t="str">
        <f>IF('FAZA PUCHAROWA'!K21="","",'FAZA PUCHAROWA'!K21)</f>
        <v/>
      </c>
      <c r="J71" s="181" t="s">
        <v>20</v>
      </c>
      <c r="K71" s="182" t="str">
        <f>IF('FAZA PUCHAROWA'!M21="","",'FAZA PUCHAROWA'!M21)</f>
        <v/>
      </c>
      <c r="L71" s="179"/>
      <c r="M71" s="118"/>
      <c r="N71" s="155">
        <v>1</v>
      </c>
      <c r="O71" s="156" t="s">
        <v>20</v>
      </c>
      <c r="P71" s="156">
        <v>0</v>
      </c>
      <c r="Q71" s="158"/>
      <c r="R71" s="156"/>
      <c r="S71" s="156" t="s">
        <v>20</v>
      </c>
      <c r="T71" s="156"/>
      <c r="U71" s="158"/>
      <c r="V71" s="158"/>
      <c r="W71" s="156">
        <f t="shared" si="6"/>
        <v>0</v>
      </c>
      <c r="X71" s="159" t="str">
        <f t="shared" si="7"/>
        <v/>
      </c>
      <c r="Y71" s="160"/>
      <c r="Z71" s="155">
        <v>1</v>
      </c>
      <c r="AA71" s="156" t="str">
        <f t="shared" si="23"/>
        <v>:</v>
      </c>
      <c r="AB71" s="156">
        <v>2</v>
      </c>
      <c r="AC71" s="158" t="str">
        <f t="shared" si="8"/>
        <v/>
      </c>
      <c r="AD71" s="156"/>
      <c r="AE71" s="156" t="s">
        <v>20</v>
      </c>
      <c r="AF71" s="156"/>
      <c r="AG71" s="158">
        <f t="shared" si="9"/>
        <v>0</v>
      </c>
      <c r="AH71" s="156">
        <f t="shared" si="10"/>
        <v>1</v>
      </c>
      <c r="AI71" s="159" t="str">
        <f t="shared" si="11"/>
        <v/>
      </c>
      <c r="AJ71" s="160"/>
      <c r="AK71" s="155">
        <v>1</v>
      </c>
      <c r="AL71" s="156" t="str">
        <f t="shared" si="12"/>
        <v>:</v>
      </c>
      <c r="AM71" s="156">
        <v>2</v>
      </c>
      <c r="AN71" s="158" t="str">
        <f t="shared" si="13"/>
        <v/>
      </c>
      <c r="AO71" s="156"/>
      <c r="AP71" s="156" t="s">
        <v>20</v>
      </c>
      <c r="AQ71" s="156"/>
      <c r="AR71" s="158"/>
      <c r="AS71" s="156">
        <f t="shared" si="14"/>
        <v>1</v>
      </c>
      <c r="AT71" s="159" t="str">
        <f t="shared" si="15"/>
        <v/>
      </c>
      <c r="AU71" s="160"/>
      <c r="AV71" s="155">
        <v>1</v>
      </c>
      <c r="AW71" s="156" t="s">
        <v>20</v>
      </c>
      <c r="AX71" s="156">
        <v>0</v>
      </c>
      <c r="AY71" s="158" t="str">
        <f t="shared" si="16"/>
        <v/>
      </c>
      <c r="AZ71" s="156"/>
      <c r="BA71" s="156" t="s">
        <v>20</v>
      </c>
      <c r="BB71" s="156"/>
      <c r="BC71" s="158"/>
      <c r="BD71" s="156">
        <f t="shared" si="17"/>
        <v>0</v>
      </c>
      <c r="BE71" s="159" t="str">
        <f t="shared" si="18"/>
        <v/>
      </c>
      <c r="BF71" s="160"/>
      <c r="BG71" s="155">
        <v>0</v>
      </c>
      <c r="BH71" s="156" t="str">
        <f t="shared" si="19"/>
        <v>:</v>
      </c>
      <c r="BI71" s="156">
        <v>1</v>
      </c>
      <c r="BJ71" s="158" t="str">
        <f t="shared" si="20"/>
        <v/>
      </c>
      <c r="BK71" s="156"/>
      <c r="BL71" s="156" t="s">
        <v>20</v>
      </c>
      <c r="BM71" s="156"/>
      <c r="BN71" s="158"/>
      <c r="BO71" s="156">
        <f t="shared" si="21"/>
        <v>1</v>
      </c>
      <c r="BP71" s="159" t="str">
        <f t="shared" si="22"/>
        <v/>
      </c>
      <c r="BQ71" s="120"/>
      <c r="BR71" s="111"/>
      <c r="BS71" s="111"/>
      <c r="BT71" s="111"/>
      <c r="BU71" s="111"/>
      <c r="BV71" s="111"/>
      <c r="BW71" s="111"/>
      <c r="BX71" s="111"/>
      <c r="BY71" s="111"/>
      <c r="BZ71" s="111"/>
      <c r="CA71" s="111"/>
      <c r="CB71" s="111"/>
      <c r="CC71" s="111"/>
      <c r="CD71" s="111"/>
      <c r="CE71" s="111"/>
      <c r="CF71" s="111"/>
      <c r="CG71" s="111"/>
      <c r="CH71" s="111"/>
      <c r="CI71" s="111"/>
      <c r="CJ71" s="111"/>
      <c r="CK71" s="111"/>
      <c r="CL71" s="111"/>
    </row>
    <row r="72" spans="1:90" ht="14.25" customHeight="1">
      <c r="A72" s="118"/>
      <c r="B72" s="175">
        <v>62</v>
      </c>
      <c r="C72" s="180" t="s">
        <v>141</v>
      </c>
      <c r="D72" s="181" t="str">
        <f>'FAZA PUCHAROWA'!E22</f>
        <v>Maroko</v>
      </c>
      <c r="E72" s="181">
        <f>IF('FAZA PUCHAROWA'!E22="","",'FAZA PUCHAROWA'!F22)</f>
        <v>0</v>
      </c>
      <c r="F72" s="181" t="s">
        <v>20</v>
      </c>
      <c r="G72" s="181">
        <f>IF('FAZA PUCHAROWA'!H22="","",'FAZA PUCHAROWA'!H22)</f>
        <v>2</v>
      </c>
      <c r="H72" s="181" t="str">
        <f>'FAZA PUCHAROWA'!I22</f>
        <v>Francja</v>
      </c>
      <c r="I72" s="181" t="str">
        <f>IF('FAZA PUCHAROWA'!K22="","",'FAZA PUCHAROWA'!K22)</f>
        <v/>
      </c>
      <c r="J72" s="181" t="s">
        <v>20</v>
      </c>
      <c r="K72" s="182" t="str">
        <f>IF('FAZA PUCHAROWA'!M22="","",'FAZA PUCHAROWA'!M22)</f>
        <v/>
      </c>
      <c r="L72" s="179"/>
      <c r="M72" s="118"/>
      <c r="N72" s="155">
        <v>0</v>
      </c>
      <c r="O72" s="156" t="s">
        <v>20</v>
      </c>
      <c r="P72" s="156">
        <v>3</v>
      </c>
      <c r="Q72" s="158"/>
      <c r="R72" s="156"/>
      <c r="S72" s="156" t="s">
        <v>20</v>
      </c>
      <c r="T72" s="156"/>
      <c r="U72" s="158"/>
      <c r="V72" s="158"/>
      <c r="W72" s="156">
        <f t="shared" si="6"/>
        <v>1</v>
      </c>
      <c r="X72" s="159" t="str">
        <f t="shared" si="7"/>
        <v/>
      </c>
      <c r="Y72" s="160"/>
      <c r="Z72" s="155">
        <v>0</v>
      </c>
      <c r="AA72" s="156" t="str">
        <f t="shared" si="23"/>
        <v>:</v>
      </c>
      <c r="AB72" s="156">
        <v>3</v>
      </c>
      <c r="AC72" s="158" t="str">
        <f t="shared" si="8"/>
        <v/>
      </c>
      <c r="AD72" s="156"/>
      <c r="AE72" s="156" t="s">
        <v>20</v>
      </c>
      <c r="AF72" s="156"/>
      <c r="AG72" s="158">
        <f t="shared" si="9"/>
        <v>0</v>
      </c>
      <c r="AH72" s="156">
        <f t="shared" si="10"/>
        <v>1</v>
      </c>
      <c r="AI72" s="159" t="str">
        <f t="shared" si="11"/>
        <v/>
      </c>
      <c r="AJ72" s="160"/>
      <c r="AK72" s="155">
        <v>0</v>
      </c>
      <c r="AL72" s="156" t="s">
        <v>20</v>
      </c>
      <c r="AM72" s="156">
        <v>2</v>
      </c>
      <c r="AN72" s="158" t="str">
        <f t="shared" si="13"/>
        <v/>
      </c>
      <c r="AO72" s="156"/>
      <c r="AP72" s="156" t="s">
        <v>20</v>
      </c>
      <c r="AQ72" s="156"/>
      <c r="AR72" s="158"/>
      <c r="AS72" s="156">
        <f t="shared" si="14"/>
        <v>3</v>
      </c>
      <c r="AT72" s="159" t="str">
        <f t="shared" si="15"/>
        <v/>
      </c>
      <c r="AU72" s="160">
        <v>1</v>
      </c>
      <c r="AV72" s="155">
        <v>0</v>
      </c>
      <c r="AW72" s="156" t="s">
        <v>20</v>
      </c>
      <c r="AX72" s="156">
        <v>3</v>
      </c>
      <c r="AY72" s="158" t="str">
        <f t="shared" si="16"/>
        <v/>
      </c>
      <c r="AZ72" s="156"/>
      <c r="BA72" s="156" t="s">
        <v>20</v>
      </c>
      <c r="BB72" s="156"/>
      <c r="BC72" s="158"/>
      <c r="BD72" s="156">
        <f t="shared" si="17"/>
        <v>1</v>
      </c>
      <c r="BE72" s="159" t="str">
        <f t="shared" si="18"/>
        <v/>
      </c>
      <c r="BF72" s="160"/>
      <c r="BG72" s="155">
        <v>0</v>
      </c>
      <c r="BH72" s="156" t="str">
        <f t="shared" si="19"/>
        <v>:</v>
      </c>
      <c r="BI72" s="156">
        <v>2</v>
      </c>
      <c r="BJ72" s="158" t="str">
        <f t="shared" si="20"/>
        <v/>
      </c>
      <c r="BK72" s="156"/>
      <c r="BL72" s="156" t="s">
        <v>20</v>
      </c>
      <c r="BM72" s="156"/>
      <c r="BN72" s="158"/>
      <c r="BO72" s="156">
        <f t="shared" si="21"/>
        <v>3</v>
      </c>
      <c r="BP72" s="159" t="str">
        <f t="shared" si="22"/>
        <v/>
      </c>
      <c r="BQ72" s="120"/>
      <c r="BR72" s="111"/>
      <c r="BS72" s="111"/>
      <c r="BT72" s="111"/>
      <c r="BU72" s="111"/>
      <c r="BV72" s="111"/>
      <c r="BW72" s="111"/>
      <c r="BX72" s="111"/>
      <c r="BY72" s="111"/>
      <c r="BZ72" s="111"/>
      <c r="CA72" s="111"/>
      <c r="CB72" s="111"/>
      <c r="CC72" s="111"/>
      <c r="CD72" s="111"/>
      <c r="CE72" s="111"/>
      <c r="CF72" s="111"/>
      <c r="CG72" s="111"/>
      <c r="CH72" s="111"/>
      <c r="CI72" s="111"/>
      <c r="CJ72" s="111"/>
      <c r="CK72" s="111"/>
      <c r="CL72" s="111"/>
    </row>
    <row r="73" spans="1:90" ht="14.25" customHeight="1">
      <c r="A73" s="118"/>
      <c r="B73" s="175">
        <v>63</v>
      </c>
      <c r="C73" s="180" t="s">
        <v>143</v>
      </c>
      <c r="D73" s="181" t="str">
        <f>'FAZA PUCHAROWA'!E25</f>
        <v>Maroko</v>
      </c>
      <c r="E73" s="181">
        <f>IF('FAZA PUCHAROWA'!E25="","",'FAZA PUCHAROWA'!F25)</f>
        <v>1</v>
      </c>
      <c r="F73" s="181" t="s">
        <v>20</v>
      </c>
      <c r="G73" s="181">
        <f>IF('FAZA PUCHAROWA'!H25="","",'FAZA PUCHAROWA'!H25)</f>
        <v>2</v>
      </c>
      <c r="H73" s="181" t="str">
        <f>'FAZA PUCHAROWA'!I25</f>
        <v>Chorwacja</v>
      </c>
      <c r="I73" s="181" t="str">
        <f>IF('FAZA PUCHAROWA'!K25="","",'FAZA PUCHAROWA'!K25)</f>
        <v/>
      </c>
      <c r="J73" s="181" t="s">
        <v>20</v>
      </c>
      <c r="K73" s="182" t="str">
        <f>IF('FAZA PUCHAROWA'!M25="","",'FAZA PUCHAROWA'!M25)</f>
        <v/>
      </c>
      <c r="L73" s="179"/>
      <c r="M73" s="118"/>
      <c r="N73" s="155">
        <v>0</v>
      </c>
      <c r="O73" s="156" t="s">
        <v>20</v>
      </c>
      <c r="P73" s="156">
        <v>1</v>
      </c>
      <c r="Q73" s="158"/>
      <c r="R73" s="156"/>
      <c r="S73" s="156" t="s">
        <v>20</v>
      </c>
      <c r="T73" s="156"/>
      <c r="U73" s="158"/>
      <c r="V73" s="158"/>
      <c r="W73" s="156">
        <f t="shared" si="6"/>
        <v>1</v>
      </c>
      <c r="X73" s="159" t="str">
        <f t="shared" si="7"/>
        <v/>
      </c>
      <c r="Y73" s="160"/>
      <c r="Z73" s="155">
        <v>2</v>
      </c>
      <c r="AA73" s="156" t="str">
        <f t="shared" si="23"/>
        <v>:</v>
      </c>
      <c r="AB73" s="156">
        <v>1</v>
      </c>
      <c r="AC73" s="158" t="str">
        <f t="shared" si="8"/>
        <v/>
      </c>
      <c r="AD73" s="156"/>
      <c r="AE73" s="156" t="s">
        <v>20</v>
      </c>
      <c r="AF73" s="156"/>
      <c r="AG73" s="158">
        <f t="shared" si="9"/>
        <v>0</v>
      </c>
      <c r="AH73" s="156">
        <f t="shared" si="10"/>
        <v>0</v>
      </c>
      <c r="AI73" s="159" t="str">
        <f t="shared" si="11"/>
        <v/>
      </c>
      <c r="AJ73" s="160"/>
      <c r="AK73" s="155">
        <v>1</v>
      </c>
      <c r="AL73" s="156" t="str">
        <f t="shared" ref="AL73:AL74" si="25">F73</f>
        <v>:</v>
      </c>
      <c r="AM73" s="156">
        <v>2</v>
      </c>
      <c r="AN73" s="158" t="str">
        <f t="shared" si="13"/>
        <v/>
      </c>
      <c r="AO73" s="156"/>
      <c r="AP73" s="156" t="s">
        <v>20</v>
      </c>
      <c r="AQ73" s="156"/>
      <c r="AR73" s="158"/>
      <c r="AS73" s="156">
        <f t="shared" si="14"/>
        <v>3</v>
      </c>
      <c r="AT73" s="159" t="str">
        <f t="shared" si="15"/>
        <v/>
      </c>
      <c r="AU73" s="160"/>
      <c r="AV73" s="155">
        <v>1</v>
      </c>
      <c r="AW73" s="156" t="str">
        <f t="shared" ref="AW73:AW74" si="26">F73</f>
        <v>:</v>
      </c>
      <c r="AX73" s="156">
        <v>2</v>
      </c>
      <c r="AY73" s="158" t="str">
        <f t="shared" si="16"/>
        <v/>
      </c>
      <c r="AZ73" s="156"/>
      <c r="BA73" s="156" t="s">
        <v>20</v>
      </c>
      <c r="BB73" s="156"/>
      <c r="BC73" s="158"/>
      <c r="BD73" s="156">
        <f t="shared" si="17"/>
        <v>3</v>
      </c>
      <c r="BE73" s="159" t="str">
        <f t="shared" si="18"/>
        <v/>
      </c>
      <c r="BF73" s="160"/>
      <c r="BG73" s="155">
        <v>0</v>
      </c>
      <c r="BH73" s="156" t="str">
        <f t="shared" si="19"/>
        <v>:</v>
      </c>
      <c r="BI73" s="156">
        <v>1</v>
      </c>
      <c r="BJ73" s="158" t="str">
        <f t="shared" si="20"/>
        <v/>
      </c>
      <c r="BK73" s="156"/>
      <c r="BL73" s="156" t="s">
        <v>20</v>
      </c>
      <c r="BM73" s="156"/>
      <c r="BN73" s="158"/>
      <c r="BO73" s="156">
        <f t="shared" si="21"/>
        <v>1</v>
      </c>
      <c r="BP73" s="159" t="str">
        <f t="shared" si="22"/>
        <v/>
      </c>
      <c r="BQ73" s="120"/>
      <c r="BR73" s="111"/>
      <c r="BS73" s="111"/>
      <c r="BT73" s="111"/>
      <c r="BU73" s="111"/>
      <c r="BV73" s="111"/>
      <c r="BW73" s="111"/>
      <c r="BX73" s="111"/>
      <c r="BY73" s="111"/>
      <c r="BZ73" s="111"/>
      <c r="CA73" s="111"/>
      <c r="CB73" s="111"/>
      <c r="CC73" s="111"/>
      <c r="CD73" s="111"/>
      <c r="CE73" s="111"/>
      <c r="CF73" s="111"/>
      <c r="CG73" s="111"/>
      <c r="CH73" s="111"/>
      <c r="CI73" s="111"/>
      <c r="CJ73" s="111"/>
      <c r="CK73" s="111"/>
      <c r="CL73" s="111"/>
    </row>
    <row r="74" spans="1:90" ht="14.25" customHeight="1">
      <c r="A74" s="118"/>
      <c r="B74" s="183">
        <v>64</v>
      </c>
      <c r="C74" s="184" t="s">
        <v>144</v>
      </c>
      <c r="D74" s="185" t="str">
        <f>'FAZA PUCHAROWA'!E28</f>
        <v>Argentyna</v>
      </c>
      <c r="E74" s="185">
        <f>IF('FAZA PUCHAROWA'!E28="","",'FAZA PUCHAROWA'!F28)</f>
        <v>3</v>
      </c>
      <c r="F74" s="185" t="s">
        <v>20</v>
      </c>
      <c r="G74" s="185">
        <f>IF('FAZA PUCHAROWA'!H28="","",'FAZA PUCHAROWA'!H28)</f>
        <v>3</v>
      </c>
      <c r="H74" s="185" t="str">
        <f>'FAZA PUCHAROWA'!I28</f>
        <v>Francja</v>
      </c>
      <c r="I74" s="185">
        <f>IF('FAZA PUCHAROWA'!K28="","",'FAZA PUCHAROWA'!K28)</f>
        <v>4</v>
      </c>
      <c r="J74" s="185" t="s">
        <v>20</v>
      </c>
      <c r="K74" s="186">
        <f>IF('FAZA PUCHAROWA'!M28="","",'FAZA PUCHAROWA'!M28)</f>
        <v>2</v>
      </c>
      <c r="L74" s="179"/>
      <c r="M74" s="118"/>
      <c r="N74" s="187">
        <v>2</v>
      </c>
      <c r="O74" s="188" t="s">
        <v>20</v>
      </c>
      <c r="P74" s="188">
        <v>1</v>
      </c>
      <c r="Q74" s="189"/>
      <c r="R74" s="188"/>
      <c r="S74" s="188" t="s">
        <v>20</v>
      </c>
      <c r="T74" s="188"/>
      <c r="U74" s="189"/>
      <c r="V74" s="189"/>
      <c r="W74" s="188">
        <f t="shared" si="6"/>
        <v>0</v>
      </c>
      <c r="X74" s="190" t="str">
        <f t="shared" si="7"/>
        <v/>
      </c>
      <c r="Y74" s="160"/>
      <c r="Z74" s="187">
        <v>2</v>
      </c>
      <c r="AA74" s="188" t="str">
        <f t="shared" si="23"/>
        <v>:</v>
      </c>
      <c r="AB74" s="188">
        <v>1</v>
      </c>
      <c r="AC74" s="189">
        <f t="shared" si="8"/>
        <v>4</v>
      </c>
      <c r="AD74" s="188"/>
      <c r="AE74" s="188" t="s">
        <v>20</v>
      </c>
      <c r="AF74" s="188"/>
      <c r="AG74" s="189">
        <f t="shared" si="9"/>
        <v>0</v>
      </c>
      <c r="AH74" s="188">
        <f t="shared" si="10"/>
        <v>0</v>
      </c>
      <c r="AI74" s="190" t="str">
        <f t="shared" si="11"/>
        <v/>
      </c>
      <c r="AJ74" s="160"/>
      <c r="AK74" s="187">
        <v>1</v>
      </c>
      <c r="AL74" s="188" t="str">
        <f t="shared" si="25"/>
        <v>:</v>
      </c>
      <c r="AM74" s="188">
        <v>2</v>
      </c>
      <c r="AN74" s="189">
        <f t="shared" si="13"/>
        <v>4</v>
      </c>
      <c r="AO74" s="188"/>
      <c r="AP74" s="188" t="s">
        <v>20</v>
      </c>
      <c r="AQ74" s="188"/>
      <c r="AR74" s="189"/>
      <c r="AS74" s="188">
        <f t="shared" si="14"/>
        <v>0</v>
      </c>
      <c r="AT74" s="190" t="str">
        <f t="shared" si="15"/>
        <v/>
      </c>
      <c r="AU74" s="160"/>
      <c r="AV74" s="187">
        <v>1</v>
      </c>
      <c r="AW74" s="188" t="str">
        <f t="shared" si="26"/>
        <v>:</v>
      </c>
      <c r="AX74" s="188">
        <v>1</v>
      </c>
      <c r="AY74" s="189"/>
      <c r="AZ74" s="188">
        <v>3</v>
      </c>
      <c r="BA74" s="188" t="s">
        <v>20</v>
      </c>
      <c r="BB74" s="188">
        <v>2</v>
      </c>
      <c r="BC74" s="189"/>
      <c r="BD74" s="188">
        <f t="shared" si="17"/>
        <v>1</v>
      </c>
      <c r="BE74" s="190">
        <f t="shared" si="18"/>
        <v>1</v>
      </c>
      <c r="BF74" s="160"/>
      <c r="BG74" s="187">
        <v>2</v>
      </c>
      <c r="BH74" s="188" t="str">
        <f t="shared" si="19"/>
        <v>:</v>
      </c>
      <c r="BI74" s="188">
        <v>1</v>
      </c>
      <c r="BJ74" s="189">
        <f t="shared" si="20"/>
        <v>4</v>
      </c>
      <c r="BK74" s="188"/>
      <c r="BL74" s="188" t="s">
        <v>20</v>
      </c>
      <c r="BM74" s="188"/>
      <c r="BN74" s="189"/>
      <c r="BO74" s="188">
        <f t="shared" si="21"/>
        <v>0</v>
      </c>
      <c r="BP74" s="190" t="str">
        <f t="shared" si="22"/>
        <v/>
      </c>
      <c r="BQ74" s="120"/>
      <c r="BR74" s="111"/>
      <c r="BS74" s="111"/>
      <c r="BT74" s="111"/>
      <c r="BU74" s="111"/>
      <c r="BV74" s="111"/>
      <c r="BW74" s="111"/>
      <c r="BX74" s="111"/>
      <c r="BY74" s="111"/>
      <c r="BZ74" s="111"/>
      <c r="CA74" s="111"/>
      <c r="CB74" s="111"/>
      <c r="CC74" s="111"/>
      <c r="CD74" s="111"/>
      <c r="CE74" s="111"/>
      <c r="CF74" s="111"/>
      <c r="CG74" s="111"/>
      <c r="CH74" s="111"/>
      <c r="CI74" s="111"/>
      <c r="CJ74" s="111"/>
      <c r="CK74" s="111"/>
      <c r="CL74" s="111"/>
    </row>
    <row r="75" spans="1:90" ht="10.5" customHeight="1">
      <c r="A75" s="111"/>
      <c r="B75" s="191"/>
      <c r="C75" s="191"/>
      <c r="D75" s="191"/>
      <c r="E75" s="191"/>
      <c r="F75" s="191"/>
      <c r="G75" s="191"/>
      <c r="H75" s="191"/>
      <c r="I75" s="191"/>
      <c r="J75" s="191"/>
      <c r="K75" s="191"/>
      <c r="L75" s="111"/>
      <c r="M75" s="11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11"/>
      <c r="Z75" s="191"/>
      <c r="AA75" s="191"/>
      <c r="AB75" s="191"/>
      <c r="AC75" s="191"/>
      <c r="AD75" s="191"/>
      <c r="AE75" s="191"/>
      <c r="AF75" s="191"/>
      <c r="AG75" s="191"/>
      <c r="AH75" s="191"/>
      <c r="AI75" s="191"/>
      <c r="AJ75" s="111"/>
      <c r="AK75" s="191"/>
      <c r="AL75" s="191"/>
      <c r="AM75" s="191"/>
      <c r="AN75" s="191"/>
      <c r="AO75" s="191"/>
      <c r="AP75" s="191"/>
      <c r="AQ75" s="191"/>
      <c r="AR75" s="191"/>
      <c r="AS75" s="191"/>
      <c r="AT75" s="191"/>
      <c r="AU75" s="111"/>
      <c r="AV75" s="191"/>
      <c r="AW75" s="191"/>
      <c r="AX75" s="191"/>
      <c r="AY75" s="191"/>
      <c r="AZ75" s="191"/>
      <c r="BA75" s="191"/>
      <c r="BB75" s="191"/>
      <c r="BC75" s="191"/>
      <c r="BD75" s="191"/>
      <c r="BE75" s="191"/>
      <c r="BF75" s="111"/>
      <c r="BG75" s="191"/>
      <c r="BH75" s="191"/>
      <c r="BI75" s="191"/>
      <c r="BJ75" s="191"/>
      <c r="BK75" s="191"/>
      <c r="BL75" s="191"/>
      <c r="BM75" s="191"/>
      <c r="BN75" s="191"/>
      <c r="BO75" s="191"/>
      <c r="BP75" s="19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/>
      <c r="CA75" s="111"/>
      <c r="CB75" s="111"/>
      <c r="CC75" s="111"/>
      <c r="CD75" s="111"/>
      <c r="CE75" s="111"/>
      <c r="CF75" s="111"/>
      <c r="CG75" s="111"/>
      <c r="CH75" s="111"/>
      <c r="CI75" s="111"/>
      <c r="CJ75" s="111"/>
      <c r="CK75" s="111"/>
      <c r="CL75" s="111"/>
    </row>
    <row r="76" spans="1:90" ht="14.25" customHeight="1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269"/>
      <c r="AA76" s="270"/>
      <c r="AB76" s="270"/>
      <c r="AC76" s="270"/>
      <c r="AD76" s="270"/>
      <c r="AE76" s="270"/>
      <c r="AF76" s="270"/>
      <c r="AG76" s="270"/>
      <c r="AH76" s="270"/>
      <c r="AI76" s="270"/>
      <c r="AJ76" s="270"/>
      <c r="AK76" s="270"/>
      <c r="AL76" s="270"/>
      <c r="AM76" s="270"/>
      <c r="AN76" s="270"/>
      <c r="AO76" s="270"/>
      <c r="AP76" s="270"/>
      <c r="AQ76" s="270"/>
      <c r="AR76" s="270"/>
      <c r="AS76" s="270"/>
      <c r="AT76" s="270"/>
      <c r="AU76" s="270"/>
      <c r="AV76" s="270"/>
      <c r="AW76" s="270"/>
      <c r="AX76" s="270"/>
      <c r="AY76" s="270"/>
      <c r="AZ76" s="270"/>
      <c r="BA76" s="270"/>
      <c r="BB76" s="270"/>
      <c r="BC76" s="270"/>
      <c r="BD76" s="270"/>
      <c r="BE76" s="270"/>
      <c r="BF76" s="270"/>
      <c r="BG76" s="270"/>
      <c r="BH76" s="270"/>
      <c r="BI76" s="271"/>
      <c r="BJ76" s="111"/>
      <c r="BK76" s="111"/>
      <c r="BL76" s="111"/>
      <c r="BM76" s="111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1"/>
      <c r="BZ76" s="111"/>
      <c r="CA76" s="111"/>
      <c r="CB76" s="111"/>
      <c r="CC76" s="111"/>
      <c r="CD76" s="111"/>
      <c r="CE76" s="111"/>
      <c r="CF76" s="111"/>
      <c r="CG76" s="111"/>
      <c r="CH76" s="111"/>
      <c r="CI76" s="111"/>
      <c r="CJ76" s="111"/>
      <c r="CK76" s="111"/>
      <c r="CL76" s="111"/>
    </row>
    <row r="77" spans="1:90" ht="14.25" customHeight="1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1"/>
      <c r="AZ77" s="111"/>
      <c r="BA77" s="111"/>
      <c r="BB77" s="111"/>
      <c r="BC77" s="111"/>
      <c r="BD77" s="111"/>
      <c r="BE77" s="111"/>
      <c r="BF77" s="111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  <c r="BY77" s="111"/>
      <c r="BZ77" s="111"/>
      <c r="CA77" s="111"/>
      <c r="CB77" s="111"/>
      <c r="CC77" s="111"/>
      <c r="CD77" s="111"/>
      <c r="CE77" s="111"/>
      <c r="CF77" s="111"/>
      <c r="CG77" s="111"/>
      <c r="CH77" s="111"/>
      <c r="CI77" s="111"/>
      <c r="CJ77" s="111"/>
      <c r="CK77" s="111"/>
      <c r="CL77" s="111"/>
    </row>
    <row r="78" spans="1:90" ht="14.25" customHeight="1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1"/>
      <c r="CB78" s="111"/>
      <c r="CC78" s="111"/>
      <c r="CD78" s="111"/>
      <c r="CE78" s="111"/>
      <c r="CF78" s="111"/>
      <c r="CG78" s="111"/>
      <c r="CH78" s="111"/>
      <c r="CI78" s="111"/>
      <c r="CJ78" s="111"/>
      <c r="CK78" s="111"/>
      <c r="CL78" s="111"/>
    </row>
    <row r="79" spans="1:90" ht="14.25" customHeight="1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</row>
    <row r="80" spans="1:90" ht="14.25" customHeight="1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</row>
    <row r="81" spans="1:90" ht="14.25" customHeight="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</row>
    <row r="82" spans="1:90" ht="14.25" customHeight="1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  <c r="BB82" s="111"/>
      <c r="BC82" s="111"/>
      <c r="BD82" s="111"/>
      <c r="BE82" s="111"/>
      <c r="BF82" s="111"/>
      <c r="BG82" s="111"/>
      <c r="BH82" s="111"/>
      <c r="BI82" s="111"/>
      <c r="BJ82" s="111"/>
      <c r="BK82" s="111"/>
      <c r="BL82" s="111"/>
      <c r="BM82" s="111"/>
      <c r="BN82" s="111"/>
      <c r="BO82" s="111"/>
      <c r="BP82" s="111"/>
      <c r="BQ82" s="111"/>
      <c r="BR82" s="111"/>
      <c r="BS82" s="111"/>
      <c r="BT82" s="111"/>
      <c r="BU82" s="111"/>
      <c r="BV82" s="111"/>
      <c r="BW82" s="111"/>
      <c r="BX82" s="111"/>
      <c r="BY82" s="111"/>
      <c r="BZ82" s="111"/>
      <c r="CA82" s="111"/>
      <c r="CB82" s="111"/>
      <c r="CC82" s="111"/>
      <c r="CD82" s="111"/>
      <c r="CE82" s="111"/>
      <c r="CF82" s="111"/>
      <c r="CG82" s="111"/>
      <c r="CH82" s="111"/>
      <c r="CI82" s="111"/>
      <c r="CJ82" s="111"/>
      <c r="CK82" s="111"/>
      <c r="CL82" s="111"/>
    </row>
    <row r="83" spans="1:90" ht="14.25" customHeight="1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1"/>
      <c r="CC83" s="111"/>
      <c r="CD83" s="111"/>
      <c r="CE83" s="111"/>
      <c r="CF83" s="111"/>
      <c r="CG83" s="111"/>
      <c r="CH83" s="111"/>
      <c r="CI83" s="111"/>
      <c r="CJ83" s="111"/>
      <c r="CK83" s="111"/>
      <c r="CL83" s="111"/>
    </row>
    <row r="84" spans="1:90" ht="14.25" customHeight="1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1"/>
      <c r="BD84" s="111"/>
      <c r="BE84" s="111"/>
      <c r="BF84" s="111"/>
      <c r="BG84" s="111"/>
      <c r="BH84" s="111"/>
      <c r="BI84" s="111"/>
      <c r="BJ84" s="111"/>
      <c r="BK84" s="111"/>
      <c r="BL84" s="111"/>
      <c r="BM84" s="111"/>
      <c r="BN84" s="111"/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1"/>
      <c r="BZ84" s="111"/>
      <c r="CA84" s="111"/>
      <c r="CB84" s="111"/>
      <c r="CC84" s="111"/>
      <c r="CD84" s="111"/>
      <c r="CE84" s="111"/>
      <c r="CF84" s="111"/>
      <c r="CG84" s="111"/>
      <c r="CH84" s="111"/>
      <c r="CI84" s="111"/>
      <c r="CJ84" s="111"/>
      <c r="CK84" s="111"/>
      <c r="CL84" s="111"/>
    </row>
    <row r="85" spans="1:90" ht="14.25" customHeight="1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111"/>
      <c r="BC85" s="111"/>
      <c r="BD85" s="111"/>
      <c r="BE85" s="111"/>
      <c r="BF85" s="111"/>
      <c r="BG85" s="111"/>
      <c r="BH85" s="111"/>
      <c r="BI85" s="111"/>
      <c r="BJ85" s="111"/>
      <c r="BK85" s="111"/>
      <c r="BL85" s="111"/>
      <c r="BM85" s="111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1"/>
      <c r="CB85" s="111"/>
      <c r="CC85" s="111"/>
      <c r="CD85" s="111"/>
      <c r="CE85" s="111"/>
      <c r="CF85" s="111"/>
      <c r="CG85" s="111"/>
      <c r="CH85" s="111"/>
      <c r="CI85" s="111"/>
      <c r="CJ85" s="111"/>
      <c r="CK85" s="111"/>
      <c r="CL85" s="111"/>
    </row>
    <row r="86" spans="1:90" ht="14.25" customHeight="1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1"/>
      <c r="AO86" s="111"/>
      <c r="AP86" s="111"/>
      <c r="AQ86" s="111"/>
      <c r="AR86" s="111"/>
      <c r="AS86" s="111"/>
      <c r="AT86" s="111"/>
      <c r="AU86" s="111"/>
      <c r="AV86" s="111"/>
      <c r="AW86" s="111"/>
      <c r="AX86" s="111"/>
      <c r="AY86" s="111"/>
      <c r="AZ86" s="111"/>
      <c r="BA86" s="111"/>
      <c r="BB86" s="111"/>
      <c r="BC86" s="111"/>
      <c r="BD86" s="111"/>
      <c r="BE86" s="111"/>
      <c r="BF86" s="111"/>
      <c r="BG86" s="111"/>
      <c r="BH86" s="111"/>
      <c r="BI86" s="111"/>
      <c r="BJ86" s="111"/>
      <c r="BK86" s="111"/>
      <c r="BL86" s="111"/>
      <c r="BM86" s="111"/>
      <c r="BN86" s="111"/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11"/>
      <c r="BZ86" s="111"/>
      <c r="CA86" s="111"/>
      <c r="CB86" s="111"/>
      <c r="CC86" s="111"/>
      <c r="CD86" s="111"/>
      <c r="CE86" s="111"/>
      <c r="CF86" s="111"/>
      <c r="CG86" s="111"/>
      <c r="CH86" s="111"/>
      <c r="CI86" s="111"/>
      <c r="CJ86" s="111"/>
      <c r="CK86" s="111"/>
      <c r="CL86" s="111"/>
    </row>
    <row r="87" spans="1:90" ht="14.25" customHeight="1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  <c r="AD87" s="111"/>
      <c r="AE87" s="111"/>
      <c r="AF87" s="111"/>
      <c r="AG87" s="111"/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1"/>
      <c r="AT87" s="111"/>
      <c r="AU87" s="111"/>
      <c r="AV87" s="111"/>
      <c r="AW87" s="111"/>
      <c r="AX87" s="111"/>
      <c r="AY87" s="111"/>
      <c r="AZ87" s="111"/>
      <c r="BA87" s="111"/>
      <c r="BB87" s="111"/>
      <c r="BC87" s="111"/>
      <c r="BD87" s="111"/>
      <c r="BE87" s="111"/>
      <c r="BF87" s="111"/>
      <c r="BG87" s="111"/>
      <c r="BH87" s="111"/>
      <c r="BI87" s="111"/>
      <c r="BJ87" s="111"/>
      <c r="BK87" s="111"/>
      <c r="BL87" s="111"/>
      <c r="BM87" s="111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1"/>
      <c r="CB87" s="111"/>
      <c r="CC87" s="111"/>
      <c r="CD87" s="111"/>
      <c r="CE87" s="111"/>
      <c r="CF87" s="111"/>
      <c r="CG87" s="111"/>
      <c r="CH87" s="111"/>
      <c r="CI87" s="111"/>
      <c r="CJ87" s="111"/>
      <c r="CK87" s="111"/>
      <c r="CL87" s="111"/>
    </row>
    <row r="88" spans="1:90" ht="14.25" customHeight="1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1"/>
      <c r="CB88" s="111"/>
      <c r="CC88" s="111"/>
      <c r="CD88" s="111"/>
      <c r="CE88" s="111"/>
      <c r="CF88" s="111"/>
      <c r="CG88" s="111"/>
      <c r="CH88" s="111"/>
      <c r="CI88" s="111"/>
      <c r="CJ88" s="111"/>
      <c r="CK88" s="111"/>
      <c r="CL88" s="111"/>
    </row>
    <row r="89" spans="1:90" ht="14.25" customHeight="1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1"/>
      <c r="CB89" s="111"/>
      <c r="CC89" s="111"/>
      <c r="CD89" s="111"/>
      <c r="CE89" s="111"/>
      <c r="CF89" s="111"/>
      <c r="CG89" s="111"/>
      <c r="CH89" s="111"/>
      <c r="CI89" s="111"/>
      <c r="CJ89" s="111"/>
      <c r="CK89" s="111"/>
      <c r="CL89" s="111"/>
    </row>
    <row r="90" spans="1:90" ht="14.25" customHeight="1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1"/>
      <c r="BZ90" s="111"/>
      <c r="CA90" s="111"/>
      <c r="CB90" s="111"/>
      <c r="CC90" s="111"/>
      <c r="CD90" s="111"/>
      <c r="CE90" s="111"/>
      <c r="CF90" s="111"/>
      <c r="CG90" s="111"/>
      <c r="CH90" s="111"/>
      <c r="CI90" s="111"/>
      <c r="CJ90" s="111"/>
      <c r="CK90" s="111"/>
      <c r="CL90" s="111"/>
    </row>
    <row r="91" spans="1:90" ht="14.25" customHeight="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1"/>
      <c r="CB91" s="111"/>
      <c r="CC91" s="111"/>
      <c r="CD91" s="111"/>
      <c r="CE91" s="111"/>
      <c r="CF91" s="111"/>
      <c r="CG91" s="111"/>
      <c r="CH91" s="111"/>
      <c r="CI91" s="111"/>
      <c r="CJ91" s="111"/>
      <c r="CK91" s="111"/>
      <c r="CL91" s="111"/>
    </row>
    <row r="92" spans="1:90" ht="14.25" customHeight="1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1"/>
      <c r="CB92" s="111"/>
      <c r="CC92" s="111"/>
      <c r="CD92" s="111"/>
      <c r="CE92" s="111"/>
      <c r="CF92" s="111"/>
      <c r="CG92" s="111"/>
      <c r="CH92" s="111"/>
      <c r="CI92" s="111"/>
      <c r="CJ92" s="111"/>
      <c r="CK92" s="111"/>
      <c r="CL92" s="111"/>
    </row>
    <row r="93" spans="1:90" ht="14.25" customHeight="1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  <c r="BA93" s="111"/>
      <c r="BB93" s="111"/>
      <c r="BC93" s="111"/>
      <c r="BD93" s="111"/>
      <c r="BE93" s="111"/>
      <c r="BF93" s="111"/>
      <c r="BG93" s="111"/>
      <c r="BH93" s="111"/>
      <c r="BI93" s="111"/>
      <c r="BJ93" s="111"/>
      <c r="BK93" s="111"/>
      <c r="BL93" s="111"/>
      <c r="BM93" s="111"/>
      <c r="BN93" s="111"/>
      <c r="BO93" s="111"/>
      <c r="BP93" s="111"/>
      <c r="BQ93" s="111"/>
      <c r="BR93" s="111"/>
      <c r="BS93" s="111"/>
      <c r="BT93" s="111"/>
      <c r="BU93" s="111"/>
      <c r="BV93" s="111"/>
      <c r="BW93" s="111"/>
      <c r="BX93" s="111"/>
      <c r="BY93" s="111"/>
      <c r="BZ93" s="111"/>
      <c r="CA93" s="111"/>
      <c r="CB93" s="111"/>
      <c r="CC93" s="111"/>
      <c r="CD93" s="111"/>
      <c r="CE93" s="111"/>
      <c r="CF93" s="111"/>
      <c r="CG93" s="111"/>
      <c r="CH93" s="111"/>
      <c r="CI93" s="111"/>
      <c r="CJ93" s="111"/>
      <c r="CK93" s="111"/>
      <c r="CL93" s="111"/>
    </row>
    <row r="94" spans="1:90" ht="14.25" customHeight="1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  <c r="BA94" s="111"/>
      <c r="BB94" s="111"/>
      <c r="BC94" s="111"/>
      <c r="BD94" s="111"/>
      <c r="BE94" s="111"/>
      <c r="BF94" s="111"/>
      <c r="BG94" s="111"/>
      <c r="BH94" s="111"/>
      <c r="BI94" s="111"/>
      <c r="BJ94" s="111"/>
      <c r="BK94" s="111"/>
      <c r="BL94" s="111"/>
      <c r="BM94" s="111"/>
      <c r="BN94" s="111"/>
      <c r="BO94" s="111"/>
      <c r="BP94" s="111"/>
      <c r="BQ94" s="111"/>
      <c r="BR94" s="111"/>
      <c r="BS94" s="111"/>
      <c r="BT94" s="111"/>
      <c r="BU94" s="111"/>
      <c r="BV94" s="111"/>
      <c r="BW94" s="111"/>
      <c r="BX94" s="111"/>
      <c r="BY94" s="111"/>
      <c r="BZ94" s="111"/>
      <c r="CA94" s="111"/>
      <c r="CB94" s="111"/>
      <c r="CC94" s="111"/>
      <c r="CD94" s="111"/>
      <c r="CE94" s="111"/>
      <c r="CF94" s="111"/>
      <c r="CG94" s="111"/>
      <c r="CH94" s="111"/>
      <c r="CI94" s="111"/>
      <c r="CJ94" s="111"/>
      <c r="CK94" s="111"/>
      <c r="CL94" s="111"/>
    </row>
    <row r="95" spans="1:90" ht="14.25" customHeight="1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1"/>
      <c r="BJ95" s="111"/>
      <c r="BK95" s="111"/>
      <c r="BL95" s="111"/>
      <c r="BM95" s="111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1"/>
      <c r="CB95" s="111"/>
      <c r="CC95" s="111"/>
      <c r="CD95" s="111"/>
      <c r="CE95" s="111"/>
      <c r="CF95" s="111"/>
      <c r="CG95" s="111"/>
      <c r="CH95" s="111"/>
      <c r="CI95" s="111"/>
      <c r="CJ95" s="111"/>
      <c r="CK95" s="111"/>
      <c r="CL95" s="111"/>
    </row>
    <row r="96" spans="1:90" ht="14.25" customHeight="1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111"/>
      <c r="BI96" s="111"/>
      <c r="BJ96" s="111"/>
      <c r="BK96" s="111"/>
      <c r="BL96" s="111"/>
      <c r="BM96" s="111"/>
      <c r="BN96" s="111"/>
      <c r="BO96" s="111"/>
      <c r="BP96" s="111"/>
      <c r="BQ96" s="111"/>
      <c r="BR96" s="111"/>
      <c r="BS96" s="111"/>
      <c r="BT96" s="111"/>
      <c r="BU96" s="111"/>
      <c r="BV96" s="111"/>
      <c r="BW96" s="111"/>
      <c r="BX96" s="111"/>
      <c r="BY96" s="111"/>
      <c r="BZ96" s="111"/>
      <c r="CA96" s="111"/>
      <c r="CB96" s="111"/>
      <c r="CC96" s="111"/>
      <c r="CD96" s="111"/>
      <c r="CE96" s="111"/>
      <c r="CF96" s="111"/>
      <c r="CG96" s="111"/>
      <c r="CH96" s="111"/>
      <c r="CI96" s="111"/>
      <c r="CJ96" s="111"/>
      <c r="CK96" s="111"/>
      <c r="CL96" s="111"/>
    </row>
    <row r="97" spans="1:90" ht="14.25" customHeight="1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1"/>
      <c r="AM97" s="111"/>
      <c r="AN97" s="111"/>
      <c r="AO97" s="111"/>
      <c r="AP97" s="111"/>
      <c r="AQ97" s="111"/>
      <c r="AR97" s="111"/>
      <c r="AS97" s="111"/>
      <c r="AT97" s="111"/>
      <c r="AU97" s="111"/>
      <c r="AV97" s="111"/>
      <c r="AW97" s="111"/>
      <c r="AX97" s="111"/>
      <c r="AY97" s="111"/>
      <c r="AZ97" s="111"/>
      <c r="BA97" s="111"/>
      <c r="BB97" s="111"/>
      <c r="BC97" s="111"/>
      <c r="BD97" s="111"/>
      <c r="BE97" s="111"/>
      <c r="BF97" s="111"/>
      <c r="BG97" s="111"/>
      <c r="BH97" s="111"/>
      <c r="BI97" s="111"/>
      <c r="BJ97" s="111"/>
      <c r="BK97" s="111"/>
      <c r="BL97" s="111"/>
      <c r="BM97" s="111"/>
      <c r="BN97" s="111"/>
      <c r="BO97" s="111"/>
      <c r="BP97" s="111"/>
      <c r="BQ97" s="111"/>
      <c r="BR97" s="111"/>
      <c r="BS97" s="111"/>
      <c r="BT97" s="111"/>
      <c r="BU97" s="111"/>
      <c r="BV97" s="111"/>
      <c r="BW97" s="111"/>
      <c r="BX97" s="111"/>
      <c r="BY97" s="111"/>
      <c r="BZ97" s="111"/>
      <c r="CA97" s="111"/>
      <c r="CB97" s="111"/>
      <c r="CC97" s="111"/>
      <c r="CD97" s="111"/>
      <c r="CE97" s="111"/>
      <c r="CF97" s="111"/>
      <c r="CG97" s="111"/>
      <c r="CH97" s="111"/>
      <c r="CI97" s="111"/>
      <c r="CJ97" s="111"/>
      <c r="CK97" s="111"/>
      <c r="CL97" s="111"/>
    </row>
    <row r="98" spans="1:90" ht="14.25" customHeight="1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1"/>
      <c r="BG98" s="111"/>
      <c r="BH98" s="111"/>
      <c r="BI98" s="111"/>
      <c r="BJ98" s="111"/>
      <c r="BK98" s="111"/>
      <c r="BL98" s="111"/>
      <c r="BM98" s="111"/>
      <c r="BN98" s="111"/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  <c r="BY98" s="111"/>
      <c r="BZ98" s="111"/>
      <c r="CA98" s="111"/>
      <c r="CB98" s="111"/>
      <c r="CC98" s="111"/>
      <c r="CD98" s="111"/>
      <c r="CE98" s="111"/>
      <c r="CF98" s="111"/>
      <c r="CG98" s="111"/>
      <c r="CH98" s="111"/>
      <c r="CI98" s="111"/>
      <c r="CJ98" s="111"/>
      <c r="CK98" s="111"/>
      <c r="CL98" s="111"/>
    </row>
    <row r="99" spans="1:90" ht="14.25" customHeight="1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1"/>
      <c r="AW99" s="111"/>
      <c r="AX99" s="111"/>
      <c r="AY99" s="111"/>
      <c r="AZ99" s="111"/>
      <c r="BA99" s="111"/>
      <c r="BB99" s="111"/>
      <c r="BC99" s="111"/>
      <c r="BD99" s="111"/>
      <c r="BE99" s="111"/>
      <c r="BF99" s="111"/>
      <c r="BG99" s="111"/>
      <c r="BH99" s="111"/>
      <c r="BI99" s="111"/>
      <c r="BJ99" s="111"/>
      <c r="BK99" s="111"/>
      <c r="BL99" s="111"/>
      <c r="BM99" s="111"/>
      <c r="BN99" s="111"/>
      <c r="BO99" s="111"/>
      <c r="BP99" s="111"/>
      <c r="BQ99" s="111"/>
      <c r="BR99" s="111"/>
      <c r="BS99" s="111"/>
      <c r="BT99" s="111"/>
      <c r="BU99" s="111"/>
      <c r="BV99" s="111"/>
      <c r="BW99" s="111"/>
      <c r="BX99" s="111"/>
      <c r="BY99" s="111"/>
      <c r="BZ99" s="111"/>
      <c r="CA99" s="111"/>
      <c r="CB99" s="111"/>
      <c r="CC99" s="111"/>
      <c r="CD99" s="111"/>
      <c r="CE99" s="111"/>
      <c r="CF99" s="111"/>
      <c r="CG99" s="111"/>
      <c r="CH99" s="111"/>
      <c r="CI99" s="111"/>
      <c r="CJ99" s="111"/>
      <c r="CK99" s="111"/>
      <c r="CL99" s="111"/>
    </row>
    <row r="100" spans="1:90" ht="14.25" customHeight="1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111"/>
      <c r="BI100" s="111"/>
      <c r="BJ100" s="111"/>
      <c r="BK100" s="111"/>
      <c r="BL100" s="111"/>
      <c r="BM100" s="111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1"/>
      <c r="BZ100" s="111"/>
      <c r="CA100" s="111"/>
      <c r="CB100" s="111"/>
      <c r="CC100" s="111"/>
      <c r="CD100" s="111"/>
      <c r="CE100" s="111"/>
      <c r="CF100" s="111"/>
      <c r="CG100" s="111"/>
      <c r="CH100" s="111"/>
      <c r="CI100" s="111"/>
      <c r="CJ100" s="111"/>
      <c r="CK100" s="111"/>
      <c r="CL100" s="111"/>
    </row>
    <row r="101" spans="1:90" ht="14.25" customHeight="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111"/>
      <c r="AK101" s="111"/>
      <c r="AL101" s="111"/>
      <c r="AM101" s="111"/>
      <c r="AN101" s="111"/>
      <c r="AO101" s="111"/>
      <c r="AP101" s="111"/>
      <c r="AQ101" s="111"/>
      <c r="AR101" s="111"/>
      <c r="AS101" s="111"/>
      <c r="AT101" s="111"/>
      <c r="AU101" s="111"/>
      <c r="AV101" s="111"/>
      <c r="AW101" s="111"/>
      <c r="AX101" s="111"/>
      <c r="AY101" s="111"/>
      <c r="AZ101" s="111"/>
      <c r="BA101" s="111"/>
      <c r="BB101" s="111"/>
      <c r="BC101" s="111"/>
      <c r="BD101" s="111"/>
      <c r="BE101" s="111"/>
      <c r="BF101" s="111"/>
      <c r="BG101" s="111"/>
      <c r="BH101" s="111"/>
      <c r="BI101" s="111"/>
      <c r="BJ101" s="111"/>
      <c r="BK101" s="111"/>
      <c r="BL101" s="111"/>
      <c r="BM101" s="111"/>
      <c r="BN101" s="111"/>
      <c r="BO101" s="111"/>
      <c r="BP101" s="111"/>
      <c r="BQ101" s="111"/>
      <c r="BR101" s="111"/>
      <c r="BS101" s="111"/>
      <c r="BT101" s="111"/>
      <c r="BU101" s="111"/>
      <c r="BV101" s="111"/>
      <c r="BW101" s="111"/>
      <c r="BX101" s="111"/>
      <c r="BY101" s="111"/>
      <c r="BZ101" s="111"/>
      <c r="CA101" s="111"/>
      <c r="CB101" s="111"/>
      <c r="CC101" s="111"/>
      <c r="CD101" s="111"/>
      <c r="CE101" s="111"/>
      <c r="CF101" s="111"/>
      <c r="CG101" s="111"/>
      <c r="CH101" s="111"/>
      <c r="CI101" s="111"/>
      <c r="CJ101" s="111"/>
      <c r="CK101" s="111"/>
      <c r="CL101" s="111"/>
    </row>
    <row r="102" spans="1:90" ht="14.25" customHeight="1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  <c r="BM102" s="111"/>
      <c r="BN102" s="111"/>
      <c r="BO102" s="111"/>
      <c r="BP102" s="111"/>
      <c r="BQ102" s="111"/>
      <c r="BR102" s="111"/>
      <c r="BS102" s="111"/>
      <c r="BT102" s="111"/>
      <c r="BU102" s="111"/>
      <c r="BV102" s="111"/>
      <c r="BW102" s="111"/>
      <c r="BX102" s="111"/>
      <c r="BY102" s="111"/>
      <c r="BZ102" s="111"/>
      <c r="CA102" s="111"/>
      <c r="CB102" s="111"/>
      <c r="CC102" s="111"/>
      <c r="CD102" s="111"/>
      <c r="CE102" s="111"/>
      <c r="CF102" s="111"/>
      <c r="CG102" s="111"/>
      <c r="CH102" s="111"/>
      <c r="CI102" s="111"/>
      <c r="CJ102" s="111"/>
      <c r="CK102" s="111"/>
      <c r="CL102" s="111"/>
    </row>
    <row r="103" spans="1:90" ht="14.25" customHeight="1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  <c r="AF103" s="111"/>
      <c r="AG103" s="111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11"/>
      <c r="AW103" s="111"/>
      <c r="AX103" s="111"/>
      <c r="AY103" s="111"/>
      <c r="AZ103" s="111"/>
      <c r="BA103" s="111"/>
      <c r="BB103" s="111"/>
      <c r="BC103" s="111"/>
      <c r="BD103" s="111"/>
      <c r="BE103" s="111"/>
      <c r="BF103" s="111"/>
      <c r="BG103" s="111"/>
      <c r="BH103" s="111"/>
      <c r="BI103" s="111"/>
      <c r="BJ103" s="111"/>
      <c r="BK103" s="111"/>
      <c r="BL103" s="111"/>
      <c r="BM103" s="111"/>
      <c r="BN103" s="111"/>
      <c r="BO103" s="111"/>
      <c r="BP103" s="111"/>
      <c r="BQ103" s="111"/>
      <c r="BR103" s="111"/>
      <c r="BS103" s="111"/>
      <c r="BT103" s="111"/>
      <c r="BU103" s="111"/>
      <c r="BV103" s="111"/>
      <c r="BW103" s="111"/>
      <c r="BX103" s="111"/>
      <c r="BY103" s="111"/>
      <c r="BZ103" s="111"/>
      <c r="CA103" s="111"/>
      <c r="CB103" s="111"/>
      <c r="CC103" s="111"/>
      <c r="CD103" s="111"/>
      <c r="CE103" s="111"/>
      <c r="CF103" s="111"/>
      <c r="CG103" s="111"/>
      <c r="CH103" s="111"/>
      <c r="CI103" s="111"/>
      <c r="CJ103" s="111"/>
      <c r="CK103" s="111"/>
      <c r="CL103" s="111"/>
    </row>
    <row r="104" spans="1:90" ht="14.25" customHeight="1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1"/>
      <c r="BV104" s="111"/>
      <c r="BW104" s="111"/>
      <c r="BX104" s="111"/>
      <c r="BY104" s="111"/>
      <c r="BZ104" s="111"/>
      <c r="CA104" s="111"/>
      <c r="CB104" s="111"/>
      <c r="CC104" s="111"/>
      <c r="CD104" s="111"/>
      <c r="CE104" s="111"/>
      <c r="CF104" s="111"/>
      <c r="CG104" s="111"/>
      <c r="CH104" s="111"/>
      <c r="CI104" s="111"/>
      <c r="CJ104" s="111"/>
      <c r="CK104" s="111"/>
      <c r="CL104" s="111"/>
    </row>
    <row r="105" spans="1:90" ht="14.25" customHeight="1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1"/>
      <c r="AF105" s="111"/>
      <c r="AG105" s="111"/>
      <c r="AH105" s="111"/>
      <c r="AI105" s="111"/>
      <c r="AJ105" s="111"/>
      <c r="AK105" s="111"/>
      <c r="AL105" s="111"/>
      <c r="AM105" s="111"/>
      <c r="AN105" s="111"/>
      <c r="AO105" s="111"/>
      <c r="AP105" s="111"/>
      <c r="AQ105" s="111"/>
      <c r="AR105" s="111"/>
      <c r="AS105" s="111"/>
      <c r="AT105" s="111"/>
      <c r="AU105" s="111"/>
      <c r="AV105" s="111"/>
      <c r="AW105" s="111"/>
      <c r="AX105" s="111"/>
      <c r="AY105" s="111"/>
      <c r="AZ105" s="111"/>
      <c r="BA105" s="111"/>
      <c r="BB105" s="111"/>
      <c r="BC105" s="111"/>
      <c r="BD105" s="111"/>
      <c r="BE105" s="111"/>
      <c r="BF105" s="111"/>
      <c r="BG105" s="111"/>
      <c r="BH105" s="111"/>
      <c r="BI105" s="111"/>
      <c r="BJ105" s="111"/>
      <c r="BK105" s="111"/>
      <c r="BL105" s="111"/>
      <c r="BM105" s="111"/>
      <c r="BN105" s="111"/>
      <c r="BO105" s="111"/>
      <c r="BP105" s="111"/>
      <c r="BQ105" s="111"/>
      <c r="BR105" s="111"/>
      <c r="BS105" s="111"/>
      <c r="BT105" s="111"/>
      <c r="BU105" s="111"/>
      <c r="BV105" s="111"/>
      <c r="BW105" s="111"/>
      <c r="BX105" s="111"/>
      <c r="BY105" s="111"/>
      <c r="BZ105" s="111"/>
      <c r="CA105" s="111"/>
      <c r="CB105" s="111"/>
      <c r="CC105" s="111"/>
      <c r="CD105" s="111"/>
      <c r="CE105" s="111"/>
      <c r="CF105" s="111"/>
      <c r="CG105" s="111"/>
      <c r="CH105" s="111"/>
      <c r="CI105" s="111"/>
      <c r="CJ105" s="111"/>
      <c r="CK105" s="111"/>
      <c r="CL105" s="111"/>
    </row>
    <row r="106" spans="1:90" ht="14.25" customHeight="1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11"/>
      <c r="BW106" s="111"/>
      <c r="BX106" s="111"/>
      <c r="BY106" s="111"/>
      <c r="BZ106" s="111"/>
      <c r="CA106" s="111"/>
      <c r="CB106" s="111"/>
      <c r="CC106" s="111"/>
      <c r="CD106" s="111"/>
      <c r="CE106" s="111"/>
      <c r="CF106" s="111"/>
      <c r="CG106" s="111"/>
      <c r="CH106" s="111"/>
      <c r="CI106" s="111"/>
      <c r="CJ106" s="111"/>
      <c r="CK106" s="111"/>
      <c r="CL106" s="111"/>
    </row>
    <row r="107" spans="1:90" ht="14.25" customHeight="1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  <c r="BB107" s="111"/>
      <c r="BC107" s="111"/>
      <c r="BD107" s="111"/>
      <c r="BE107" s="111"/>
      <c r="BF107" s="111"/>
      <c r="BG107" s="111"/>
      <c r="BH107" s="111"/>
      <c r="BI107" s="111"/>
      <c r="BJ107" s="111"/>
      <c r="BK107" s="111"/>
      <c r="BL107" s="111"/>
      <c r="BM107" s="111"/>
      <c r="BN107" s="111"/>
      <c r="BO107" s="111"/>
      <c r="BP107" s="111"/>
      <c r="BQ107" s="111"/>
      <c r="BR107" s="111"/>
      <c r="BS107" s="111"/>
      <c r="BT107" s="111"/>
      <c r="BU107" s="111"/>
      <c r="BV107" s="111"/>
      <c r="BW107" s="111"/>
      <c r="BX107" s="111"/>
      <c r="BY107" s="111"/>
      <c r="BZ107" s="111"/>
      <c r="CA107" s="111"/>
      <c r="CB107" s="111"/>
      <c r="CC107" s="111"/>
      <c r="CD107" s="111"/>
      <c r="CE107" s="111"/>
      <c r="CF107" s="111"/>
      <c r="CG107" s="111"/>
      <c r="CH107" s="111"/>
      <c r="CI107" s="111"/>
      <c r="CJ107" s="111"/>
      <c r="CK107" s="111"/>
      <c r="CL107" s="111"/>
    </row>
    <row r="108" spans="1:90" ht="14.25" customHeight="1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</row>
    <row r="109" spans="1:90" ht="14.25" customHeight="1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</row>
    <row r="110" spans="1:90" ht="14.25" customHeight="1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</row>
    <row r="111" spans="1:90" ht="14.25" customHeight="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  <c r="AZ111" s="111"/>
      <c r="BA111" s="111"/>
      <c r="BB111" s="111"/>
      <c r="BC111" s="111"/>
      <c r="BD111" s="111"/>
      <c r="BE111" s="111"/>
      <c r="BF111" s="111"/>
      <c r="BG111" s="111"/>
      <c r="BH111" s="111"/>
      <c r="BI111" s="111"/>
      <c r="BJ111" s="111"/>
      <c r="BK111" s="111"/>
      <c r="BL111" s="111"/>
      <c r="BM111" s="111"/>
      <c r="BN111" s="111"/>
      <c r="BO111" s="111"/>
      <c r="BP111" s="111"/>
      <c r="BQ111" s="111"/>
      <c r="BR111" s="111"/>
      <c r="BS111" s="111"/>
      <c r="BT111" s="111"/>
      <c r="BU111" s="111"/>
      <c r="BV111" s="111"/>
      <c r="BW111" s="111"/>
      <c r="BX111" s="111"/>
      <c r="BY111" s="111"/>
      <c r="BZ111" s="111"/>
      <c r="CA111" s="111"/>
      <c r="CB111" s="111"/>
      <c r="CC111" s="111"/>
      <c r="CD111" s="111"/>
      <c r="CE111" s="111"/>
      <c r="CF111" s="111"/>
      <c r="CG111" s="111"/>
      <c r="CH111" s="111"/>
      <c r="CI111" s="111"/>
      <c r="CJ111" s="111"/>
      <c r="CK111" s="111"/>
      <c r="CL111" s="111"/>
    </row>
    <row r="112" spans="1:90" ht="14.25" customHeight="1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1"/>
      <c r="BZ112" s="111"/>
      <c r="CA112" s="111"/>
      <c r="CB112" s="111"/>
      <c r="CC112" s="111"/>
      <c r="CD112" s="111"/>
      <c r="CE112" s="111"/>
      <c r="CF112" s="111"/>
      <c r="CG112" s="111"/>
      <c r="CH112" s="111"/>
      <c r="CI112" s="111"/>
      <c r="CJ112" s="111"/>
      <c r="CK112" s="111"/>
      <c r="CL112" s="111"/>
    </row>
    <row r="113" spans="1:90" ht="14.25" customHeight="1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111"/>
      <c r="BP113" s="111"/>
      <c r="BQ113" s="111"/>
      <c r="BR113" s="111"/>
      <c r="BS113" s="111"/>
      <c r="BT113" s="111"/>
      <c r="BU113" s="111"/>
      <c r="BV113" s="111"/>
      <c r="BW113" s="111"/>
      <c r="BX113" s="111"/>
      <c r="BY113" s="111"/>
      <c r="BZ113" s="111"/>
      <c r="CA113" s="111"/>
      <c r="CB113" s="111"/>
      <c r="CC113" s="111"/>
      <c r="CD113" s="111"/>
      <c r="CE113" s="111"/>
      <c r="CF113" s="111"/>
      <c r="CG113" s="111"/>
      <c r="CH113" s="111"/>
      <c r="CI113" s="111"/>
      <c r="CJ113" s="111"/>
      <c r="CK113" s="111"/>
      <c r="CL113" s="111"/>
    </row>
    <row r="114" spans="1:90" ht="14.25" customHeight="1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/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  <c r="BY114" s="111"/>
      <c r="BZ114" s="111"/>
      <c r="CA114" s="111"/>
      <c r="CB114" s="111"/>
      <c r="CC114" s="111"/>
      <c r="CD114" s="111"/>
      <c r="CE114" s="111"/>
      <c r="CF114" s="111"/>
      <c r="CG114" s="111"/>
      <c r="CH114" s="111"/>
      <c r="CI114" s="111"/>
      <c r="CJ114" s="111"/>
      <c r="CK114" s="111"/>
      <c r="CL114" s="111"/>
    </row>
    <row r="115" spans="1:90" ht="14.25" customHeight="1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111"/>
      <c r="AE115" s="111"/>
      <c r="AF115" s="111"/>
      <c r="AG115" s="111"/>
      <c r="AH115" s="111"/>
      <c r="AI115" s="111"/>
      <c r="AJ115" s="111"/>
      <c r="AK115" s="111"/>
      <c r="AL115" s="111"/>
      <c r="AM115" s="111"/>
      <c r="AN115" s="111"/>
      <c r="AO115" s="111"/>
      <c r="AP115" s="111"/>
      <c r="AQ115" s="111"/>
      <c r="AR115" s="111"/>
      <c r="AS115" s="111"/>
      <c r="AT115" s="111"/>
      <c r="AU115" s="111"/>
      <c r="AV115" s="111"/>
      <c r="AW115" s="111"/>
      <c r="AX115" s="111"/>
      <c r="AY115" s="111"/>
      <c r="AZ115" s="111"/>
      <c r="BA115" s="111"/>
      <c r="BB115" s="111"/>
      <c r="BC115" s="111"/>
      <c r="BD115" s="111"/>
      <c r="BE115" s="111"/>
      <c r="BF115" s="111"/>
      <c r="BG115" s="111"/>
      <c r="BH115" s="111"/>
      <c r="BI115" s="111"/>
      <c r="BJ115" s="111"/>
      <c r="BK115" s="111"/>
      <c r="BL115" s="111"/>
      <c r="BM115" s="111"/>
      <c r="BN115" s="111"/>
      <c r="BO115" s="111"/>
      <c r="BP115" s="111"/>
      <c r="BQ115" s="111"/>
      <c r="BR115" s="111"/>
      <c r="BS115" s="111"/>
      <c r="BT115" s="111"/>
      <c r="BU115" s="111"/>
      <c r="BV115" s="111"/>
      <c r="BW115" s="111"/>
      <c r="BX115" s="111"/>
      <c r="BY115" s="111"/>
      <c r="BZ115" s="111"/>
      <c r="CA115" s="111"/>
      <c r="CB115" s="111"/>
      <c r="CC115" s="111"/>
      <c r="CD115" s="111"/>
      <c r="CE115" s="111"/>
      <c r="CF115" s="111"/>
      <c r="CG115" s="111"/>
      <c r="CH115" s="111"/>
      <c r="CI115" s="111"/>
      <c r="CJ115" s="111"/>
      <c r="CK115" s="111"/>
      <c r="CL115" s="111"/>
    </row>
    <row r="116" spans="1:90" ht="14.25" customHeight="1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111"/>
      <c r="AG116" s="111"/>
      <c r="AH116" s="111"/>
      <c r="AI116" s="111"/>
      <c r="AJ116" s="111"/>
      <c r="AK116" s="111"/>
      <c r="AL116" s="111"/>
      <c r="AM116" s="111"/>
      <c r="AN116" s="111"/>
      <c r="AO116" s="111"/>
      <c r="AP116" s="111"/>
      <c r="AQ116" s="111"/>
      <c r="AR116" s="111"/>
      <c r="AS116" s="111"/>
      <c r="AT116" s="111"/>
      <c r="AU116" s="111"/>
      <c r="AV116" s="111"/>
      <c r="AW116" s="111"/>
      <c r="AX116" s="111"/>
      <c r="AY116" s="111"/>
      <c r="AZ116" s="111"/>
      <c r="BA116" s="111"/>
      <c r="BB116" s="111"/>
      <c r="BC116" s="111"/>
      <c r="BD116" s="111"/>
      <c r="BE116" s="111"/>
      <c r="BF116" s="111"/>
      <c r="BG116" s="111"/>
      <c r="BH116" s="111"/>
      <c r="BI116" s="111"/>
      <c r="BJ116" s="111"/>
      <c r="BK116" s="111"/>
      <c r="BL116" s="111"/>
      <c r="BM116" s="111"/>
      <c r="BN116" s="111"/>
      <c r="BO116" s="111"/>
      <c r="BP116" s="111"/>
      <c r="BQ116" s="111"/>
      <c r="BR116" s="111"/>
      <c r="BS116" s="111"/>
      <c r="BT116" s="111"/>
      <c r="BU116" s="111"/>
      <c r="BV116" s="111"/>
      <c r="BW116" s="111"/>
      <c r="BX116" s="111"/>
      <c r="BY116" s="111"/>
      <c r="BZ116" s="111"/>
      <c r="CA116" s="111"/>
      <c r="CB116" s="111"/>
      <c r="CC116" s="111"/>
      <c r="CD116" s="111"/>
      <c r="CE116" s="111"/>
      <c r="CF116" s="111"/>
      <c r="CG116" s="111"/>
      <c r="CH116" s="111"/>
      <c r="CI116" s="111"/>
      <c r="CJ116" s="111"/>
      <c r="CK116" s="111"/>
      <c r="CL116" s="111"/>
    </row>
    <row r="117" spans="1:90" ht="14.25" customHeight="1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  <c r="AF117" s="111"/>
      <c r="AG117" s="111"/>
      <c r="AH117" s="111"/>
      <c r="AI117" s="111"/>
      <c r="AJ117" s="111"/>
      <c r="AK117" s="111"/>
      <c r="AL117" s="111"/>
      <c r="AM117" s="111"/>
      <c r="AN117" s="111"/>
      <c r="AO117" s="111"/>
      <c r="AP117" s="111"/>
      <c r="AQ117" s="111"/>
      <c r="AR117" s="111"/>
      <c r="AS117" s="111"/>
      <c r="AT117" s="111"/>
      <c r="AU117" s="111"/>
      <c r="AV117" s="111"/>
      <c r="AW117" s="111"/>
      <c r="AX117" s="111"/>
      <c r="AY117" s="111"/>
      <c r="AZ117" s="111"/>
      <c r="BA117" s="111"/>
      <c r="BB117" s="111"/>
      <c r="BC117" s="111"/>
      <c r="BD117" s="111"/>
      <c r="BE117" s="111"/>
      <c r="BF117" s="111"/>
      <c r="BG117" s="111"/>
      <c r="BH117" s="111"/>
      <c r="BI117" s="111"/>
      <c r="BJ117" s="111"/>
      <c r="BK117" s="111"/>
      <c r="BL117" s="111"/>
      <c r="BM117" s="111"/>
      <c r="BN117" s="111"/>
      <c r="BO117" s="111"/>
      <c r="BP117" s="111"/>
      <c r="BQ117" s="111"/>
      <c r="BR117" s="111"/>
      <c r="BS117" s="111"/>
      <c r="BT117" s="111"/>
      <c r="BU117" s="111"/>
      <c r="BV117" s="111"/>
      <c r="BW117" s="111"/>
      <c r="BX117" s="111"/>
      <c r="BY117" s="111"/>
      <c r="BZ117" s="111"/>
      <c r="CA117" s="111"/>
      <c r="CB117" s="111"/>
      <c r="CC117" s="111"/>
      <c r="CD117" s="111"/>
      <c r="CE117" s="111"/>
      <c r="CF117" s="111"/>
      <c r="CG117" s="111"/>
      <c r="CH117" s="111"/>
      <c r="CI117" s="111"/>
      <c r="CJ117" s="111"/>
      <c r="CK117" s="111"/>
      <c r="CL117" s="111"/>
    </row>
    <row r="118" spans="1:90" ht="14.25" customHeight="1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  <c r="BD118" s="111"/>
      <c r="BE118" s="111"/>
      <c r="BF118" s="111"/>
      <c r="BG118" s="111"/>
      <c r="BH118" s="111"/>
      <c r="BI118" s="111"/>
      <c r="BJ118" s="111"/>
      <c r="BK118" s="111"/>
      <c r="BL118" s="111"/>
      <c r="BM118" s="111"/>
      <c r="BN118" s="111"/>
      <c r="BO118" s="111"/>
      <c r="BP118" s="111"/>
      <c r="BQ118" s="111"/>
      <c r="BR118" s="111"/>
      <c r="BS118" s="111"/>
      <c r="BT118" s="111"/>
      <c r="BU118" s="111"/>
      <c r="BV118" s="111"/>
      <c r="BW118" s="111"/>
      <c r="BX118" s="111"/>
      <c r="BY118" s="111"/>
      <c r="BZ118" s="111"/>
      <c r="CA118" s="111"/>
      <c r="CB118" s="111"/>
      <c r="CC118" s="111"/>
      <c r="CD118" s="111"/>
      <c r="CE118" s="111"/>
      <c r="CF118" s="111"/>
      <c r="CG118" s="111"/>
      <c r="CH118" s="111"/>
      <c r="CI118" s="111"/>
      <c r="CJ118" s="111"/>
      <c r="CK118" s="111"/>
      <c r="CL118" s="111"/>
    </row>
    <row r="119" spans="1:90" ht="14.25" customHeight="1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11"/>
      <c r="BP119" s="111"/>
      <c r="BQ119" s="111"/>
      <c r="BR119" s="111"/>
      <c r="BS119" s="111"/>
      <c r="BT119" s="111"/>
      <c r="BU119" s="111"/>
      <c r="BV119" s="111"/>
      <c r="BW119" s="111"/>
      <c r="BX119" s="111"/>
      <c r="BY119" s="111"/>
      <c r="BZ119" s="111"/>
      <c r="CA119" s="111"/>
      <c r="CB119" s="111"/>
      <c r="CC119" s="111"/>
      <c r="CD119" s="111"/>
      <c r="CE119" s="111"/>
      <c r="CF119" s="111"/>
      <c r="CG119" s="111"/>
      <c r="CH119" s="111"/>
      <c r="CI119" s="111"/>
      <c r="CJ119" s="111"/>
      <c r="CK119" s="111"/>
      <c r="CL119" s="111"/>
    </row>
    <row r="120" spans="1:90" ht="14.25" customHeight="1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111"/>
      <c r="AH120" s="111"/>
      <c r="AI120" s="111"/>
      <c r="AJ120" s="111"/>
      <c r="AK120" s="111"/>
      <c r="AL120" s="111"/>
      <c r="AM120" s="111"/>
      <c r="AN120" s="111"/>
      <c r="AO120" s="111"/>
      <c r="AP120" s="111"/>
      <c r="AQ120" s="111"/>
      <c r="AR120" s="111"/>
      <c r="AS120" s="111"/>
      <c r="AT120" s="111"/>
      <c r="AU120" s="111"/>
      <c r="AV120" s="111"/>
      <c r="AW120" s="111"/>
      <c r="AX120" s="111"/>
      <c r="AY120" s="111"/>
      <c r="AZ120" s="111"/>
      <c r="BA120" s="111"/>
      <c r="BB120" s="111"/>
      <c r="BC120" s="111"/>
      <c r="BD120" s="111"/>
      <c r="BE120" s="111"/>
      <c r="BF120" s="111"/>
      <c r="BG120" s="111"/>
      <c r="BH120" s="111"/>
      <c r="BI120" s="111"/>
      <c r="BJ120" s="111"/>
      <c r="BK120" s="111"/>
      <c r="BL120" s="111"/>
      <c r="BM120" s="111"/>
      <c r="BN120" s="111"/>
      <c r="BO120" s="111"/>
      <c r="BP120" s="111"/>
      <c r="BQ120" s="111"/>
      <c r="BR120" s="111"/>
      <c r="BS120" s="111"/>
      <c r="BT120" s="111"/>
      <c r="BU120" s="111"/>
      <c r="BV120" s="111"/>
      <c r="BW120" s="111"/>
      <c r="BX120" s="111"/>
      <c r="BY120" s="111"/>
      <c r="BZ120" s="111"/>
      <c r="CA120" s="111"/>
      <c r="CB120" s="111"/>
      <c r="CC120" s="111"/>
      <c r="CD120" s="111"/>
      <c r="CE120" s="111"/>
      <c r="CF120" s="111"/>
      <c r="CG120" s="111"/>
      <c r="CH120" s="111"/>
      <c r="CI120" s="111"/>
      <c r="CJ120" s="111"/>
      <c r="CK120" s="111"/>
      <c r="CL120" s="111"/>
    </row>
    <row r="121" spans="1:90" ht="14.25" customHeight="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  <c r="AD121" s="111"/>
      <c r="AE121" s="111"/>
      <c r="AF121" s="111"/>
      <c r="AG121" s="111"/>
      <c r="AH121" s="111"/>
      <c r="AI121" s="111"/>
      <c r="AJ121" s="111"/>
      <c r="AK121" s="111"/>
      <c r="AL121" s="111"/>
      <c r="AM121" s="111"/>
      <c r="AN121" s="111"/>
      <c r="AO121" s="111"/>
      <c r="AP121" s="111"/>
      <c r="AQ121" s="111"/>
      <c r="AR121" s="111"/>
      <c r="AS121" s="111"/>
      <c r="AT121" s="111"/>
      <c r="AU121" s="111"/>
      <c r="AV121" s="111"/>
      <c r="AW121" s="111"/>
      <c r="AX121" s="111"/>
      <c r="AY121" s="111"/>
      <c r="AZ121" s="111"/>
      <c r="BA121" s="111"/>
      <c r="BB121" s="111"/>
      <c r="BC121" s="111"/>
      <c r="BD121" s="111"/>
      <c r="BE121" s="111"/>
      <c r="BF121" s="111"/>
      <c r="BG121" s="111"/>
      <c r="BH121" s="111"/>
      <c r="BI121" s="111"/>
      <c r="BJ121" s="111"/>
      <c r="BK121" s="111"/>
      <c r="BL121" s="111"/>
      <c r="BM121" s="111"/>
      <c r="BN121" s="111"/>
      <c r="BO121" s="111"/>
      <c r="BP121" s="111"/>
      <c r="BQ121" s="111"/>
      <c r="BR121" s="111"/>
      <c r="BS121" s="111"/>
      <c r="BT121" s="111"/>
      <c r="BU121" s="111"/>
      <c r="BV121" s="111"/>
      <c r="BW121" s="111"/>
      <c r="BX121" s="111"/>
      <c r="BY121" s="111"/>
      <c r="BZ121" s="111"/>
      <c r="CA121" s="111"/>
      <c r="CB121" s="111"/>
      <c r="CC121" s="111"/>
      <c r="CD121" s="111"/>
      <c r="CE121" s="111"/>
      <c r="CF121" s="111"/>
      <c r="CG121" s="111"/>
      <c r="CH121" s="111"/>
      <c r="CI121" s="111"/>
      <c r="CJ121" s="111"/>
      <c r="CK121" s="111"/>
      <c r="CL121" s="111"/>
    </row>
    <row r="122" spans="1:90" ht="14.25" customHeight="1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/>
      <c r="CJ122" s="111"/>
      <c r="CK122" s="111"/>
      <c r="CL122" s="111"/>
    </row>
    <row r="123" spans="1:90" ht="14.25" customHeight="1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1"/>
      <c r="AV123" s="111"/>
      <c r="AW123" s="111"/>
      <c r="AX123" s="111"/>
      <c r="AY123" s="111"/>
      <c r="AZ123" s="111"/>
      <c r="BA123" s="111"/>
      <c r="BB123" s="111"/>
      <c r="BC123" s="111"/>
      <c r="BD123" s="111"/>
      <c r="BE123" s="111"/>
      <c r="BF123" s="111"/>
      <c r="BG123" s="111"/>
      <c r="BH123" s="111"/>
      <c r="BI123" s="111"/>
      <c r="BJ123" s="111"/>
      <c r="BK123" s="111"/>
      <c r="BL123" s="111"/>
      <c r="BM123" s="111"/>
      <c r="BN123" s="111"/>
      <c r="BO123" s="111"/>
      <c r="BP123" s="111"/>
      <c r="BQ123" s="111"/>
      <c r="BR123" s="111"/>
      <c r="BS123" s="111"/>
      <c r="BT123" s="111"/>
      <c r="BU123" s="111"/>
      <c r="BV123" s="111"/>
      <c r="BW123" s="111"/>
      <c r="BX123" s="111"/>
      <c r="BY123" s="111"/>
      <c r="BZ123" s="111"/>
      <c r="CA123" s="111"/>
      <c r="CB123" s="111"/>
      <c r="CC123" s="111"/>
      <c r="CD123" s="111"/>
      <c r="CE123" s="111"/>
      <c r="CF123" s="111"/>
      <c r="CG123" s="111"/>
      <c r="CH123" s="111"/>
      <c r="CI123" s="111"/>
      <c r="CJ123" s="111"/>
      <c r="CK123" s="111"/>
      <c r="CL123" s="111"/>
    </row>
    <row r="124" spans="1:90" ht="14.25" customHeight="1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  <c r="AF124" s="111"/>
      <c r="AG124" s="111"/>
      <c r="AH124" s="111"/>
      <c r="AI124" s="111"/>
      <c r="AJ124" s="111"/>
      <c r="AK124" s="111"/>
      <c r="AL124" s="111"/>
      <c r="AM124" s="111"/>
      <c r="AN124" s="111"/>
      <c r="AO124" s="111"/>
      <c r="AP124" s="111"/>
      <c r="AQ124" s="111"/>
      <c r="AR124" s="111"/>
      <c r="AS124" s="111"/>
      <c r="AT124" s="111"/>
      <c r="AU124" s="111"/>
      <c r="AV124" s="111"/>
      <c r="AW124" s="111"/>
      <c r="AX124" s="111"/>
      <c r="AY124" s="111"/>
      <c r="AZ124" s="111"/>
      <c r="BA124" s="111"/>
      <c r="BB124" s="111"/>
      <c r="BC124" s="111"/>
      <c r="BD124" s="111"/>
      <c r="BE124" s="111"/>
      <c r="BF124" s="111"/>
      <c r="BG124" s="111"/>
      <c r="BH124" s="111"/>
      <c r="BI124" s="111"/>
      <c r="BJ124" s="111"/>
      <c r="BK124" s="111"/>
      <c r="BL124" s="111"/>
      <c r="BM124" s="111"/>
      <c r="BN124" s="111"/>
      <c r="BO124" s="111"/>
      <c r="BP124" s="111"/>
      <c r="BQ124" s="111"/>
      <c r="BR124" s="111"/>
      <c r="BS124" s="111"/>
      <c r="BT124" s="111"/>
      <c r="BU124" s="111"/>
      <c r="BV124" s="111"/>
      <c r="BW124" s="111"/>
      <c r="BX124" s="111"/>
      <c r="BY124" s="111"/>
      <c r="BZ124" s="111"/>
      <c r="CA124" s="111"/>
      <c r="CB124" s="111"/>
      <c r="CC124" s="111"/>
      <c r="CD124" s="111"/>
      <c r="CE124" s="111"/>
      <c r="CF124" s="111"/>
      <c r="CG124" s="111"/>
      <c r="CH124" s="111"/>
      <c r="CI124" s="111"/>
      <c r="CJ124" s="111"/>
      <c r="CK124" s="111"/>
      <c r="CL124" s="111"/>
    </row>
    <row r="125" spans="1:90" ht="14.25" customHeight="1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111"/>
      <c r="AI125" s="111"/>
      <c r="AJ125" s="111"/>
      <c r="AK125" s="111"/>
      <c r="AL125" s="111"/>
      <c r="AM125" s="111"/>
      <c r="AN125" s="111"/>
      <c r="AO125" s="111"/>
      <c r="AP125" s="111"/>
      <c r="AQ125" s="111"/>
      <c r="AR125" s="111"/>
      <c r="AS125" s="111"/>
      <c r="AT125" s="111"/>
      <c r="AU125" s="111"/>
      <c r="AV125" s="111"/>
      <c r="AW125" s="111"/>
      <c r="AX125" s="111"/>
      <c r="AY125" s="111"/>
      <c r="AZ125" s="111"/>
      <c r="BA125" s="111"/>
      <c r="BB125" s="111"/>
      <c r="BC125" s="111"/>
      <c r="BD125" s="111"/>
      <c r="BE125" s="111"/>
      <c r="BF125" s="111"/>
      <c r="BG125" s="111"/>
      <c r="BH125" s="111"/>
      <c r="BI125" s="111"/>
      <c r="BJ125" s="111"/>
      <c r="BK125" s="111"/>
      <c r="BL125" s="111"/>
      <c r="BM125" s="111"/>
      <c r="BN125" s="111"/>
      <c r="BO125" s="111"/>
      <c r="BP125" s="111"/>
      <c r="BQ125" s="111"/>
      <c r="BR125" s="111"/>
      <c r="BS125" s="111"/>
      <c r="BT125" s="111"/>
      <c r="BU125" s="111"/>
      <c r="BV125" s="111"/>
      <c r="BW125" s="111"/>
      <c r="BX125" s="111"/>
      <c r="BY125" s="111"/>
      <c r="BZ125" s="111"/>
      <c r="CA125" s="111"/>
      <c r="CB125" s="111"/>
      <c r="CC125" s="111"/>
      <c r="CD125" s="111"/>
      <c r="CE125" s="111"/>
      <c r="CF125" s="111"/>
      <c r="CG125" s="111"/>
      <c r="CH125" s="111"/>
      <c r="CI125" s="111"/>
      <c r="CJ125" s="111"/>
      <c r="CK125" s="111"/>
      <c r="CL125" s="111"/>
    </row>
    <row r="126" spans="1:90" ht="14.25" customHeight="1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1"/>
      <c r="AG126" s="111"/>
      <c r="AH126" s="111"/>
      <c r="AI126" s="111"/>
      <c r="AJ126" s="111"/>
      <c r="AK126" s="111"/>
      <c r="AL126" s="111"/>
      <c r="AM126" s="111"/>
      <c r="AN126" s="111"/>
      <c r="AO126" s="111"/>
      <c r="AP126" s="111"/>
      <c r="AQ126" s="111"/>
      <c r="AR126" s="111"/>
      <c r="AS126" s="111"/>
      <c r="AT126" s="111"/>
      <c r="AU126" s="111"/>
      <c r="AV126" s="111"/>
      <c r="AW126" s="111"/>
      <c r="AX126" s="111"/>
      <c r="AY126" s="111"/>
      <c r="AZ126" s="111"/>
      <c r="BA126" s="111"/>
      <c r="BB126" s="111"/>
      <c r="BC126" s="111"/>
      <c r="BD126" s="111"/>
      <c r="BE126" s="111"/>
      <c r="BF126" s="111"/>
      <c r="BG126" s="111"/>
      <c r="BH126" s="111"/>
      <c r="BI126" s="111"/>
      <c r="BJ126" s="111"/>
      <c r="BK126" s="111"/>
      <c r="BL126" s="111"/>
      <c r="BM126" s="111"/>
      <c r="BN126" s="111"/>
      <c r="BO126" s="111"/>
      <c r="BP126" s="111"/>
      <c r="BQ126" s="111"/>
      <c r="BR126" s="111"/>
      <c r="BS126" s="111"/>
      <c r="BT126" s="111"/>
      <c r="BU126" s="111"/>
      <c r="BV126" s="111"/>
      <c r="BW126" s="111"/>
      <c r="BX126" s="111"/>
      <c r="BY126" s="111"/>
      <c r="BZ126" s="111"/>
      <c r="CA126" s="111"/>
      <c r="CB126" s="111"/>
      <c r="CC126" s="111"/>
      <c r="CD126" s="111"/>
      <c r="CE126" s="111"/>
      <c r="CF126" s="111"/>
      <c r="CG126" s="111"/>
      <c r="CH126" s="111"/>
      <c r="CI126" s="111"/>
      <c r="CJ126" s="111"/>
      <c r="CK126" s="111"/>
      <c r="CL126" s="111"/>
    </row>
    <row r="127" spans="1:90" ht="14.25" customHeight="1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1"/>
      <c r="AO127" s="111"/>
      <c r="AP127" s="111"/>
      <c r="AQ127" s="111"/>
      <c r="AR127" s="111"/>
      <c r="AS127" s="111"/>
      <c r="AT127" s="111"/>
      <c r="AU127" s="111"/>
      <c r="AV127" s="111"/>
      <c r="AW127" s="111"/>
      <c r="AX127" s="111"/>
      <c r="AY127" s="111"/>
      <c r="AZ127" s="111"/>
      <c r="BA127" s="111"/>
      <c r="BB127" s="111"/>
      <c r="BC127" s="111"/>
      <c r="BD127" s="111"/>
      <c r="BE127" s="111"/>
      <c r="BF127" s="111"/>
      <c r="BG127" s="111"/>
      <c r="BH127" s="111"/>
      <c r="BI127" s="111"/>
      <c r="BJ127" s="111"/>
      <c r="BK127" s="111"/>
      <c r="BL127" s="111"/>
      <c r="BM127" s="111"/>
      <c r="BN127" s="111"/>
      <c r="BO127" s="111"/>
      <c r="BP127" s="111"/>
      <c r="BQ127" s="111"/>
      <c r="BR127" s="111"/>
      <c r="BS127" s="111"/>
      <c r="BT127" s="111"/>
      <c r="BU127" s="111"/>
      <c r="BV127" s="111"/>
      <c r="BW127" s="111"/>
      <c r="BX127" s="111"/>
      <c r="BY127" s="111"/>
      <c r="BZ127" s="111"/>
      <c r="CA127" s="111"/>
      <c r="CB127" s="111"/>
      <c r="CC127" s="111"/>
      <c r="CD127" s="111"/>
      <c r="CE127" s="111"/>
      <c r="CF127" s="111"/>
      <c r="CG127" s="111"/>
      <c r="CH127" s="111"/>
      <c r="CI127" s="111"/>
      <c r="CJ127" s="111"/>
      <c r="CK127" s="111"/>
      <c r="CL127" s="111"/>
    </row>
    <row r="128" spans="1:90" ht="14.25" customHeight="1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111"/>
      <c r="AD128" s="111"/>
      <c r="AE128" s="111"/>
      <c r="AF128" s="111"/>
      <c r="AG128" s="111"/>
      <c r="AH128" s="111"/>
      <c r="AI128" s="111"/>
      <c r="AJ128" s="111"/>
      <c r="AK128" s="111"/>
      <c r="AL128" s="111"/>
      <c r="AM128" s="111"/>
      <c r="AN128" s="111"/>
      <c r="AO128" s="111"/>
      <c r="AP128" s="111"/>
      <c r="AQ128" s="111"/>
      <c r="AR128" s="111"/>
      <c r="AS128" s="111"/>
      <c r="AT128" s="111"/>
      <c r="AU128" s="111"/>
      <c r="AV128" s="111"/>
      <c r="AW128" s="111"/>
      <c r="AX128" s="111"/>
      <c r="AY128" s="111"/>
      <c r="AZ128" s="111"/>
      <c r="BA128" s="111"/>
      <c r="BB128" s="111"/>
      <c r="BC128" s="111"/>
      <c r="BD128" s="111"/>
      <c r="BE128" s="111"/>
      <c r="BF128" s="111"/>
      <c r="BG128" s="111"/>
      <c r="BH128" s="111"/>
      <c r="BI128" s="111"/>
      <c r="BJ128" s="111"/>
      <c r="BK128" s="111"/>
      <c r="BL128" s="111"/>
      <c r="BM128" s="111"/>
      <c r="BN128" s="111"/>
      <c r="BO128" s="111"/>
      <c r="BP128" s="111"/>
      <c r="BQ128" s="111"/>
      <c r="BR128" s="111"/>
      <c r="BS128" s="111"/>
      <c r="BT128" s="111"/>
      <c r="BU128" s="111"/>
      <c r="BV128" s="111"/>
      <c r="BW128" s="111"/>
      <c r="BX128" s="111"/>
      <c r="BY128" s="111"/>
      <c r="BZ128" s="111"/>
      <c r="CA128" s="111"/>
      <c r="CB128" s="111"/>
      <c r="CC128" s="111"/>
      <c r="CD128" s="111"/>
      <c r="CE128" s="111"/>
      <c r="CF128" s="111"/>
      <c r="CG128" s="111"/>
      <c r="CH128" s="111"/>
      <c r="CI128" s="111"/>
      <c r="CJ128" s="111"/>
      <c r="CK128" s="111"/>
      <c r="CL128" s="111"/>
    </row>
    <row r="129" spans="1:90" ht="14.25" customHeight="1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  <c r="AF129" s="111"/>
      <c r="AG129" s="111"/>
      <c r="AH129" s="111"/>
      <c r="AI129" s="111"/>
      <c r="AJ129" s="111"/>
      <c r="AK129" s="111"/>
      <c r="AL129" s="111"/>
      <c r="AM129" s="111"/>
      <c r="AN129" s="111"/>
      <c r="AO129" s="111"/>
      <c r="AP129" s="111"/>
      <c r="AQ129" s="111"/>
      <c r="AR129" s="111"/>
      <c r="AS129" s="111"/>
      <c r="AT129" s="111"/>
      <c r="AU129" s="111"/>
      <c r="AV129" s="111"/>
      <c r="AW129" s="111"/>
      <c r="AX129" s="111"/>
      <c r="AY129" s="111"/>
      <c r="AZ129" s="111"/>
      <c r="BA129" s="111"/>
      <c r="BB129" s="111"/>
      <c r="BC129" s="111"/>
      <c r="BD129" s="111"/>
      <c r="BE129" s="111"/>
      <c r="BF129" s="111"/>
      <c r="BG129" s="111"/>
      <c r="BH129" s="111"/>
      <c r="BI129" s="111"/>
      <c r="BJ129" s="111"/>
      <c r="BK129" s="111"/>
      <c r="BL129" s="111"/>
      <c r="BM129" s="111"/>
      <c r="BN129" s="111"/>
      <c r="BO129" s="111"/>
      <c r="BP129" s="111"/>
      <c r="BQ129" s="111"/>
      <c r="BR129" s="111"/>
      <c r="BS129" s="111"/>
      <c r="BT129" s="111"/>
      <c r="BU129" s="111"/>
      <c r="BV129" s="111"/>
      <c r="BW129" s="111"/>
      <c r="BX129" s="111"/>
      <c r="BY129" s="111"/>
      <c r="BZ129" s="111"/>
      <c r="CA129" s="111"/>
      <c r="CB129" s="111"/>
      <c r="CC129" s="111"/>
      <c r="CD129" s="111"/>
      <c r="CE129" s="111"/>
      <c r="CF129" s="111"/>
      <c r="CG129" s="111"/>
      <c r="CH129" s="111"/>
      <c r="CI129" s="111"/>
      <c r="CJ129" s="111"/>
      <c r="CK129" s="111"/>
      <c r="CL129" s="111"/>
    </row>
    <row r="130" spans="1:90" ht="14.25" customHeight="1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  <c r="CD130" s="111"/>
      <c r="CE130" s="111"/>
      <c r="CF130" s="111"/>
      <c r="CG130" s="111"/>
      <c r="CH130" s="111"/>
      <c r="CI130" s="111"/>
      <c r="CJ130" s="111"/>
      <c r="CK130" s="111"/>
      <c r="CL130" s="111"/>
    </row>
    <row r="131" spans="1:90" ht="14.25" customHeight="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1"/>
      <c r="AC131" s="111"/>
      <c r="AD131" s="111"/>
      <c r="AE131" s="111"/>
      <c r="AF131" s="111"/>
      <c r="AG131" s="111"/>
      <c r="AH131" s="111"/>
      <c r="AI131" s="111"/>
      <c r="AJ131" s="111"/>
      <c r="AK131" s="111"/>
      <c r="AL131" s="111"/>
      <c r="AM131" s="111"/>
      <c r="AN131" s="111"/>
      <c r="AO131" s="111"/>
      <c r="AP131" s="111"/>
      <c r="AQ131" s="111"/>
      <c r="AR131" s="111"/>
      <c r="AS131" s="111"/>
      <c r="AT131" s="111"/>
      <c r="AU131" s="111"/>
      <c r="AV131" s="111"/>
      <c r="AW131" s="111"/>
      <c r="AX131" s="111"/>
      <c r="AY131" s="111"/>
      <c r="AZ131" s="111"/>
      <c r="BA131" s="111"/>
      <c r="BB131" s="111"/>
      <c r="BC131" s="111"/>
      <c r="BD131" s="111"/>
      <c r="BE131" s="111"/>
      <c r="BF131" s="111"/>
      <c r="BG131" s="111"/>
      <c r="BH131" s="111"/>
      <c r="BI131" s="111"/>
      <c r="BJ131" s="111"/>
      <c r="BK131" s="111"/>
      <c r="BL131" s="111"/>
      <c r="BM131" s="111"/>
      <c r="BN131" s="111"/>
      <c r="BO131" s="111"/>
      <c r="BP131" s="111"/>
      <c r="BQ131" s="111"/>
      <c r="BR131" s="111"/>
      <c r="BS131" s="111"/>
      <c r="BT131" s="111"/>
      <c r="BU131" s="111"/>
      <c r="BV131" s="111"/>
      <c r="BW131" s="111"/>
      <c r="BX131" s="111"/>
      <c r="BY131" s="111"/>
      <c r="BZ131" s="111"/>
      <c r="CA131" s="111"/>
      <c r="CB131" s="111"/>
      <c r="CC131" s="111"/>
      <c r="CD131" s="111"/>
      <c r="CE131" s="111"/>
      <c r="CF131" s="111"/>
      <c r="CG131" s="111"/>
      <c r="CH131" s="111"/>
      <c r="CI131" s="111"/>
      <c r="CJ131" s="111"/>
      <c r="CK131" s="111"/>
      <c r="CL131" s="111"/>
    </row>
    <row r="132" spans="1:90" ht="14.25" customHeight="1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111"/>
      <c r="AD132" s="111"/>
      <c r="AE132" s="111"/>
      <c r="AF132" s="111"/>
      <c r="AG132" s="111"/>
      <c r="AH132" s="111"/>
      <c r="AI132" s="111"/>
      <c r="AJ132" s="111"/>
      <c r="AK132" s="111"/>
      <c r="AL132" s="111"/>
      <c r="AM132" s="111"/>
      <c r="AN132" s="111"/>
      <c r="AO132" s="111"/>
      <c r="AP132" s="111"/>
      <c r="AQ132" s="111"/>
      <c r="AR132" s="111"/>
      <c r="AS132" s="111"/>
      <c r="AT132" s="111"/>
      <c r="AU132" s="111"/>
      <c r="AV132" s="111"/>
      <c r="AW132" s="111"/>
      <c r="AX132" s="111"/>
      <c r="AY132" s="111"/>
      <c r="AZ132" s="111"/>
      <c r="BA132" s="111"/>
      <c r="BB132" s="111"/>
      <c r="BC132" s="111"/>
      <c r="BD132" s="111"/>
      <c r="BE132" s="111"/>
      <c r="BF132" s="111"/>
      <c r="BG132" s="111"/>
      <c r="BH132" s="111"/>
      <c r="BI132" s="111"/>
      <c r="BJ132" s="111"/>
      <c r="BK132" s="111"/>
      <c r="BL132" s="111"/>
      <c r="BM132" s="111"/>
      <c r="BN132" s="111"/>
      <c r="BO132" s="111"/>
      <c r="BP132" s="111"/>
      <c r="BQ132" s="111"/>
      <c r="BR132" s="111"/>
      <c r="BS132" s="111"/>
      <c r="BT132" s="111"/>
      <c r="BU132" s="111"/>
      <c r="BV132" s="111"/>
      <c r="BW132" s="111"/>
      <c r="BX132" s="111"/>
      <c r="BY132" s="111"/>
      <c r="BZ132" s="111"/>
      <c r="CA132" s="111"/>
      <c r="CB132" s="111"/>
      <c r="CC132" s="111"/>
      <c r="CD132" s="111"/>
      <c r="CE132" s="111"/>
      <c r="CF132" s="111"/>
      <c r="CG132" s="111"/>
      <c r="CH132" s="111"/>
      <c r="CI132" s="111"/>
      <c r="CJ132" s="111"/>
      <c r="CK132" s="111"/>
      <c r="CL132" s="111"/>
    </row>
    <row r="133" spans="1:90" ht="14.25" customHeight="1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  <c r="AK133" s="111"/>
      <c r="AL133" s="111"/>
      <c r="AM133" s="111"/>
      <c r="AN133" s="111"/>
      <c r="AO133" s="111"/>
      <c r="AP133" s="111"/>
      <c r="AQ133" s="111"/>
      <c r="AR133" s="111"/>
      <c r="AS133" s="111"/>
      <c r="AT133" s="111"/>
      <c r="AU133" s="111"/>
      <c r="AV133" s="111"/>
      <c r="AW133" s="111"/>
      <c r="AX133" s="111"/>
      <c r="AY133" s="111"/>
      <c r="AZ133" s="111"/>
      <c r="BA133" s="111"/>
      <c r="BB133" s="111"/>
      <c r="BC133" s="111"/>
      <c r="BD133" s="111"/>
      <c r="BE133" s="111"/>
      <c r="BF133" s="111"/>
      <c r="BG133" s="111"/>
      <c r="BH133" s="111"/>
      <c r="BI133" s="111"/>
      <c r="BJ133" s="111"/>
      <c r="BK133" s="111"/>
      <c r="BL133" s="111"/>
      <c r="BM133" s="111"/>
      <c r="BN133" s="111"/>
      <c r="BO133" s="111"/>
      <c r="BP133" s="111"/>
      <c r="BQ133" s="111"/>
      <c r="BR133" s="111"/>
      <c r="BS133" s="111"/>
      <c r="BT133" s="111"/>
      <c r="BU133" s="111"/>
      <c r="BV133" s="111"/>
      <c r="BW133" s="111"/>
      <c r="BX133" s="111"/>
      <c r="BY133" s="111"/>
      <c r="BZ133" s="111"/>
      <c r="CA133" s="111"/>
      <c r="CB133" s="111"/>
      <c r="CC133" s="111"/>
      <c r="CD133" s="111"/>
      <c r="CE133" s="111"/>
      <c r="CF133" s="111"/>
      <c r="CG133" s="111"/>
      <c r="CH133" s="111"/>
      <c r="CI133" s="111"/>
      <c r="CJ133" s="111"/>
      <c r="CK133" s="111"/>
      <c r="CL133" s="111"/>
    </row>
    <row r="134" spans="1:90" ht="14.25" customHeight="1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  <c r="AF134" s="111"/>
      <c r="AG134" s="111"/>
      <c r="AH134" s="111"/>
      <c r="AI134" s="111"/>
      <c r="AJ134" s="111"/>
      <c r="AK134" s="111"/>
      <c r="AL134" s="111"/>
      <c r="AM134" s="111"/>
      <c r="AN134" s="111"/>
      <c r="AO134" s="111"/>
      <c r="AP134" s="111"/>
      <c r="AQ134" s="111"/>
      <c r="AR134" s="111"/>
      <c r="AS134" s="111"/>
      <c r="AT134" s="111"/>
      <c r="AU134" s="111"/>
      <c r="AV134" s="111"/>
      <c r="AW134" s="111"/>
      <c r="AX134" s="111"/>
      <c r="AY134" s="111"/>
      <c r="AZ134" s="111"/>
      <c r="BA134" s="111"/>
      <c r="BB134" s="111"/>
      <c r="BC134" s="111"/>
      <c r="BD134" s="111"/>
      <c r="BE134" s="111"/>
      <c r="BF134" s="111"/>
      <c r="BG134" s="111"/>
      <c r="BH134" s="111"/>
      <c r="BI134" s="111"/>
      <c r="BJ134" s="111"/>
      <c r="BK134" s="111"/>
      <c r="BL134" s="111"/>
      <c r="BM134" s="111"/>
      <c r="BN134" s="111"/>
      <c r="BO134" s="111"/>
      <c r="BP134" s="111"/>
      <c r="BQ134" s="111"/>
      <c r="BR134" s="111"/>
      <c r="BS134" s="111"/>
      <c r="BT134" s="111"/>
      <c r="BU134" s="111"/>
      <c r="BV134" s="111"/>
      <c r="BW134" s="111"/>
      <c r="BX134" s="111"/>
      <c r="BY134" s="111"/>
      <c r="BZ134" s="111"/>
      <c r="CA134" s="111"/>
      <c r="CB134" s="111"/>
      <c r="CC134" s="111"/>
      <c r="CD134" s="111"/>
      <c r="CE134" s="111"/>
      <c r="CF134" s="111"/>
      <c r="CG134" s="111"/>
      <c r="CH134" s="111"/>
      <c r="CI134" s="111"/>
      <c r="CJ134" s="111"/>
      <c r="CK134" s="111"/>
      <c r="CL134" s="111"/>
    </row>
    <row r="135" spans="1:90" ht="14.25" customHeight="1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  <c r="AB135" s="111"/>
      <c r="AC135" s="111"/>
      <c r="AD135" s="111"/>
      <c r="AE135" s="111"/>
      <c r="AF135" s="111"/>
      <c r="AG135" s="111"/>
      <c r="AH135" s="111"/>
      <c r="AI135" s="111"/>
      <c r="AJ135" s="111"/>
      <c r="AK135" s="111"/>
      <c r="AL135" s="111"/>
      <c r="AM135" s="111"/>
      <c r="AN135" s="111"/>
      <c r="AO135" s="111"/>
      <c r="AP135" s="111"/>
      <c r="AQ135" s="111"/>
      <c r="AR135" s="111"/>
      <c r="AS135" s="111"/>
      <c r="AT135" s="111"/>
      <c r="AU135" s="111"/>
      <c r="AV135" s="111"/>
      <c r="AW135" s="111"/>
      <c r="AX135" s="111"/>
      <c r="AY135" s="111"/>
      <c r="AZ135" s="111"/>
      <c r="BA135" s="111"/>
      <c r="BB135" s="111"/>
      <c r="BC135" s="111"/>
      <c r="BD135" s="111"/>
      <c r="BE135" s="111"/>
      <c r="BF135" s="111"/>
      <c r="BG135" s="111"/>
      <c r="BH135" s="111"/>
      <c r="BI135" s="111"/>
      <c r="BJ135" s="111"/>
      <c r="BK135" s="111"/>
      <c r="BL135" s="111"/>
      <c r="BM135" s="111"/>
      <c r="BN135" s="111"/>
      <c r="BO135" s="111"/>
      <c r="BP135" s="111"/>
      <c r="BQ135" s="111"/>
      <c r="BR135" s="111"/>
      <c r="BS135" s="111"/>
      <c r="BT135" s="111"/>
      <c r="BU135" s="111"/>
      <c r="BV135" s="111"/>
      <c r="BW135" s="111"/>
      <c r="BX135" s="111"/>
      <c r="BY135" s="111"/>
      <c r="BZ135" s="111"/>
      <c r="CA135" s="111"/>
      <c r="CB135" s="111"/>
      <c r="CC135" s="111"/>
      <c r="CD135" s="111"/>
      <c r="CE135" s="111"/>
      <c r="CF135" s="111"/>
      <c r="CG135" s="111"/>
      <c r="CH135" s="111"/>
      <c r="CI135" s="111"/>
      <c r="CJ135" s="111"/>
      <c r="CK135" s="111"/>
      <c r="CL135" s="111"/>
    </row>
    <row r="136" spans="1:90" ht="14.25" customHeight="1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111"/>
      <c r="AD136" s="111"/>
      <c r="AE136" s="111"/>
      <c r="AF136" s="111"/>
      <c r="AG136" s="111"/>
      <c r="AH136" s="111"/>
      <c r="AI136" s="111"/>
      <c r="AJ136" s="111"/>
      <c r="AK136" s="111"/>
      <c r="AL136" s="111"/>
      <c r="AM136" s="111"/>
      <c r="AN136" s="111"/>
      <c r="AO136" s="111"/>
      <c r="AP136" s="111"/>
      <c r="AQ136" s="111"/>
      <c r="AR136" s="111"/>
      <c r="AS136" s="111"/>
      <c r="AT136" s="111"/>
      <c r="AU136" s="111"/>
      <c r="AV136" s="111"/>
      <c r="AW136" s="111"/>
      <c r="AX136" s="111"/>
      <c r="AY136" s="111"/>
      <c r="AZ136" s="111"/>
      <c r="BA136" s="111"/>
      <c r="BB136" s="111"/>
      <c r="BC136" s="111"/>
      <c r="BD136" s="111"/>
      <c r="BE136" s="111"/>
      <c r="BF136" s="111"/>
      <c r="BG136" s="111"/>
      <c r="BH136" s="111"/>
      <c r="BI136" s="111"/>
      <c r="BJ136" s="111"/>
      <c r="BK136" s="111"/>
      <c r="BL136" s="111"/>
      <c r="BM136" s="111"/>
      <c r="BN136" s="111"/>
      <c r="BO136" s="111"/>
      <c r="BP136" s="111"/>
      <c r="BQ136" s="111"/>
      <c r="BR136" s="111"/>
      <c r="BS136" s="111"/>
      <c r="BT136" s="111"/>
      <c r="BU136" s="111"/>
      <c r="BV136" s="111"/>
      <c r="BW136" s="111"/>
      <c r="BX136" s="111"/>
      <c r="BY136" s="111"/>
      <c r="BZ136" s="111"/>
      <c r="CA136" s="111"/>
      <c r="CB136" s="111"/>
      <c r="CC136" s="111"/>
      <c r="CD136" s="111"/>
      <c r="CE136" s="111"/>
      <c r="CF136" s="111"/>
      <c r="CG136" s="111"/>
      <c r="CH136" s="111"/>
      <c r="CI136" s="111"/>
      <c r="CJ136" s="111"/>
      <c r="CK136" s="111"/>
      <c r="CL136" s="111"/>
    </row>
    <row r="137" spans="1:90" ht="14.25" customHeight="1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</row>
    <row r="138" spans="1:90" ht="14.25" customHeight="1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</row>
    <row r="139" spans="1:90" ht="14.25" customHeight="1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</row>
    <row r="140" spans="1:90" ht="14.25" customHeight="1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1"/>
      <c r="AW140" s="111"/>
      <c r="AX140" s="111"/>
      <c r="AY140" s="111"/>
      <c r="AZ140" s="111"/>
      <c r="BA140" s="111"/>
      <c r="BB140" s="111"/>
      <c r="BC140" s="111"/>
      <c r="BD140" s="111"/>
      <c r="BE140" s="111"/>
      <c r="BF140" s="111"/>
      <c r="BG140" s="111"/>
      <c r="BH140" s="111"/>
      <c r="BI140" s="111"/>
      <c r="BJ140" s="111"/>
      <c r="BK140" s="111"/>
      <c r="BL140" s="111"/>
      <c r="BM140" s="111"/>
      <c r="BN140" s="111"/>
      <c r="BO140" s="111"/>
      <c r="BP140" s="111"/>
      <c r="BQ140" s="111"/>
      <c r="BR140" s="111"/>
      <c r="BS140" s="111"/>
      <c r="BT140" s="111"/>
      <c r="BU140" s="111"/>
      <c r="BV140" s="111"/>
      <c r="BW140" s="111"/>
      <c r="BX140" s="111"/>
      <c r="BY140" s="111"/>
      <c r="BZ140" s="111"/>
      <c r="CA140" s="111"/>
      <c r="CB140" s="111"/>
      <c r="CC140" s="111"/>
      <c r="CD140" s="111"/>
      <c r="CE140" s="111"/>
      <c r="CF140" s="111"/>
      <c r="CG140" s="111"/>
      <c r="CH140" s="111"/>
      <c r="CI140" s="111"/>
      <c r="CJ140" s="111"/>
      <c r="CK140" s="111"/>
      <c r="CL140" s="111"/>
    </row>
    <row r="141" spans="1:90" ht="14.25" customHeight="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111"/>
      <c r="AJ141" s="111"/>
      <c r="AK141" s="111"/>
      <c r="AL141" s="111"/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1"/>
      <c r="AW141" s="111"/>
      <c r="AX141" s="111"/>
      <c r="AY141" s="111"/>
      <c r="AZ141" s="111"/>
      <c r="BA141" s="111"/>
      <c r="BB141" s="111"/>
      <c r="BC141" s="111"/>
      <c r="BD141" s="111"/>
      <c r="BE141" s="111"/>
      <c r="BF141" s="111"/>
      <c r="BG141" s="111"/>
      <c r="BH141" s="111"/>
      <c r="BI141" s="111"/>
      <c r="BJ141" s="111"/>
      <c r="BK141" s="111"/>
      <c r="BL141" s="111"/>
      <c r="BM141" s="111"/>
      <c r="BN141" s="111"/>
      <c r="BO141" s="111"/>
      <c r="BP141" s="111"/>
      <c r="BQ141" s="111"/>
      <c r="BR141" s="111"/>
      <c r="BS141" s="111"/>
      <c r="BT141" s="111"/>
      <c r="BU141" s="111"/>
      <c r="BV141" s="111"/>
      <c r="BW141" s="111"/>
      <c r="BX141" s="111"/>
      <c r="BY141" s="111"/>
      <c r="BZ141" s="111"/>
      <c r="CA141" s="111"/>
      <c r="CB141" s="111"/>
      <c r="CC141" s="111"/>
      <c r="CD141" s="111"/>
      <c r="CE141" s="111"/>
      <c r="CF141" s="111"/>
      <c r="CG141" s="111"/>
      <c r="CH141" s="111"/>
      <c r="CI141" s="111"/>
      <c r="CJ141" s="111"/>
      <c r="CK141" s="111"/>
      <c r="CL141" s="111"/>
    </row>
    <row r="142" spans="1:90" ht="14.25" customHeight="1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  <c r="AA142" s="111"/>
      <c r="AB142" s="111"/>
      <c r="AC142" s="111"/>
      <c r="AD142" s="111"/>
      <c r="AE142" s="111"/>
      <c r="AF142" s="111"/>
      <c r="AG142" s="111"/>
      <c r="AH142" s="111"/>
      <c r="AI142" s="111"/>
      <c r="AJ142" s="111"/>
      <c r="AK142" s="111"/>
      <c r="AL142" s="111"/>
      <c r="AM142" s="111"/>
      <c r="AN142" s="111"/>
      <c r="AO142" s="111"/>
      <c r="AP142" s="111"/>
      <c r="AQ142" s="111"/>
      <c r="AR142" s="111"/>
      <c r="AS142" s="111"/>
      <c r="AT142" s="111"/>
      <c r="AU142" s="111"/>
      <c r="AV142" s="111"/>
      <c r="AW142" s="111"/>
      <c r="AX142" s="111"/>
      <c r="AY142" s="111"/>
      <c r="AZ142" s="111"/>
      <c r="BA142" s="111"/>
      <c r="BB142" s="111"/>
      <c r="BC142" s="111"/>
      <c r="BD142" s="111"/>
      <c r="BE142" s="111"/>
      <c r="BF142" s="111"/>
      <c r="BG142" s="111"/>
      <c r="BH142" s="111"/>
      <c r="BI142" s="111"/>
      <c r="BJ142" s="111"/>
      <c r="BK142" s="111"/>
      <c r="BL142" s="111"/>
      <c r="BM142" s="111"/>
      <c r="BN142" s="111"/>
      <c r="BO142" s="111"/>
      <c r="BP142" s="111"/>
      <c r="BQ142" s="111"/>
      <c r="BR142" s="111"/>
      <c r="BS142" s="111"/>
      <c r="BT142" s="111"/>
      <c r="BU142" s="111"/>
      <c r="BV142" s="111"/>
      <c r="BW142" s="111"/>
      <c r="BX142" s="111"/>
      <c r="BY142" s="111"/>
      <c r="BZ142" s="111"/>
      <c r="CA142" s="111"/>
      <c r="CB142" s="111"/>
      <c r="CC142" s="111"/>
      <c r="CD142" s="111"/>
      <c r="CE142" s="111"/>
      <c r="CF142" s="111"/>
      <c r="CG142" s="111"/>
      <c r="CH142" s="111"/>
      <c r="CI142" s="111"/>
      <c r="CJ142" s="111"/>
      <c r="CK142" s="111"/>
      <c r="CL142" s="111"/>
    </row>
    <row r="143" spans="1:90" ht="14.25" customHeight="1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  <c r="AD143" s="111"/>
      <c r="AE143" s="111"/>
      <c r="AF143" s="111"/>
      <c r="AG143" s="111"/>
      <c r="AH143" s="111"/>
      <c r="AI143" s="111"/>
      <c r="AJ143" s="111"/>
      <c r="AK143" s="111"/>
      <c r="AL143" s="111"/>
      <c r="AM143" s="111"/>
      <c r="AN143" s="111"/>
      <c r="AO143" s="111"/>
      <c r="AP143" s="111"/>
      <c r="AQ143" s="111"/>
      <c r="AR143" s="111"/>
      <c r="AS143" s="111"/>
      <c r="AT143" s="111"/>
      <c r="AU143" s="111"/>
      <c r="AV143" s="111"/>
      <c r="AW143" s="111"/>
      <c r="AX143" s="111"/>
      <c r="AY143" s="111"/>
      <c r="AZ143" s="111"/>
      <c r="BA143" s="111"/>
      <c r="BB143" s="111"/>
      <c r="BC143" s="111"/>
      <c r="BD143" s="111"/>
      <c r="BE143" s="111"/>
      <c r="BF143" s="111"/>
      <c r="BG143" s="111"/>
      <c r="BH143" s="111"/>
      <c r="BI143" s="111"/>
      <c r="BJ143" s="111"/>
      <c r="BK143" s="111"/>
      <c r="BL143" s="111"/>
      <c r="BM143" s="111"/>
      <c r="BN143" s="111"/>
      <c r="BO143" s="111"/>
      <c r="BP143" s="111"/>
      <c r="BQ143" s="111"/>
      <c r="BR143" s="111"/>
      <c r="BS143" s="111"/>
      <c r="BT143" s="111"/>
      <c r="BU143" s="111"/>
      <c r="BV143" s="111"/>
      <c r="BW143" s="111"/>
      <c r="BX143" s="111"/>
      <c r="BY143" s="111"/>
      <c r="BZ143" s="111"/>
      <c r="CA143" s="111"/>
      <c r="CB143" s="111"/>
      <c r="CC143" s="111"/>
      <c r="CD143" s="111"/>
      <c r="CE143" s="111"/>
      <c r="CF143" s="111"/>
      <c r="CG143" s="111"/>
      <c r="CH143" s="111"/>
      <c r="CI143" s="111"/>
      <c r="CJ143" s="111"/>
      <c r="CK143" s="111"/>
      <c r="CL143" s="111"/>
    </row>
    <row r="144" spans="1:90" ht="14.25" customHeight="1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111"/>
      <c r="AF144" s="111"/>
      <c r="AG144" s="111"/>
      <c r="AH144" s="111"/>
      <c r="AI144" s="111"/>
      <c r="AJ144" s="111"/>
      <c r="AK144" s="111"/>
      <c r="AL144" s="111"/>
      <c r="AM144" s="111"/>
      <c r="AN144" s="111"/>
      <c r="AO144" s="111"/>
      <c r="AP144" s="111"/>
      <c r="AQ144" s="111"/>
      <c r="AR144" s="111"/>
      <c r="AS144" s="111"/>
      <c r="AT144" s="111"/>
      <c r="AU144" s="111"/>
      <c r="AV144" s="111"/>
      <c r="AW144" s="111"/>
      <c r="AX144" s="111"/>
      <c r="AY144" s="111"/>
      <c r="AZ144" s="111"/>
      <c r="BA144" s="111"/>
      <c r="BB144" s="111"/>
      <c r="BC144" s="111"/>
      <c r="BD144" s="111"/>
      <c r="BE144" s="111"/>
      <c r="BF144" s="111"/>
      <c r="BG144" s="111"/>
      <c r="BH144" s="111"/>
      <c r="BI144" s="111"/>
      <c r="BJ144" s="111"/>
      <c r="BK144" s="111"/>
      <c r="BL144" s="111"/>
      <c r="BM144" s="111"/>
      <c r="BN144" s="111"/>
      <c r="BO144" s="111"/>
      <c r="BP144" s="111"/>
      <c r="BQ144" s="111"/>
      <c r="BR144" s="111"/>
      <c r="BS144" s="111"/>
      <c r="BT144" s="111"/>
      <c r="BU144" s="111"/>
      <c r="BV144" s="111"/>
      <c r="BW144" s="111"/>
      <c r="BX144" s="111"/>
      <c r="BY144" s="111"/>
      <c r="BZ144" s="111"/>
      <c r="CA144" s="111"/>
      <c r="CB144" s="111"/>
      <c r="CC144" s="111"/>
      <c r="CD144" s="111"/>
      <c r="CE144" s="111"/>
      <c r="CF144" s="111"/>
      <c r="CG144" s="111"/>
      <c r="CH144" s="111"/>
      <c r="CI144" s="111"/>
      <c r="CJ144" s="111"/>
      <c r="CK144" s="111"/>
      <c r="CL144" s="111"/>
    </row>
    <row r="145" spans="1:90" ht="14.25" customHeight="1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  <c r="AF145" s="111"/>
      <c r="AG145" s="111"/>
      <c r="AH145" s="111"/>
      <c r="AI145" s="111"/>
      <c r="AJ145" s="111"/>
      <c r="AK145" s="111"/>
      <c r="AL145" s="111"/>
      <c r="AM145" s="111"/>
      <c r="AN145" s="111"/>
      <c r="AO145" s="111"/>
      <c r="AP145" s="111"/>
      <c r="AQ145" s="111"/>
      <c r="AR145" s="111"/>
      <c r="AS145" s="111"/>
      <c r="AT145" s="111"/>
      <c r="AU145" s="111"/>
      <c r="AV145" s="111"/>
      <c r="AW145" s="111"/>
      <c r="AX145" s="111"/>
      <c r="AY145" s="111"/>
      <c r="AZ145" s="111"/>
      <c r="BA145" s="111"/>
      <c r="BB145" s="111"/>
      <c r="BC145" s="111"/>
      <c r="BD145" s="111"/>
      <c r="BE145" s="111"/>
      <c r="BF145" s="111"/>
      <c r="BG145" s="111"/>
      <c r="BH145" s="111"/>
      <c r="BI145" s="111"/>
      <c r="BJ145" s="111"/>
      <c r="BK145" s="111"/>
      <c r="BL145" s="111"/>
      <c r="BM145" s="111"/>
      <c r="BN145" s="111"/>
      <c r="BO145" s="111"/>
      <c r="BP145" s="111"/>
      <c r="BQ145" s="111"/>
      <c r="BR145" s="111"/>
      <c r="BS145" s="111"/>
      <c r="BT145" s="111"/>
      <c r="BU145" s="111"/>
      <c r="BV145" s="111"/>
      <c r="BW145" s="111"/>
      <c r="BX145" s="111"/>
      <c r="BY145" s="111"/>
      <c r="BZ145" s="111"/>
      <c r="CA145" s="111"/>
      <c r="CB145" s="111"/>
      <c r="CC145" s="111"/>
      <c r="CD145" s="111"/>
      <c r="CE145" s="111"/>
      <c r="CF145" s="111"/>
      <c r="CG145" s="111"/>
      <c r="CH145" s="111"/>
      <c r="CI145" s="111"/>
      <c r="CJ145" s="111"/>
      <c r="CK145" s="111"/>
      <c r="CL145" s="111"/>
    </row>
    <row r="146" spans="1:90" ht="14.25" customHeight="1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  <c r="AF146" s="111"/>
      <c r="AG146" s="111"/>
      <c r="AH146" s="111"/>
      <c r="AI146" s="111"/>
      <c r="AJ146" s="111"/>
      <c r="AK146" s="111"/>
      <c r="AL146" s="111"/>
      <c r="AM146" s="111"/>
      <c r="AN146" s="111"/>
      <c r="AO146" s="111"/>
      <c r="AP146" s="111"/>
      <c r="AQ146" s="111"/>
      <c r="AR146" s="111"/>
      <c r="AS146" s="111"/>
      <c r="AT146" s="111"/>
      <c r="AU146" s="111"/>
      <c r="AV146" s="111"/>
      <c r="AW146" s="111"/>
      <c r="AX146" s="111"/>
      <c r="AY146" s="111"/>
      <c r="AZ146" s="111"/>
      <c r="BA146" s="111"/>
      <c r="BB146" s="111"/>
      <c r="BC146" s="111"/>
      <c r="BD146" s="111"/>
      <c r="BE146" s="111"/>
      <c r="BF146" s="111"/>
      <c r="BG146" s="111"/>
      <c r="BH146" s="111"/>
      <c r="BI146" s="111"/>
      <c r="BJ146" s="111"/>
      <c r="BK146" s="111"/>
      <c r="BL146" s="111"/>
      <c r="BM146" s="111"/>
      <c r="BN146" s="111"/>
      <c r="BO146" s="111"/>
      <c r="BP146" s="111"/>
      <c r="BQ146" s="111"/>
      <c r="BR146" s="111"/>
      <c r="BS146" s="111"/>
      <c r="BT146" s="111"/>
      <c r="BU146" s="111"/>
      <c r="BV146" s="111"/>
      <c r="BW146" s="111"/>
      <c r="BX146" s="111"/>
      <c r="BY146" s="111"/>
      <c r="BZ146" s="111"/>
      <c r="CA146" s="111"/>
      <c r="CB146" s="111"/>
      <c r="CC146" s="111"/>
      <c r="CD146" s="111"/>
      <c r="CE146" s="111"/>
      <c r="CF146" s="111"/>
      <c r="CG146" s="111"/>
      <c r="CH146" s="111"/>
      <c r="CI146" s="111"/>
      <c r="CJ146" s="111"/>
      <c r="CK146" s="111"/>
      <c r="CL146" s="111"/>
    </row>
    <row r="147" spans="1:90" ht="14.25" customHeight="1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  <c r="AF147" s="111"/>
      <c r="AG147" s="111"/>
      <c r="AH147" s="111"/>
      <c r="AI147" s="111"/>
      <c r="AJ147" s="111"/>
      <c r="AK147" s="111"/>
      <c r="AL147" s="111"/>
      <c r="AM147" s="111"/>
      <c r="AN147" s="111"/>
      <c r="AO147" s="111"/>
      <c r="AP147" s="111"/>
      <c r="AQ147" s="111"/>
      <c r="AR147" s="111"/>
      <c r="AS147" s="111"/>
      <c r="AT147" s="111"/>
      <c r="AU147" s="111"/>
      <c r="AV147" s="111"/>
      <c r="AW147" s="111"/>
      <c r="AX147" s="111"/>
      <c r="AY147" s="111"/>
      <c r="AZ147" s="111"/>
      <c r="BA147" s="111"/>
      <c r="BB147" s="111"/>
      <c r="BC147" s="111"/>
      <c r="BD147" s="111"/>
      <c r="BE147" s="111"/>
      <c r="BF147" s="111"/>
      <c r="BG147" s="111"/>
      <c r="BH147" s="111"/>
      <c r="BI147" s="111"/>
      <c r="BJ147" s="111"/>
      <c r="BK147" s="111"/>
      <c r="BL147" s="111"/>
      <c r="BM147" s="111"/>
      <c r="BN147" s="111"/>
      <c r="BO147" s="111"/>
      <c r="BP147" s="111"/>
      <c r="BQ147" s="111"/>
      <c r="BR147" s="111"/>
      <c r="BS147" s="111"/>
      <c r="BT147" s="111"/>
      <c r="BU147" s="111"/>
      <c r="BV147" s="111"/>
      <c r="BW147" s="111"/>
      <c r="BX147" s="111"/>
      <c r="BY147" s="111"/>
      <c r="BZ147" s="111"/>
      <c r="CA147" s="111"/>
      <c r="CB147" s="111"/>
      <c r="CC147" s="111"/>
      <c r="CD147" s="111"/>
      <c r="CE147" s="111"/>
      <c r="CF147" s="111"/>
      <c r="CG147" s="111"/>
      <c r="CH147" s="111"/>
      <c r="CI147" s="111"/>
      <c r="CJ147" s="111"/>
      <c r="CK147" s="111"/>
      <c r="CL147" s="111"/>
    </row>
    <row r="148" spans="1:90" ht="14.25" customHeight="1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  <c r="AD148" s="111"/>
      <c r="AE148" s="111"/>
      <c r="AF148" s="111"/>
      <c r="AG148" s="111"/>
      <c r="AH148" s="111"/>
      <c r="AI148" s="111"/>
      <c r="AJ148" s="111"/>
      <c r="AK148" s="111"/>
      <c r="AL148" s="111"/>
      <c r="AM148" s="111"/>
      <c r="AN148" s="111"/>
      <c r="AO148" s="111"/>
      <c r="AP148" s="111"/>
      <c r="AQ148" s="111"/>
      <c r="AR148" s="111"/>
      <c r="AS148" s="111"/>
      <c r="AT148" s="111"/>
      <c r="AU148" s="111"/>
      <c r="AV148" s="111"/>
      <c r="AW148" s="111"/>
      <c r="AX148" s="111"/>
      <c r="AY148" s="111"/>
      <c r="AZ148" s="111"/>
      <c r="BA148" s="111"/>
      <c r="BB148" s="111"/>
      <c r="BC148" s="111"/>
      <c r="BD148" s="111"/>
      <c r="BE148" s="111"/>
      <c r="BF148" s="111"/>
      <c r="BG148" s="111"/>
      <c r="BH148" s="111"/>
      <c r="BI148" s="111"/>
      <c r="BJ148" s="111"/>
      <c r="BK148" s="111"/>
      <c r="BL148" s="111"/>
      <c r="BM148" s="111"/>
      <c r="BN148" s="111"/>
      <c r="BO148" s="111"/>
      <c r="BP148" s="111"/>
      <c r="BQ148" s="111"/>
      <c r="BR148" s="111"/>
      <c r="BS148" s="111"/>
      <c r="BT148" s="111"/>
      <c r="BU148" s="111"/>
      <c r="BV148" s="111"/>
      <c r="BW148" s="111"/>
      <c r="BX148" s="111"/>
      <c r="BY148" s="111"/>
      <c r="BZ148" s="111"/>
      <c r="CA148" s="111"/>
      <c r="CB148" s="111"/>
      <c r="CC148" s="111"/>
      <c r="CD148" s="111"/>
      <c r="CE148" s="111"/>
      <c r="CF148" s="111"/>
      <c r="CG148" s="111"/>
      <c r="CH148" s="111"/>
      <c r="CI148" s="111"/>
      <c r="CJ148" s="111"/>
      <c r="CK148" s="111"/>
      <c r="CL148" s="111"/>
    </row>
    <row r="149" spans="1:90" ht="14.25" customHeight="1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1"/>
      <c r="AB149" s="111"/>
      <c r="AC149" s="111"/>
      <c r="AD149" s="111"/>
      <c r="AE149" s="111"/>
      <c r="AF149" s="111"/>
      <c r="AG149" s="111"/>
      <c r="AH149" s="111"/>
      <c r="AI149" s="111"/>
      <c r="AJ149" s="111"/>
      <c r="AK149" s="111"/>
      <c r="AL149" s="111"/>
      <c r="AM149" s="111"/>
      <c r="AN149" s="111"/>
      <c r="AO149" s="111"/>
      <c r="AP149" s="111"/>
      <c r="AQ149" s="111"/>
      <c r="AR149" s="111"/>
      <c r="AS149" s="111"/>
      <c r="AT149" s="111"/>
      <c r="AU149" s="111"/>
      <c r="AV149" s="111"/>
      <c r="AW149" s="111"/>
      <c r="AX149" s="111"/>
      <c r="AY149" s="111"/>
      <c r="AZ149" s="111"/>
      <c r="BA149" s="111"/>
      <c r="BB149" s="111"/>
      <c r="BC149" s="111"/>
      <c r="BD149" s="111"/>
      <c r="BE149" s="111"/>
      <c r="BF149" s="111"/>
      <c r="BG149" s="111"/>
      <c r="BH149" s="111"/>
      <c r="BI149" s="111"/>
      <c r="BJ149" s="111"/>
      <c r="BK149" s="111"/>
      <c r="BL149" s="111"/>
      <c r="BM149" s="111"/>
      <c r="BN149" s="111"/>
      <c r="BO149" s="111"/>
      <c r="BP149" s="111"/>
      <c r="BQ149" s="111"/>
      <c r="BR149" s="111"/>
      <c r="BS149" s="111"/>
      <c r="BT149" s="111"/>
      <c r="BU149" s="111"/>
      <c r="BV149" s="111"/>
      <c r="BW149" s="111"/>
      <c r="BX149" s="111"/>
      <c r="BY149" s="111"/>
      <c r="BZ149" s="111"/>
      <c r="CA149" s="111"/>
      <c r="CB149" s="111"/>
      <c r="CC149" s="111"/>
      <c r="CD149" s="111"/>
      <c r="CE149" s="111"/>
      <c r="CF149" s="111"/>
      <c r="CG149" s="111"/>
      <c r="CH149" s="111"/>
      <c r="CI149" s="111"/>
      <c r="CJ149" s="111"/>
      <c r="CK149" s="111"/>
      <c r="CL149" s="111"/>
    </row>
    <row r="150" spans="1:90" ht="14.25" customHeight="1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  <c r="AD150" s="111"/>
      <c r="AE150" s="111"/>
      <c r="AF150" s="111"/>
      <c r="AG150" s="111"/>
      <c r="AH150" s="111"/>
      <c r="AI150" s="111"/>
      <c r="AJ150" s="111"/>
      <c r="AK150" s="111"/>
      <c r="AL150" s="111"/>
      <c r="AM150" s="111"/>
      <c r="AN150" s="111"/>
      <c r="AO150" s="111"/>
      <c r="AP150" s="111"/>
      <c r="AQ150" s="111"/>
      <c r="AR150" s="111"/>
      <c r="AS150" s="111"/>
      <c r="AT150" s="111"/>
      <c r="AU150" s="111"/>
      <c r="AV150" s="111"/>
      <c r="AW150" s="111"/>
      <c r="AX150" s="111"/>
      <c r="AY150" s="111"/>
      <c r="AZ150" s="111"/>
      <c r="BA150" s="111"/>
      <c r="BB150" s="111"/>
      <c r="BC150" s="111"/>
      <c r="BD150" s="111"/>
      <c r="BE150" s="111"/>
      <c r="BF150" s="111"/>
      <c r="BG150" s="111"/>
      <c r="BH150" s="111"/>
      <c r="BI150" s="111"/>
      <c r="BJ150" s="111"/>
      <c r="BK150" s="111"/>
      <c r="BL150" s="111"/>
      <c r="BM150" s="111"/>
      <c r="BN150" s="111"/>
      <c r="BO150" s="111"/>
      <c r="BP150" s="111"/>
      <c r="BQ150" s="111"/>
      <c r="BR150" s="111"/>
      <c r="BS150" s="111"/>
      <c r="BT150" s="111"/>
      <c r="BU150" s="111"/>
      <c r="BV150" s="111"/>
      <c r="BW150" s="111"/>
      <c r="BX150" s="111"/>
      <c r="BY150" s="111"/>
      <c r="BZ150" s="111"/>
      <c r="CA150" s="111"/>
      <c r="CB150" s="111"/>
      <c r="CC150" s="111"/>
      <c r="CD150" s="111"/>
      <c r="CE150" s="111"/>
      <c r="CF150" s="111"/>
      <c r="CG150" s="111"/>
      <c r="CH150" s="111"/>
      <c r="CI150" s="111"/>
      <c r="CJ150" s="111"/>
      <c r="CK150" s="111"/>
      <c r="CL150" s="111"/>
    </row>
    <row r="151" spans="1:90" ht="14.25" customHeight="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1"/>
      <c r="AB151" s="111"/>
      <c r="AC151" s="111"/>
      <c r="AD151" s="111"/>
      <c r="AE151" s="111"/>
      <c r="AF151" s="111"/>
      <c r="AG151" s="111"/>
      <c r="AH151" s="111"/>
      <c r="AI151" s="111"/>
      <c r="AJ151" s="111"/>
      <c r="AK151" s="111"/>
      <c r="AL151" s="111"/>
      <c r="AM151" s="111"/>
      <c r="AN151" s="111"/>
      <c r="AO151" s="111"/>
      <c r="AP151" s="111"/>
      <c r="AQ151" s="111"/>
      <c r="AR151" s="111"/>
      <c r="AS151" s="111"/>
      <c r="AT151" s="111"/>
      <c r="AU151" s="111"/>
      <c r="AV151" s="111"/>
      <c r="AW151" s="111"/>
      <c r="AX151" s="111"/>
      <c r="AY151" s="111"/>
      <c r="AZ151" s="111"/>
      <c r="BA151" s="111"/>
      <c r="BB151" s="111"/>
      <c r="BC151" s="111"/>
      <c r="BD151" s="111"/>
      <c r="BE151" s="111"/>
      <c r="BF151" s="111"/>
      <c r="BG151" s="111"/>
      <c r="BH151" s="111"/>
      <c r="BI151" s="111"/>
      <c r="BJ151" s="111"/>
      <c r="BK151" s="111"/>
      <c r="BL151" s="111"/>
      <c r="BM151" s="111"/>
      <c r="BN151" s="111"/>
      <c r="BO151" s="111"/>
      <c r="BP151" s="111"/>
      <c r="BQ151" s="111"/>
      <c r="BR151" s="111"/>
      <c r="BS151" s="111"/>
      <c r="BT151" s="111"/>
      <c r="BU151" s="111"/>
      <c r="BV151" s="111"/>
      <c r="BW151" s="111"/>
      <c r="BX151" s="111"/>
      <c r="BY151" s="111"/>
      <c r="BZ151" s="111"/>
      <c r="CA151" s="111"/>
      <c r="CB151" s="111"/>
      <c r="CC151" s="111"/>
      <c r="CD151" s="111"/>
      <c r="CE151" s="111"/>
      <c r="CF151" s="111"/>
      <c r="CG151" s="111"/>
      <c r="CH151" s="111"/>
      <c r="CI151" s="111"/>
      <c r="CJ151" s="111"/>
      <c r="CK151" s="111"/>
      <c r="CL151" s="111"/>
    </row>
    <row r="152" spans="1:90" ht="14.25" customHeight="1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  <c r="AA152" s="111"/>
      <c r="AB152" s="111"/>
      <c r="AC152" s="111"/>
      <c r="AD152" s="111"/>
      <c r="AE152" s="111"/>
      <c r="AF152" s="111"/>
      <c r="AG152" s="111"/>
      <c r="AH152" s="111"/>
      <c r="AI152" s="111"/>
      <c r="AJ152" s="111"/>
      <c r="AK152" s="111"/>
      <c r="AL152" s="111"/>
      <c r="AM152" s="111"/>
      <c r="AN152" s="111"/>
      <c r="AO152" s="111"/>
      <c r="AP152" s="111"/>
      <c r="AQ152" s="111"/>
      <c r="AR152" s="111"/>
      <c r="AS152" s="111"/>
      <c r="AT152" s="111"/>
      <c r="AU152" s="111"/>
      <c r="AV152" s="111"/>
      <c r="AW152" s="111"/>
      <c r="AX152" s="111"/>
      <c r="AY152" s="111"/>
      <c r="AZ152" s="111"/>
      <c r="BA152" s="111"/>
      <c r="BB152" s="111"/>
      <c r="BC152" s="111"/>
      <c r="BD152" s="111"/>
      <c r="BE152" s="111"/>
      <c r="BF152" s="111"/>
      <c r="BG152" s="111"/>
      <c r="BH152" s="111"/>
      <c r="BI152" s="111"/>
      <c r="BJ152" s="111"/>
      <c r="BK152" s="111"/>
      <c r="BL152" s="111"/>
      <c r="BM152" s="111"/>
      <c r="BN152" s="111"/>
      <c r="BO152" s="111"/>
      <c r="BP152" s="111"/>
      <c r="BQ152" s="111"/>
      <c r="BR152" s="111"/>
      <c r="BS152" s="111"/>
      <c r="BT152" s="111"/>
      <c r="BU152" s="111"/>
      <c r="BV152" s="111"/>
      <c r="BW152" s="111"/>
      <c r="BX152" s="111"/>
      <c r="BY152" s="111"/>
      <c r="BZ152" s="111"/>
      <c r="CA152" s="111"/>
      <c r="CB152" s="111"/>
      <c r="CC152" s="111"/>
      <c r="CD152" s="111"/>
      <c r="CE152" s="111"/>
      <c r="CF152" s="111"/>
      <c r="CG152" s="111"/>
      <c r="CH152" s="111"/>
      <c r="CI152" s="111"/>
      <c r="CJ152" s="111"/>
      <c r="CK152" s="111"/>
      <c r="CL152" s="111"/>
    </row>
    <row r="153" spans="1:90" ht="14.25" customHeight="1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  <c r="AD153" s="111"/>
      <c r="AE153" s="111"/>
      <c r="AF153" s="111"/>
      <c r="AG153" s="111"/>
      <c r="AH153" s="111"/>
      <c r="AI153" s="111"/>
      <c r="AJ153" s="111"/>
      <c r="AK153" s="111"/>
      <c r="AL153" s="111"/>
      <c r="AM153" s="111"/>
      <c r="AN153" s="111"/>
      <c r="AO153" s="111"/>
      <c r="AP153" s="111"/>
      <c r="AQ153" s="111"/>
      <c r="AR153" s="111"/>
      <c r="AS153" s="111"/>
      <c r="AT153" s="111"/>
      <c r="AU153" s="111"/>
      <c r="AV153" s="111"/>
      <c r="AW153" s="111"/>
      <c r="AX153" s="111"/>
      <c r="AY153" s="111"/>
      <c r="AZ153" s="111"/>
      <c r="BA153" s="111"/>
      <c r="BB153" s="111"/>
      <c r="BC153" s="111"/>
      <c r="BD153" s="111"/>
      <c r="BE153" s="111"/>
      <c r="BF153" s="111"/>
      <c r="BG153" s="111"/>
      <c r="BH153" s="111"/>
      <c r="BI153" s="111"/>
      <c r="BJ153" s="111"/>
      <c r="BK153" s="111"/>
      <c r="BL153" s="111"/>
      <c r="BM153" s="111"/>
      <c r="BN153" s="111"/>
      <c r="BO153" s="111"/>
      <c r="BP153" s="111"/>
      <c r="BQ153" s="111"/>
      <c r="BR153" s="111"/>
      <c r="BS153" s="111"/>
      <c r="BT153" s="111"/>
      <c r="BU153" s="111"/>
      <c r="BV153" s="111"/>
      <c r="BW153" s="111"/>
      <c r="BX153" s="111"/>
      <c r="BY153" s="111"/>
      <c r="BZ153" s="111"/>
      <c r="CA153" s="111"/>
      <c r="CB153" s="111"/>
      <c r="CC153" s="111"/>
      <c r="CD153" s="111"/>
      <c r="CE153" s="111"/>
      <c r="CF153" s="111"/>
      <c r="CG153" s="111"/>
      <c r="CH153" s="111"/>
      <c r="CI153" s="111"/>
      <c r="CJ153" s="111"/>
      <c r="CK153" s="111"/>
      <c r="CL153" s="111"/>
    </row>
    <row r="154" spans="1:90" ht="14.25" customHeight="1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111"/>
      <c r="AE154" s="111"/>
      <c r="AF154" s="111"/>
      <c r="AG154" s="111"/>
      <c r="AH154" s="111"/>
      <c r="AI154" s="111"/>
      <c r="AJ154" s="111"/>
      <c r="AK154" s="111"/>
      <c r="AL154" s="111"/>
      <c r="AM154" s="111"/>
      <c r="AN154" s="111"/>
      <c r="AO154" s="111"/>
      <c r="AP154" s="111"/>
      <c r="AQ154" s="111"/>
      <c r="AR154" s="111"/>
      <c r="AS154" s="111"/>
      <c r="AT154" s="111"/>
      <c r="AU154" s="111"/>
      <c r="AV154" s="111"/>
      <c r="AW154" s="111"/>
      <c r="AX154" s="111"/>
      <c r="AY154" s="111"/>
      <c r="AZ154" s="111"/>
      <c r="BA154" s="111"/>
      <c r="BB154" s="111"/>
      <c r="BC154" s="111"/>
      <c r="BD154" s="111"/>
      <c r="BE154" s="111"/>
      <c r="BF154" s="111"/>
      <c r="BG154" s="111"/>
      <c r="BH154" s="111"/>
      <c r="BI154" s="111"/>
      <c r="BJ154" s="111"/>
      <c r="BK154" s="111"/>
      <c r="BL154" s="111"/>
      <c r="BM154" s="111"/>
      <c r="BN154" s="111"/>
      <c r="BO154" s="111"/>
      <c r="BP154" s="111"/>
      <c r="BQ154" s="111"/>
      <c r="BR154" s="111"/>
      <c r="BS154" s="111"/>
      <c r="BT154" s="111"/>
      <c r="BU154" s="111"/>
      <c r="BV154" s="111"/>
      <c r="BW154" s="111"/>
      <c r="BX154" s="111"/>
      <c r="BY154" s="111"/>
      <c r="BZ154" s="111"/>
      <c r="CA154" s="111"/>
      <c r="CB154" s="111"/>
      <c r="CC154" s="111"/>
      <c r="CD154" s="111"/>
      <c r="CE154" s="111"/>
      <c r="CF154" s="111"/>
      <c r="CG154" s="111"/>
      <c r="CH154" s="111"/>
      <c r="CI154" s="111"/>
      <c r="CJ154" s="111"/>
      <c r="CK154" s="111"/>
      <c r="CL154" s="111"/>
    </row>
    <row r="155" spans="1:90" ht="14.25" customHeight="1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  <c r="AZ155" s="111"/>
      <c r="BA155" s="111"/>
      <c r="BB155" s="111"/>
      <c r="BC155" s="111"/>
      <c r="BD155" s="111"/>
      <c r="BE155" s="111"/>
      <c r="BF155" s="111"/>
      <c r="BG155" s="111"/>
      <c r="BH155" s="111"/>
      <c r="BI155" s="111"/>
      <c r="BJ155" s="111"/>
      <c r="BK155" s="111"/>
      <c r="BL155" s="111"/>
      <c r="BM155" s="111"/>
      <c r="BN155" s="111"/>
      <c r="BO155" s="111"/>
      <c r="BP155" s="111"/>
      <c r="BQ155" s="111"/>
      <c r="BR155" s="111"/>
      <c r="BS155" s="111"/>
      <c r="BT155" s="111"/>
      <c r="BU155" s="111"/>
      <c r="BV155" s="111"/>
      <c r="BW155" s="111"/>
      <c r="BX155" s="111"/>
      <c r="BY155" s="111"/>
      <c r="BZ155" s="111"/>
      <c r="CA155" s="111"/>
      <c r="CB155" s="111"/>
      <c r="CC155" s="111"/>
      <c r="CD155" s="111"/>
      <c r="CE155" s="111"/>
      <c r="CF155" s="111"/>
      <c r="CG155" s="111"/>
      <c r="CH155" s="111"/>
      <c r="CI155" s="111"/>
      <c r="CJ155" s="111"/>
      <c r="CK155" s="111"/>
      <c r="CL155" s="111"/>
    </row>
    <row r="156" spans="1:90" ht="14.25" customHeight="1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  <c r="AD156" s="111"/>
      <c r="AE156" s="111"/>
      <c r="AF156" s="111"/>
      <c r="AG156" s="111"/>
      <c r="AH156" s="111"/>
      <c r="AI156" s="111"/>
      <c r="AJ156" s="111"/>
      <c r="AK156" s="111"/>
      <c r="AL156" s="111"/>
      <c r="AM156" s="111"/>
      <c r="AN156" s="111"/>
      <c r="AO156" s="111"/>
      <c r="AP156" s="111"/>
      <c r="AQ156" s="111"/>
      <c r="AR156" s="111"/>
      <c r="AS156" s="111"/>
      <c r="AT156" s="111"/>
      <c r="AU156" s="111"/>
      <c r="AV156" s="111"/>
      <c r="AW156" s="111"/>
      <c r="AX156" s="111"/>
      <c r="AY156" s="111"/>
      <c r="AZ156" s="111"/>
      <c r="BA156" s="111"/>
      <c r="BB156" s="111"/>
      <c r="BC156" s="111"/>
      <c r="BD156" s="111"/>
      <c r="BE156" s="111"/>
      <c r="BF156" s="111"/>
      <c r="BG156" s="111"/>
      <c r="BH156" s="111"/>
      <c r="BI156" s="111"/>
      <c r="BJ156" s="111"/>
      <c r="BK156" s="111"/>
      <c r="BL156" s="111"/>
      <c r="BM156" s="111"/>
      <c r="BN156" s="111"/>
      <c r="BO156" s="111"/>
      <c r="BP156" s="111"/>
      <c r="BQ156" s="111"/>
      <c r="BR156" s="111"/>
      <c r="BS156" s="111"/>
      <c r="BT156" s="111"/>
      <c r="BU156" s="111"/>
      <c r="BV156" s="111"/>
      <c r="BW156" s="111"/>
      <c r="BX156" s="111"/>
      <c r="BY156" s="111"/>
      <c r="BZ156" s="111"/>
      <c r="CA156" s="111"/>
      <c r="CB156" s="111"/>
      <c r="CC156" s="111"/>
      <c r="CD156" s="111"/>
      <c r="CE156" s="111"/>
      <c r="CF156" s="111"/>
      <c r="CG156" s="111"/>
      <c r="CH156" s="111"/>
      <c r="CI156" s="111"/>
      <c r="CJ156" s="111"/>
      <c r="CK156" s="111"/>
      <c r="CL156" s="111"/>
    </row>
    <row r="157" spans="1:90" ht="14.25" customHeight="1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  <c r="AB157" s="111"/>
      <c r="AC157" s="111"/>
      <c r="AD157" s="111"/>
      <c r="AE157" s="111"/>
      <c r="AF157" s="111"/>
      <c r="AG157" s="111"/>
      <c r="AH157" s="111"/>
      <c r="AI157" s="111"/>
      <c r="AJ157" s="111"/>
      <c r="AK157" s="111"/>
      <c r="AL157" s="111"/>
      <c r="AM157" s="111"/>
      <c r="AN157" s="111"/>
      <c r="AO157" s="111"/>
      <c r="AP157" s="111"/>
      <c r="AQ157" s="111"/>
      <c r="AR157" s="111"/>
      <c r="AS157" s="111"/>
      <c r="AT157" s="111"/>
      <c r="AU157" s="111"/>
      <c r="AV157" s="111"/>
      <c r="AW157" s="111"/>
      <c r="AX157" s="111"/>
      <c r="AY157" s="111"/>
      <c r="AZ157" s="111"/>
      <c r="BA157" s="111"/>
      <c r="BB157" s="111"/>
      <c r="BC157" s="111"/>
      <c r="BD157" s="111"/>
      <c r="BE157" s="111"/>
      <c r="BF157" s="111"/>
      <c r="BG157" s="111"/>
      <c r="BH157" s="111"/>
      <c r="BI157" s="111"/>
      <c r="BJ157" s="111"/>
      <c r="BK157" s="111"/>
      <c r="BL157" s="111"/>
      <c r="BM157" s="111"/>
      <c r="BN157" s="111"/>
      <c r="BO157" s="111"/>
      <c r="BP157" s="111"/>
      <c r="BQ157" s="111"/>
      <c r="BR157" s="111"/>
      <c r="BS157" s="111"/>
      <c r="BT157" s="111"/>
      <c r="BU157" s="111"/>
      <c r="BV157" s="111"/>
      <c r="BW157" s="111"/>
      <c r="BX157" s="111"/>
      <c r="BY157" s="111"/>
      <c r="BZ157" s="111"/>
      <c r="CA157" s="111"/>
      <c r="CB157" s="111"/>
      <c r="CC157" s="111"/>
      <c r="CD157" s="111"/>
      <c r="CE157" s="111"/>
      <c r="CF157" s="111"/>
      <c r="CG157" s="111"/>
      <c r="CH157" s="111"/>
      <c r="CI157" s="111"/>
      <c r="CJ157" s="111"/>
      <c r="CK157" s="111"/>
      <c r="CL157" s="111"/>
    </row>
    <row r="158" spans="1:90" ht="14.25" customHeight="1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111"/>
      <c r="AE158" s="111"/>
      <c r="AF158" s="111"/>
      <c r="AG158" s="111"/>
      <c r="AH158" s="111"/>
      <c r="AI158" s="111"/>
      <c r="AJ158" s="111"/>
      <c r="AK158" s="111"/>
      <c r="AL158" s="111"/>
      <c r="AM158" s="111"/>
      <c r="AN158" s="111"/>
      <c r="AO158" s="111"/>
      <c r="AP158" s="111"/>
      <c r="AQ158" s="111"/>
      <c r="AR158" s="111"/>
      <c r="AS158" s="111"/>
      <c r="AT158" s="111"/>
      <c r="AU158" s="111"/>
      <c r="AV158" s="111"/>
      <c r="AW158" s="111"/>
      <c r="AX158" s="111"/>
      <c r="AY158" s="111"/>
      <c r="AZ158" s="111"/>
      <c r="BA158" s="111"/>
      <c r="BB158" s="111"/>
      <c r="BC158" s="111"/>
      <c r="BD158" s="111"/>
      <c r="BE158" s="111"/>
      <c r="BF158" s="111"/>
      <c r="BG158" s="111"/>
      <c r="BH158" s="111"/>
      <c r="BI158" s="111"/>
      <c r="BJ158" s="111"/>
      <c r="BK158" s="111"/>
      <c r="BL158" s="111"/>
      <c r="BM158" s="111"/>
      <c r="BN158" s="111"/>
      <c r="BO158" s="111"/>
      <c r="BP158" s="111"/>
      <c r="BQ158" s="111"/>
      <c r="BR158" s="111"/>
      <c r="BS158" s="111"/>
      <c r="BT158" s="111"/>
      <c r="BU158" s="111"/>
      <c r="BV158" s="111"/>
      <c r="BW158" s="111"/>
      <c r="BX158" s="111"/>
      <c r="BY158" s="111"/>
      <c r="BZ158" s="111"/>
      <c r="CA158" s="111"/>
      <c r="CB158" s="111"/>
      <c r="CC158" s="111"/>
      <c r="CD158" s="111"/>
      <c r="CE158" s="111"/>
      <c r="CF158" s="111"/>
      <c r="CG158" s="111"/>
      <c r="CH158" s="111"/>
      <c r="CI158" s="111"/>
      <c r="CJ158" s="111"/>
      <c r="CK158" s="111"/>
      <c r="CL158" s="111"/>
    </row>
    <row r="159" spans="1:90" ht="14.25" customHeight="1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  <c r="AD159" s="111"/>
      <c r="AE159" s="111"/>
      <c r="AF159" s="111"/>
      <c r="AG159" s="111"/>
      <c r="AH159" s="111"/>
      <c r="AI159" s="111"/>
      <c r="AJ159" s="111"/>
      <c r="AK159" s="111"/>
      <c r="AL159" s="111"/>
      <c r="AM159" s="111"/>
      <c r="AN159" s="111"/>
      <c r="AO159" s="111"/>
      <c r="AP159" s="111"/>
      <c r="AQ159" s="111"/>
      <c r="AR159" s="111"/>
      <c r="AS159" s="111"/>
      <c r="AT159" s="111"/>
      <c r="AU159" s="111"/>
      <c r="AV159" s="111"/>
      <c r="AW159" s="111"/>
      <c r="AX159" s="111"/>
      <c r="AY159" s="111"/>
      <c r="AZ159" s="111"/>
      <c r="BA159" s="111"/>
      <c r="BB159" s="111"/>
      <c r="BC159" s="111"/>
      <c r="BD159" s="111"/>
      <c r="BE159" s="111"/>
      <c r="BF159" s="111"/>
      <c r="BG159" s="111"/>
      <c r="BH159" s="111"/>
      <c r="BI159" s="111"/>
      <c r="BJ159" s="111"/>
      <c r="BK159" s="111"/>
      <c r="BL159" s="111"/>
      <c r="BM159" s="111"/>
      <c r="BN159" s="111"/>
      <c r="BO159" s="111"/>
      <c r="BP159" s="111"/>
      <c r="BQ159" s="111"/>
      <c r="BR159" s="111"/>
      <c r="BS159" s="111"/>
      <c r="BT159" s="111"/>
      <c r="BU159" s="111"/>
      <c r="BV159" s="111"/>
      <c r="BW159" s="111"/>
      <c r="BX159" s="111"/>
      <c r="BY159" s="111"/>
      <c r="BZ159" s="111"/>
      <c r="CA159" s="111"/>
      <c r="CB159" s="111"/>
      <c r="CC159" s="111"/>
      <c r="CD159" s="111"/>
      <c r="CE159" s="111"/>
      <c r="CF159" s="111"/>
      <c r="CG159" s="111"/>
      <c r="CH159" s="111"/>
      <c r="CI159" s="111"/>
      <c r="CJ159" s="111"/>
      <c r="CK159" s="111"/>
      <c r="CL159" s="111"/>
    </row>
    <row r="160" spans="1:90" ht="14.25" customHeight="1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  <c r="AD160" s="111"/>
      <c r="AE160" s="111"/>
      <c r="AF160" s="111"/>
      <c r="AG160" s="111"/>
      <c r="AH160" s="111"/>
      <c r="AI160" s="111"/>
      <c r="AJ160" s="111"/>
      <c r="AK160" s="111"/>
      <c r="AL160" s="111"/>
      <c r="AM160" s="111"/>
      <c r="AN160" s="111"/>
      <c r="AO160" s="111"/>
      <c r="AP160" s="111"/>
      <c r="AQ160" s="111"/>
      <c r="AR160" s="111"/>
      <c r="AS160" s="111"/>
      <c r="AT160" s="111"/>
      <c r="AU160" s="111"/>
      <c r="AV160" s="111"/>
      <c r="AW160" s="111"/>
      <c r="AX160" s="111"/>
      <c r="AY160" s="111"/>
      <c r="AZ160" s="111"/>
      <c r="BA160" s="111"/>
      <c r="BB160" s="111"/>
      <c r="BC160" s="111"/>
      <c r="BD160" s="111"/>
      <c r="BE160" s="111"/>
      <c r="BF160" s="111"/>
      <c r="BG160" s="111"/>
      <c r="BH160" s="111"/>
      <c r="BI160" s="111"/>
      <c r="BJ160" s="111"/>
      <c r="BK160" s="111"/>
      <c r="BL160" s="111"/>
      <c r="BM160" s="111"/>
      <c r="BN160" s="111"/>
      <c r="BO160" s="111"/>
      <c r="BP160" s="111"/>
      <c r="BQ160" s="111"/>
      <c r="BR160" s="111"/>
      <c r="BS160" s="111"/>
      <c r="BT160" s="111"/>
      <c r="BU160" s="111"/>
      <c r="BV160" s="111"/>
      <c r="BW160" s="111"/>
      <c r="BX160" s="111"/>
      <c r="BY160" s="111"/>
      <c r="BZ160" s="111"/>
      <c r="CA160" s="111"/>
      <c r="CB160" s="111"/>
      <c r="CC160" s="111"/>
      <c r="CD160" s="111"/>
      <c r="CE160" s="111"/>
      <c r="CF160" s="111"/>
      <c r="CG160" s="111"/>
      <c r="CH160" s="111"/>
      <c r="CI160" s="111"/>
      <c r="CJ160" s="111"/>
      <c r="CK160" s="111"/>
      <c r="CL160" s="111"/>
    </row>
    <row r="161" spans="1:90" ht="14.25" customHeight="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  <c r="AB161" s="111"/>
      <c r="AC161" s="111"/>
      <c r="AD161" s="111"/>
      <c r="AE161" s="111"/>
      <c r="AF161" s="111"/>
      <c r="AG161" s="111"/>
      <c r="AH161" s="111"/>
      <c r="AI161" s="111"/>
      <c r="AJ161" s="111"/>
      <c r="AK161" s="111"/>
      <c r="AL161" s="111"/>
      <c r="AM161" s="111"/>
      <c r="AN161" s="111"/>
      <c r="AO161" s="111"/>
      <c r="AP161" s="111"/>
      <c r="AQ161" s="111"/>
      <c r="AR161" s="111"/>
      <c r="AS161" s="111"/>
      <c r="AT161" s="111"/>
      <c r="AU161" s="111"/>
      <c r="AV161" s="111"/>
      <c r="AW161" s="111"/>
      <c r="AX161" s="111"/>
      <c r="AY161" s="111"/>
      <c r="AZ161" s="111"/>
      <c r="BA161" s="111"/>
      <c r="BB161" s="111"/>
      <c r="BC161" s="111"/>
      <c r="BD161" s="111"/>
      <c r="BE161" s="111"/>
      <c r="BF161" s="111"/>
      <c r="BG161" s="111"/>
      <c r="BH161" s="111"/>
      <c r="BI161" s="111"/>
      <c r="BJ161" s="111"/>
      <c r="BK161" s="111"/>
      <c r="BL161" s="111"/>
      <c r="BM161" s="111"/>
      <c r="BN161" s="111"/>
      <c r="BO161" s="111"/>
      <c r="BP161" s="111"/>
      <c r="BQ161" s="111"/>
      <c r="BR161" s="111"/>
      <c r="BS161" s="111"/>
      <c r="BT161" s="111"/>
      <c r="BU161" s="111"/>
      <c r="BV161" s="111"/>
      <c r="BW161" s="111"/>
      <c r="BX161" s="111"/>
      <c r="BY161" s="111"/>
      <c r="BZ161" s="111"/>
      <c r="CA161" s="111"/>
      <c r="CB161" s="111"/>
      <c r="CC161" s="111"/>
      <c r="CD161" s="111"/>
      <c r="CE161" s="111"/>
      <c r="CF161" s="111"/>
      <c r="CG161" s="111"/>
      <c r="CH161" s="111"/>
      <c r="CI161" s="111"/>
      <c r="CJ161" s="111"/>
      <c r="CK161" s="111"/>
      <c r="CL161" s="111"/>
    </row>
    <row r="162" spans="1:90" ht="14.25" customHeight="1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  <c r="AA162" s="111"/>
      <c r="AB162" s="111"/>
      <c r="AC162" s="111"/>
      <c r="AD162" s="111"/>
      <c r="AE162" s="111"/>
      <c r="AF162" s="111"/>
      <c r="AG162" s="111"/>
      <c r="AH162" s="111"/>
      <c r="AI162" s="111"/>
      <c r="AJ162" s="111"/>
      <c r="AK162" s="111"/>
      <c r="AL162" s="111"/>
      <c r="AM162" s="111"/>
      <c r="AN162" s="111"/>
      <c r="AO162" s="111"/>
      <c r="AP162" s="111"/>
      <c r="AQ162" s="111"/>
      <c r="AR162" s="111"/>
      <c r="AS162" s="111"/>
      <c r="AT162" s="111"/>
      <c r="AU162" s="111"/>
      <c r="AV162" s="111"/>
      <c r="AW162" s="111"/>
      <c r="AX162" s="111"/>
      <c r="AY162" s="111"/>
      <c r="AZ162" s="111"/>
      <c r="BA162" s="111"/>
      <c r="BB162" s="111"/>
      <c r="BC162" s="111"/>
      <c r="BD162" s="111"/>
      <c r="BE162" s="111"/>
      <c r="BF162" s="111"/>
      <c r="BG162" s="111"/>
      <c r="BH162" s="111"/>
      <c r="BI162" s="111"/>
      <c r="BJ162" s="111"/>
      <c r="BK162" s="111"/>
      <c r="BL162" s="111"/>
      <c r="BM162" s="111"/>
      <c r="BN162" s="111"/>
      <c r="BO162" s="111"/>
      <c r="BP162" s="111"/>
      <c r="BQ162" s="111"/>
      <c r="BR162" s="111"/>
      <c r="BS162" s="111"/>
      <c r="BT162" s="111"/>
      <c r="BU162" s="111"/>
      <c r="BV162" s="111"/>
      <c r="BW162" s="111"/>
      <c r="BX162" s="111"/>
      <c r="BY162" s="111"/>
      <c r="BZ162" s="111"/>
      <c r="CA162" s="111"/>
      <c r="CB162" s="111"/>
      <c r="CC162" s="111"/>
      <c r="CD162" s="111"/>
      <c r="CE162" s="111"/>
      <c r="CF162" s="111"/>
      <c r="CG162" s="111"/>
      <c r="CH162" s="111"/>
      <c r="CI162" s="111"/>
      <c r="CJ162" s="111"/>
      <c r="CK162" s="111"/>
      <c r="CL162" s="111"/>
    </row>
    <row r="163" spans="1:90" ht="14.25" customHeight="1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11"/>
      <c r="AF163" s="111"/>
      <c r="AG163" s="111"/>
      <c r="AH163" s="111"/>
      <c r="AI163" s="111"/>
      <c r="AJ163" s="111"/>
      <c r="AK163" s="111"/>
      <c r="AL163" s="111"/>
      <c r="AM163" s="111"/>
      <c r="AN163" s="111"/>
      <c r="AO163" s="111"/>
      <c r="AP163" s="111"/>
      <c r="AQ163" s="111"/>
      <c r="AR163" s="111"/>
      <c r="AS163" s="111"/>
      <c r="AT163" s="111"/>
      <c r="AU163" s="111"/>
      <c r="AV163" s="111"/>
      <c r="AW163" s="111"/>
      <c r="AX163" s="111"/>
      <c r="AY163" s="111"/>
      <c r="AZ163" s="111"/>
      <c r="BA163" s="111"/>
      <c r="BB163" s="111"/>
      <c r="BC163" s="111"/>
      <c r="BD163" s="111"/>
      <c r="BE163" s="111"/>
      <c r="BF163" s="111"/>
      <c r="BG163" s="111"/>
      <c r="BH163" s="111"/>
      <c r="BI163" s="111"/>
      <c r="BJ163" s="111"/>
      <c r="BK163" s="111"/>
      <c r="BL163" s="111"/>
      <c r="BM163" s="111"/>
      <c r="BN163" s="111"/>
      <c r="BO163" s="111"/>
      <c r="BP163" s="111"/>
      <c r="BQ163" s="111"/>
      <c r="BR163" s="111"/>
      <c r="BS163" s="111"/>
      <c r="BT163" s="111"/>
      <c r="BU163" s="111"/>
      <c r="BV163" s="111"/>
      <c r="BW163" s="111"/>
      <c r="BX163" s="111"/>
      <c r="BY163" s="111"/>
      <c r="BZ163" s="111"/>
      <c r="CA163" s="111"/>
      <c r="CB163" s="111"/>
      <c r="CC163" s="111"/>
      <c r="CD163" s="111"/>
      <c r="CE163" s="111"/>
      <c r="CF163" s="111"/>
      <c r="CG163" s="111"/>
      <c r="CH163" s="111"/>
      <c r="CI163" s="111"/>
      <c r="CJ163" s="111"/>
      <c r="CK163" s="111"/>
      <c r="CL163" s="111"/>
    </row>
    <row r="164" spans="1:90" ht="14.25" customHeight="1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11"/>
      <c r="AF164" s="111"/>
      <c r="AG164" s="111"/>
      <c r="AH164" s="111"/>
      <c r="AI164" s="111"/>
      <c r="AJ164" s="111"/>
      <c r="AK164" s="111"/>
      <c r="AL164" s="111"/>
      <c r="AM164" s="111"/>
      <c r="AN164" s="111"/>
      <c r="AO164" s="111"/>
      <c r="AP164" s="111"/>
      <c r="AQ164" s="111"/>
      <c r="AR164" s="111"/>
      <c r="AS164" s="111"/>
      <c r="AT164" s="111"/>
      <c r="AU164" s="111"/>
      <c r="AV164" s="111"/>
      <c r="AW164" s="111"/>
      <c r="AX164" s="111"/>
      <c r="AY164" s="111"/>
      <c r="AZ164" s="111"/>
      <c r="BA164" s="111"/>
      <c r="BB164" s="111"/>
      <c r="BC164" s="111"/>
      <c r="BD164" s="111"/>
      <c r="BE164" s="111"/>
      <c r="BF164" s="111"/>
      <c r="BG164" s="111"/>
      <c r="BH164" s="111"/>
      <c r="BI164" s="111"/>
      <c r="BJ164" s="111"/>
      <c r="BK164" s="111"/>
      <c r="BL164" s="111"/>
      <c r="BM164" s="111"/>
      <c r="BN164" s="111"/>
      <c r="BO164" s="111"/>
      <c r="BP164" s="111"/>
      <c r="BQ164" s="111"/>
      <c r="BR164" s="111"/>
      <c r="BS164" s="111"/>
      <c r="BT164" s="111"/>
      <c r="BU164" s="111"/>
      <c r="BV164" s="111"/>
      <c r="BW164" s="111"/>
      <c r="BX164" s="111"/>
      <c r="BY164" s="111"/>
      <c r="BZ164" s="111"/>
      <c r="CA164" s="111"/>
      <c r="CB164" s="111"/>
      <c r="CC164" s="111"/>
      <c r="CD164" s="111"/>
      <c r="CE164" s="111"/>
      <c r="CF164" s="111"/>
      <c r="CG164" s="111"/>
      <c r="CH164" s="111"/>
      <c r="CI164" s="111"/>
      <c r="CJ164" s="111"/>
      <c r="CK164" s="111"/>
      <c r="CL164" s="111"/>
    </row>
    <row r="165" spans="1:90" ht="14.25" customHeight="1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11"/>
      <c r="AF165" s="111"/>
      <c r="AG165" s="111"/>
      <c r="AH165" s="111"/>
      <c r="AI165" s="111"/>
      <c r="AJ165" s="111"/>
      <c r="AK165" s="111"/>
      <c r="AL165" s="111"/>
      <c r="AM165" s="111"/>
      <c r="AN165" s="111"/>
      <c r="AO165" s="111"/>
      <c r="AP165" s="111"/>
      <c r="AQ165" s="111"/>
      <c r="AR165" s="111"/>
      <c r="AS165" s="111"/>
      <c r="AT165" s="111"/>
      <c r="AU165" s="111"/>
      <c r="AV165" s="111"/>
      <c r="AW165" s="111"/>
      <c r="AX165" s="111"/>
      <c r="AY165" s="111"/>
      <c r="AZ165" s="111"/>
      <c r="BA165" s="111"/>
      <c r="BB165" s="111"/>
      <c r="BC165" s="111"/>
      <c r="BD165" s="111"/>
      <c r="BE165" s="111"/>
      <c r="BF165" s="111"/>
      <c r="BG165" s="111"/>
      <c r="BH165" s="111"/>
      <c r="BI165" s="111"/>
      <c r="BJ165" s="111"/>
      <c r="BK165" s="111"/>
      <c r="BL165" s="111"/>
      <c r="BM165" s="111"/>
      <c r="BN165" s="111"/>
      <c r="BO165" s="111"/>
      <c r="BP165" s="111"/>
      <c r="BQ165" s="111"/>
      <c r="BR165" s="111"/>
      <c r="BS165" s="111"/>
      <c r="BT165" s="111"/>
      <c r="BU165" s="111"/>
      <c r="BV165" s="111"/>
      <c r="BW165" s="111"/>
      <c r="BX165" s="111"/>
      <c r="BY165" s="111"/>
      <c r="BZ165" s="111"/>
      <c r="CA165" s="111"/>
      <c r="CB165" s="111"/>
      <c r="CC165" s="111"/>
      <c r="CD165" s="111"/>
      <c r="CE165" s="111"/>
      <c r="CF165" s="111"/>
      <c r="CG165" s="111"/>
      <c r="CH165" s="111"/>
      <c r="CI165" s="111"/>
      <c r="CJ165" s="111"/>
      <c r="CK165" s="111"/>
      <c r="CL165" s="111"/>
    </row>
    <row r="166" spans="1:90" ht="14.25" customHeight="1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</row>
    <row r="167" spans="1:90" ht="14.25" customHeight="1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/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</row>
    <row r="168" spans="1:90" ht="14.25" customHeight="1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</row>
    <row r="169" spans="1:90" ht="14.25" customHeight="1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  <c r="AZ169" s="111"/>
      <c r="BA169" s="111"/>
      <c r="BB169" s="111"/>
      <c r="BC169" s="111"/>
      <c r="BD169" s="111"/>
      <c r="BE169" s="111"/>
      <c r="BF169" s="111"/>
      <c r="BG169" s="111"/>
      <c r="BH169" s="111"/>
      <c r="BI169" s="111"/>
      <c r="BJ169" s="111"/>
      <c r="BK169" s="111"/>
      <c r="BL169" s="111"/>
      <c r="BM169" s="111"/>
      <c r="BN169" s="111"/>
      <c r="BO169" s="111"/>
      <c r="BP169" s="111"/>
      <c r="BQ169" s="111"/>
      <c r="BR169" s="111"/>
      <c r="BS169" s="111"/>
      <c r="BT169" s="111"/>
      <c r="BU169" s="111"/>
      <c r="BV169" s="111"/>
      <c r="BW169" s="111"/>
      <c r="BX169" s="111"/>
      <c r="BY169" s="111"/>
      <c r="BZ169" s="111"/>
      <c r="CA169" s="111"/>
      <c r="CB169" s="111"/>
      <c r="CC169" s="111"/>
      <c r="CD169" s="111"/>
      <c r="CE169" s="111"/>
      <c r="CF169" s="111"/>
      <c r="CG169" s="111"/>
      <c r="CH169" s="111"/>
      <c r="CI169" s="111"/>
      <c r="CJ169" s="111"/>
      <c r="CK169" s="111"/>
      <c r="CL169" s="111"/>
    </row>
    <row r="170" spans="1:90" ht="14.25" customHeight="1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11"/>
      <c r="AF170" s="111"/>
      <c r="AG170" s="111"/>
      <c r="AH170" s="111"/>
      <c r="AI170" s="111"/>
      <c r="AJ170" s="111"/>
      <c r="AK170" s="111"/>
      <c r="AL170" s="111"/>
      <c r="AM170" s="111"/>
      <c r="AN170" s="111"/>
      <c r="AO170" s="111"/>
      <c r="AP170" s="111"/>
      <c r="AQ170" s="111"/>
      <c r="AR170" s="111"/>
      <c r="AS170" s="111"/>
      <c r="AT170" s="111"/>
      <c r="AU170" s="111"/>
      <c r="AV170" s="111"/>
      <c r="AW170" s="111"/>
      <c r="AX170" s="111"/>
      <c r="AY170" s="111"/>
      <c r="AZ170" s="111"/>
      <c r="BA170" s="111"/>
      <c r="BB170" s="111"/>
      <c r="BC170" s="111"/>
      <c r="BD170" s="111"/>
      <c r="BE170" s="111"/>
      <c r="BF170" s="111"/>
      <c r="BG170" s="111"/>
      <c r="BH170" s="111"/>
      <c r="BI170" s="111"/>
      <c r="BJ170" s="111"/>
      <c r="BK170" s="111"/>
      <c r="BL170" s="111"/>
      <c r="BM170" s="111"/>
      <c r="BN170" s="111"/>
      <c r="BO170" s="111"/>
      <c r="BP170" s="111"/>
      <c r="BQ170" s="111"/>
      <c r="BR170" s="111"/>
      <c r="BS170" s="111"/>
      <c r="BT170" s="111"/>
      <c r="BU170" s="111"/>
      <c r="BV170" s="111"/>
      <c r="BW170" s="111"/>
      <c r="BX170" s="111"/>
      <c r="BY170" s="111"/>
      <c r="BZ170" s="111"/>
      <c r="CA170" s="111"/>
      <c r="CB170" s="111"/>
      <c r="CC170" s="111"/>
      <c r="CD170" s="111"/>
      <c r="CE170" s="111"/>
      <c r="CF170" s="111"/>
      <c r="CG170" s="111"/>
      <c r="CH170" s="111"/>
      <c r="CI170" s="111"/>
      <c r="CJ170" s="111"/>
      <c r="CK170" s="111"/>
      <c r="CL170" s="111"/>
    </row>
    <row r="171" spans="1:90" ht="14.25" customHeight="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  <c r="AF171" s="111"/>
      <c r="AG171" s="111"/>
      <c r="AH171" s="111"/>
      <c r="AI171" s="111"/>
      <c r="AJ171" s="111"/>
      <c r="AK171" s="111"/>
      <c r="AL171" s="111"/>
      <c r="AM171" s="111"/>
      <c r="AN171" s="111"/>
      <c r="AO171" s="111"/>
      <c r="AP171" s="111"/>
      <c r="AQ171" s="111"/>
      <c r="AR171" s="111"/>
      <c r="AS171" s="111"/>
      <c r="AT171" s="111"/>
      <c r="AU171" s="111"/>
      <c r="AV171" s="111"/>
      <c r="AW171" s="111"/>
      <c r="AX171" s="111"/>
      <c r="AY171" s="111"/>
      <c r="AZ171" s="111"/>
      <c r="BA171" s="111"/>
      <c r="BB171" s="111"/>
      <c r="BC171" s="111"/>
      <c r="BD171" s="111"/>
      <c r="BE171" s="111"/>
      <c r="BF171" s="111"/>
      <c r="BG171" s="111"/>
      <c r="BH171" s="111"/>
      <c r="BI171" s="111"/>
      <c r="BJ171" s="111"/>
      <c r="BK171" s="111"/>
      <c r="BL171" s="111"/>
      <c r="BM171" s="111"/>
      <c r="BN171" s="111"/>
      <c r="BO171" s="111"/>
      <c r="BP171" s="111"/>
      <c r="BQ171" s="111"/>
      <c r="BR171" s="111"/>
      <c r="BS171" s="111"/>
      <c r="BT171" s="111"/>
      <c r="BU171" s="111"/>
      <c r="BV171" s="111"/>
      <c r="BW171" s="111"/>
      <c r="BX171" s="111"/>
      <c r="BY171" s="111"/>
      <c r="BZ171" s="111"/>
      <c r="CA171" s="111"/>
      <c r="CB171" s="111"/>
      <c r="CC171" s="111"/>
      <c r="CD171" s="111"/>
      <c r="CE171" s="111"/>
      <c r="CF171" s="111"/>
      <c r="CG171" s="111"/>
      <c r="CH171" s="111"/>
      <c r="CI171" s="111"/>
      <c r="CJ171" s="111"/>
      <c r="CK171" s="111"/>
      <c r="CL171" s="111"/>
    </row>
    <row r="172" spans="1:90" ht="14.25" customHeight="1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  <c r="AD172" s="111"/>
      <c r="AE172" s="111"/>
      <c r="AF172" s="111"/>
      <c r="AG172" s="111"/>
      <c r="AH172" s="111"/>
      <c r="AI172" s="111"/>
      <c r="AJ172" s="111"/>
      <c r="AK172" s="111"/>
      <c r="AL172" s="111"/>
      <c r="AM172" s="111"/>
      <c r="AN172" s="111"/>
      <c r="AO172" s="111"/>
      <c r="AP172" s="111"/>
      <c r="AQ172" s="111"/>
      <c r="AR172" s="111"/>
      <c r="AS172" s="111"/>
      <c r="AT172" s="111"/>
      <c r="AU172" s="111"/>
      <c r="AV172" s="111"/>
      <c r="AW172" s="111"/>
      <c r="AX172" s="111"/>
      <c r="AY172" s="111"/>
      <c r="AZ172" s="111"/>
      <c r="BA172" s="111"/>
      <c r="BB172" s="111"/>
      <c r="BC172" s="111"/>
      <c r="BD172" s="111"/>
      <c r="BE172" s="111"/>
      <c r="BF172" s="111"/>
      <c r="BG172" s="111"/>
      <c r="BH172" s="111"/>
      <c r="BI172" s="111"/>
      <c r="BJ172" s="111"/>
      <c r="BK172" s="111"/>
      <c r="BL172" s="111"/>
      <c r="BM172" s="111"/>
      <c r="BN172" s="111"/>
      <c r="BO172" s="111"/>
      <c r="BP172" s="111"/>
      <c r="BQ172" s="111"/>
      <c r="BR172" s="111"/>
      <c r="BS172" s="111"/>
      <c r="BT172" s="111"/>
      <c r="BU172" s="111"/>
      <c r="BV172" s="111"/>
      <c r="BW172" s="111"/>
      <c r="BX172" s="111"/>
      <c r="BY172" s="111"/>
      <c r="BZ172" s="111"/>
      <c r="CA172" s="111"/>
      <c r="CB172" s="111"/>
      <c r="CC172" s="111"/>
      <c r="CD172" s="111"/>
      <c r="CE172" s="111"/>
      <c r="CF172" s="111"/>
      <c r="CG172" s="111"/>
      <c r="CH172" s="111"/>
      <c r="CI172" s="111"/>
      <c r="CJ172" s="111"/>
      <c r="CK172" s="111"/>
      <c r="CL172" s="111"/>
    </row>
    <row r="173" spans="1:90" ht="14.25" customHeight="1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  <c r="AD173" s="111"/>
      <c r="AE173" s="111"/>
      <c r="AF173" s="111"/>
      <c r="AG173" s="111"/>
      <c r="AH173" s="111"/>
      <c r="AI173" s="111"/>
      <c r="AJ173" s="111"/>
      <c r="AK173" s="111"/>
      <c r="AL173" s="111"/>
      <c r="AM173" s="111"/>
      <c r="AN173" s="111"/>
      <c r="AO173" s="111"/>
      <c r="AP173" s="111"/>
      <c r="AQ173" s="111"/>
      <c r="AR173" s="111"/>
      <c r="AS173" s="111"/>
      <c r="AT173" s="111"/>
      <c r="AU173" s="111"/>
      <c r="AV173" s="111"/>
      <c r="AW173" s="111"/>
      <c r="AX173" s="111"/>
      <c r="AY173" s="111"/>
      <c r="AZ173" s="111"/>
      <c r="BA173" s="111"/>
      <c r="BB173" s="111"/>
      <c r="BC173" s="111"/>
      <c r="BD173" s="111"/>
      <c r="BE173" s="111"/>
      <c r="BF173" s="111"/>
      <c r="BG173" s="111"/>
      <c r="BH173" s="111"/>
      <c r="BI173" s="111"/>
      <c r="BJ173" s="111"/>
      <c r="BK173" s="111"/>
      <c r="BL173" s="111"/>
      <c r="BM173" s="111"/>
      <c r="BN173" s="111"/>
      <c r="BO173" s="111"/>
      <c r="BP173" s="111"/>
      <c r="BQ173" s="111"/>
      <c r="BR173" s="111"/>
      <c r="BS173" s="111"/>
      <c r="BT173" s="111"/>
      <c r="BU173" s="111"/>
      <c r="BV173" s="111"/>
      <c r="BW173" s="111"/>
      <c r="BX173" s="111"/>
      <c r="BY173" s="111"/>
      <c r="BZ173" s="111"/>
      <c r="CA173" s="111"/>
      <c r="CB173" s="111"/>
      <c r="CC173" s="111"/>
      <c r="CD173" s="111"/>
      <c r="CE173" s="111"/>
      <c r="CF173" s="111"/>
      <c r="CG173" s="111"/>
      <c r="CH173" s="111"/>
      <c r="CI173" s="111"/>
      <c r="CJ173" s="111"/>
      <c r="CK173" s="111"/>
      <c r="CL173" s="111"/>
    </row>
    <row r="174" spans="1:90" ht="14.25" customHeight="1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11"/>
      <c r="AF174" s="111"/>
      <c r="AG174" s="111"/>
      <c r="AH174" s="111"/>
      <c r="AI174" s="111"/>
      <c r="AJ174" s="111"/>
      <c r="AK174" s="111"/>
      <c r="AL174" s="111"/>
      <c r="AM174" s="111"/>
      <c r="AN174" s="111"/>
      <c r="AO174" s="111"/>
      <c r="AP174" s="111"/>
      <c r="AQ174" s="111"/>
      <c r="AR174" s="111"/>
      <c r="AS174" s="111"/>
      <c r="AT174" s="111"/>
      <c r="AU174" s="111"/>
      <c r="AV174" s="111"/>
      <c r="AW174" s="111"/>
      <c r="AX174" s="111"/>
      <c r="AY174" s="111"/>
      <c r="AZ174" s="111"/>
      <c r="BA174" s="111"/>
      <c r="BB174" s="111"/>
      <c r="BC174" s="111"/>
      <c r="BD174" s="111"/>
      <c r="BE174" s="111"/>
      <c r="BF174" s="111"/>
      <c r="BG174" s="111"/>
      <c r="BH174" s="111"/>
      <c r="BI174" s="111"/>
      <c r="BJ174" s="111"/>
      <c r="BK174" s="111"/>
      <c r="BL174" s="111"/>
      <c r="BM174" s="111"/>
      <c r="BN174" s="111"/>
      <c r="BO174" s="111"/>
      <c r="BP174" s="111"/>
      <c r="BQ174" s="111"/>
      <c r="BR174" s="111"/>
      <c r="BS174" s="111"/>
      <c r="BT174" s="111"/>
      <c r="BU174" s="111"/>
      <c r="BV174" s="111"/>
      <c r="BW174" s="111"/>
      <c r="BX174" s="111"/>
      <c r="BY174" s="111"/>
      <c r="BZ174" s="111"/>
      <c r="CA174" s="111"/>
      <c r="CB174" s="111"/>
      <c r="CC174" s="111"/>
      <c r="CD174" s="111"/>
      <c r="CE174" s="111"/>
      <c r="CF174" s="111"/>
      <c r="CG174" s="111"/>
      <c r="CH174" s="111"/>
      <c r="CI174" s="111"/>
      <c r="CJ174" s="111"/>
      <c r="CK174" s="111"/>
      <c r="CL174" s="111"/>
    </row>
    <row r="175" spans="1:90" ht="14.25" customHeight="1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11"/>
      <c r="AF175" s="111"/>
      <c r="AG175" s="111"/>
      <c r="AH175" s="111"/>
      <c r="AI175" s="111"/>
      <c r="AJ175" s="111"/>
      <c r="AK175" s="111"/>
      <c r="AL175" s="111"/>
      <c r="AM175" s="111"/>
      <c r="AN175" s="111"/>
      <c r="AO175" s="111"/>
      <c r="AP175" s="111"/>
      <c r="AQ175" s="111"/>
      <c r="AR175" s="111"/>
      <c r="AS175" s="111"/>
      <c r="AT175" s="111"/>
      <c r="AU175" s="111"/>
      <c r="AV175" s="111"/>
      <c r="AW175" s="111"/>
      <c r="AX175" s="111"/>
      <c r="AY175" s="111"/>
      <c r="AZ175" s="111"/>
      <c r="BA175" s="111"/>
      <c r="BB175" s="111"/>
      <c r="BC175" s="111"/>
      <c r="BD175" s="111"/>
      <c r="BE175" s="111"/>
      <c r="BF175" s="111"/>
      <c r="BG175" s="111"/>
      <c r="BH175" s="111"/>
      <c r="BI175" s="111"/>
      <c r="BJ175" s="111"/>
      <c r="BK175" s="111"/>
      <c r="BL175" s="111"/>
      <c r="BM175" s="111"/>
      <c r="BN175" s="111"/>
      <c r="BO175" s="111"/>
      <c r="BP175" s="111"/>
      <c r="BQ175" s="111"/>
      <c r="BR175" s="111"/>
      <c r="BS175" s="111"/>
      <c r="BT175" s="111"/>
      <c r="BU175" s="111"/>
      <c r="BV175" s="111"/>
      <c r="BW175" s="111"/>
      <c r="BX175" s="111"/>
      <c r="BY175" s="111"/>
      <c r="BZ175" s="111"/>
      <c r="CA175" s="111"/>
      <c r="CB175" s="111"/>
      <c r="CC175" s="111"/>
      <c r="CD175" s="111"/>
      <c r="CE175" s="111"/>
      <c r="CF175" s="111"/>
      <c r="CG175" s="111"/>
      <c r="CH175" s="111"/>
      <c r="CI175" s="111"/>
      <c r="CJ175" s="111"/>
      <c r="CK175" s="111"/>
      <c r="CL175" s="111"/>
    </row>
    <row r="176" spans="1:90" ht="14.25" customHeight="1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  <c r="AF176" s="111"/>
      <c r="AG176" s="111"/>
      <c r="AH176" s="111"/>
      <c r="AI176" s="111"/>
      <c r="AJ176" s="111"/>
      <c r="AK176" s="111"/>
      <c r="AL176" s="111"/>
      <c r="AM176" s="111"/>
      <c r="AN176" s="111"/>
      <c r="AO176" s="111"/>
      <c r="AP176" s="111"/>
      <c r="AQ176" s="111"/>
      <c r="AR176" s="111"/>
      <c r="AS176" s="111"/>
      <c r="AT176" s="111"/>
      <c r="AU176" s="111"/>
      <c r="AV176" s="111"/>
      <c r="AW176" s="111"/>
      <c r="AX176" s="111"/>
      <c r="AY176" s="111"/>
      <c r="AZ176" s="111"/>
      <c r="BA176" s="111"/>
      <c r="BB176" s="111"/>
      <c r="BC176" s="111"/>
      <c r="BD176" s="111"/>
      <c r="BE176" s="111"/>
      <c r="BF176" s="111"/>
      <c r="BG176" s="111"/>
      <c r="BH176" s="111"/>
      <c r="BI176" s="111"/>
      <c r="BJ176" s="111"/>
      <c r="BK176" s="111"/>
      <c r="BL176" s="111"/>
      <c r="BM176" s="111"/>
      <c r="BN176" s="111"/>
      <c r="BO176" s="111"/>
      <c r="BP176" s="111"/>
      <c r="BQ176" s="111"/>
      <c r="BR176" s="111"/>
      <c r="BS176" s="111"/>
      <c r="BT176" s="111"/>
      <c r="BU176" s="111"/>
      <c r="BV176" s="111"/>
      <c r="BW176" s="111"/>
      <c r="BX176" s="111"/>
      <c r="BY176" s="111"/>
      <c r="BZ176" s="111"/>
      <c r="CA176" s="111"/>
      <c r="CB176" s="111"/>
      <c r="CC176" s="111"/>
      <c r="CD176" s="111"/>
      <c r="CE176" s="111"/>
      <c r="CF176" s="111"/>
      <c r="CG176" s="111"/>
      <c r="CH176" s="111"/>
      <c r="CI176" s="111"/>
      <c r="CJ176" s="111"/>
      <c r="CK176" s="111"/>
      <c r="CL176" s="111"/>
    </row>
    <row r="177" spans="1:90" ht="14.25" customHeight="1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11"/>
      <c r="AF177" s="111"/>
      <c r="AG177" s="111"/>
      <c r="AH177" s="111"/>
      <c r="AI177" s="111"/>
      <c r="AJ177" s="111"/>
      <c r="AK177" s="111"/>
      <c r="AL177" s="111"/>
      <c r="AM177" s="111"/>
      <c r="AN177" s="111"/>
      <c r="AO177" s="111"/>
      <c r="AP177" s="111"/>
      <c r="AQ177" s="111"/>
      <c r="AR177" s="111"/>
      <c r="AS177" s="111"/>
      <c r="AT177" s="111"/>
      <c r="AU177" s="111"/>
      <c r="AV177" s="111"/>
      <c r="AW177" s="111"/>
      <c r="AX177" s="111"/>
      <c r="AY177" s="111"/>
      <c r="AZ177" s="111"/>
      <c r="BA177" s="111"/>
      <c r="BB177" s="111"/>
      <c r="BC177" s="111"/>
      <c r="BD177" s="111"/>
      <c r="BE177" s="111"/>
      <c r="BF177" s="111"/>
      <c r="BG177" s="111"/>
      <c r="BH177" s="111"/>
      <c r="BI177" s="111"/>
      <c r="BJ177" s="111"/>
      <c r="BK177" s="111"/>
      <c r="BL177" s="111"/>
      <c r="BM177" s="111"/>
      <c r="BN177" s="111"/>
      <c r="BO177" s="111"/>
      <c r="BP177" s="111"/>
      <c r="BQ177" s="111"/>
      <c r="BR177" s="111"/>
      <c r="BS177" s="111"/>
      <c r="BT177" s="111"/>
      <c r="BU177" s="111"/>
      <c r="BV177" s="111"/>
      <c r="BW177" s="111"/>
      <c r="BX177" s="111"/>
      <c r="BY177" s="111"/>
      <c r="BZ177" s="111"/>
      <c r="CA177" s="111"/>
      <c r="CB177" s="111"/>
      <c r="CC177" s="111"/>
      <c r="CD177" s="111"/>
      <c r="CE177" s="111"/>
      <c r="CF177" s="111"/>
      <c r="CG177" s="111"/>
      <c r="CH177" s="111"/>
      <c r="CI177" s="111"/>
      <c r="CJ177" s="111"/>
      <c r="CK177" s="111"/>
      <c r="CL177" s="111"/>
    </row>
    <row r="178" spans="1:90" ht="14.25" customHeight="1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111"/>
      <c r="AE178" s="111"/>
      <c r="AF178" s="111"/>
      <c r="AG178" s="111"/>
      <c r="AH178" s="111"/>
      <c r="AI178" s="111"/>
      <c r="AJ178" s="111"/>
      <c r="AK178" s="111"/>
      <c r="AL178" s="111"/>
      <c r="AM178" s="111"/>
      <c r="AN178" s="111"/>
      <c r="AO178" s="111"/>
      <c r="AP178" s="111"/>
      <c r="AQ178" s="111"/>
      <c r="AR178" s="111"/>
      <c r="AS178" s="111"/>
      <c r="AT178" s="111"/>
      <c r="AU178" s="111"/>
      <c r="AV178" s="111"/>
      <c r="AW178" s="111"/>
      <c r="AX178" s="111"/>
      <c r="AY178" s="111"/>
      <c r="AZ178" s="111"/>
      <c r="BA178" s="111"/>
      <c r="BB178" s="111"/>
      <c r="BC178" s="111"/>
      <c r="BD178" s="111"/>
      <c r="BE178" s="111"/>
      <c r="BF178" s="111"/>
      <c r="BG178" s="111"/>
      <c r="BH178" s="111"/>
      <c r="BI178" s="111"/>
      <c r="BJ178" s="111"/>
      <c r="BK178" s="111"/>
      <c r="BL178" s="111"/>
      <c r="BM178" s="111"/>
      <c r="BN178" s="111"/>
      <c r="BO178" s="111"/>
      <c r="BP178" s="111"/>
      <c r="BQ178" s="111"/>
      <c r="BR178" s="111"/>
      <c r="BS178" s="111"/>
      <c r="BT178" s="111"/>
      <c r="BU178" s="111"/>
      <c r="BV178" s="111"/>
      <c r="BW178" s="111"/>
      <c r="BX178" s="111"/>
      <c r="BY178" s="111"/>
      <c r="BZ178" s="111"/>
      <c r="CA178" s="111"/>
      <c r="CB178" s="111"/>
      <c r="CC178" s="111"/>
      <c r="CD178" s="111"/>
      <c r="CE178" s="111"/>
      <c r="CF178" s="111"/>
      <c r="CG178" s="111"/>
      <c r="CH178" s="111"/>
      <c r="CI178" s="111"/>
      <c r="CJ178" s="111"/>
      <c r="CK178" s="111"/>
      <c r="CL178" s="111"/>
    </row>
    <row r="179" spans="1:90" ht="14.25" customHeight="1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11"/>
      <c r="AF179" s="111"/>
      <c r="AG179" s="111"/>
      <c r="AH179" s="111"/>
      <c r="AI179" s="111"/>
      <c r="AJ179" s="111"/>
      <c r="AK179" s="111"/>
      <c r="AL179" s="111"/>
      <c r="AM179" s="111"/>
      <c r="AN179" s="111"/>
      <c r="AO179" s="111"/>
      <c r="AP179" s="111"/>
      <c r="AQ179" s="111"/>
      <c r="AR179" s="111"/>
      <c r="AS179" s="111"/>
      <c r="AT179" s="111"/>
      <c r="AU179" s="111"/>
      <c r="AV179" s="111"/>
      <c r="AW179" s="111"/>
      <c r="AX179" s="111"/>
      <c r="AY179" s="111"/>
      <c r="AZ179" s="111"/>
      <c r="BA179" s="111"/>
      <c r="BB179" s="111"/>
      <c r="BC179" s="111"/>
      <c r="BD179" s="111"/>
      <c r="BE179" s="111"/>
      <c r="BF179" s="111"/>
      <c r="BG179" s="111"/>
      <c r="BH179" s="111"/>
      <c r="BI179" s="111"/>
      <c r="BJ179" s="111"/>
      <c r="BK179" s="111"/>
      <c r="BL179" s="111"/>
      <c r="BM179" s="111"/>
      <c r="BN179" s="111"/>
      <c r="BO179" s="111"/>
      <c r="BP179" s="111"/>
      <c r="BQ179" s="111"/>
      <c r="BR179" s="111"/>
      <c r="BS179" s="111"/>
      <c r="BT179" s="111"/>
      <c r="BU179" s="111"/>
      <c r="BV179" s="111"/>
      <c r="BW179" s="111"/>
      <c r="BX179" s="111"/>
      <c r="BY179" s="111"/>
      <c r="BZ179" s="111"/>
      <c r="CA179" s="111"/>
      <c r="CB179" s="111"/>
      <c r="CC179" s="111"/>
      <c r="CD179" s="111"/>
      <c r="CE179" s="111"/>
      <c r="CF179" s="111"/>
      <c r="CG179" s="111"/>
      <c r="CH179" s="111"/>
      <c r="CI179" s="111"/>
      <c r="CJ179" s="111"/>
      <c r="CK179" s="111"/>
      <c r="CL179" s="111"/>
    </row>
    <row r="180" spans="1:90" ht="14.25" customHeight="1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111"/>
      <c r="AF180" s="111"/>
      <c r="AG180" s="111"/>
      <c r="AH180" s="111"/>
      <c r="AI180" s="111"/>
      <c r="AJ180" s="111"/>
      <c r="AK180" s="111"/>
      <c r="AL180" s="111"/>
      <c r="AM180" s="111"/>
      <c r="AN180" s="111"/>
      <c r="AO180" s="111"/>
      <c r="AP180" s="111"/>
      <c r="AQ180" s="111"/>
      <c r="AR180" s="111"/>
      <c r="AS180" s="111"/>
      <c r="AT180" s="111"/>
      <c r="AU180" s="111"/>
      <c r="AV180" s="111"/>
      <c r="AW180" s="111"/>
      <c r="AX180" s="111"/>
      <c r="AY180" s="111"/>
      <c r="AZ180" s="111"/>
      <c r="BA180" s="111"/>
      <c r="BB180" s="111"/>
      <c r="BC180" s="111"/>
      <c r="BD180" s="111"/>
      <c r="BE180" s="111"/>
      <c r="BF180" s="111"/>
      <c r="BG180" s="111"/>
      <c r="BH180" s="111"/>
      <c r="BI180" s="111"/>
      <c r="BJ180" s="111"/>
      <c r="BK180" s="111"/>
      <c r="BL180" s="111"/>
      <c r="BM180" s="111"/>
      <c r="BN180" s="111"/>
      <c r="BO180" s="111"/>
      <c r="BP180" s="111"/>
      <c r="BQ180" s="111"/>
      <c r="BR180" s="111"/>
      <c r="BS180" s="111"/>
      <c r="BT180" s="111"/>
      <c r="BU180" s="111"/>
      <c r="BV180" s="111"/>
      <c r="BW180" s="111"/>
      <c r="BX180" s="111"/>
      <c r="BY180" s="111"/>
      <c r="BZ180" s="111"/>
      <c r="CA180" s="111"/>
      <c r="CB180" s="111"/>
      <c r="CC180" s="111"/>
      <c r="CD180" s="111"/>
      <c r="CE180" s="111"/>
      <c r="CF180" s="111"/>
      <c r="CG180" s="111"/>
      <c r="CH180" s="111"/>
      <c r="CI180" s="111"/>
      <c r="CJ180" s="111"/>
      <c r="CK180" s="111"/>
      <c r="CL180" s="111"/>
    </row>
    <row r="181" spans="1:90" ht="14.25" customHeight="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111"/>
      <c r="AF181" s="111"/>
      <c r="AG181" s="111"/>
      <c r="AH181" s="111"/>
      <c r="AI181" s="111"/>
      <c r="AJ181" s="111"/>
      <c r="AK181" s="111"/>
      <c r="AL181" s="111"/>
      <c r="AM181" s="111"/>
      <c r="AN181" s="111"/>
      <c r="AO181" s="111"/>
      <c r="AP181" s="111"/>
      <c r="AQ181" s="111"/>
      <c r="AR181" s="111"/>
      <c r="AS181" s="111"/>
      <c r="AT181" s="111"/>
      <c r="AU181" s="111"/>
      <c r="AV181" s="111"/>
      <c r="AW181" s="111"/>
      <c r="AX181" s="111"/>
      <c r="AY181" s="111"/>
      <c r="AZ181" s="111"/>
      <c r="BA181" s="111"/>
      <c r="BB181" s="111"/>
      <c r="BC181" s="111"/>
      <c r="BD181" s="111"/>
      <c r="BE181" s="111"/>
      <c r="BF181" s="111"/>
      <c r="BG181" s="111"/>
      <c r="BH181" s="111"/>
      <c r="BI181" s="111"/>
      <c r="BJ181" s="111"/>
      <c r="BK181" s="111"/>
      <c r="BL181" s="111"/>
      <c r="BM181" s="111"/>
      <c r="BN181" s="111"/>
      <c r="BO181" s="111"/>
      <c r="BP181" s="111"/>
      <c r="BQ181" s="111"/>
      <c r="BR181" s="111"/>
      <c r="BS181" s="111"/>
      <c r="BT181" s="111"/>
      <c r="BU181" s="111"/>
      <c r="BV181" s="111"/>
      <c r="BW181" s="111"/>
      <c r="BX181" s="111"/>
      <c r="BY181" s="111"/>
      <c r="BZ181" s="111"/>
      <c r="CA181" s="111"/>
      <c r="CB181" s="111"/>
      <c r="CC181" s="111"/>
      <c r="CD181" s="111"/>
      <c r="CE181" s="111"/>
      <c r="CF181" s="111"/>
      <c r="CG181" s="111"/>
      <c r="CH181" s="111"/>
      <c r="CI181" s="111"/>
      <c r="CJ181" s="111"/>
      <c r="CK181" s="111"/>
      <c r="CL181" s="111"/>
    </row>
    <row r="182" spans="1:90" ht="14.25" customHeight="1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111"/>
      <c r="AF182" s="111"/>
      <c r="AG182" s="111"/>
      <c r="AH182" s="111"/>
      <c r="AI182" s="111"/>
      <c r="AJ182" s="111"/>
      <c r="AK182" s="111"/>
      <c r="AL182" s="111"/>
      <c r="AM182" s="111"/>
      <c r="AN182" s="111"/>
      <c r="AO182" s="111"/>
      <c r="AP182" s="111"/>
      <c r="AQ182" s="111"/>
      <c r="AR182" s="111"/>
      <c r="AS182" s="111"/>
      <c r="AT182" s="111"/>
      <c r="AU182" s="111"/>
      <c r="AV182" s="111"/>
      <c r="AW182" s="111"/>
      <c r="AX182" s="111"/>
      <c r="AY182" s="111"/>
      <c r="AZ182" s="111"/>
      <c r="BA182" s="111"/>
      <c r="BB182" s="111"/>
      <c r="BC182" s="111"/>
      <c r="BD182" s="111"/>
      <c r="BE182" s="111"/>
      <c r="BF182" s="111"/>
      <c r="BG182" s="111"/>
      <c r="BH182" s="111"/>
      <c r="BI182" s="111"/>
      <c r="BJ182" s="111"/>
      <c r="BK182" s="111"/>
      <c r="BL182" s="111"/>
      <c r="BM182" s="111"/>
      <c r="BN182" s="111"/>
      <c r="BO182" s="111"/>
      <c r="BP182" s="111"/>
      <c r="BQ182" s="111"/>
      <c r="BR182" s="111"/>
      <c r="BS182" s="111"/>
      <c r="BT182" s="111"/>
      <c r="BU182" s="111"/>
      <c r="BV182" s="111"/>
      <c r="BW182" s="111"/>
      <c r="BX182" s="111"/>
      <c r="BY182" s="111"/>
      <c r="BZ182" s="111"/>
      <c r="CA182" s="111"/>
      <c r="CB182" s="111"/>
      <c r="CC182" s="111"/>
      <c r="CD182" s="111"/>
      <c r="CE182" s="111"/>
      <c r="CF182" s="111"/>
      <c r="CG182" s="111"/>
      <c r="CH182" s="111"/>
      <c r="CI182" s="111"/>
      <c r="CJ182" s="111"/>
      <c r="CK182" s="111"/>
      <c r="CL182" s="111"/>
    </row>
    <row r="183" spans="1:90" ht="14.25" customHeight="1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111"/>
      <c r="AF183" s="111"/>
      <c r="AG183" s="111"/>
      <c r="AH183" s="111"/>
      <c r="AI183" s="111"/>
      <c r="AJ183" s="111"/>
      <c r="AK183" s="111"/>
      <c r="AL183" s="111"/>
      <c r="AM183" s="111"/>
      <c r="AN183" s="111"/>
      <c r="AO183" s="111"/>
      <c r="AP183" s="111"/>
      <c r="AQ183" s="111"/>
      <c r="AR183" s="111"/>
      <c r="AS183" s="111"/>
      <c r="AT183" s="111"/>
      <c r="AU183" s="111"/>
      <c r="AV183" s="111"/>
      <c r="AW183" s="111"/>
      <c r="AX183" s="111"/>
      <c r="AY183" s="111"/>
      <c r="AZ183" s="111"/>
      <c r="BA183" s="111"/>
      <c r="BB183" s="111"/>
      <c r="BC183" s="111"/>
      <c r="BD183" s="111"/>
      <c r="BE183" s="111"/>
      <c r="BF183" s="111"/>
      <c r="BG183" s="111"/>
      <c r="BH183" s="111"/>
      <c r="BI183" s="111"/>
      <c r="BJ183" s="111"/>
      <c r="BK183" s="111"/>
      <c r="BL183" s="111"/>
      <c r="BM183" s="111"/>
      <c r="BN183" s="111"/>
      <c r="BO183" s="111"/>
      <c r="BP183" s="111"/>
      <c r="BQ183" s="111"/>
      <c r="BR183" s="111"/>
      <c r="BS183" s="111"/>
      <c r="BT183" s="111"/>
      <c r="BU183" s="111"/>
      <c r="BV183" s="111"/>
      <c r="BW183" s="111"/>
      <c r="BX183" s="111"/>
      <c r="BY183" s="111"/>
      <c r="BZ183" s="111"/>
      <c r="CA183" s="111"/>
      <c r="CB183" s="111"/>
      <c r="CC183" s="111"/>
      <c r="CD183" s="111"/>
      <c r="CE183" s="111"/>
      <c r="CF183" s="111"/>
      <c r="CG183" s="111"/>
      <c r="CH183" s="111"/>
      <c r="CI183" s="111"/>
      <c r="CJ183" s="111"/>
      <c r="CK183" s="111"/>
      <c r="CL183" s="111"/>
    </row>
    <row r="184" spans="1:90" ht="14.25" customHeight="1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111"/>
      <c r="AE184" s="111"/>
      <c r="AF184" s="111"/>
      <c r="AG184" s="111"/>
      <c r="AH184" s="111"/>
      <c r="AI184" s="111"/>
      <c r="AJ184" s="111"/>
      <c r="AK184" s="111"/>
      <c r="AL184" s="111"/>
      <c r="AM184" s="111"/>
      <c r="AN184" s="111"/>
      <c r="AO184" s="111"/>
      <c r="AP184" s="111"/>
      <c r="AQ184" s="111"/>
      <c r="AR184" s="111"/>
      <c r="AS184" s="111"/>
      <c r="AT184" s="111"/>
      <c r="AU184" s="111"/>
      <c r="AV184" s="111"/>
      <c r="AW184" s="111"/>
      <c r="AX184" s="111"/>
      <c r="AY184" s="111"/>
      <c r="AZ184" s="111"/>
      <c r="BA184" s="111"/>
      <c r="BB184" s="111"/>
      <c r="BC184" s="111"/>
      <c r="BD184" s="111"/>
      <c r="BE184" s="111"/>
      <c r="BF184" s="111"/>
      <c r="BG184" s="111"/>
      <c r="BH184" s="111"/>
      <c r="BI184" s="111"/>
      <c r="BJ184" s="111"/>
      <c r="BK184" s="111"/>
      <c r="BL184" s="111"/>
      <c r="BM184" s="111"/>
      <c r="BN184" s="111"/>
      <c r="BO184" s="111"/>
      <c r="BP184" s="111"/>
      <c r="BQ184" s="111"/>
      <c r="BR184" s="111"/>
      <c r="BS184" s="111"/>
      <c r="BT184" s="111"/>
      <c r="BU184" s="111"/>
      <c r="BV184" s="111"/>
      <c r="BW184" s="111"/>
      <c r="BX184" s="111"/>
      <c r="BY184" s="111"/>
      <c r="BZ184" s="111"/>
      <c r="CA184" s="111"/>
      <c r="CB184" s="111"/>
      <c r="CC184" s="111"/>
      <c r="CD184" s="111"/>
      <c r="CE184" s="111"/>
      <c r="CF184" s="111"/>
      <c r="CG184" s="111"/>
      <c r="CH184" s="111"/>
      <c r="CI184" s="111"/>
      <c r="CJ184" s="111"/>
      <c r="CK184" s="111"/>
      <c r="CL184" s="111"/>
    </row>
    <row r="185" spans="1:90" ht="14.25" customHeight="1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111"/>
      <c r="AE185" s="111"/>
      <c r="AF185" s="111"/>
      <c r="AG185" s="111"/>
      <c r="AH185" s="111"/>
      <c r="AI185" s="111"/>
      <c r="AJ185" s="111"/>
      <c r="AK185" s="111"/>
      <c r="AL185" s="111"/>
      <c r="AM185" s="111"/>
      <c r="AN185" s="111"/>
      <c r="AO185" s="111"/>
      <c r="AP185" s="111"/>
      <c r="AQ185" s="111"/>
      <c r="AR185" s="111"/>
      <c r="AS185" s="111"/>
      <c r="AT185" s="111"/>
      <c r="AU185" s="111"/>
      <c r="AV185" s="111"/>
      <c r="AW185" s="111"/>
      <c r="AX185" s="111"/>
      <c r="AY185" s="111"/>
      <c r="AZ185" s="111"/>
      <c r="BA185" s="111"/>
      <c r="BB185" s="111"/>
      <c r="BC185" s="111"/>
      <c r="BD185" s="111"/>
      <c r="BE185" s="111"/>
      <c r="BF185" s="111"/>
      <c r="BG185" s="111"/>
      <c r="BH185" s="111"/>
      <c r="BI185" s="111"/>
      <c r="BJ185" s="111"/>
      <c r="BK185" s="111"/>
      <c r="BL185" s="111"/>
      <c r="BM185" s="111"/>
      <c r="BN185" s="111"/>
      <c r="BO185" s="111"/>
      <c r="BP185" s="111"/>
      <c r="BQ185" s="111"/>
      <c r="BR185" s="111"/>
      <c r="BS185" s="111"/>
      <c r="BT185" s="111"/>
      <c r="BU185" s="111"/>
      <c r="BV185" s="111"/>
      <c r="BW185" s="111"/>
      <c r="BX185" s="111"/>
      <c r="BY185" s="111"/>
      <c r="BZ185" s="111"/>
      <c r="CA185" s="111"/>
      <c r="CB185" s="111"/>
      <c r="CC185" s="111"/>
      <c r="CD185" s="111"/>
      <c r="CE185" s="111"/>
      <c r="CF185" s="111"/>
      <c r="CG185" s="111"/>
      <c r="CH185" s="111"/>
      <c r="CI185" s="111"/>
      <c r="CJ185" s="111"/>
      <c r="CK185" s="111"/>
      <c r="CL185" s="111"/>
    </row>
    <row r="186" spans="1:90" ht="14.25" customHeight="1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111"/>
      <c r="AF186" s="111"/>
      <c r="AG186" s="111"/>
      <c r="AH186" s="111"/>
      <c r="AI186" s="111"/>
      <c r="AJ186" s="111"/>
      <c r="AK186" s="111"/>
      <c r="AL186" s="111"/>
      <c r="AM186" s="111"/>
      <c r="AN186" s="111"/>
      <c r="AO186" s="111"/>
      <c r="AP186" s="111"/>
      <c r="AQ186" s="111"/>
      <c r="AR186" s="111"/>
      <c r="AS186" s="111"/>
      <c r="AT186" s="111"/>
      <c r="AU186" s="111"/>
      <c r="AV186" s="111"/>
      <c r="AW186" s="111"/>
      <c r="AX186" s="111"/>
      <c r="AY186" s="111"/>
      <c r="AZ186" s="111"/>
      <c r="BA186" s="111"/>
      <c r="BB186" s="111"/>
      <c r="BC186" s="111"/>
      <c r="BD186" s="111"/>
      <c r="BE186" s="111"/>
      <c r="BF186" s="111"/>
      <c r="BG186" s="111"/>
      <c r="BH186" s="111"/>
      <c r="BI186" s="111"/>
      <c r="BJ186" s="111"/>
      <c r="BK186" s="111"/>
      <c r="BL186" s="111"/>
      <c r="BM186" s="111"/>
      <c r="BN186" s="111"/>
      <c r="BO186" s="111"/>
      <c r="BP186" s="111"/>
      <c r="BQ186" s="111"/>
      <c r="BR186" s="111"/>
      <c r="BS186" s="111"/>
      <c r="BT186" s="111"/>
      <c r="BU186" s="111"/>
      <c r="BV186" s="111"/>
      <c r="BW186" s="111"/>
      <c r="BX186" s="111"/>
      <c r="BY186" s="111"/>
      <c r="BZ186" s="111"/>
      <c r="CA186" s="111"/>
      <c r="CB186" s="111"/>
      <c r="CC186" s="111"/>
      <c r="CD186" s="111"/>
      <c r="CE186" s="111"/>
      <c r="CF186" s="111"/>
      <c r="CG186" s="111"/>
      <c r="CH186" s="111"/>
      <c r="CI186" s="111"/>
      <c r="CJ186" s="111"/>
      <c r="CK186" s="111"/>
      <c r="CL186" s="111"/>
    </row>
    <row r="187" spans="1:90" ht="14.25" customHeight="1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111"/>
      <c r="AF187" s="111"/>
      <c r="AG187" s="111"/>
      <c r="AH187" s="111"/>
      <c r="AI187" s="111"/>
      <c r="AJ187" s="111"/>
      <c r="AK187" s="111"/>
      <c r="AL187" s="111"/>
      <c r="AM187" s="111"/>
      <c r="AN187" s="111"/>
      <c r="AO187" s="111"/>
      <c r="AP187" s="111"/>
      <c r="AQ187" s="111"/>
      <c r="AR187" s="111"/>
      <c r="AS187" s="111"/>
      <c r="AT187" s="111"/>
      <c r="AU187" s="111"/>
      <c r="AV187" s="111"/>
      <c r="AW187" s="111"/>
      <c r="AX187" s="111"/>
      <c r="AY187" s="111"/>
      <c r="AZ187" s="111"/>
      <c r="BA187" s="111"/>
      <c r="BB187" s="111"/>
      <c r="BC187" s="111"/>
      <c r="BD187" s="111"/>
      <c r="BE187" s="111"/>
      <c r="BF187" s="111"/>
      <c r="BG187" s="111"/>
      <c r="BH187" s="111"/>
      <c r="BI187" s="111"/>
      <c r="BJ187" s="111"/>
      <c r="BK187" s="111"/>
      <c r="BL187" s="111"/>
      <c r="BM187" s="111"/>
      <c r="BN187" s="111"/>
      <c r="BO187" s="111"/>
      <c r="BP187" s="111"/>
      <c r="BQ187" s="111"/>
      <c r="BR187" s="111"/>
      <c r="BS187" s="111"/>
      <c r="BT187" s="111"/>
      <c r="BU187" s="111"/>
      <c r="BV187" s="111"/>
      <c r="BW187" s="111"/>
      <c r="BX187" s="111"/>
      <c r="BY187" s="111"/>
      <c r="BZ187" s="111"/>
      <c r="CA187" s="111"/>
      <c r="CB187" s="111"/>
      <c r="CC187" s="111"/>
      <c r="CD187" s="111"/>
      <c r="CE187" s="111"/>
      <c r="CF187" s="111"/>
      <c r="CG187" s="111"/>
      <c r="CH187" s="111"/>
      <c r="CI187" s="111"/>
      <c r="CJ187" s="111"/>
      <c r="CK187" s="111"/>
      <c r="CL187" s="111"/>
    </row>
    <row r="188" spans="1:90" ht="14.25" customHeight="1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111"/>
      <c r="AF188" s="111"/>
      <c r="AG188" s="111"/>
      <c r="AH188" s="111"/>
      <c r="AI188" s="111"/>
      <c r="AJ188" s="111"/>
      <c r="AK188" s="111"/>
      <c r="AL188" s="111"/>
      <c r="AM188" s="111"/>
      <c r="AN188" s="111"/>
      <c r="AO188" s="111"/>
      <c r="AP188" s="111"/>
      <c r="AQ188" s="111"/>
      <c r="AR188" s="111"/>
      <c r="AS188" s="111"/>
      <c r="AT188" s="111"/>
      <c r="AU188" s="111"/>
      <c r="AV188" s="111"/>
      <c r="AW188" s="111"/>
      <c r="AX188" s="111"/>
      <c r="AY188" s="111"/>
      <c r="AZ188" s="111"/>
      <c r="BA188" s="111"/>
      <c r="BB188" s="111"/>
      <c r="BC188" s="111"/>
      <c r="BD188" s="111"/>
      <c r="BE188" s="111"/>
      <c r="BF188" s="111"/>
      <c r="BG188" s="111"/>
      <c r="BH188" s="111"/>
      <c r="BI188" s="111"/>
      <c r="BJ188" s="111"/>
      <c r="BK188" s="111"/>
      <c r="BL188" s="111"/>
      <c r="BM188" s="111"/>
      <c r="BN188" s="111"/>
      <c r="BO188" s="111"/>
      <c r="BP188" s="111"/>
      <c r="BQ188" s="111"/>
      <c r="BR188" s="111"/>
      <c r="BS188" s="111"/>
      <c r="BT188" s="111"/>
      <c r="BU188" s="111"/>
      <c r="BV188" s="111"/>
      <c r="BW188" s="111"/>
      <c r="BX188" s="111"/>
      <c r="BY188" s="111"/>
      <c r="BZ188" s="111"/>
      <c r="CA188" s="111"/>
      <c r="CB188" s="111"/>
      <c r="CC188" s="111"/>
      <c r="CD188" s="111"/>
      <c r="CE188" s="111"/>
      <c r="CF188" s="111"/>
      <c r="CG188" s="111"/>
      <c r="CH188" s="111"/>
      <c r="CI188" s="111"/>
      <c r="CJ188" s="111"/>
      <c r="CK188" s="111"/>
      <c r="CL188" s="111"/>
    </row>
    <row r="189" spans="1:90" ht="14.25" customHeight="1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111"/>
      <c r="AF189" s="111"/>
      <c r="AG189" s="111"/>
      <c r="AH189" s="111"/>
      <c r="AI189" s="111"/>
      <c r="AJ189" s="111"/>
      <c r="AK189" s="111"/>
      <c r="AL189" s="111"/>
      <c r="AM189" s="111"/>
      <c r="AN189" s="111"/>
      <c r="AO189" s="111"/>
      <c r="AP189" s="111"/>
      <c r="AQ189" s="111"/>
      <c r="AR189" s="111"/>
      <c r="AS189" s="111"/>
      <c r="AT189" s="111"/>
      <c r="AU189" s="111"/>
      <c r="AV189" s="111"/>
      <c r="AW189" s="111"/>
      <c r="AX189" s="111"/>
      <c r="AY189" s="111"/>
      <c r="AZ189" s="111"/>
      <c r="BA189" s="111"/>
      <c r="BB189" s="111"/>
      <c r="BC189" s="111"/>
      <c r="BD189" s="111"/>
      <c r="BE189" s="111"/>
      <c r="BF189" s="111"/>
      <c r="BG189" s="111"/>
      <c r="BH189" s="111"/>
      <c r="BI189" s="111"/>
      <c r="BJ189" s="111"/>
      <c r="BK189" s="111"/>
      <c r="BL189" s="111"/>
      <c r="BM189" s="111"/>
      <c r="BN189" s="111"/>
      <c r="BO189" s="111"/>
      <c r="BP189" s="111"/>
      <c r="BQ189" s="111"/>
      <c r="BR189" s="111"/>
      <c r="BS189" s="111"/>
      <c r="BT189" s="111"/>
      <c r="BU189" s="111"/>
      <c r="BV189" s="111"/>
      <c r="BW189" s="111"/>
      <c r="BX189" s="111"/>
      <c r="BY189" s="111"/>
      <c r="BZ189" s="111"/>
      <c r="CA189" s="111"/>
      <c r="CB189" s="111"/>
      <c r="CC189" s="111"/>
      <c r="CD189" s="111"/>
      <c r="CE189" s="111"/>
      <c r="CF189" s="111"/>
      <c r="CG189" s="111"/>
      <c r="CH189" s="111"/>
      <c r="CI189" s="111"/>
      <c r="CJ189" s="111"/>
      <c r="CK189" s="111"/>
      <c r="CL189" s="111"/>
    </row>
    <row r="190" spans="1:90" ht="14.25" customHeight="1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111"/>
      <c r="AF190" s="111"/>
      <c r="AG190" s="111"/>
      <c r="AH190" s="111"/>
      <c r="AI190" s="111"/>
      <c r="AJ190" s="111"/>
      <c r="AK190" s="111"/>
      <c r="AL190" s="111"/>
      <c r="AM190" s="111"/>
      <c r="AN190" s="111"/>
      <c r="AO190" s="111"/>
      <c r="AP190" s="111"/>
      <c r="AQ190" s="111"/>
      <c r="AR190" s="111"/>
      <c r="AS190" s="111"/>
      <c r="AT190" s="111"/>
      <c r="AU190" s="111"/>
      <c r="AV190" s="111"/>
      <c r="AW190" s="111"/>
      <c r="AX190" s="111"/>
      <c r="AY190" s="111"/>
      <c r="AZ190" s="111"/>
      <c r="BA190" s="111"/>
      <c r="BB190" s="111"/>
      <c r="BC190" s="111"/>
      <c r="BD190" s="111"/>
      <c r="BE190" s="111"/>
      <c r="BF190" s="111"/>
      <c r="BG190" s="111"/>
      <c r="BH190" s="111"/>
      <c r="BI190" s="111"/>
      <c r="BJ190" s="111"/>
      <c r="BK190" s="111"/>
      <c r="BL190" s="111"/>
      <c r="BM190" s="111"/>
      <c r="BN190" s="111"/>
      <c r="BO190" s="111"/>
      <c r="BP190" s="111"/>
      <c r="BQ190" s="111"/>
      <c r="BR190" s="111"/>
      <c r="BS190" s="111"/>
      <c r="BT190" s="111"/>
      <c r="BU190" s="111"/>
      <c r="BV190" s="111"/>
      <c r="BW190" s="111"/>
      <c r="BX190" s="111"/>
      <c r="BY190" s="111"/>
      <c r="BZ190" s="111"/>
      <c r="CA190" s="111"/>
      <c r="CB190" s="111"/>
      <c r="CC190" s="111"/>
      <c r="CD190" s="111"/>
      <c r="CE190" s="111"/>
      <c r="CF190" s="111"/>
      <c r="CG190" s="111"/>
      <c r="CH190" s="111"/>
      <c r="CI190" s="111"/>
      <c r="CJ190" s="111"/>
      <c r="CK190" s="111"/>
      <c r="CL190" s="111"/>
    </row>
    <row r="191" spans="1:90" ht="14.25" customHeight="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111"/>
      <c r="AF191" s="111"/>
      <c r="AG191" s="111"/>
      <c r="AH191" s="111"/>
      <c r="AI191" s="111"/>
      <c r="AJ191" s="111"/>
      <c r="AK191" s="111"/>
      <c r="AL191" s="111"/>
      <c r="AM191" s="111"/>
      <c r="AN191" s="111"/>
      <c r="AO191" s="111"/>
      <c r="AP191" s="111"/>
      <c r="AQ191" s="111"/>
      <c r="AR191" s="111"/>
      <c r="AS191" s="111"/>
      <c r="AT191" s="111"/>
      <c r="AU191" s="111"/>
      <c r="AV191" s="111"/>
      <c r="AW191" s="111"/>
      <c r="AX191" s="111"/>
      <c r="AY191" s="111"/>
      <c r="AZ191" s="111"/>
      <c r="BA191" s="111"/>
      <c r="BB191" s="111"/>
      <c r="BC191" s="111"/>
      <c r="BD191" s="111"/>
      <c r="BE191" s="111"/>
      <c r="BF191" s="111"/>
      <c r="BG191" s="111"/>
      <c r="BH191" s="111"/>
      <c r="BI191" s="111"/>
      <c r="BJ191" s="111"/>
      <c r="BK191" s="111"/>
      <c r="BL191" s="111"/>
      <c r="BM191" s="111"/>
      <c r="BN191" s="111"/>
      <c r="BO191" s="111"/>
      <c r="BP191" s="111"/>
      <c r="BQ191" s="111"/>
      <c r="BR191" s="111"/>
      <c r="BS191" s="111"/>
      <c r="BT191" s="111"/>
      <c r="BU191" s="111"/>
      <c r="BV191" s="111"/>
      <c r="BW191" s="111"/>
      <c r="BX191" s="111"/>
      <c r="BY191" s="111"/>
      <c r="BZ191" s="111"/>
      <c r="CA191" s="111"/>
      <c r="CB191" s="111"/>
      <c r="CC191" s="111"/>
      <c r="CD191" s="111"/>
      <c r="CE191" s="111"/>
      <c r="CF191" s="111"/>
      <c r="CG191" s="111"/>
      <c r="CH191" s="111"/>
      <c r="CI191" s="111"/>
      <c r="CJ191" s="111"/>
      <c r="CK191" s="111"/>
      <c r="CL191" s="111"/>
    </row>
    <row r="192" spans="1:90" ht="14.25" customHeight="1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111"/>
      <c r="AE192" s="111"/>
      <c r="AF192" s="111"/>
      <c r="AG192" s="111"/>
      <c r="AH192" s="111"/>
      <c r="AI192" s="111"/>
      <c r="AJ192" s="111"/>
      <c r="AK192" s="111"/>
      <c r="AL192" s="111"/>
      <c r="AM192" s="111"/>
      <c r="AN192" s="111"/>
      <c r="AO192" s="111"/>
      <c r="AP192" s="111"/>
      <c r="AQ192" s="111"/>
      <c r="AR192" s="111"/>
      <c r="AS192" s="111"/>
      <c r="AT192" s="111"/>
      <c r="AU192" s="111"/>
      <c r="AV192" s="111"/>
      <c r="AW192" s="111"/>
      <c r="AX192" s="111"/>
      <c r="AY192" s="111"/>
      <c r="AZ192" s="111"/>
      <c r="BA192" s="111"/>
      <c r="BB192" s="111"/>
      <c r="BC192" s="111"/>
      <c r="BD192" s="111"/>
      <c r="BE192" s="111"/>
      <c r="BF192" s="111"/>
      <c r="BG192" s="111"/>
      <c r="BH192" s="111"/>
      <c r="BI192" s="111"/>
      <c r="BJ192" s="111"/>
      <c r="BK192" s="111"/>
      <c r="BL192" s="111"/>
      <c r="BM192" s="111"/>
      <c r="BN192" s="111"/>
      <c r="BO192" s="111"/>
      <c r="BP192" s="111"/>
      <c r="BQ192" s="111"/>
      <c r="BR192" s="111"/>
      <c r="BS192" s="111"/>
      <c r="BT192" s="111"/>
      <c r="BU192" s="111"/>
      <c r="BV192" s="111"/>
      <c r="BW192" s="111"/>
      <c r="BX192" s="111"/>
      <c r="BY192" s="111"/>
      <c r="BZ192" s="111"/>
      <c r="CA192" s="111"/>
      <c r="CB192" s="111"/>
      <c r="CC192" s="111"/>
      <c r="CD192" s="111"/>
      <c r="CE192" s="111"/>
      <c r="CF192" s="111"/>
      <c r="CG192" s="111"/>
      <c r="CH192" s="111"/>
      <c r="CI192" s="111"/>
      <c r="CJ192" s="111"/>
      <c r="CK192" s="111"/>
      <c r="CL192" s="111"/>
    </row>
    <row r="193" spans="1:90" ht="14.25" customHeight="1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111"/>
      <c r="AF193" s="111"/>
      <c r="AG193" s="111"/>
      <c r="AH193" s="111"/>
      <c r="AI193" s="111"/>
      <c r="AJ193" s="111"/>
      <c r="AK193" s="111"/>
      <c r="AL193" s="111"/>
      <c r="AM193" s="111"/>
      <c r="AN193" s="111"/>
      <c r="AO193" s="111"/>
      <c r="AP193" s="111"/>
      <c r="AQ193" s="111"/>
      <c r="AR193" s="111"/>
      <c r="AS193" s="111"/>
      <c r="AT193" s="111"/>
      <c r="AU193" s="111"/>
      <c r="AV193" s="111"/>
      <c r="AW193" s="111"/>
      <c r="AX193" s="111"/>
      <c r="AY193" s="111"/>
      <c r="AZ193" s="111"/>
      <c r="BA193" s="111"/>
      <c r="BB193" s="111"/>
      <c r="BC193" s="111"/>
      <c r="BD193" s="111"/>
      <c r="BE193" s="111"/>
      <c r="BF193" s="111"/>
      <c r="BG193" s="111"/>
      <c r="BH193" s="111"/>
      <c r="BI193" s="111"/>
      <c r="BJ193" s="111"/>
      <c r="BK193" s="111"/>
      <c r="BL193" s="111"/>
      <c r="BM193" s="111"/>
      <c r="BN193" s="111"/>
      <c r="BO193" s="111"/>
      <c r="BP193" s="111"/>
      <c r="BQ193" s="111"/>
      <c r="BR193" s="111"/>
      <c r="BS193" s="111"/>
      <c r="BT193" s="111"/>
      <c r="BU193" s="111"/>
      <c r="BV193" s="111"/>
      <c r="BW193" s="111"/>
      <c r="BX193" s="111"/>
      <c r="BY193" s="111"/>
      <c r="BZ193" s="111"/>
      <c r="CA193" s="111"/>
      <c r="CB193" s="111"/>
      <c r="CC193" s="111"/>
      <c r="CD193" s="111"/>
      <c r="CE193" s="111"/>
      <c r="CF193" s="111"/>
      <c r="CG193" s="111"/>
      <c r="CH193" s="111"/>
      <c r="CI193" s="111"/>
      <c r="CJ193" s="111"/>
      <c r="CK193" s="111"/>
      <c r="CL193" s="111"/>
    </row>
    <row r="194" spans="1:90" ht="14.25" customHeight="1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111"/>
      <c r="AF194" s="111"/>
      <c r="AG194" s="111"/>
      <c r="AH194" s="111"/>
      <c r="AI194" s="111"/>
      <c r="AJ194" s="111"/>
      <c r="AK194" s="111"/>
      <c r="AL194" s="111"/>
      <c r="AM194" s="111"/>
      <c r="AN194" s="111"/>
      <c r="AO194" s="111"/>
      <c r="AP194" s="111"/>
      <c r="AQ194" s="111"/>
      <c r="AR194" s="111"/>
      <c r="AS194" s="111"/>
      <c r="AT194" s="111"/>
      <c r="AU194" s="111"/>
      <c r="AV194" s="111"/>
      <c r="AW194" s="111"/>
      <c r="AX194" s="111"/>
      <c r="AY194" s="111"/>
      <c r="AZ194" s="111"/>
      <c r="BA194" s="111"/>
      <c r="BB194" s="111"/>
      <c r="BC194" s="111"/>
      <c r="BD194" s="111"/>
      <c r="BE194" s="111"/>
      <c r="BF194" s="111"/>
      <c r="BG194" s="111"/>
      <c r="BH194" s="111"/>
      <c r="BI194" s="111"/>
      <c r="BJ194" s="111"/>
      <c r="BK194" s="111"/>
      <c r="BL194" s="111"/>
      <c r="BM194" s="111"/>
      <c r="BN194" s="111"/>
      <c r="BO194" s="111"/>
      <c r="BP194" s="111"/>
      <c r="BQ194" s="111"/>
      <c r="BR194" s="111"/>
      <c r="BS194" s="111"/>
      <c r="BT194" s="111"/>
      <c r="BU194" s="111"/>
      <c r="BV194" s="111"/>
      <c r="BW194" s="111"/>
      <c r="BX194" s="111"/>
      <c r="BY194" s="111"/>
      <c r="BZ194" s="111"/>
      <c r="CA194" s="111"/>
      <c r="CB194" s="111"/>
      <c r="CC194" s="111"/>
      <c r="CD194" s="111"/>
      <c r="CE194" s="111"/>
      <c r="CF194" s="111"/>
      <c r="CG194" s="111"/>
      <c r="CH194" s="111"/>
      <c r="CI194" s="111"/>
      <c r="CJ194" s="111"/>
      <c r="CK194" s="111"/>
      <c r="CL194" s="111"/>
    </row>
    <row r="195" spans="1:90" ht="14.25" customHeight="1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111"/>
      <c r="AE195" s="111"/>
      <c r="AF195" s="111"/>
      <c r="AG195" s="111"/>
      <c r="AH195" s="111"/>
      <c r="AI195" s="111"/>
      <c r="AJ195" s="111"/>
      <c r="AK195" s="111"/>
      <c r="AL195" s="111"/>
      <c r="AM195" s="111"/>
      <c r="AN195" s="111"/>
      <c r="AO195" s="111"/>
      <c r="AP195" s="111"/>
      <c r="AQ195" s="111"/>
      <c r="AR195" s="111"/>
      <c r="AS195" s="111"/>
      <c r="AT195" s="111"/>
      <c r="AU195" s="111"/>
      <c r="AV195" s="111"/>
      <c r="AW195" s="111"/>
      <c r="AX195" s="111"/>
      <c r="AY195" s="111"/>
      <c r="AZ195" s="111"/>
      <c r="BA195" s="111"/>
      <c r="BB195" s="111"/>
      <c r="BC195" s="111"/>
      <c r="BD195" s="111"/>
      <c r="BE195" s="111"/>
      <c r="BF195" s="111"/>
      <c r="BG195" s="111"/>
      <c r="BH195" s="111"/>
      <c r="BI195" s="111"/>
      <c r="BJ195" s="111"/>
      <c r="BK195" s="111"/>
      <c r="BL195" s="111"/>
      <c r="BM195" s="111"/>
      <c r="BN195" s="111"/>
      <c r="BO195" s="111"/>
      <c r="BP195" s="111"/>
      <c r="BQ195" s="111"/>
      <c r="BR195" s="111"/>
      <c r="BS195" s="111"/>
      <c r="BT195" s="111"/>
      <c r="BU195" s="111"/>
      <c r="BV195" s="111"/>
      <c r="BW195" s="111"/>
      <c r="BX195" s="111"/>
      <c r="BY195" s="111"/>
      <c r="BZ195" s="111"/>
      <c r="CA195" s="111"/>
      <c r="CB195" s="111"/>
      <c r="CC195" s="111"/>
      <c r="CD195" s="111"/>
      <c r="CE195" s="111"/>
      <c r="CF195" s="111"/>
      <c r="CG195" s="111"/>
      <c r="CH195" s="111"/>
      <c r="CI195" s="111"/>
      <c r="CJ195" s="111"/>
      <c r="CK195" s="111"/>
      <c r="CL195" s="111"/>
    </row>
    <row r="196" spans="1:90" ht="14.25" customHeight="1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111"/>
      <c r="AE196" s="111"/>
      <c r="AF196" s="111"/>
      <c r="AG196" s="111"/>
      <c r="AH196" s="111"/>
      <c r="AI196" s="111"/>
      <c r="AJ196" s="111"/>
      <c r="AK196" s="111"/>
      <c r="AL196" s="111"/>
      <c r="AM196" s="111"/>
      <c r="AN196" s="111"/>
      <c r="AO196" s="111"/>
      <c r="AP196" s="111"/>
      <c r="AQ196" s="111"/>
      <c r="AR196" s="111"/>
      <c r="AS196" s="111"/>
      <c r="AT196" s="111"/>
      <c r="AU196" s="111"/>
      <c r="AV196" s="111"/>
      <c r="AW196" s="111"/>
      <c r="AX196" s="111"/>
      <c r="AY196" s="111"/>
      <c r="AZ196" s="111"/>
      <c r="BA196" s="111"/>
      <c r="BB196" s="111"/>
      <c r="BC196" s="111"/>
      <c r="BD196" s="111"/>
      <c r="BE196" s="111"/>
      <c r="BF196" s="111"/>
      <c r="BG196" s="111"/>
      <c r="BH196" s="111"/>
      <c r="BI196" s="111"/>
      <c r="BJ196" s="111"/>
      <c r="BK196" s="111"/>
      <c r="BL196" s="111"/>
      <c r="BM196" s="111"/>
      <c r="BN196" s="111"/>
      <c r="BO196" s="111"/>
      <c r="BP196" s="111"/>
      <c r="BQ196" s="111"/>
      <c r="BR196" s="111"/>
      <c r="BS196" s="111"/>
      <c r="BT196" s="111"/>
      <c r="BU196" s="111"/>
      <c r="BV196" s="111"/>
      <c r="BW196" s="111"/>
      <c r="BX196" s="111"/>
      <c r="BY196" s="111"/>
      <c r="BZ196" s="111"/>
      <c r="CA196" s="111"/>
      <c r="CB196" s="111"/>
      <c r="CC196" s="111"/>
      <c r="CD196" s="111"/>
      <c r="CE196" s="111"/>
      <c r="CF196" s="111"/>
      <c r="CG196" s="111"/>
      <c r="CH196" s="111"/>
      <c r="CI196" s="111"/>
      <c r="CJ196" s="111"/>
      <c r="CK196" s="111"/>
      <c r="CL196" s="111"/>
    </row>
    <row r="197" spans="1:90" ht="14.25" customHeight="1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111"/>
      <c r="AF197" s="111"/>
      <c r="AG197" s="111"/>
      <c r="AH197" s="111"/>
      <c r="AI197" s="111"/>
      <c r="AJ197" s="111"/>
      <c r="AK197" s="111"/>
      <c r="AL197" s="111"/>
      <c r="AM197" s="111"/>
      <c r="AN197" s="111"/>
      <c r="AO197" s="111"/>
      <c r="AP197" s="111"/>
      <c r="AQ197" s="111"/>
      <c r="AR197" s="111"/>
      <c r="AS197" s="111"/>
      <c r="AT197" s="111"/>
      <c r="AU197" s="111"/>
      <c r="AV197" s="111"/>
      <c r="AW197" s="111"/>
      <c r="AX197" s="111"/>
      <c r="AY197" s="111"/>
      <c r="AZ197" s="111"/>
      <c r="BA197" s="111"/>
      <c r="BB197" s="111"/>
      <c r="BC197" s="111"/>
      <c r="BD197" s="111"/>
      <c r="BE197" s="111"/>
      <c r="BF197" s="111"/>
      <c r="BG197" s="111"/>
      <c r="BH197" s="111"/>
      <c r="BI197" s="111"/>
      <c r="BJ197" s="111"/>
      <c r="BK197" s="111"/>
      <c r="BL197" s="111"/>
      <c r="BM197" s="111"/>
      <c r="BN197" s="111"/>
      <c r="BO197" s="111"/>
      <c r="BP197" s="111"/>
      <c r="BQ197" s="111"/>
      <c r="BR197" s="111"/>
      <c r="BS197" s="111"/>
      <c r="BT197" s="111"/>
      <c r="BU197" s="111"/>
      <c r="BV197" s="111"/>
      <c r="BW197" s="111"/>
      <c r="BX197" s="111"/>
      <c r="BY197" s="111"/>
      <c r="BZ197" s="111"/>
      <c r="CA197" s="111"/>
      <c r="CB197" s="111"/>
      <c r="CC197" s="111"/>
      <c r="CD197" s="111"/>
      <c r="CE197" s="111"/>
      <c r="CF197" s="111"/>
      <c r="CG197" s="111"/>
      <c r="CH197" s="111"/>
      <c r="CI197" s="111"/>
      <c r="CJ197" s="111"/>
      <c r="CK197" s="111"/>
      <c r="CL197" s="111"/>
    </row>
    <row r="198" spans="1:90" ht="14.25" customHeight="1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111"/>
      <c r="AF198" s="111"/>
      <c r="AG198" s="111"/>
      <c r="AH198" s="111"/>
      <c r="AI198" s="111"/>
      <c r="AJ198" s="111"/>
      <c r="AK198" s="111"/>
      <c r="AL198" s="111"/>
      <c r="AM198" s="111"/>
      <c r="AN198" s="111"/>
      <c r="AO198" s="111"/>
      <c r="AP198" s="111"/>
      <c r="AQ198" s="111"/>
      <c r="AR198" s="111"/>
      <c r="AS198" s="111"/>
      <c r="AT198" s="111"/>
      <c r="AU198" s="111"/>
      <c r="AV198" s="111"/>
      <c r="AW198" s="111"/>
      <c r="AX198" s="111"/>
      <c r="AY198" s="111"/>
      <c r="AZ198" s="111"/>
      <c r="BA198" s="111"/>
      <c r="BB198" s="111"/>
      <c r="BC198" s="111"/>
      <c r="BD198" s="111"/>
      <c r="BE198" s="111"/>
      <c r="BF198" s="111"/>
      <c r="BG198" s="111"/>
      <c r="BH198" s="111"/>
      <c r="BI198" s="111"/>
      <c r="BJ198" s="111"/>
      <c r="BK198" s="111"/>
      <c r="BL198" s="111"/>
      <c r="BM198" s="111"/>
      <c r="BN198" s="111"/>
      <c r="BO198" s="111"/>
      <c r="BP198" s="111"/>
      <c r="BQ198" s="111"/>
      <c r="BR198" s="111"/>
      <c r="BS198" s="111"/>
      <c r="BT198" s="111"/>
      <c r="BU198" s="111"/>
      <c r="BV198" s="111"/>
      <c r="BW198" s="111"/>
      <c r="BX198" s="111"/>
      <c r="BY198" s="111"/>
      <c r="BZ198" s="111"/>
      <c r="CA198" s="111"/>
      <c r="CB198" s="111"/>
      <c r="CC198" s="111"/>
      <c r="CD198" s="111"/>
      <c r="CE198" s="111"/>
      <c r="CF198" s="111"/>
      <c r="CG198" s="111"/>
      <c r="CH198" s="111"/>
      <c r="CI198" s="111"/>
      <c r="CJ198" s="111"/>
      <c r="CK198" s="111"/>
      <c r="CL198" s="111"/>
    </row>
    <row r="199" spans="1:90" ht="14.25" customHeight="1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111"/>
      <c r="AF199" s="111"/>
      <c r="AG199" s="111"/>
      <c r="AH199" s="111"/>
      <c r="AI199" s="111"/>
      <c r="AJ199" s="111"/>
      <c r="AK199" s="111"/>
      <c r="AL199" s="111"/>
      <c r="AM199" s="111"/>
      <c r="AN199" s="111"/>
      <c r="AO199" s="111"/>
      <c r="AP199" s="111"/>
      <c r="AQ199" s="111"/>
      <c r="AR199" s="111"/>
      <c r="AS199" s="111"/>
      <c r="AT199" s="111"/>
      <c r="AU199" s="111"/>
      <c r="AV199" s="111"/>
      <c r="AW199" s="111"/>
      <c r="AX199" s="111"/>
      <c r="AY199" s="111"/>
      <c r="AZ199" s="111"/>
      <c r="BA199" s="111"/>
      <c r="BB199" s="111"/>
      <c r="BC199" s="111"/>
      <c r="BD199" s="111"/>
      <c r="BE199" s="111"/>
      <c r="BF199" s="111"/>
      <c r="BG199" s="111"/>
      <c r="BH199" s="111"/>
      <c r="BI199" s="111"/>
      <c r="BJ199" s="111"/>
      <c r="BK199" s="111"/>
      <c r="BL199" s="111"/>
      <c r="BM199" s="111"/>
      <c r="BN199" s="111"/>
      <c r="BO199" s="111"/>
      <c r="BP199" s="111"/>
      <c r="BQ199" s="111"/>
      <c r="BR199" s="111"/>
      <c r="BS199" s="111"/>
      <c r="BT199" s="111"/>
      <c r="BU199" s="111"/>
      <c r="BV199" s="111"/>
      <c r="BW199" s="111"/>
      <c r="BX199" s="111"/>
      <c r="BY199" s="111"/>
      <c r="BZ199" s="111"/>
      <c r="CA199" s="111"/>
      <c r="CB199" s="111"/>
      <c r="CC199" s="111"/>
      <c r="CD199" s="111"/>
      <c r="CE199" s="111"/>
      <c r="CF199" s="111"/>
      <c r="CG199" s="111"/>
      <c r="CH199" s="111"/>
      <c r="CI199" s="111"/>
      <c r="CJ199" s="111"/>
      <c r="CK199" s="111"/>
      <c r="CL199" s="111"/>
    </row>
    <row r="200" spans="1:90" ht="14.25" customHeight="1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  <c r="AF200" s="111"/>
      <c r="AG200" s="111"/>
      <c r="AH200" s="111"/>
      <c r="AI200" s="111"/>
      <c r="AJ200" s="111"/>
      <c r="AK200" s="111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  <c r="AY200" s="111"/>
      <c r="AZ200" s="111"/>
      <c r="BA200" s="111"/>
      <c r="BB200" s="111"/>
      <c r="BC200" s="111"/>
      <c r="BD200" s="111"/>
      <c r="BE200" s="111"/>
      <c r="BF200" s="111"/>
      <c r="BG200" s="111"/>
      <c r="BH200" s="111"/>
      <c r="BI200" s="111"/>
      <c r="BJ200" s="111"/>
      <c r="BK200" s="111"/>
      <c r="BL200" s="111"/>
      <c r="BM200" s="111"/>
      <c r="BN200" s="111"/>
      <c r="BO200" s="111"/>
      <c r="BP200" s="111"/>
      <c r="BQ200" s="111"/>
      <c r="BR200" s="111"/>
      <c r="BS200" s="111"/>
      <c r="BT200" s="111"/>
      <c r="BU200" s="111"/>
      <c r="BV200" s="111"/>
      <c r="BW200" s="111"/>
      <c r="BX200" s="111"/>
      <c r="BY200" s="111"/>
      <c r="BZ200" s="111"/>
      <c r="CA200" s="111"/>
      <c r="CB200" s="111"/>
      <c r="CC200" s="111"/>
      <c r="CD200" s="111"/>
      <c r="CE200" s="111"/>
      <c r="CF200" s="111"/>
      <c r="CG200" s="111"/>
      <c r="CH200" s="111"/>
      <c r="CI200" s="111"/>
      <c r="CJ200" s="111"/>
      <c r="CK200" s="111"/>
      <c r="CL200" s="111"/>
    </row>
    <row r="201" spans="1:90" ht="14.25" customHeight="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111"/>
      <c r="AE201" s="111"/>
      <c r="AF201" s="111"/>
      <c r="AG201" s="111"/>
      <c r="AH201" s="111"/>
      <c r="AI201" s="111"/>
      <c r="AJ201" s="111"/>
      <c r="AK201" s="111"/>
      <c r="AL201" s="111"/>
      <c r="AM201" s="111"/>
      <c r="AN201" s="111"/>
      <c r="AO201" s="111"/>
      <c r="AP201" s="111"/>
      <c r="AQ201" s="111"/>
      <c r="AR201" s="111"/>
      <c r="AS201" s="111"/>
      <c r="AT201" s="111"/>
      <c r="AU201" s="111"/>
      <c r="AV201" s="111"/>
      <c r="AW201" s="111"/>
      <c r="AX201" s="111"/>
      <c r="AY201" s="111"/>
      <c r="AZ201" s="111"/>
      <c r="BA201" s="111"/>
      <c r="BB201" s="111"/>
      <c r="BC201" s="111"/>
      <c r="BD201" s="111"/>
      <c r="BE201" s="111"/>
      <c r="BF201" s="111"/>
      <c r="BG201" s="111"/>
      <c r="BH201" s="111"/>
      <c r="BI201" s="111"/>
      <c r="BJ201" s="111"/>
      <c r="BK201" s="111"/>
      <c r="BL201" s="111"/>
      <c r="BM201" s="111"/>
      <c r="BN201" s="111"/>
      <c r="BO201" s="111"/>
      <c r="BP201" s="111"/>
      <c r="BQ201" s="111"/>
      <c r="BR201" s="111"/>
      <c r="BS201" s="111"/>
      <c r="BT201" s="111"/>
      <c r="BU201" s="111"/>
      <c r="BV201" s="111"/>
      <c r="BW201" s="111"/>
      <c r="BX201" s="111"/>
      <c r="BY201" s="111"/>
      <c r="BZ201" s="111"/>
      <c r="CA201" s="111"/>
      <c r="CB201" s="111"/>
      <c r="CC201" s="111"/>
      <c r="CD201" s="111"/>
      <c r="CE201" s="111"/>
      <c r="CF201" s="111"/>
      <c r="CG201" s="111"/>
      <c r="CH201" s="111"/>
      <c r="CI201" s="111"/>
      <c r="CJ201" s="111"/>
      <c r="CK201" s="111"/>
      <c r="CL201" s="111"/>
    </row>
    <row r="202" spans="1:90" ht="14.25" customHeight="1"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111"/>
      <c r="AE202" s="111"/>
      <c r="AF202" s="111"/>
      <c r="AG202" s="111"/>
      <c r="AH202" s="111"/>
      <c r="AI202" s="111"/>
      <c r="AJ202" s="111"/>
      <c r="AK202" s="111"/>
      <c r="AL202" s="111"/>
      <c r="AM202" s="111"/>
      <c r="AN202" s="111"/>
      <c r="AO202" s="111"/>
      <c r="AP202" s="111"/>
      <c r="AQ202" s="111"/>
      <c r="AR202" s="111"/>
      <c r="AS202" s="111"/>
      <c r="AT202" s="111"/>
      <c r="AU202" s="111"/>
      <c r="AV202" s="111"/>
      <c r="AW202" s="111"/>
      <c r="AX202" s="111"/>
      <c r="AY202" s="111"/>
      <c r="AZ202" s="111"/>
      <c r="BA202" s="111"/>
      <c r="BB202" s="111"/>
      <c r="BC202" s="111"/>
      <c r="BD202" s="111"/>
      <c r="BE202" s="111"/>
      <c r="BF202" s="111"/>
      <c r="BG202" s="111"/>
      <c r="BH202" s="111"/>
      <c r="BI202" s="111"/>
      <c r="BJ202" s="111"/>
      <c r="BK202" s="111"/>
      <c r="BL202" s="111"/>
      <c r="BM202" s="111"/>
      <c r="BN202" s="111"/>
      <c r="BO202" s="111"/>
      <c r="BP202" s="111"/>
      <c r="BQ202" s="111"/>
      <c r="BR202" s="111"/>
      <c r="BS202" s="111"/>
      <c r="BT202" s="111"/>
      <c r="BU202" s="111"/>
      <c r="BV202" s="111"/>
      <c r="BW202" s="111"/>
      <c r="BX202" s="111"/>
      <c r="BY202" s="111"/>
      <c r="BZ202" s="111"/>
      <c r="CA202" s="111"/>
      <c r="CB202" s="111"/>
      <c r="CC202" s="111"/>
      <c r="CD202" s="111"/>
      <c r="CE202" s="111"/>
      <c r="CF202" s="111"/>
      <c r="CG202" s="111"/>
      <c r="CH202" s="111"/>
      <c r="CI202" s="111"/>
      <c r="CJ202" s="111"/>
      <c r="CK202" s="111"/>
      <c r="CL202" s="111"/>
    </row>
    <row r="203" spans="1:90" ht="14.25" customHeight="1"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  <c r="AD203" s="111"/>
      <c r="AE203" s="111"/>
      <c r="AF203" s="111"/>
      <c r="AG203" s="111"/>
      <c r="AH203" s="111"/>
      <c r="AI203" s="111"/>
      <c r="AJ203" s="111"/>
      <c r="AK203" s="111"/>
      <c r="AL203" s="111"/>
      <c r="AM203" s="111"/>
      <c r="AN203" s="111"/>
      <c r="AO203" s="111"/>
      <c r="AP203" s="111"/>
      <c r="AQ203" s="111"/>
      <c r="AR203" s="111"/>
      <c r="AS203" s="111"/>
      <c r="AT203" s="111"/>
      <c r="AU203" s="111"/>
      <c r="AV203" s="111"/>
      <c r="AW203" s="111"/>
      <c r="AX203" s="111"/>
      <c r="AY203" s="111"/>
      <c r="AZ203" s="111"/>
      <c r="BA203" s="111"/>
      <c r="BB203" s="111"/>
      <c r="BC203" s="111"/>
      <c r="BD203" s="111"/>
      <c r="BE203" s="111"/>
      <c r="BF203" s="111"/>
      <c r="BG203" s="111"/>
      <c r="BH203" s="111"/>
      <c r="BI203" s="111"/>
      <c r="BJ203" s="111"/>
      <c r="BK203" s="111"/>
      <c r="BL203" s="111"/>
      <c r="BM203" s="111"/>
      <c r="BN203" s="111"/>
      <c r="BO203" s="111"/>
      <c r="BP203" s="111"/>
      <c r="BQ203" s="111"/>
      <c r="BR203" s="111"/>
      <c r="BS203" s="111"/>
      <c r="BT203" s="111"/>
      <c r="BU203" s="111"/>
      <c r="BV203" s="111"/>
      <c r="BW203" s="111"/>
      <c r="BX203" s="111"/>
      <c r="BY203" s="111"/>
      <c r="BZ203" s="111"/>
      <c r="CA203" s="111"/>
      <c r="CB203" s="111"/>
      <c r="CC203" s="111"/>
      <c r="CD203" s="111"/>
      <c r="CE203" s="111"/>
      <c r="CF203" s="111"/>
      <c r="CG203" s="111"/>
      <c r="CH203" s="111"/>
      <c r="CI203" s="111"/>
      <c r="CJ203" s="111"/>
      <c r="CK203" s="111"/>
      <c r="CL203" s="111"/>
    </row>
    <row r="204" spans="1:90" ht="14.25" customHeight="1"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111"/>
      <c r="AF204" s="111"/>
      <c r="AG204" s="111"/>
      <c r="AH204" s="111"/>
      <c r="AI204" s="111"/>
      <c r="AJ204" s="111"/>
      <c r="AK204" s="111"/>
      <c r="AL204" s="111"/>
      <c r="AM204" s="111"/>
      <c r="AN204" s="111"/>
      <c r="AO204" s="111"/>
      <c r="AP204" s="111"/>
      <c r="AQ204" s="111"/>
      <c r="AR204" s="111"/>
      <c r="AS204" s="111"/>
      <c r="AT204" s="111"/>
      <c r="AU204" s="111"/>
      <c r="AV204" s="111"/>
      <c r="AW204" s="111"/>
      <c r="AX204" s="111"/>
      <c r="AY204" s="111"/>
      <c r="AZ204" s="111"/>
      <c r="BA204" s="111"/>
      <c r="BB204" s="111"/>
      <c r="BC204" s="111"/>
      <c r="BD204" s="111"/>
      <c r="BE204" s="111"/>
      <c r="BF204" s="111"/>
      <c r="BG204" s="111"/>
      <c r="BH204" s="111"/>
      <c r="BI204" s="111"/>
      <c r="BJ204" s="111"/>
      <c r="BK204" s="111"/>
      <c r="BL204" s="111"/>
      <c r="BM204" s="111"/>
      <c r="BN204" s="111"/>
      <c r="BO204" s="111"/>
      <c r="BP204" s="111"/>
      <c r="BQ204" s="111"/>
      <c r="BR204" s="111"/>
      <c r="BS204" s="111"/>
      <c r="BT204" s="111"/>
      <c r="BU204" s="111"/>
      <c r="BV204" s="111"/>
      <c r="BW204" s="111"/>
      <c r="BX204" s="111"/>
      <c r="BY204" s="111"/>
      <c r="BZ204" s="111"/>
      <c r="CA204" s="111"/>
      <c r="CB204" s="111"/>
      <c r="CC204" s="111"/>
      <c r="CD204" s="111"/>
      <c r="CE204" s="111"/>
      <c r="CF204" s="111"/>
      <c r="CG204" s="111"/>
      <c r="CH204" s="111"/>
      <c r="CI204" s="111"/>
      <c r="CJ204" s="111"/>
      <c r="CK204" s="111"/>
      <c r="CL204" s="111"/>
    </row>
    <row r="205" spans="1:90" ht="14.25" customHeight="1"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111"/>
      <c r="AF205" s="111"/>
      <c r="AG205" s="111"/>
      <c r="AH205" s="111"/>
      <c r="AI205" s="111"/>
      <c r="AJ205" s="111"/>
      <c r="AK205" s="111"/>
      <c r="AL205" s="111"/>
      <c r="AM205" s="111"/>
      <c r="AN205" s="111"/>
      <c r="AO205" s="111"/>
      <c r="AP205" s="111"/>
      <c r="AQ205" s="111"/>
      <c r="AR205" s="111"/>
      <c r="AS205" s="111"/>
      <c r="AT205" s="111"/>
      <c r="AU205" s="111"/>
      <c r="AV205" s="111"/>
      <c r="AW205" s="111"/>
      <c r="AX205" s="111"/>
      <c r="AY205" s="111"/>
      <c r="AZ205" s="111"/>
      <c r="BA205" s="111"/>
      <c r="BB205" s="111"/>
      <c r="BC205" s="111"/>
      <c r="BD205" s="111"/>
      <c r="BE205" s="111"/>
      <c r="BF205" s="111"/>
      <c r="BG205" s="111"/>
      <c r="BH205" s="111"/>
      <c r="BI205" s="111"/>
      <c r="BJ205" s="111"/>
      <c r="BK205" s="111"/>
      <c r="BL205" s="111"/>
      <c r="BM205" s="111"/>
      <c r="BN205" s="111"/>
      <c r="BO205" s="111"/>
      <c r="BP205" s="111"/>
      <c r="BQ205" s="111"/>
      <c r="BR205" s="111"/>
      <c r="BS205" s="111"/>
      <c r="BT205" s="111"/>
      <c r="BU205" s="111"/>
      <c r="BV205" s="111"/>
      <c r="BW205" s="111"/>
      <c r="BX205" s="111"/>
      <c r="BY205" s="111"/>
      <c r="BZ205" s="111"/>
      <c r="CA205" s="111"/>
      <c r="CB205" s="111"/>
      <c r="CC205" s="111"/>
      <c r="CD205" s="111"/>
      <c r="CE205" s="111"/>
      <c r="CF205" s="111"/>
      <c r="CG205" s="111"/>
      <c r="CH205" s="111"/>
      <c r="CI205" s="111"/>
      <c r="CJ205" s="111"/>
      <c r="CK205" s="111"/>
      <c r="CL205" s="111"/>
    </row>
    <row r="206" spans="1:90" ht="14.25" customHeight="1"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111"/>
      <c r="AF206" s="111"/>
      <c r="AG206" s="111"/>
      <c r="AH206" s="111"/>
      <c r="AI206" s="111"/>
      <c r="AJ206" s="111"/>
      <c r="AK206" s="111"/>
      <c r="AL206" s="111"/>
      <c r="AM206" s="111"/>
      <c r="AN206" s="111"/>
      <c r="AO206" s="111"/>
      <c r="AP206" s="111"/>
      <c r="AQ206" s="111"/>
      <c r="AR206" s="111"/>
      <c r="AS206" s="111"/>
      <c r="AT206" s="111"/>
      <c r="AU206" s="111"/>
      <c r="AV206" s="111"/>
      <c r="AW206" s="111"/>
      <c r="AX206" s="111"/>
      <c r="AY206" s="111"/>
      <c r="AZ206" s="111"/>
      <c r="BA206" s="111"/>
      <c r="BB206" s="111"/>
      <c r="BC206" s="111"/>
      <c r="BD206" s="111"/>
      <c r="BE206" s="111"/>
      <c r="BF206" s="111"/>
      <c r="BG206" s="111"/>
      <c r="BH206" s="111"/>
      <c r="BI206" s="111"/>
      <c r="BJ206" s="111"/>
      <c r="BK206" s="111"/>
      <c r="BL206" s="111"/>
      <c r="BM206" s="111"/>
      <c r="BN206" s="111"/>
      <c r="BO206" s="111"/>
      <c r="BP206" s="111"/>
      <c r="BQ206" s="111"/>
      <c r="BR206" s="111"/>
      <c r="BS206" s="111"/>
      <c r="BT206" s="111"/>
      <c r="BU206" s="111"/>
      <c r="BV206" s="111"/>
      <c r="BW206" s="111"/>
      <c r="BX206" s="111"/>
      <c r="BY206" s="111"/>
      <c r="BZ206" s="111"/>
      <c r="CA206" s="111"/>
      <c r="CB206" s="111"/>
      <c r="CC206" s="111"/>
      <c r="CD206" s="111"/>
      <c r="CE206" s="111"/>
      <c r="CF206" s="111"/>
      <c r="CG206" s="111"/>
      <c r="CH206" s="111"/>
      <c r="CI206" s="111"/>
      <c r="CJ206" s="111"/>
      <c r="CK206" s="111"/>
      <c r="CL206" s="111"/>
    </row>
    <row r="207" spans="1:90" ht="14.25" customHeight="1"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111"/>
      <c r="AF207" s="111"/>
      <c r="AG207" s="111"/>
      <c r="AH207" s="111"/>
      <c r="AI207" s="111"/>
      <c r="AJ207" s="111"/>
      <c r="AK207" s="111"/>
      <c r="AL207" s="111"/>
      <c r="AM207" s="111"/>
      <c r="AN207" s="111"/>
      <c r="AO207" s="111"/>
      <c r="AP207" s="111"/>
      <c r="AQ207" s="111"/>
      <c r="AR207" s="111"/>
      <c r="AS207" s="111"/>
      <c r="AT207" s="111"/>
      <c r="AU207" s="111"/>
      <c r="AV207" s="111"/>
      <c r="AW207" s="111"/>
      <c r="AX207" s="111"/>
      <c r="AY207" s="111"/>
      <c r="AZ207" s="111"/>
      <c r="BA207" s="111"/>
      <c r="BB207" s="111"/>
      <c r="BC207" s="111"/>
      <c r="BD207" s="111"/>
      <c r="BE207" s="111"/>
      <c r="BF207" s="111"/>
      <c r="BG207" s="111"/>
      <c r="BH207" s="111"/>
      <c r="BI207" s="111"/>
      <c r="BJ207" s="111"/>
      <c r="BK207" s="111"/>
      <c r="BL207" s="111"/>
      <c r="BM207" s="111"/>
      <c r="BN207" s="111"/>
      <c r="BO207" s="111"/>
      <c r="BP207" s="111"/>
      <c r="BQ207" s="111"/>
      <c r="BR207" s="111"/>
      <c r="BS207" s="111"/>
      <c r="BT207" s="111"/>
      <c r="BU207" s="111"/>
      <c r="BV207" s="111"/>
      <c r="BW207" s="111"/>
      <c r="BX207" s="111"/>
      <c r="BY207" s="111"/>
      <c r="BZ207" s="111"/>
      <c r="CA207" s="111"/>
      <c r="CB207" s="111"/>
      <c r="CC207" s="111"/>
      <c r="CD207" s="111"/>
      <c r="CE207" s="111"/>
      <c r="CF207" s="111"/>
      <c r="CG207" s="111"/>
      <c r="CH207" s="111"/>
      <c r="CI207" s="111"/>
      <c r="CJ207" s="111"/>
      <c r="CK207" s="111"/>
      <c r="CL207" s="111"/>
    </row>
    <row r="208" spans="1:90" ht="14.25" customHeight="1"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111"/>
      <c r="AF208" s="111"/>
      <c r="AG208" s="111"/>
      <c r="AH208" s="111"/>
      <c r="AI208" s="111"/>
      <c r="AJ208" s="111"/>
      <c r="AK208" s="111"/>
      <c r="AL208" s="111"/>
      <c r="AM208" s="111"/>
      <c r="AN208" s="111"/>
      <c r="AO208" s="111"/>
      <c r="AP208" s="111"/>
      <c r="AQ208" s="111"/>
      <c r="AR208" s="111"/>
      <c r="AS208" s="111"/>
      <c r="AT208" s="111"/>
      <c r="AU208" s="111"/>
      <c r="AV208" s="111"/>
      <c r="AW208" s="111"/>
      <c r="AX208" s="111"/>
      <c r="AY208" s="111"/>
      <c r="AZ208" s="111"/>
      <c r="BA208" s="111"/>
      <c r="BB208" s="111"/>
      <c r="BC208" s="111"/>
      <c r="BD208" s="111"/>
      <c r="BE208" s="111"/>
      <c r="BF208" s="111"/>
      <c r="BG208" s="111"/>
      <c r="BH208" s="111"/>
      <c r="BI208" s="111"/>
      <c r="BJ208" s="111"/>
      <c r="BK208" s="111"/>
      <c r="BL208" s="111"/>
      <c r="BM208" s="111"/>
      <c r="BN208" s="111"/>
      <c r="BO208" s="111"/>
      <c r="BP208" s="111"/>
      <c r="BQ208" s="111"/>
      <c r="BR208" s="111"/>
      <c r="BS208" s="111"/>
      <c r="BT208" s="111"/>
      <c r="BU208" s="111"/>
      <c r="BV208" s="111"/>
      <c r="BW208" s="111"/>
      <c r="BX208" s="111"/>
      <c r="BY208" s="111"/>
      <c r="BZ208" s="111"/>
      <c r="CA208" s="111"/>
      <c r="CB208" s="111"/>
      <c r="CC208" s="111"/>
      <c r="CD208" s="111"/>
      <c r="CE208" s="111"/>
      <c r="CF208" s="111"/>
      <c r="CG208" s="111"/>
      <c r="CH208" s="111"/>
      <c r="CI208" s="111"/>
      <c r="CJ208" s="111"/>
      <c r="CK208" s="111"/>
      <c r="CL208" s="111"/>
    </row>
    <row r="209" spans="2:90" ht="14.25" customHeight="1"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  <c r="AF209" s="111"/>
      <c r="AG209" s="111"/>
      <c r="AH209" s="111"/>
      <c r="AI209" s="111"/>
      <c r="AJ209" s="111"/>
      <c r="AK209" s="111"/>
      <c r="AL209" s="111"/>
      <c r="AM209" s="111"/>
      <c r="AN209" s="111"/>
      <c r="AO209" s="111"/>
      <c r="AP209" s="111"/>
      <c r="AQ209" s="111"/>
      <c r="AR209" s="111"/>
      <c r="AS209" s="111"/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/>
      <c r="CA209" s="111"/>
      <c r="CB209" s="111"/>
      <c r="CC209" s="111"/>
      <c r="CD209" s="111"/>
      <c r="CE209" s="111"/>
      <c r="CF209" s="111"/>
      <c r="CG209" s="111"/>
      <c r="CH209" s="111"/>
      <c r="CI209" s="111"/>
      <c r="CJ209" s="111"/>
      <c r="CK209" s="111"/>
      <c r="CL209" s="111"/>
    </row>
    <row r="210" spans="2:90" ht="14.25" customHeight="1"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111"/>
      <c r="AF210" s="111"/>
      <c r="AG210" s="111"/>
      <c r="AH210" s="111"/>
      <c r="AI210" s="111"/>
      <c r="AJ210" s="111"/>
      <c r="AK210" s="111"/>
      <c r="AL210" s="111"/>
      <c r="AM210" s="111"/>
      <c r="AN210" s="111"/>
      <c r="AO210" s="111"/>
      <c r="AP210" s="111"/>
      <c r="AQ210" s="111"/>
      <c r="AR210" s="111"/>
      <c r="AS210" s="111"/>
      <c r="AT210" s="111"/>
      <c r="AU210" s="111"/>
      <c r="AV210" s="111"/>
      <c r="AW210" s="111"/>
      <c r="AX210" s="111"/>
      <c r="AY210" s="111"/>
      <c r="AZ210" s="111"/>
      <c r="BA210" s="111"/>
      <c r="BB210" s="111"/>
      <c r="BC210" s="111"/>
      <c r="BD210" s="111"/>
      <c r="BE210" s="111"/>
      <c r="BF210" s="111"/>
      <c r="BG210" s="111"/>
      <c r="BH210" s="111"/>
      <c r="BI210" s="111"/>
      <c r="BJ210" s="111"/>
      <c r="BK210" s="111"/>
      <c r="BL210" s="111"/>
      <c r="BM210" s="111"/>
      <c r="BN210" s="111"/>
      <c r="BO210" s="111"/>
      <c r="BP210" s="111"/>
      <c r="BQ210" s="111"/>
      <c r="BR210" s="111"/>
      <c r="BS210" s="111"/>
      <c r="BT210" s="111"/>
      <c r="BU210" s="111"/>
      <c r="BV210" s="111"/>
      <c r="BW210" s="111"/>
      <c r="BX210" s="111"/>
      <c r="BY210" s="111"/>
      <c r="BZ210" s="111"/>
      <c r="CA210" s="111"/>
      <c r="CB210" s="111"/>
      <c r="CC210" s="111"/>
      <c r="CD210" s="111"/>
      <c r="CE210" s="111"/>
      <c r="CF210" s="111"/>
      <c r="CG210" s="111"/>
      <c r="CH210" s="111"/>
      <c r="CI210" s="111"/>
      <c r="CJ210" s="111"/>
      <c r="CK210" s="111"/>
      <c r="CL210" s="111"/>
    </row>
    <row r="211" spans="2:90" ht="14.25" customHeight="1"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111"/>
      <c r="AF211" s="111"/>
      <c r="AG211" s="111"/>
      <c r="AH211" s="111"/>
      <c r="AI211" s="111"/>
      <c r="AJ211" s="111"/>
      <c r="AK211" s="111"/>
      <c r="AL211" s="111"/>
      <c r="AM211" s="111"/>
      <c r="AN211" s="111"/>
      <c r="AO211" s="111"/>
      <c r="AP211" s="111"/>
      <c r="AQ211" s="111"/>
      <c r="AR211" s="111"/>
      <c r="AS211" s="111"/>
      <c r="AT211" s="111"/>
      <c r="AU211" s="111"/>
      <c r="AV211" s="111"/>
      <c r="AW211" s="111"/>
      <c r="AX211" s="111"/>
      <c r="AY211" s="111"/>
      <c r="AZ211" s="111"/>
      <c r="BA211" s="111"/>
      <c r="BB211" s="111"/>
      <c r="BC211" s="111"/>
      <c r="BD211" s="111"/>
      <c r="BE211" s="111"/>
      <c r="BF211" s="111"/>
      <c r="BG211" s="111"/>
      <c r="BH211" s="111"/>
      <c r="BI211" s="111"/>
      <c r="BJ211" s="111"/>
      <c r="BK211" s="111"/>
      <c r="BL211" s="111"/>
      <c r="BM211" s="111"/>
      <c r="BN211" s="111"/>
      <c r="BO211" s="111"/>
      <c r="BP211" s="111"/>
      <c r="BQ211" s="111"/>
      <c r="BR211" s="111"/>
      <c r="BS211" s="111"/>
      <c r="BT211" s="111"/>
      <c r="BU211" s="111"/>
      <c r="BV211" s="111"/>
      <c r="BW211" s="111"/>
      <c r="BX211" s="111"/>
      <c r="BY211" s="111"/>
      <c r="BZ211" s="111"/>
      <c r="CA211" s="111"/>
      <c r="CB211" s="111"/>
      <c r="CC211" s="111"/>
      <c r="CD211" s="111"/>
      <c r="CE211" s="111"/>
      <c r="CF211" s="111"/>
      <c r="CG211" s="111"/>
      <c r="CH211" s="111"/>
      <c r="CI211" s="111"/>
      <c r="CJ211" s="111"/>
      <c r="CK211" s="111"/>
      <c r="CL211" s="111"/>
    </row>
    <row r="212" spans="2:90" ht="14.25" customHeight="1"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111"/>
      <c r="AF212" s="111"/>
      <c r="AG212" s="111"/>
      <c r="AH212" s="111"/>
      <c r="AI212" s="111"/>
      <c r="AJ212" s="111"/>
      <c r="AK212" s="111"/>
      <c r="AL212" s="111"/>
      <c r="AM212" s="111"/>
      <c r="AN212" s="111"/>
      <c r="AO212" s="111"/>
      <c r="AP212" s="111"/>
      <c r="AQ212" s="111"/>
      <c r="AR212" s="111"/>
      <c r="AS212" s="111"/>
      <c r="AT212" s="111"/>
      <c r="AU212" s="111"/>
      <c r="AV212" s="111"/>
      <c r="AW212" s="111"/>
      <c r="AX212" s="111"/>
      <c r="AY212" s="111"/>
      <c r="AZ212" s="111"/>
      <c r="BA212" s="111"/>
      <c r="BB212" s="111"/>
      <c r="BC212" s="111"/>
      <c r="BD212" s="111"/>
      <c r="BE212" s="111"/>
      <c r="BF212" s="111"/>
      <c r="BG212" s="111"/>
      <c r="BH212" s="111"/>
      <c r="BI212" s="111"/>
      <c r="BJ212" s="111"/>
      <c r="BK212" s="111"/>
      <c r="BL212" s="111"/>
      <c r="BM212" s="111"/>
      <c r="BN212" s="111"/>
      <c r="BO212" s="111"/>
      <c r="BP212" s="111"/>
      <c r="BQ212" s="111"/>
      <c r="BR212" s="111"/>
      <c r="BS212" s="111"/>
      <c r="BT212" s="111"/>
      <c r="BU212" s="111"/>
      <c r="BV212" s="111"/>
      <c r="BW212" s="111"/>
      <c r="BX212" s="111"/>
      <c r="BY212" s="111"/>
      <c r="BZ212" s="111"/>
      <c r="CA212" s="111"/>
      <c r="CB212" s="111"/>
      <c r="CC212" s="111"/>
      <c r="CD212" s="111"/>
      <c r="CE212" s="111"/>
      <c r="CF212" s="111"/>
      <c r="CG212" s="111"/>
      <c r="CH212" s="111"/>
      <c r="CI212" s="111"/>
      <c r="CJ212" s="111"/>
      <c r="CK212" s="111"/>
      <c r="CL212" s="111"/>
    </row>
    <row r="213" spans="2:90" ht="14.25" customHeight="1"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  <c r="AD213" s="111"/>
      <c r="AE213" s="111"/>
      <c r="AF213" s="111"/>
      <c r="AG213" s="111"/>
      <c r="AH213" s="111"/>
      <c r="AI213" s="111"/>
      <c r="AJ213" s="111"/>
      <c r="AK213" s="111"/>
      <c r="AL213" s="111"/>
      <c r="AM213" s="111"/>
      <c r="AN213" s="111"/>
      <c r="AO213" s="111"/>
      <c r="AP213" s="111"/>
      <c r="AQ213" s="111"/>
      <c r="AR213" s="111"/>
      <c r="AS213" s="111"/>
      <c r="AT213" s="111"/>
      <c r="AU213" s="111"/>
      <c r="AV213" s="111"/>
      <c r="AW213" s="111"/>
      <c r="AX213" s="111"/>
      <c r="AY213" s="111"/>
      <c r="AZ213" s="111"/>
      <c r="BA213" s="111"/>
      <c r="BB213" s="111"/>
      <c r="BC213" s="111"/>
      <c r="BD213" s="111"/>
      <c r="BE213" s="111"/>
      <c r="BF213" s="111"/>
      <c r="BG213" s="111"/>
      <c r="BH213" s="111"/>
      <c r="BI213" s="111"/>
      <c r="BJ213" s="111"/>
      <c r="BK213" s="111"/>
      <c r="BL213" s="111"/>
      <c r="BM213" s="111"/>
      <c r="BN213" s="111"/>
      <c r="BO213" s="111"/>
      <c r="BP213" s="111"/>
      <c r="BQ213" s="111"/>
      <c r="BR213" s="111"/>
      <c r="BS213" s="111"/>
      <c r="BT213" s="111"/>
      <c r="BU213" s="111"/>
      <c r="BV213" s="111"/>
      <c r="BW213" s="111"/>
      <c r="BX213" s="111"/>
      <c r="BY213" s="111"/>
      <c r="BZ213" s="111"/>
      <c r="CA213" s="111"/>
      <c r="CB213" s="111"/>
      <c r="CC213" s="111"/>
      <c r="CD213" s="111"/>
      <c r="CE213" s="111"/>
      <c r="CF213" s="111"/>
      <c r="CG213" s="111"/>
      <c r="CH213" s="111"/>
      <c r="CI213" s="111"/>
      <c r="CJ213" s="111"/>
      <c r="CK213" s="111"/>
      <c r="CL213" s="111"/>
    </row>
    <row r="214" spans="2:90" ht="14.25" customHeight="1"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1"/>
      <c r="AZ214" s="111"/>
      <c r="BA214" s="111"/>
      <c r="BB214" s="111"/>
      <c r="BC214" s="111"/>
      <c r="BD214" s="111"/>
      <c r="BE214" s="111"/>
      <c r="BF214" s="111"/>
      <c r="BG214" s="111"/>
      <c r="BH214" s="111"/>
      <c r="BI214" s="111"/>
      <c r="BJ214" s="111"/>
      <c r="BK214" s="111"/>
      <c r="BL214" s="111"/>
      <c r="BM214" s="111"/>
      <c r="BN214" s="111"/>
      <c r="BO214" s="111"/>
      <c r="BP214" s="111"/>
      <c r="BQ214" s="111"/>
      <c r="BR214" s="111"/>
      <c r="BS214" s="111"/>
      <c r="BT214" s="111"/>
      <c r="BU214" s="111"/>
      <c r="BV214" s="111"/>
      <c r="BW214" s="111"/>
      <c r="BX214" s="111"/>
      <c r="BY214" s="111"/>
      <c r="BZ214" s="111"/>
      <c r="CA214" s="111"/>
      <c r="CB214" s="111"/>
      <c r="CC214" s="111"/>
      <c r="CD214" s="111"/>
      <c r="CE214" s="111"/>
      <c r="CF214" s="111"/>
      <c r="CG214" s="111"/>
      <c r="CH214" s="111"/>
      <c r="CI214" s="111"/>
      <c r="CJ214" s="111"/>
      <c r="CK214" s="111"/>
      <c r="CL214" s="111"/>
    </row>
    <row r="215" spans="2:90" ht="14.25" customHeight="1"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  <c r="AD215" s="111"/>
      <c r="AE215" s="111"/>
      <c r="AF215" s="111"/>
      <c r="AG215" s="111"/>
      <c r="AH215" s="111"/>
      <c r="AI215" s="111"/>
      <c r="AJ215" s="111"/>
      <c r="AK215" s="111"/>
      <c r="AL215" s="111"/>
      <c r="AM215" s="111"/>
      <c r="AN215" s="111"/>
      <c r="AO215" s="111"/>
      <c r="AP215" s="111"/>
      <c r="AQ215" s="111"/>
      <c r="AR215" s="111"/>
      <c r="AS215" s="111"/>
      <c r="AT215" s="111"/>
      <c r="AU215" s="111"/>
      <c r="AV215" s="111"/>
      <c r="AW215" s="111"/>
      <c r="AX215" s="111"/>
      <c r="AY215" s="111"/>
      <c r="AZ215" s="111"/>
      <c r="BA215" s="111"/>
      <c r="BB215" s="111"/>
      <c r="BC215" s="111"/>
      <c r="BD215" s="111"/>
      <c r="BE215" s="111"/>
      <c r="BF215" s="111"/>
      <c r="BG215" s="111"/>
      <c r="BH215" s="111"/>
      <c r="BI215" s="111"/>
      <c r="BJ215" s="111"/>
      <c r="BK215" s="111"/>
      <c r="BL215" s="111"/>
      <c r="BM215" s="111"/>
      <c r="BN215" s="111"/>
      <c r="BO215" s="111"/>
      <c r="BP215" s="111"/>
      <c r="BQ215" s="111"/>
      <c r="BR215" s="111"/>
      <c r="BS215" s="111"/>
      <c r="BT215" s="111"/>
      <c r="BU215" s="111"/>
      <c r="BV215" s="111"/>
      <c r="BW215" s="111"/>
      <c r="BX215" s="111"/>
      <c r="BY215" s="111"/>
      <c r="BZ215" s="111"/>
      <c r="CA215" s="111"/>
      <c r="CB215" s="111"/>
      <c r="CC215" s="111"/>
      <c r="CD215" s="111"/>
      <c r="CE215" s="111"/>
      <c r="CF215" s="111"/>
      <c r="CG215" s="111"/>
      <c r="CH215" s="111"/>
      <c r="CI215" s="111"/>
      <c r="CJ215" s="111"/>
      <c r="CK215" s="111"/>
      <c r="CL215" s="111"/>
    </row>
    <row r="216" spans="2:90" ht="14.25" customHeight="1"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111"/>
      <c r="AF216" s="111"/>
      <c r="AG216" s="111"/>
      <c r="AH216" s="111"/>
      <c r="AI216" s="111"/>
      <c r="AJ216" s="111"/>
      <c r="AK216" s="111"/>
      <c r="AL216" s="111"/>
      <c r="AM216" s="111"/>
      <c r="AN216" s="111"/>
      <c r="AO216" s="111"/>
      <c r="AP216" s="111"/>
      <c r="AQ216" s="111"/>
      <c r="AR216" s="111"/>
      <c r="AS216" s="111"/>
      <c r="AT216" s="111"/>
      <c r="AU216" s="111"/>
      <c r="AV216" s="111"/>
      <c r="AW216" s="111"/>
      <c r="AX216" s="111"/>
      <c r="AY216" s="111"/>
      <c r="AZ216" s="111"/>
      <c r="BA216" s="111"/>
      <c r="BB216" s="111"/>
      <c r="BC216" s="111"/>
      <c r="BD216" s="111"/>
      <c r="BE216" s="111"/>
      <c r="BF216" s="111"/>
      <c r="BG216" s="111"/>
      <c r="BH216" s="111"/>
      <c r="BI216" s="111"/>
      <c r="BJ216" s="111"/>
      <c r="BK216" s="111"/>
      <c r="BL216" s="111"/>
      <c r="BM216" s="111"/>
      <c r="BN216" s="111"/>
      <c r="BO216" s="111"/>
      <c r="BP216" s="111"/>
      <c r="BQ216" s="111"/>
      <c r="BR216" s="111"/>
      <c r="BS216" s="111"/>
      <c r="BT216" s="111"/>
      <c r="BU216" s="111"/>
      <c r="BV216" s="111"/>
      <c r="BW216" s="111"/>
      <c r="BX216" s="111"/>
      <c r="BY216" s="111"/>
      <c r="BZ216" s="111"/>
      <c r="CA216" s="111"/>
      <c r="CB216" s="111"/>
      <c r="CC216" s="111"/>
      <c r="CD216" s="111"/>
      <c r="CE216" s="111"/>
      <c r="CF216" s="111"/>
      <c r="CG216" s="111"/>
      <c r="CH216" s="111"/>
      <c r="CI216" s="111"/>
      <c r="CJ216" s="111"/>
      <c r="CK216" s="111"/>
      <c r="CL216" s="111"/>
    </row>
    <row r="217" spans="2:90" ht="14.25" customHeight="1"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  <c r="AD217" s="111"/>
      <c r="AE217" s="111"/>
      <c r="AF217" s="111"/>
      <c r="AG217" s="111"/>
      <c r="AH217" s="111"/>
      <c r="AI217" s="111"/>
      <c r="AJ217" s="111"/>
      <c r="AK217" s="111"/>
      <c r="AL217" s="111"/>
      <c r="AM217" s="111"/>
      <c r="AN217" s="111"/>
      <c r="AO217" s="111"/>
      <c r="AP217" s="111"/>
      <c r="AQ217" s="111"/>
      <c r="AR217" s="111"/>
      <c r="AS217" s="111"/>
      <c r="AT217" s="111"/>
      <c r="AU217" s="111"/>
      <c r="AV217" s="111"/>
      <c r="AW217" s="111"/>
      <c r="AX217" s="111"/>
      <c r="AY217" s="111"/>
      <c r="AZ217" s="111"/>
      <c r="BA217" s="111"/>
      <c r="BB217" s="111"/>
      <c r="BC217" s="111"/>
      <c r="BD217" s="111"/>
      <c r="BE217" s="111"/>
      <c r="BF217" s="111"/>
      <c r="BG217" s="111"/>
      <c r="BH217" s="111"/>
      <c r="BI217" s="111"/>
      <c r="BJ217" s="111"/>
      <c r="BK217" s="111"/>
      <c r="BL217" s="111"/>
      <c r="BM217" s="111"/>
      <c r="BN217" s="111"/>
      <c r="BO217" s="111"/>
      <c r="BP217" s="111"/>
      <c r="BQ217" s="111"/>
      <c r="BR217" s="111"/>
      <c r="BS217" s="111"/>
      <c r="BT217" s="111"/>
      <c r="BU217" s="111"/>
      <c r="BV217" s="111"/>
      <c r="BW217" s="111"/>
      <c r="BX217" s="111"/>
      <c r="BY217" s="111"/>
      <c r="BZ217" s="111"/>
      <c r="CA217" s="111"/>
      <c r="CB217" s="111"/>
      <c r="CC217" s="111"/>
      <c r="CD217" s="111"/>
      <c r="CE217" s="111"/>
      <c r="CF217" s="111"/>
      <c r="CG217" s="111"/>
      <c r="CH217" s="111"/>
      <c r="CI217" s="111"/>
      <c r="CJ217" s="111"/>
      <c r="CK217" s="111"/>
      <c r="CL217" s="111"/>
    </row>
    <row r="218" spans="2:90" ht="14.25" customHeight="1"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111"/>
      <c r="AF218" s="111"/>
      <c r="AG218" s="111"/>
      <c r="AH218" s="111"/>
      <c r="AI218" s="111"/>
      <c r="AJ218" s="111"/>
      <c r="AK218" s="111"/>
      <c r="AL218" s="111"/>
      <c r="AM218" s="111"/>
      <c r="AN218" s="111"/>
      <c r="AO218" s="111"/>
      <c r="AP218" s="111"/>
      <c r="AQ218" s="111"/>
      <c r="AR218" s="111"/>
      <c r="AS218" s="111"/>
      <c r="AT218" s="111"/>
      <c r="AU218" s="111"/>
      <c r="AV218" s="111"/>
      <c r="AW218" s="111"/>
      <c r="AX218" s="111"/>
      <c r="AY218" s="111"/>
      <c r="AZ218" s="111"/>
      <c r="BA218" s="111"/>
      <c r="BB218" s="111"/>
      <c r="BC218" s="111"/>
      <c r="BD218" s="111"/>
      <c r="BE218" s="111"/>
      <c r="BF218" s="111"/>
      <c r="BG218" s="111"/>
      <c r="BH218" s="111"/>
      <c r="BI218" s="111"/>
      <c r="BJ218" s="111"/>
      <c r="BK218" s="111"/>
      <c r="BL218" s="111"/>
      <c r="BM218" s="111"/>
      <c r="BN218" s="111"/>
      <c r="BO218" s="111"/>
      <c r="BP218" s="111"/>
      <c r="BQ218" s="111"/>
      <c r="BR218" s="111"/>
      <c r="BS218" s="111"/>
      <c r="BT218" s="111"/>
      <c r="BU218" s="111"/>
      <c r="BV218" s="111"/>
      <c r="BW218" s="111"/>
      <c r="BX218" s="111"/>
      <c r="BY218" s="111"/>
      <c r="BZ218" s="111"/>
      <c r="CA218" s="111"/>
      <c r="CB218" s="111"/>
      <c r="CC218" s="111"/>
      <c r="CD218" s="111"/>
      <c r="CE218" s="111"/>
      <c r="CF218" s="111"/>
      <c r="CG218" s="111"/>
      <c r="CH218" s="111"/>
      <c r="CI218" s="111"/>
      <c r="CJ218" s="111"/>
      <c r="CK218" s="111"/>
      <c r="CL218" s="111"/>
    </row>
    <row r="219" spans="2:90" ht="14.25" customHeight="1"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  <c r="AD219" s="111"/>
      <c r="AE219" s="111"/>
      <c r="AF219" s="111"/>
      <c r="AG219" s="111"/>
      <c r="AH219" s="111"/>
      <c r="AI219" s="111"/>
      <c r="AJ219" s="111"/>
      <c r="AK219" s="111"/>
      <c r="AL219" s="111"/>
      <c r="AM219" s="111"/>
      <c r="AN219" s="111"/>
      <c r="AO219" s="111"/>
      <c r="AP219" s="111"/>
      <c r="AQ219" s="111"/>
      <c r="AR219" s="111"/>
      <c r="AS219" s="111"/>
      <c r="AT219" s="111"/>
      <c r="AU219" s="111"/>
      <c r="AV219" s="111"/>
      <c r="AW219" s="111"/>
      <c r="AX219" s="111"/>
      <c r="AY219" s="111"/>
      <c r="AZ219" s="111"/>
      <c r="BA219" s="111"/>
      <c r="BB219" s="111"/>
      <c r="BC219" s="111"/>
      <c r="BD219" s="111"/>
      <c r="BE219" s="111"/>
      <c r="BF219" s="111"/>
      <c r="BG219" s="111"/>
      <c r="BH219" s="111"/>
      <c r="BI219" s="111"/>
      <c r="BJ219" s="111"/>
      <c r="BK219" s="111"/>
      <c r="BL219" s="111"/>
      <c r="BM219" s="111"/>
      <c r="BN219" s="111"/>
      <c r="BO219" s="111"/>
      <c r="BP219" s="111"/>
      <c r="BQ219" s="111"/>
      <c r="BR219" s="111"/>
      <c r="BS219" s="111"/>
      <c r="BT219" s="111"/>
      <c r="BU219" s="111"/>
      <c r="BV219" s="111"/>
      <c r="BW219" s="111"/>
      <c r="BX219" s="111"/>
      <c r="BY219" s="111"/>
      <c r="BZ219" s="111"/>
      <c r="CA219" s="111"/>
      <c r="CB219" s="111"/>
      <c r="CC219" s="111"/>
      <c r="CD219" s="111"/>
      <c r="CE219" s="111"/>
      <c r="CF219" s="111"/>
      <c r="CG219" s="111"/>
      <c r="CH219" s="111"/>
      <c r="CI219" s="111"/>
      <c r="CJ219" s="111"/>
      <c r="CK219" s="111"/>
      <c r="CL219" s="111"/>
    </row>
    <row r="220" spans="2:90" ht="14.25" customHeight="1"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111"/>
      <c r="AF220" s="111"/>
      <c r="AG220" s="111"/>
      <c r="AH220" s="111"/>
      <c r="AI220" s="111"/>
      <c r="AJ220" s="111"/>
      <c r="AK220" s="111"/>
      <c r="AL220" s="111"/>
      <c r="AM220" s="111"/>
      <c r="AN220" s="111"/>
      <c r="AO220" s="111"/>
      <c r="AP220" s="111"/>
      <c r="AQ220" s="111"/>
      <c r="AR220" s="111"/>
      <c r="AS220" s="111"/>
      <c r="AT220" s="111"/>
      <c r="AU220" s="111"/>
      <c r="AV220" s="111"/>
      <c r="AW220" s="111"/>
      <c r="AX220" s="111"/>
      <c r="AY220" s="111"/>
      <c r="AZ220" s="111"/>
      <c r="BA220" s="111"/>
      <c r="BB220" s="111"/>
      <c r="BC220" s="111"/>
      <c r="BD220" s="111"/>
      <c r="BE220" s="111"/>
      <c r="BF220" s="111"/>
      <c r="BG220" s="111"/>
      <c r="BH220" s="111"/>
      <c r="BI220" s="111"/>
      <c r="BJ220" s="111"/>
      <c r="BK220" s="111"/>
      <c r="BL220" s="111"/>
      <c r="BM220" s="111"/>
      <c r="BN220" s="111"/>
      <c r="BO220" s="111"/>
      <c r="BP220" s="111"/>
      <c r="BQ220" s="111"/>
      <c r="BR220" s="111"/>
      <c r="BS220" s="111"/>
      <c r="BT220" s="111"/>
      <c r="BU220" s="111"/>
      <c r="BV220" s="111"/>
      <c r="BW220" s="111"/>
      <c r="BX220" s="111"/>
      <c r="BY220" s="111"/>
      <c r="BZ220" s="111"/>
      <c r="CA220" s="111"/>
      <c r="CB220" s="111"/>
      <c r="CC220" s="111"/>
      <c r="CD220" s="111"/>
      <c r="CE220" s="111"/>
      <c r="CF220" s="111"/>
      <c r="CG220" s="111"/>
      <c r="CH220" s="111"/>
      <c r="CI220" s="111"/>
      <c r="CJ220" s="111"/>
      <c r="CK220" s="111"/>
      <c r="CL220" s="111"/>
    </row>
    <row r="221" spans="2:90" ht="14.25" customHeight="1"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111"/>
      <c r="AF221" s="111"/>
      <c r="AG221" s="111"/>
      <c r="AH221" s="111"/>
      <c r="AI221" s="111"/>
      <c r="AJ221" s="111"/>
      <c r="AK221" s="111"/>
      <c r="AL221" s="111"/>
      <c r="AM221" s="111"/>
      <c r="AN221" s="111"/>
      <c r="AO221" s="111"/>
      <c r="AP221" s="111"/>
      <c r="AQ221" s="111"/>
      <c r="AR221" s="111"/>
      <c r="AS221" s="111"/>
      <c r="AT221" s="111"/>
      <c r="AU221" s="111"/>
      <c r="AV221" s="111"/>
      <c r="AW221" s="111"/>
      <c r="AX221" s="111"/>
      <c r="AY221" s="111"/>
      <c r="AZ221" s="111"/>
      <c r="BA221" s="111"/>
      <c r="BB221" s="111"/>
      <c r="BC221" s="111"/>
      <c r="BD221" s="111"/>
      <c r="BE221" s="111"/>
      <c r="BF221" s="111"/>
      <c r="BG221" s="111"/>
      <c r="BH221" s="111"/>
      <c r="BI221" s="111"/>
      <c r="BJ221" s="111"/>
      <c r="BK221" s="111"/>
      <c r="BL221" s="111"/>
      <c r="BM221" s="111"/>
      <c r="BN221" s="111"/>
      <c r="BO221" s="111"/>
      <c r="BP221" s="111"/>
      <c r="BQ221" s="111"/>
      <c r="BR221" s="111"/>
      <c r="BS221" s="111"/>
      <c r="BT221" s="111"/>
      <c r="BU221" s="111"/>
      <c r="BV221" s="111"/>
      <c r="BW221" s="111"/>
      <c r="BX221" s="111"/>
      <c r="BY221" s="111"/>
      <c r="BZ221" s="111"/>
      <c r="CA221" s="111"/>
      <c r="CB221" s="111"/>
      <c r="CC221" s="111"/>
      <c r="CD221" s="111"/>
      <c r="CE221" s="111"/>
      <c r="CF221" s="111"/>
      <c r="CG221" s="111"/>
      <c r="CH221" s="111"/>
      <c r="CI221" s="111"/>
      <c r="CJ221" s="111"/>
      <c r="CK221" s="111"/>
      <c r="CL221" s="111"/>
    </row>
    <row r="222" spans="2:90" ht="14.25" customHeight="1"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  <c r="AC222" s="111"/>
      <c r="AD222" s="111"/>
      <c r="AE222" s="111"/>
      <c r="AF222" s="111"/>
      <c r="AG222" s="111"/>
      <c r="AH222" s="111"/>
      <c r="AI222" s="111"/>
      <c r="AJ222" s="111"/>
      <c r="AK222" s="111"/>
      <c r="AL222" s="111"/>
      <c r="AM222" s="111"/>
      <c r="AN222" s="111"/>
      <c r="AO222" s="111"/>
      <c r="AP222" s="111"/>
      <c r="AQ222" s="111"/>
      <c r="AR222" s="111"/>
      <c r="AS222" s="111"/>
      <c r="AT222" s="111"/>
      <c r="AU222" s="111"/>
      <c r="AV222" s="111"/>
      <c r="AW222" s="111"/>
      <c r="AX222" s="111"/>
      <c r="AY222" s="111"/>
      <c r="AZ222" s="111"/>
      <c r="BA222" s="111"/>
      <c r="BB222" s="111"/>
      <c r="BC222" s="111"/>
      <c r="BD222" s="111"/>
      <c r="BE222" s="111"/>
      <c r="BF222" s="111"/>
      <c r="BG222" s="111"/>
      <c r="BH222" s="111"/>
      <c r="BI222" s="111"/>
      <c r="BJ222" s="111"/>
      <c r="BK222" s="111"/>
      <c r="BL222" s="111"/>
      <c r="BM222" s="111"/>
      <c r="BN222" s="111"/>
      <c r="BO222" s="111"/>
      <c r="BP222" s="111"/>
      <c r="BQ222" s="111"/>
      <c r="BR222" s="111"/>
      <c r="BS222" s="111"/>
      <c r="BT222" s="111"/>
      <c r="BU222" s="111"/>
      <c r="BV222" s="111"/>
      <c r="BW222" s="111"/>
      <c r="BX222" s="111"/>
      <c r="BY222" s="111"/>
      <c r="BZ222" s="111"/>
      <c r="CA222" s="111"/>
      <c r="CB222" s="111"/>
      <c r="CC222" s="111"/>
      <c r="CD222" s="111"/>
      <c r="CE222" s="111"/>
      <c r="CF222" s="111"/>
      <c r="CG222" s="111"/>
      <c r="CH222" s="111"/>
      <c r="CI222" s="111"/>
      <c r="CJ222" s="111"/>
      <c r="CK222" s="111"/>
      <c r="CL222" s="111"/>
    </row>
    <row r="223" spans="2:90" ht="14.25" customHeight="1"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1"/>
      <c r="AF223" s="111"/>
      <c r="AG223" s="111"/>
      <c r="AH223" s="111"/>
      <c r="AI223" s="111"/>
      <c r="AJ223" s="111"/>
      <c r="AK223" s="111"/>
      <c r="AL223" s="111"/>
      <c r="AM223" s="111"/>
      <c r="AN223" s="111"/>
      <c r="AO223" s="111"/>
      <c r="AP223" s="111"/>
      <c r="AQ223" s="111"/>
      <c r="AR223" s="111"/>
      <c r="AS223" s="111"/>
      <c r="AT223" s="111"/>
      <c r="AU223" s="111"/>
      <c r="AV223" s="111"/>
      <c r="AW223" s="111"/>
      <c r="AX223" s="111"/>
      <c r="AY223" s="111"/>
      <c r="AZ223" s="111"/>
      <c r="BA223" s="111"/>
      <c r="BB223" s="111"/>
      <c r="BC223" s="111"/>
      <c r="BD223" s="111"/>
      <c r="BE223" s="111"/>
      <c r="BF223" s="111"/>
      <c r="BG223" s="111"/>
      <c r="BH223" s="111"/>
      <c r="BI223" s="111"/>
      <c r="BJ223" s="111"/>
      <c r="BK223" s="111"/>
      <c r="BL223" s="111"/>
      <c r="BM223" s="111"/>
      <c r="BN223" s="111"/>
      <c r="BO223" s="111"/>
      <c r="BP223" s="111"/>
      <c r="BQ223" s="111"/>
      <c r="BR223" s="111"/>
      <c r="BS223" s="111"/>
      <c r="BT223" s="111"/>
      <c r="BU223" s="111"/>
      <c r="BV223" s="111"/>
      <c r="BW223" s="111"/>
      <c r="BX223" s="111"/>
      <c r="BY223" s="111"/>
      <c r="BZ223" s="111"/>
      <c r="CA223" s="111"/>
      <c r="CB223" s="111"/>
      <c r="CC223" s="111"/>
      <c r="CD223" s="111"/>
      <c r="CE223" s="111"/>
      <c r="CF223" s="111"/>
      <c r="CG223" s="111"/>
      <c r="CH223" s="111"/>
      <c r="CI223" s="111"/>
      <c r="CJ223" s="111"/>
      <c r="CK223" s="111"/>
      <c r="CL223" s="111"/>
    </row>
    <row r="224" spans="2:90" ht="14.25" customHeight="1"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  <c r="AF224" s="111"/>
      <c r="AG224" s="111"/>
      <c r="AH224" s="111"/>
      <c r="AI224" s="111"/>
      <c r="AJ224" s="111"/>
      <c r="AK224" s="111"/>
      <c r="AL224" s="111"/>
      <c r="AM224" s="111"/>
      <c r="AN224" s="111"/>
      <c r="AO224" s="111"/>
      <c r="AP224" s="111"/>
      <c r="AQ224" s="111"/>
      <c r="AR224" s="111"/>
      <c r="AS224" s="111"/>
      <c r="AT224" s="111"/>
      <c r="AU224" s="111"/>
      <c r="AV224" s="111"/>
      <c r="AW224" s="111"/>
      <c r="AX224" s="111"/>
      <c r="AY224" s="111"/>
      <c r="AZ224" s="111"/>
      <c r="BA224" s="111"/>
      <c r="BB224" s="111"/>
      <c r="BC224" s="111"/>
      <c r="BD224" s="111"/>
      <c r="BE224" s="111"/>
      <c r="BF224" s="111"/>
      <c r="BG224" s="111"/>
      <c r="BH224" s="111"/>
      <c r="BI224" s="111"/>
      <c r="BJ224" s="111"/>
      <c r="BK224" s="111"/>
      <c r="BL224" s="111"/>
      <c r="BM224" s="111"/>
      <c r="BN224" s="111"/>
      <c r="BO224" s="111"/>
      <c r="BP224" s="111"/>
      <c r="BQ224" s="111"/>
      <c r="BR224" s="111"/>
      <c r="BS224" s="111"/>
      <c r="BT224" s="111"/>
      <c r="BU224" s="111"/>
      <c r="BV224" s="111"/>
      <c r="BW224" s="111"/>
      <c r="BX224" s="111"/>
      <c r="BY224" s="111"/>
      <c r="BZ224" s="111"/>
      <c r="CA224" s="111"/>
      <c r="CB224" s="111"/>
      <c r="CC224" s="111"/>
      <c r="CD224" s="111"/>
      <c r="CE224" s="111"/>
      <c r="CF224" s="111"/>
      <c r="CG224" s="111"/>
      <c r="CH224" s="111"/>
      <c r="CI224" s="111"/>
      <c r="CJ224" s="111"/>
      <c r="CK224" s="111"/>
      <c r="CL224" s="111"/>
    </row>
    <row r="225" spans="2:90" ht="14.25" customHeight="1"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1"/>
      <c r="AF225" s="111"/>
      <c r="AG225" s="111"/>
      <c r="AH225" s="111"/>
      <c r="AI225" s="111"/>
      <c r="AJ225" s="111"/>
      <c r="AK225" s="111"/>
      <c r="AL225" s="111"/>
      <c r="AM225" s="111"/>
      <c r="AN225" s="111"/>
      <c r="AO225" s="111"/>
      <c r="AP225" s="111"/>
      <c r="AQ225" s="111"/>
      <c r="AR225" s="111"/>
      <c r="AS225" s="111"/>
      <c r="AT225" s="111"/>
      <c r="AU225" s="111"/>
      <c r="AV225" s="111"/>
      <c r="AW225" s="111"/>
      <c r="AX225" s="111"/>
      <c r="AY225" s="111"/>
      <c r="AZ225" s="111"/>
      <c r="BA225" s="111"/>
      <c r="BB225" s="111"/>
      <c r="BC225" s="111"/>
      <c r="BD225" s="111"/>
      <c r="BE225" s="111"/>
      <c r="BF225" s="111"/>
      <c r="BG225" s="111"/>
      <c r="BH225" s="111"/>
      <c r="BI225" s="111"/>
      <c r="BJ225" s="111"/>
      <c r="BK225" s="111"/>
      <c r="BL225" s="111"/>
      <c r="BM225" s="111"/>
      <c r="BN225" s="111"/>
      <c r="BO225" s="111"/>
      <c r="BP225" s="111"/>
      <c r="BQ225" s="111"/>
      <c r="BR225" s="111"/>
      <c r="BS225" s="111"/>
      <c r="BT225" s="111"/>
      <c r="BU225" s="111"/>
      <c r="BV225" s="111"/>
      <c r="BW225" s="111"/>
      <c r="BX225" s="111"/>
      <c r="BY225" s="111"/>
      <c r="BZ225" s="111"/>
      <c r="CA225" s="111"/>
      <c r="CB225" s="111"/>
      <c r="CC225" s="111"/>
      <c r="CD225" s="111"/>
      <c r="CE225" s="111"/>
      <c r="CF225" s="111"/>
      <c r="CG225" s="111"/>
      <c r="CH225" s="111"/>
      <c r="CI225" s="111"/>
      <c r="CJ225" s="111"/>
      <c r="CK225" s="111"/>
      <c r="CL225" s="111"/>
    </row>
    <row r="226" spans="2:90" ht="14.25" customHeight="1"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1"/>
      <c r="AF226" s="111"/>
      <c r="AG226" s="111"/>
      <c r="AH226" s="111"/>
      <c r="AI226" s="111"/>
      <c r="AJ226" s="111"/>
      <c r="AK226" s="111"/>
      <c r="AL226" s="111"/>
      <c r="AM226" s="111"/>
      <c r="AN226" s="111"/>
      <c r="AO226" s="111"/>
      <c r="AP226" s="111"/>
      <c r="AQ226" s="111"/>
      <c r="AR226" s="111"/>
      <c r="AS226" s="111"/>
      <c r="AT226" s="111"/>
      <c r="AU226" s="111"/>
      <c r="AV226" s="111"/>
      <c r="AW226" s="111"/>
      <c r="AX226" s="111"/>
      <c r="AY226" s="111"/>
      <c r="AZ226" s="111"/>
      <c r="BA226" s="111"/>
      <c r="BB226" s="111"/>
      <c r="BC226" s="111"/>
      <c r="BD226" s="111"/>
      <c r="BE226" s="111"/>
      <c r="BF226" s="111"/>
      <c r="BG226" s="111"/>
      <c r="BH226" s="111"/>
      <c r="BI226" s="111"/>
      <c r="BJ226" s="111"/>
      <c r="BK226" s="111"/>
      <c r="BL226" s="111"/>
      <c r="BM226" s="111"/>
      <c r="BN226" s="111"/>
      <c r="BO226" s="111"/>
      <c r="BP226" s="111"/>
      <c r="BQ226" s="111"/>
      <c r="BR226" s="111"/>
      <c r="BS226" s="111"/>
      <c r="BT226" s="111"/>
      <c r="BU226" s="111"/>
      <c r="BV226" s="111"/>
      <c r="BW226" s="111"/>
      <c r="BX226" s="111"/>
      <c r="BY226" s="111"/>
      <c r="BZ226" s="111"/>
      <c r="CA226" s="111"/>
      <c r="CB226" s="111"/>
      <c r="CC226" s="111"/>
      <c r="CD226" s="111"/>
      <c r="CE226" s="111"/>
      <c r="CF226" s="111"/>
      <c r="CG226" s="111"/>
      <c r="CH226" s="111"/>
      <c r="CI226" s="111"/>
      <c r="CJ226" s="111"/>
      <c r="CK226" s="111"/>
      <c r="CL226" s="111"/>
    </row>
    <row r="227" spans="2:90" ht="14.25" customHeight="1"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  <c r="AD227" s="111"/>
      <c r="AE227" s="111"/>
      <c r="AF227" s="111"/>
      <c r="AG227" s="111"/>
      <c r="AH227" s="111"/>
      <c r="AI227" s="111"/>
      <c r="AJ227" s="111"/>
      <c r="AK227" s="111"/>
      <c r="AL227" s="111"/>
      <c r="AM227" s="111"/>
      <c r="AN227" s="111"/>
      <c r="AO227" s="111"/>
      <c r="AP227" s="111"/>
      <c r="AQ227" s="111"/>
      <c r="AR227" s="111"/>
      <c r="AS227" s="111"/>
      <c r="AT227" s="111"/>
      <c r="AU227" s="111"/>
      <c r="AV227" s="111"/>
      <c r="AW227" s="111"/>
      <c r="AX227" s="111"/>
      <c r="AY227" s="111"/>
      <c r="AZ227" s="111"/>
      <c r="BA227" s="111"/>
      <c r="BB227" s="111"/>
      <c r="BC227" s="111"/>
      <c r="BD227" s="111"/>
      <c r="BE227" s="111"/>
      <c r="BF227" s="111"/>
      <c r="BG227" s="111"/>
      <c r="BH227" s="111"/>
      <c r="BI227" s="111"/>
      <c r="BJ227" s="111"/>
      <c r="BK227" s="111"/>
      <c r="BL227" s="111"/>
      <c r="BM227" s="111"/>
      <c r="BN227" s="111"/>
      <c r="BO227" s="111"/>
      <c r="BP227" s="111"/>
      <c r="BQ227" s="111"/>
      <c r="BR227" s="111"/>
      <c r="BS227" s="111"/>
      <c r="BT227" s="111"/>
      <c r="BU227" s="111"/>
      <c r="BV227" s="111"/>
      <c r="BW227" s="111"/>
      <c r="BX227" s="111"/>
      <c r="BY227" s="111"/>
      <c r="BZ227" s="111"/>
      <c r="CA227" s="111"/>
      <c r="CB227" s="111"/>
      <c r="CC227" s="111"/>
      <c r="CD227" s="111"/>
      <c r="CE227" s="111"/>
      <c r="CF227" s="111"/>
      <c r="CG227" s="111"/>
      <c r="CH227" s="111"/>
      <c r="CI227" s="111"/>
      <c r="CJ227" s="111"/>
      <c r="CK227" s="111"/>
      <c r="CL227" s="111"/>
    </row>
    <row r="228" spans="2:90" ht="14.25" customHeight="1"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  <c r="AD228" s="111"/>
      <c r="AE228" s="111"/>
      <c r="AF228" s="111"/>
      <c r="AG228" s="111"/>
      <c r="AH228" s="111"/>
      <c r="AI228" s="111"/>
      <c r="AJ228" s="111"/>
      <c r="AK228" s="111"/>
      <c r="AL228" s="111"/>
      <c r="AM228" s="111"/>
      <c r="AN228" s="111"/>
      <c r="AO228" s="111"/>
      <c r="AP228" s="111"/>
      <c r="AQ228" s="111"/>
      <c r="AR228" s="111"/>
      <c r="AS228" s="111"/>
      <c r="AT228" s="111"/>
      <c r="AU228" s="111"/>
      <c r="AV228" s="111"/>
      <c r="AW228" s="111"/>
      <c r="AX228" s="111"/>
      <c r="AY228" s="111"/>
      <c r="AZ228" s="111"/>
      <c r="BA228" s="111"/>
      <c r="BB228" s="111"/>
      <c r="BC228" s="111"/>
      <c r="BD228" s="111"/>
      <c r="BE228" s="111"/>
      <c r="BF228" s="111"/>
      <c r="BG228" s="111"/>
      <c r="BH228" s="111"/>
      <c r="BI228" s="111"/>
      <c r="BJ228" s="111"/>
      <c r="BK228" s="111"/>
      <c r="BL228" s="111"/>
      <c r="BM228" s="111"/>
      <c r="BN228" s="111"/>
      <c r="BO228" s="111"/>
      <c r="BP228" s="111"/>
      <c r="BQ228" s="111"/>
      <c r="BR228" s="111"/>
      <c r="BS228" s="111"/>
      <c r="BT228" s="111"/>
      <c r="BU228" s="111"/>
      <c r="BV228" s="111"/>
      <c r="BW228" s="111"/>
      <c r="BX228" s="111"/>
      <c r="BY228" s="111"/>
      <c r="BZ228" s="111"/>
      <c r="CA228" s="111"/>
      <c r="CB228" s="111"/>
      <c r="CC228" s="111"/>
      <c r="CD228" s="111"/>
      <c r="CE228" s="111"/>
      <c r="CF228" s="111"/>
      <c r="CG228" s="111"/>
      <c r="CH228" s="111"/>
      <c r="CI228" s="111"/>
      <c r="CJ228" s="111"/>
      <c r="CK228" s="111"/>
      <c r="CL228" s="111"/>
    </row>
    <row r="229" spans="2:90" ht="14.25" customHeight="1"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  <c r="AB229" s="111"/>
      <c r="AC229" s="111"/>
      <c r="AD229" s="111"/>
      <c r="AE229" s="111"/>
      <c r="AF229" s="111"/>
      <c r="AG229" s="111"/>
      <c r="AH229" s="111"/>
      <c r="AI229" s="111"/>
      <c r="AJ229" s="111"/>
      <c r="AK229" s="111"/>
      <c r="AL229" s="111"/>
      <c r="AM229" s="111"/>
      <c r="AN229" s="111"/>
      <c r="AO229" s="111"/>
      <c r="AP229" s="111"/>
      <c r="AQ229" s="111"/>
      <c r="AR229" s="111"/>
      <c r="AS229" s="111"/>
      <c r="AT229" s="111"/>
      <c r="AU229" s="111"/>
      <c r="AV229" s="111"/>
      <c r="AW229" s="111"/>
      <c r="AX229" s="111"/>
      <c r="AY229" s="111"/>
      <c r="AZ229" s="111"/>
      <c r="BA229" s="111"/>
      <c r="BB229" s="111"/>
      <c r="BC229" s="111"/>
      <c r="BD229" s="111"/>
      <c r="BE229" s="111"/>
      <c r="BF229" s="111"/>
      <c r="BG229" s="111"/>
      <c r="BH229" s="111"/>
      <c r="BI229" s="111"/>
      <c r="BJ229" s="111"/>
      <c r="BK229" s="111"/>
      <c r="BL229" s="111"/>
      <c r="BM229" s="111"/>
      <c r="BN229" s="111"/>
      <c r="BO229" s="111"/>
      <c r="BP229" s="111"/>
      <c r="BQ229" s="111"/>
      <c r="BR229" s="111"/>
      <c r="BS229" s="111"/>
      <c r="BT229" s="111"/>
      <c r="BU229" s="111"/>
      <c r="BV229" s="111"/>
      <c r="BW229" s="111"/>
      <c r="BX229" s="111"/>
      <c r="BY229" s="111"/>
      <c r="BZ229" s="111"/>
      <c r="CA229" s="111"/>
      <c r="CB229" s="111"/>
      <c r="CC229" s="111"/>
      <c r="CD229" s="111"/>
      <c r="CE229" s="111"/>
      <c r="CF229" s="111"/>
      <c r="CG229" s="111"/>
      <c r="CH229" s="111"/>
      <c r="CI229" s="111"/>
      <c r="CJ229" s="111"/>
      <c r="CK229" s="111"/>
      <c r="CL229" s="111"/>
    </row>
    <row r="230" spans="2:90" ht="14.25" customHeight="1"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  <c r="AC230" s="111"/>
      <c r="AD230" s="111"/>
      <c r="AE230" s="111"/>
      <c r="AF230" s="111"/>
      <c r="AG230" s="111"/>
      <c r="AH230" s="111"/>
      <c r="AI230" s="111"/>
      <c r="AJ230" s="111"/>
      <c r="AK230" s="111"/>
      <c r="AL230" s="111"/>
      <c r="AM230" s="111"/>
      <c r="AN230" s="111"/>
      <c r="AO230" s="111"/>
      <c r="AP230" s="111"/>
      <c r="AQ230" s="111"/>
      <c r="AR230" s="111"/>
      <c r="AS230" s="111"/>
      <c r="AT230" s="111"/>
      <c r="AU230" s="111"/>
      <c r="AV230" s="111"/>
      <c r="AW230" s="111"/>
      <c r="AX230" s="111"/>
      <c r="AY230" s="111"/>
      <c r="AZ230" s="111"/>
      <c r="BA230" s="111"/>
      <c r="BB230" s="111"/>
      <c r="BC230" s="111"/>
      <c r="BD230" s="111"/>
      <c r="BE230" s="111"/>
      <c r="BF230" s="111"/>
      <c r="BG230" s="111"/>
      <c r="BH230" s="111"/>
      <c r="BI230" s="111"/>
      <c r="BJ230" s="111"/>
      <c r="BK230" s="111"/>
      <c r="BL230" s="111"/>
      <c r="BM230" s="111"/>
      <c r="BN230" s="111"/>
      <c r="BO230" s="111"/>
      <c r="BP230" s="111"/>
      <c r="BQ230" s="111"/>
      <c r="BR230" s="111"/>
      <c r="BS230" s="111"/>
      <c r="BT230" s="111"/>
      <c r="BU230" s="111"/>
      <c r="BV230" s="111"/>
      <c r="BW230" s="111"/>
      <c r="BX230" s="111"/>
      <c r="BY230" s="111"/>
      <c r="BZ230" s="111"/>
      <c r="CA230" s="111"/>
      <c r="CB230" s="111"/>
      <c r="CC230" s="111"/>
      <c r="CD230" s="111"/>
      <c r="CE230" s="111"/>
      <c r="CF230" s="111"/>
      <c r="CG230" s="111"/>
      <c r="CH230" s="111"/>
      <c r="CI230" s="111"/>
      <c r="CJ230" s="111"/>
      <c r="CK230" s="111"/>
      <c r="CL230" s="111"/>
    </row>
    <row r="231" spans="2:90" ht="14.25" customHeight="1"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  <c r="AD231" s="111"/>
      <c r="AE231" s="111"/>
      <c r="AF231" s="111"/>
      <c r="AG231" s="111"/>
      <c r="AH231" s="111"/>
      <c r="AI231" s="111"/>
      <c r="AJ231" s="111"/>
      <c r="AK231" s="111"/>
      <c r="AL231" s="111"/>
      <c r="AM231" s="111"/>
      <c r="AN231" s="111"/>
      <c r="AO231" s="111"/>
      <c r="AP231" s="111"/>
      <c r="AQ231" s="111"/>
      <c r="AR231" s="111"/>
      <c r="AS231" s="111"/>
      <c r="AT231" s="111"/>
      <c r="AU231" s="111"/>
      <c r="AV231" s="111"/>
      <c r="AW231" s="111"/>
      <c r="AX231" s="111"/>
      <c r="AY231" s="111"/>
      <c r="AZ231" s="111"/>
      <c r="BA231" s="111"/>
      <c r="BB231" s="111"/>
      <c r="BC231" s="111"/>
      <c r="BD231" s="111"/>
      <c r="BE231" s="111"/>
      <c r="BF231" s="111"/>
      <c r="BG231" s="111"/>
      <c r="BH231" s="111"/>
      <c r="BI231" s="111"/>
      <c r="BJ231" s="111"/>
      <c r="BK231" s="111"/>
      <c r="BL231" s="111"/>
      <c r="BM231" s="111"/>
      <c r="BN231" s="111"/>
      <c r="BO231" s="111"/>
      <c r="BP231" s="111"/>
      <c r="BQ231" s="111"/>
      <c r="BR231" s="111"/>
      <c r="BS231" s="111"/>
      <c r="BT231" s="111"/>
      <c r="BU231" s="111"/>
      <c r="BV231" s="111"/>
      <c r="BW231" s="111"/>
      <c r="BX231" s="111"/>
      <c r="BY231" s="111"/>
      <c r="BZ231" s="111"/>
      <c r="CA231" s="111"/>
      <c r="CB231" s="111"/>
      <c r="CC231" s="111"/>
      <c r="CD231" s="111"/>
      <c r="CE231" s="111"/>
      <c r="CF231" s="111"/>
      <c r="CG231" s="111"/>
      <c r="CH231" s="111"/>
      <c r="CI231" s="111"/>
      <c r="CJ231" s="111"/>
      <c r="CK231" s="111"/>
      <c r="CL231" s="111"/>
    </row>
    <row r="232" spans="2:90" ht="14.25" customHeight="1"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  <c r="AF232" s="111"/>
      <c r="AG232" s="111"/>
      <c r="AH232" s="111"/>
      <c r="AI232" s="111"/>
      <c r="AJ232" s="111"/>
      <c r="AK232" s="111"/>
      <c r="AL232" s="111"/>
      <c r="AM232" s="111"/>
      <c r="AN232" s="111"/>
      <c r="AO232" s="111"/>
      <c r="AP232" s="111"/>
      <c r="AQ232" s="111"/>
      <c r="AR232" s="111"/>
      <c r="AS232" s="111"/>
      <c r="AT232" s="111"/>
      <c r="AU232" s="111"/>
      <c r="AV232" s="111"/>
      <c r="AW232" s="111"/>
      <c r="AX232" s="111"/>
      <c r="AY232" s="111"/>
      <c r="AZ232" s="111"/>
      <c r="BA232" s="111"/>
      <c r="BB232" s="111"/>
      <c r="BC232" s="111"/>
      <c r="BD232" s="111"/>
      <c r="BE232" s="111"/>
      <c r="BF232" s="111"/>
      <c r="BG232" s="111"/>
      <c r="BH232" s="111"/>
      <c r="BI232" s="111"/>
      <c r="BJ232" s="111"/>
      <c r="BK232" s="111"/>
      <c r="BL232" s="111"/>
      <c r="BM232" s="111"/>
      <c r="BN232" s="111"/>
      <c r="BO232" s="111"/>
      <c r="BP232" s="111"/>
      <c r="BQ232" s="111"/>
      <c r="BR232" s="111"/>
      <c r="BS232" s="111"/>
      <c r="BT232" s="111"/>
      <c r="BU232" s="111"/>
      <c r="BV232" s="111"/>
      <c r="BW232" s="111"/>
      <c r="BX232" s="111"/>
      <c r="BY232" s="111"/>
      <c r="BZ232" s="111"/>
      <c r="CA232" s="111"/>
      <c r="CB232" s="111"/>
      <c r="CC232" s="111"/>
      <c r="CD232" s="111"/>
      <c r="CE232" s="111"/>
      <c r="CF232" s="111"/>
      <c r="CG232" s="111"/>
      <c r="CH232" s="111"/>
      <c r="CI232" s="111"/>
      <c r="CJ232" s="111"/>
      <c r="CK232" s="111"/>
      <c r="CL232" s="111"/>
    </row>
    <row r="233" spans="2:90" ht="14.25" customHeight="1"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  <c r="AC233" s="111"/>
      <c r="AD233" s="111"/>
      <c r="AE233" s="111"/>
      <c r="AF233" s="111"/>
      <c r="AG233" s="111"/>
      <c r="AH233" s="111"/>
      <c r="AI233" s="111"/>
      <c r="AJ233" s="111"/>
      <c r="AK233" s="111"/>
      <c r="AL233" s="111"/>
      <c r="AM233" s="111"/>
      <c r="AN233" s="111"/>
      <c r="AO233" s="111"/>
      <c r="AP233" s="111"/>
      <c r="AQ233" s="111"/>
      <c r="AR233" s="111"/>
      <c r="AS233" s="111"/>
      <c r="AT233" s="111"/>
      <c r="AU233" s="111"/>
      <c r="AV233" s="111"/>
      <c r="AW233" s="111"/>
      <c r="AX233" s="111"/>
      <c r="AY233" s="111"/>
      <c r="AZ233" s="111"/>
      <c r="BA233" s="111"/>
      <c r="BB233" s="111"/>
      <c r="BC233" s="111"/>
      <c r="BD233" s="111"/>
      <c r="BE233" s="111"/>
      <c r="BF233" s="111"/>
      <c r="BG233" s="111"/>
      <c r="BH233" s="111"/>
      <c r="BI233" s="111"/>
      <c r="BJ233" s="111"/>
      <c r="BK233" s="111"/>
      <c r="BL233" s="111"/>
      <c r="BM233" s="111"/>
      <c r="BN233" s="111"/>
      <c r="BO233" s="111"/>
      <c r="BP233" s="111"/>
      <c r="BQ233" s="111"/>
      <c r="BR233" s="111"/>
      <c r="BS233" s="111"/>
      <c r="BT233" s="111"/>
      <c r="BU233" s="111"/>
      <c r="BV233" s="111"/>
      <c r="BW233" s="111"/>
      <c r="BX233" s="111"/>
      <c r="BY233" s="111"/>
      <c r="BZ233" s="111"/>
      <c r="CA233" s="111"/>
      <c r="CB233" s="111"/>
      <c r="CC233" s="111"/>
      <c r="CD233" s="111"/>
      <c r="CE233" s="111"/>
      <c r="CF233" s="111"/>
      <c r="CG233" s="111"/>
      <c r="CH233" s="111"/>
      <c r="CI233" s="111"/>
      <c r="CJ233" s="111"/>
      <c r="CK233" s="111"/>
      <c r="CL233" s="111"/>
    </row>
    <row r="234" spans="2:90" ht="14.25" customHeight="1"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1"/>
      <c r="AF234" s="111"/>
      <c r="AG234" s="111"/>
      <c r="AH234" s="111"/>
      <c r="AI234" s="111"/>
      <c r="AJ234" s="111"/>
      <c r="AK234" s="111"/>
      <c r="AL234" s="111"/>
      <c r="AM234" s="111"/>
      <c r="AN234" s="111"/>
      <c r="AO234" s="111"/>
      <c r="AP234" s="111"/>
      <c r="AQ234" s="111"/>
      <c r="AR234" s="111"/>
      <c r="AS234" s="111"/>
      <c r="AT234" s="111"/>
      <c r="AU234" s="111"/>
      <c r="AV234" s="111"/>
      <c r="AW234" s="111"/>
      <c r="AX234" s="111"/>
      <c r="AY234" s="111"/>
      <c r="AZ234" s="111"/>
      <c r="BA234" s="111"/>
      <c r="BB234" s="111"/>
      <c r="BC234" s="111"/>
      <c r="BD234" s="111"/>
      <c r="BE234" s="111"/>
      <c r="BF234" s="111"/>
      <c r="BG234" s="111"/>
      <c r="BH234" s="111"/>
      <c r="BI234" s="111"/>
      <c r="BJ234" s="111"/>
      <c r="BK234" s="111"/>
      <c r="BL234" s="111"/>
      <c r="BM234" s="111"/>
      <c r="BN234" s="111"/>
      <c r="BO234" s="111"/>
      <c r="BP234" s="111"/>
      <c r="BQ234" s="111"/>
      <c r="BR234" s="111"/>
      <c r="BS234" s="111"/>
      <c r="BT234" s="111"/>
      <c r="BU234" s="111"/>
      <c r="BV234" s="111"/>
      <c r="BW234" s="111"/>
      <c r="BX234" s="111"/>
      <c r="BY234" s="111"/>
      <c r="BZ234" s="111"/>
      <c r="CA234" s="111"/>
      <c r="CB234" s="111"/>
      <c r="CC234" s="111"/>
      <c r="CD234" s="111"/>
      <c r="CE234" s="111"/>
      <c r="CF234" s="111"/>
      <c r="CG234" s="111"/>
      <c r="CH234" s="111"/>
      <c r="CI234" s="111"/>
      <c r="CJ234" s="111"/>
      <c r="CK234" s="111"/>
      <c r="CL234" s="111"/>
    </row>
    <row r="235" spans="2:90" ht="14.25" customHeight="1"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  <c r="AC235" s="111"/>
      <c r="AD235" s="111"/>
      <c r="AE235" s="111"/>
      <c r="AF235" s="111"/>
      <c r="AG235" s="111"/>
      <c r="AH235" s="111"/>
      <c r="AI235" s="111"/>
      <c r="AJ235" s="111"/>
      <c r="AK235" s="111"/>
      <c r="AL235" s="111"/>
      <c r="AM235" s="111"/>
      <c r="AN235" s="111"/>
      <c r="AO235" s="111"/>
      <c r="AP235" s="111"/>
      <c r="AQ235" s="111"/>
      <c r="AR235" s="111"/>
      <c r="AS235" s="111"/>
      <c r="AT235" s="111"/>
      <c r="AU235" s="111"/>
      <c r="AV235" s="111"/>
      <c r="AW235" s="111"/>
      <c r="AX235" s="111"/>
      <c r="AY235" s="111"/>
      <c r="AZ235" s="111"/>
      <c r="BA235" s="111"/>
      <c r="BB235" s="111"/>
      <c r="BC235" s="111"/>
      <c r="BD235" s="111"/>
      <c r="BE235" s="111"/>
      <c r="BF235" s="111"/>
      <c r="BG235" s="111"/>
      <c r="BH235" s="111"/>
      <c r="BI235" s="111"/>
      <c r="BJ235" s="111"/>
      <c r="BK235" s="111"/>
      <c r="BL235" s="111"/>
      <c r="BM235" s="111"/>
      <c r="BN235" s="111"/>
      <c r="BO235" s="111"/>
      <c r="BP235" s="111"/>
      <c r="BQ235" s="111"/>
      <c r="BR235" s="111"/>
      <c r="BS235" s="111"/>
      <c r="BT235" s="111"/>
      <c r="BU235" s="111"/>
      <c r="BV235" s="111"/>
      <c r="BW235" s="111"/>
      <c r="BX235" s="111"/>
      <c r="BY235" s="111"/>
      <c r="BZ235" s="111"/>
      <c r="CA235" s="111"/>
      <c r="CB235" s="111"/>
      <c r="CC235" s="111"/>
      <c r="CD235" s="111"/>
      <c r="CE235" s="111"/>
      <c r="CF235" s="111"/>
      <c r="CG235" s="111"/>
      <c r="CH235" s="111"/>
      <c r="CI235" s="111"/>
      <c r="CJ235" s="111"/>
      <c r="CK235" s="111"/>
      <c r="CL235" s="111"/>
    </row>
    <row r="236" spans="2:90" ht="14.25" customHeight="1"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  <c r="AD236" s="111"/>
      <c r="AE236" s="111"/>
      <c r="AF236" s="111"/>
      <c r="AG236" s="111"/>
      <c r="AH236" s="111"/>
      <c r="AI236" s="111"/>
      <c r="AJ236" s="111"/>
      <c r="AK236" s="111"/>
      <c r="AL236" s="111"/>
      <c r="AM236" s="111"/>
      <c r="AN236" s="111"/>
      <c r="AO236" s="111"/>
      <c r="AP236" s="111"/>
      <c r="AQ236" s="111"/>
      <c r="AR236" s="111"/>
      <c r="AS236" s="111"/>
      <c r="AT236" s="111"/>
      <c r="AU236" s="111"/>
      <c r="AV236" s="111"/>
      <c r="AW236" s="111"/>
      <c r="AX236" s="111"/>
      <c r="AY236" s="111"/>
      <c r="AZ236" s="111"/>
      <c r="BA236" s="111"/>
      <c r="BB236" s="111"/>
      <c r="BC236" s="111"/>
      <c r="BD236" s="111"/>
      <c r="BE236" s="111"/>
      <c r="BF236" s="111"/>
      <c r="BG236" s="111"/>
      <c r="BH236" s="111"/>
      <c r="BI236" s="111"/>
      <c r="BJ236" s="111"/>
      <c r="BK236" s="111"/>
      <c r="BL236" s="111"/>
      <c r="BM236" s="111"/>
      <c r="BN236" s="111"/>
      <c r="BO236" s="111"/>
      <c r="BP236" s="111"/>
      <c r="BQ236" s="111"/>
      <c r="BR236" s="111"/>
      <c r="BS236" s="111"/>
      <c r="BT236" s="111"/>
      <c r="BU236" s="111"/>
      <c r="BV236" s="111"/>
      <c r="BW236" s="111"/>
      <c r="BX236" s="111"/>
      <c r="BY236" s="111"/>
      <c r="BZ236" s="111"/>
      <c r="CA236" s="111"/>
      <c r="CB236" s="111"/>
      <c r="CC236" s="111"/>
      <c r="CD236" s="111"/>
      <c r="CE236" s="111"/>
      <c r="CF236" s="111"/>
      <c r="CG236" s="111"/>
      <c r="CH236" s="111"/>
      <c r="CI236" s="111"/>
      <c r="CJ236" s="111"/>
      <c r="CK236" s="111"/>
      <c r="CL236" s="111"/>
    </row>
    <row r="237" spans="2:90" ht="14.25" customHeight="1"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  <c r="AC237" s="111"/>
      <c r="AD237" s="111"/>
      <c r="AE237" s="111"/>
      <c r="AF237" s="111"/>
      <c r="AG237" s="111"/>
      <c r="AH237" s="111"/>
      <c r="AI237" s="111"/>
      <c r="AJ237" s="111"/>
      <c r="AK237" s="111"/>
      <c r="AL237" s="111"/>
      <c r="AM237" s="111"/>
      <c r="AN237" s="111"/>
      <c r="AO237" s="111"/>
      <c r="AP237" s="111"/>
      <c r="AQ237" s="111"/>
      <c r="AR237" s="111"/>
      <c r="AS237" s="111"/>
      <c r="AT237" s="111"/>
      <c r="AU237" s="111"/>
      <c r="AV237" s="111"/>
      <c r="AW237" s="111"/>
      <c r="AX237" s="111"/>
      <c r="AY237" s="111"/>
      <c r="AZ237" s="111"/>
      <c r="BA237" s="111"/>
      <c r="BB237" s="111"/>
      <c r="BC237" s="111"/>
      <c r="BD237" s="111"/>
      <c r="BE237" s="111"/>
      <c r="BF237" s="111"/>
      <c r="BG237" s="111"/>
      <c r="BH237" s="111"/>
      <c r="BI237" s="111"/>
      <c r="BJ237" s="111"/>
      <c r="BK237" s="111"/>
      <c r="BL237" s="111"/>
      <c r="BM237" s="111"/>
      <c r="BN237" s="111"/>
      <c r="BO237" s="111"/>
      <c r="BP237" s="111"/>
      <c r="BQ237" s="111"/>
      <c r="BR237" s="111"/>
      <c r="BS237" s="111"/>
      <c r="BT237" s="111"/>
      <c r="BU237" s="111"/>
      <c r="BV237" s="111"/>
      <c r="BW237" s="111"/>
      <c r="BX237" s="111"/>
      <c r="BY237" s="111"/>
      <c r="BZ237" s="111"/>
      <c r="CA237" s="111"/>
      <c r="CB237" s="111"/>
      <c r="CC237" s="111"/>
      <c r="CD237" s="111"/>
      <c r="CE237" s="111"/>
      <c r="CF237" s="111"/>
      <c r="CG237" s="111"/>
      <c r="CH237" s="111"/>
      <c r="CI237" s="111"/>
      <c r="CJ237" s="111"/>
      <c r="CK237" s="111"/>
      <c r="CL237" s="111"/>
    </row>
    <row r="238" spans="2:90" ht="14.25" customHeight="1"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  <c r="AC238" s="111"/>
      <c r="AD238" s="111"/>
      <c r="AE238" s="111"/>
      <c r="AF238" s="111"/>
      <c r="AG238" s="111"/>
      <c r="AH238" s="111"/>
      <c r="AI238" s="111"/>
      <c r="AJ238" s="111"/>
      <c r="AK238" s="111"/>
      <c r="AL238" s="111"/>
      <c r="AM238" s="111"/>
      <c r="AN238" s="111"/>
      <c r="AO238" s="111"/>
      <c r="AP238" s="111"/>
      <c r="AQ238" s="111"/>
      <c r="AR238" s="111"/>
      <c r="AS238" s="111"/>
      <c r="AT238" s="111"/>
      <c r="AU238" s="111"/>
      <c r="AV238" s="111"/>
      <c r="AW238" s="111"/>
      <c r="AX238" s="111"/>
      <c r="AY238" s="111"/>
      <c r="AZ238" s="111"/>
      <c r="BA238" s="111"/>
      <c r="BB238" s="111"/>
      <c r="BC238" s="111"/>
      <c r="BD238" s="111"/>
      <c r="BE238" s="111"/>
      <c r="BF238" s="111"/>
      <c r="BG238" s="111"/>
      <c r="BH238" s="111"/>
      <c r="BI238" s="111"/>
      <c r="BJ238" s="111"/>
      <c r="BK238" s="111"/>
      <c r="BL238" s="111"/>
      <c r="BM238" s="111"/>
      <c r="BN238" s="111"/>
      <c r="BO238" s="111"/>
      <c r="BP238" s="111"/>
      <c r="BQ238" s="111"/>
      <c r="BR238" s="111"/>
      <c r="BS238" s="111"/>
      <c r="BT238" s="111"/>
      <c r="BU238" s="111"/>
      <c r="BV238" s="111"/>
      <c r="BW238" s="111"/>
      <c r="BX238" s="111"/>
      <c r="BY238" s="111"/>
      <c r="BZ238" s="111"/>
      <c r="CA238" s="111"/>
      <c r="CB238" s="111"/>
      <c r="CC238" s="111"/>
      <c r="CD238" s="111"/>
      <c r="CE238" s="111"/>
      <c r="CF238" s="111"/>
      <c r="CG238" s="111"/>
      <c r="CH238" s="111"/>
      <c r="CI238" s="111"/>
      <c r="CJ238" s="111"/>
      <c r="CK238" s="111"/>
      <c r="CL238" s="111"/>
    </row>
    <row r="239" spans="2:90" ht="14.25" customHeight="1"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  <c r="AB239" s="111"/>
      <c r="AC239" s="111"/>
      <c r="AD239" s="111"/>
      <c r="AE239" s="111"/>
      <c r="AF239" s="111"/>
      <c r="AG239" s="111"/>
      <c r="AH239" s="111"/>
      <c r="AI239" s="111"/>
      <c r="AJ239" s="111"/>
      <c r="AK239" s="111"/>
      <c r="AL239" s="111"/>
      <c r="AM239" s="111"/>
      <c r="AN239" s="111"/>
      <c r="AO239" s="111"/>
      <c r="AP239" s="111"/>
      <c r="AQ239" s="111"/>
      <c r="AR239" s="111"/>
      <c r="AS239" s="111"/>
      <c r="AT239" s="111"/>
      <c r="AU239" s="111"/>
      <c r="AV239" s="111"/>
      <c r="AW239" s="111"/>
      <c r="AX239" s="111"/>
      <c r="AY239" s="111"/>
      <c r="AZ239" s="111"/>
      <c r="BA239" s="111"/>
      <c r="BB239" s="111"/>
      <c r="BC239" s="111"/>
      <c r="BD239" s="111"/>
      <c r="BE239" s="111"/>
      <c r="BF239" s="111"/>
      <c r="BG239" s="111"/>
      <c r="BH239" s="111"/>
      <c r="BI239" s="111"/>
      <c r="BJ239" s="111"/>
      <c r="BK239" s="111"/>
      <c r="BL239" s="111"/>
      <c r="BM239" s="111"/>
      <c r="BN239" s="111"/>
      <c r="BO239" s="111"/>
      <c r="BP239" s="111"/>
      <c r="BQ239" s="111"/>
      <c r="BR239" s="111"/>
      <c r="BS239" s="111"/>
      <c r="BT239" s="111"/>
      <c r="BU239" s="111"/>
      <c r="BV239" s="111"/>
      <c r="BW239" s="111"/>
      <c r="BX239" s="111"/>
      <c r="BY239" s="111"/>
      <c r="BZ239" s="111"/>
      <c r="CA239" s="111"/>
      <c r="CB239" s="111"/>
      <c r="CC239" s="111"/>
      <c r="CD239" s="111"/>
      <c r="CE239" s="111"/>
      <c r="CF239" s="111"/>
      <c r="CG239" s="111"/>
      <c r="CH239" s="111"/>
      <c r="CI239" s="111"/>
      <c r="CJ239" s="111"/>
      <c r="CK239" s="111"/>
      <c r="CL239" s="111"/>
    </row>
    <row r="240" spans="2:90" ht="14.25" customHeight="1"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  <c r="AC240" s="111"/>
      <c r="AD240" s="111"/>
      <c r="AE240" s="111"/>
      <c r="AF240" s="111"/>
      <c r="AG240" s="111"/>
      <c r="AH240" s="111"/>
      <c r="AI240" s="111"/>
      <c r="AJ240" s="111"/>
      <c r="AK240" s="111"/>
      <c r="AL240" s="111"/>
      <c r="AM240" s="111"/>
      <c r="AN240" s="111"/>
      <c r="AO240" s="111"/>
      <c r="AP240" s="111"/>
      <c r="AQ240" s="111"/>
      <c r="AR240" s="111"/>
      <c r="AS240" s="111"/>
      <c r="AT240" s="111"/>
      <c r="AU240" s="111"/>
      <c r="AV240" s="111"/>
      <c r="AW240" s="111"/>
      <c r="AX240" s="111"/>
      <c r="AY240" s="111"/>
      <c r="AZ240" s="111"/>
      <c r="BA240" s="111"/>
      <c r="BB240" s="111"/>
      <c r="BC240" s="111"/>
      <c r="BD240" s="111"/>
      <c r="BE240" s="111"/>
      <c r="BF240" s="111"/>
      <c r="BG240" s="111"/>
      <c r="BH240" s="111"/>
      <c r="BI240" s="111"/>
      <c r="BJ240" s="111"/>
      <c r="BK240" s="111"/>
      <c r="BL240" s="111"/>
      <c r="BM240" s="111"/>
      <c r="BN240" s="111"/>
      <c r="BO240" s="111"/>
      <c r="BP240" s="111"/>
      <c r="BQ240" s="111"/>
      <c r="BR240" s="111"/>
      <c r="BS240" s="111"/>
      <c r="BT240" s="111"/>
      <c r="BU240" s="111"/>
      <c r="BV240" s="111"/>
      <c r="BW240" s="111"/>
      <c r="BX240" s="111"/>
      <c r="BY240" s="111"/>
      <c r="BZ240" s="111"/>
      <c r="CA240" s="111"/>
      <c r="CB240" s="111"/>
      <c r="CC240" s="111"/>
      <c r="CD240" s="111"/>
      <c r="CE240" s="111"/>
      <c r="CF240" s="111"/>
      <c r="CG240" s="111"/>
      <c r="CH240" s="111"/>
      <c r="CI240" s="111"/>
      <c r="CJ240" s="111"/>
      <c r="CK240" s="111"/>
      <c r="CL240" s="111"/>
    </row>
    <row r="241" spans="2:90" ht="14.25" customHeight="1"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  <c r="AA241" s="111"/>
      <c r="AB241" s="111"/>
      <c r="AC241" s="111"/>
      <c r="AD241" s="111"/>
      <c r="AE241" s="111"/>
      <c r="AF241" s="111"/>
      <c r="AG241" s="111"/>
      <c r="AH241" s="111"/>
      <c r="AI241" s="111"/>
      <c r="AJ241" s="111"/>
      <c r="AK241" s="111"/>
      <c r="AL241" s="111"/>
      <c r="AM241" s="111"/>
      <c r="AN241" s="111"/>
      <c r="AO241" s="111"/>
      <c r="AP241" s="111"/>
      <c r="AQ241" s="111"/>
      <c r="AR241" s="111"/>
      <c r="AS241" s="111"/>
      <c r="AT241" s="111"/>
      <c r="AU241" s="111"/>
      <c r="AV241" s="111"/>
      <c r="AW241" s="111"/>
      <c r="AX241" s="111"/>
      <c r="AY241" s="111"/>
      <c r="AZ241" s="111"/>
      <c r="BA241" s="111"/>
      <c r="BB241" s="111"/>
      <c r="BC241" s="111"/>
      <c r="BD241" s="111"/>
      <c r="BE241" s="111"/>
      <c r="BF241" s="111"/>
      <c r="BG241" s="111"/>
      <c r="BH241" s="111"/>
      <c r="BI241" s="111"/>
      <c r="BJ241" s="111"/>
      <c r="BK241" s="111"/>
      <c r="BL241" s="111"/>
      <c r="BM241" s="111"/>
      <c r="BN241" s="111"/>
      <c r="BO241" s="111"/>
      <c r="BP241" s="111"/>
      <c r="BQ241" s="111"/>
      <c r="BR241" s="111"/>
      <c r="BS241" s="111"/>
      <c r="BT241" s="111"/>
      <c r="BU241" s="111"/>
      <c r="BV241" s="111"/>
      <c r="BW241" s="111"/>
      <c r="BX241" s="111"/>
      <c r="BY241" s="111"/>
      <c r="BZ241" s="111"/>
      <c r="CA241" s="111"/>
      <c r="CB241" s="111"/>
      <c r="CC241" s="111"/>
      <c r="CD241" s="111"/>
      <c r="CE241" s="111"/>
      <c r="CF241" s="111"/>
      <c r="CG241" s="111"/>
      <c r="CH241" s="111"/>
      <c r="CI241" s="111"/>
      <c r="CJ241" s="111"/>
      <c r="CK241" s="111"/>
      <c r="CL241" s="111"/>
    </row>
    <row r="242" spans="2:90" ht="14.25" customHeight="1"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  <c r="AC242" s="111"/>
      <c r="AD242" s="111"/>
      <c r="AE242" s="111"/>
      <c r="AF242" s="111"/>
      <c r="AG242" s="111"/>
      <c r="AH242" s="111"/>
      <c r="AI242" s="111"/>
      <c r="AJ242" s="111"/>
      <c r="AK242" s="111"/>
      <c r="AL242" s="111"/>
      <c r="AM242" s="111"/>
      <c r="AN242" s="111"/>
      <c r="AO242" s="111"/>
      <c r="AP242" s="111"/>
      <c r="AQ242" s="111"/>
      <c r="AR242" s="111"/>
      <c r="AS242" s="111"/>
      <c r="AT242" s="111"/>
      <c r="AU242" s="111"/>
      <c r="AV242" s="111"/>
      <c r="AW242" s="111"/>
      <c r="AX242" s="111"/>
      <c r="AY242" s="111"/>
      <c r="AZ242" s="111"/>
      <c r="BA242" s="111"/>
      <c r="BB242" s="111"/>
      <c r="BC242" s="111"/>
      <c r="BD242" s="111"/>
      <c r="BE242" s="111"/>
      <c r="BF242" s="111"/>
      <c r="BG242" s="111"/>
      <c r="BH242" s="111"/>
      <c r="BI242" s="111"/>
      <c r="BJ242" s="111"/>
      <c r="BK242" s="111"/>
      <c r="BL242" s="111"/>
      <c r="BM242" s="111"/>
      <c r="BN242" s="111"/>
      <c r="BO242" s="111"/>
      <c r="BP242" s="111"/>
      <c r="BQ242" s="111"/>
      <c r="BR242" s="111"/>
      <c r="BS242" s="111"/>
      <c r="BT242" s="111"/>
      <c r="BU242" s="111"/>
      <c r="BV242" s="111"/>
      <c r="BW242" s="111"/>
      <c r="BX242" s="111"/>
      <c r="BY242" s="111"/>
      <c r="BZ242" s="111"/>
      <c r="CA242" s="111"/>
      <c r="CB242" s="111"/>
      <c r="CC242" s="111"/>
      <c r="CD242" s="111"/>
      <c r="CE242" s="111"/>
      <c r="CF242" s="111"/>
      <c r="CG242" s="111"/>
      <c r="CH242" s="111"/>
      <c r="CI242" s="111"/>
      <c r="CJ242" s="111"/>
      <c r="CK242" s="111"/>
      <c r="CL242" s="111"/>
    </row>
    <row r="243" spans="2:90" ht="14.25" customHeight="1"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  <c r="AA243" s="111"/>
      <c r="AB243" s="111"/>
      <c r="AC243" s="111"/>
      <c r="AD243" s="111"/>
      <c r="AE243" s="111"/>
      <c r="AF243" s="111"/>
      <c r="AG243" s="111"/>
      <c r="AH243" s="111"/>
      <c r="AI243" s="111"/>
      <c r="AJ243" s="111"/>
      <c r="AK243" s="111"/>
      <c r="AL243" s="111"/>
      <c r="AM243" s="111"/>
      <c r="AN243" s="111"/>
      <c r="AO243" s="111"/>
      <c r="AP243" s="111"/>
      <c r="AQ243" s="111"/>
      <c r="AR243" s="111"/>
      <c r="AS243" s="111"/>
      <c r="AT243" s="111"/>
      <c r="AU243" s="111"/>
      <c r="AV243" s="111"/>
      <c r="AW243" s="111"/>
      <c r="AX243" s="111"/>
      <c r="AY243" s="111"/>
      <c r="AZ243" s="111"/>
      <c r="BA243" s="111"/>
      <c r="BB243" s="111"/>
      <c r="BC243" s="111"/>
      <c r="BD243" s="111"/>
      <c r="BE243" s="111"/>
      <c r="BF243" s="111"/>
      <c r="BG243" s="111"/>
      <c r="BH243" s="111"/>
      <c r="BI243" s="111"/>
      <c r="BJ243" s="111"/>
      <c r="BK243" s="111"/>
      <c r="BL243" s="111"/>
      <c r="BM243" s="111"/>
      <c r="BN243" s="111"/>
      <c r="BO243" s="111"/>
      <c r="BP243" s="111"/>
      <c r="BQ243" s="111"/>
      <c r="BR243" s="111"/>
      <c r="BS243" s="111"/>
      <c r="BT243" s="111"/>
      <c r="BU243" s="111"/>
      <c r="BV243" s="111"/>
      <c r="BW243" s="111"/>
      <c r="BX243" s="111"/>
      <c r="BY243" s="111"/>
      <c r="BZ243" s="111"/>
      <c r="CA243" s="111"/>
      <c r="CB243" s="111"/>
      <c r="CC243" s="111"/>
      <c r="CD243" s="111"/>
      <c r="CE243" s="111"/>
      <c r="CF243" s="111"/>
      <c r="CG243" s="111"/>
      <c r="CH243" s="111"/>
      <c r="CI243" s="111"/>
      <c r="CJ243" s="111"/>
      <c r="CK243" s="111"/>
      <c r="CL243" s="111"/>
    </row>
    <row r="244" spans="2:90" ht="14.25" customHeight="1"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  <c r="AC244" s="111"/>
      <c r="AD244" s="111"/>
      <c r="AE244" s="111"/>
      <c r="AF244" s="111"/>
      <c r="AG244" s="111"/>
      <c r="AH244" s="111"/>
      <c r="AI244" s="111"/>
      <c r="AJ244" s="111"/>
      <c r="AK244" s="111"/>
      <c r="AL244" s="111"/>
      <c r="AM244" s="111"/>
      <c r="AN244" s="111"/>
      <c r="AO244" s="111"/>
      <c r="AP244" s="111"/>
      <c r="AQ244" s="111"/>
      <c r="AR244" s="111"/>
      <c r="AS244" s="111"/>
      <c r="AT244" s="111"/>
      <c r="AU244" s="111"/>
      <c r="AV244" s="111"/>
      <c r="AW244" s="111"/>
      <c r="AX244" s="111"/>
      <c r="AY244" s="111"/>
      <c r="AZ244" s="111"/>
      <c r="BA244" s="111"/>
      <c r="BB244" s="111"/>
      <c r="BC244" s="111"/>
      <c r="BD244" s="111"/>
      <c r="BE244" s="111"/>
      <c r="BF244" s="111"/>
      <c r="BG244" s="111"/>
      <c r="BH244" s="111"/>
      <c r="BI244" s="111"/>
      <c r="BJ244" s="111"/>
      <c r="BK244" s="111"/>
      <c r="BL244" s="111"/>
      <c r="BM244" s="111"/>
      <c r="BN244" s="111"/>
      <c r="BO244" s="111"/>
      <c r="BP244" s="111"/>
      <c r="BQ244" s="111"/>
      <c r="BR244" s="111"/>
      <c r="BS244" s="111"/>
      <c r="BT244" s="111"/>
      <c r="BU244" s="111"/>
      <c r="BV244" s="111"/>
      <c r="BW244" s="111"/>
      <c r="BX244" s="111"/>
      <c r="BY244" s="111"/>
      <c r="BZ244" s="111"/>
      <c r="CA244" s="111"/>
      <c r="CB244" s="111"/>
      <c r="CC244" s="111"/>
      <c r="CD244" s="111"/>
      <c r="CE244" s="111"/>
      <c r="CF244" s="111"/>
      <c r="CG244" s="111"/>
      <c r="CH244" s="111"/>
      <c r="CI244" s="111"/>
      <c r="CJ244" s="111"/>
      <c r="CK244" s="111"/>
      <c r="CL244" s="111"/>
    </row>
    <row r="245" spans="2:90" ht="14.25" customHeight="1"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  <c r="AA245" s="111"/>
      <c r="AB245" s="111"/>
      <c r="AC245" s="111"/>
      <c r="AD245" s="111"/>
      <c r="AE245" s="111"/>
      <c r="AF245" s="111"/>
      <c r="AG245" s="111"/>
      <c r="AH245" s="111"/>
      <c r="AI245" s="111"/>
      <c r="AJ245" s="111"/>
      <c r="AK245" s="111"/>
      <c r="AL245" s="111"/>
      <c r="AM245" s="111"/>
      <c r="AN245" s="111"/>
      <c r="AO245" s="111"/>
      <c r="AP245" s="111"/>
      <c r="AQ245" s="111"/>
      <c r="AR245" s="111"/>
      <c r="AS245" s="111"/>
      <c r="AT245" s="111"/>
      <c r="AU245" s="111"/>
      <c r="AV245" s="111"/>
      <c r="AW245" s="111"/>
      <c r="AX245" s="111"/>
      <c r="AY245" s="111"/>
      <c r="AZ245" s="111"/>
      <c r="BA245" s="111"/>
      <c r="BB245" s="111"/>
      <c r="BC245" s="111"/>
      <c r="BD245" s="111"/>
      <c r="BE245" s="111"/>
      <c r="BF245" s="111"/>
      <c r="BG245" s="111"/>
      <c r="BH245" s="111"/>
      <c r="BI245" s="111"/>
      <c r="BJ245" s="111"/>
      <c r="BK245" s="111"/>
      <c r="BL245" s="111"/>
      <c r="BM245" s="111"/>
      <c r="BN245" s="111"/>
      <c r="BO245" s="111"/>
      <c r="BP245" s="111"/>
      <c r="BQ245" s="111"/>
      <c r="BR245" s="111"/>
      <c r="BS245" s="111"/>
      <c r="BT245" s="111"/>
      <c r="BU245" s="111"/>
      <c r="BV245" s="111"/>
      <c r="BW245" s="111"/>
      <c r="BX245" s="111"/>
      <c r="BY245" s="111"/>
      <c r="BZ245" s="111"/>
      <c r="CA245" s="111"/>
      <c r="CB245" s="111"/>
      <c r="CC245" s="111"/>
      <c r="CD245" s="111"/>
      <c r="CE245" s="111"/>
      <c r="CF245" s="111"/>
      <c r="CG245" s="111"/>
      <c r="CH245" s="111"/>
      <c r="CI245" s="111"/>
      <c r="CJ245" s="111"/>
      <c r="CK245" s="111"/>
      <c r="CL245" s="111"/>
    </row>
    <row r="246" spans="2:90" ht="14.25" customHeight="1"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  <c r="AA246" s="111"/>
      <c r="AB246" s="111"/>
      <c r="AC246" s="111"/>
      <c r="AD246" s="111"/>
      <c r="AE246" s="111"/>
      <c r="AF246" s="111"/>
      <c r="AG246" s="111"/>
      <c r="AH246" s="111"/>
      <c r="AI246" s="111"/>
      <c r="AJ246" s="111"/>
      <c r="AK246" s="111"/>
      <c r="AL246" s="111"/>
      <c r="AM246" s="111"/>
      <c r="AN246" s="111"/>
      <c r="AO246" s="111"/>
      <c r="AP246" s="111"/>
      <c r="AQ246" s="111"/>
      <c r="AR246" s="111"/>
      <c r="AS246" s="111"/>
      <c r="AT246" s="111"/>
      <c r="AU246" s="111"/>
      <c r="AV246" s="111"/>
      <c r="AW246" s="111"/>
      <c r="AX246" s="111"/>
      <c r="AY246" s="111"/>
      <c r="AZ246" s="111"/>
      <c r="BA246" s="111"/>
      <c r="BB246" s="111"/>
      <c r="BC246" s="111"/>
      <c r="BD246" s="111"/>
      <c r="BE246" s="111"/>
      <c r="BF246" s="111"/>
      <c r="BG246" s="111"/>
      <c r="BH246" s="111"/>
      <c r="BI246" s="111"/>
      <c r="BJ246" s="111"/>
      <c r="BK246" s="111"/>
      <c r="BL246" s="111"/>
      <c r="BM246" s="111"/>
      <c r="BN246" s="111"/>
      <c r="BO246" s="111"/>
      <c r="BP246" s="111"/>
      <c r="BQ246" s="111"/>
      <c r="BR246" s="111"/>
      <c r="BS246" s="111"/>
      <c r="BT246" s="111"/>
      <c r="BU246" s="111"/>
      <c r="BV246" s="111"/>
      <c r="BW246" s="111"/>
      <c r="BX246" s="111"/>
      <c r="BY246" s="111"/>
      <c r="BZ246" s="111"/>
      <c r="CA246" s="111"/>
      <c r="CB246" s="111"/>
      <c r="CC246" s="111"/>
      <c r="CD246" s="111"/>
      <c r="CE246" s="111"/>
      <c r="CF246" s="111"/>
      <c r="CG246" s="111"/>
      <c r="CH246" s="111"/>
      <c r="CI246" s="111"/>
      <c r="CJ246" s="111"/>
      <c r="CK246" s="111"/>
      <c r="CL246" s="111"/>
    </row>
    <row r="247" spans="2:90" ht="14.25" customHeight="1"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  <c r="AB247" s="111"/>
      <c r="AC247" s="111"/>
      <c r="AD247" s="111"/>
      <c r="AE247" s="111"/>
      <c r="AF247" s="111"/>
      <c r="AG247" s="111"/>
      <c r="AH247" s="111"/>
      <c r="AI247" s="111"/>
      <c r="AJ247" s="111"/>
      <c r="AK247" s="111"/>
      <c r="AL247" s="111"/>
      <c r="AM247" s="111"/>
      <c r="AN247" s="111"/>
      <c r="AO247" s="111"/>
      <c r="AP247" s="111"/>
      <c r="AQ247" s="111"/>
      <c r="AR247" s="111"/>
      <c r="AS247" s="111"/>
      <c r="AT247" s="111"/>
      <c r="AU247" s="111"/>
      <c r="AV247" s="111"/>
      <c r="AW247" s="111"/>
      <c r="AX247" s="111"/>
      <c r="AY247" s="111"/>
      <c r="AZ247" s="111"/>
      <c r="BA247" s="111"/>
      <c r="BB247" s="111"/>
      <c r="BC247" s="111"/>
      <c r="BD247" s="111"/>
      <c r="BE247" s="111"/>
      <c r="BF247" s="111"/>
      <c r="BG247" s="111"/>
      <c r="BH247" s="111"/>
      <c r="BI247" s="111"/>
      <c r="BJ247" s="111"/>
      <c r="BK247" s="111"/>
      <c r="BL247" s="111"/>
      <c r="BM247" s="111"/>
      <c r="BN247" s="111"/>
      <c r="BO247" s="111"/>
      <c r="BP247" s="111"/>
      <c r="BQ247" s="111"/>
      <c r="BR247" s="111"/>
      <c r="BS247" s="111"/>
      <c r="BT247" s="111"/>
      <c r="BU247" s="111"/>
      <c r="BV247" s="111"/>
      <c r="BW247" s="111"/>
      <c r="BX247" s="111"/>
      <c r="BY247" s="111"/>
      <c r="BZ247" s="111"/>
      <c r="CA247" s="111"/>
      <c r="CB247" s="111"/>
      <c r="CC247" s="111"/>
      <c r="CD247" s="111"/>
      <c r="CE247" s="111"/>
      <c r="CF247" s="111"/>
      <c r="CG247" s="111"/>
      <c r="CH247" s="111"/>
      <c r="CI247" s="111"/>
      <c r="CJ247" s="111"/>
      <c r="CK247" s="111"/>
      <c r="CL247" s="111"/>
    </row>
    <row r="248" spans="2:90" ht="14.25" customHeight="1"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  <c r="AA248" s="111"/>
      <c r="AB248" s="111"/>
      <c r="AC248" s="111"/>
      <c r="AD248" s="111"/>
      <c r="AE248" s="111"/>
      <c r="AF248" s="111"/>
      <c r="AG248" s="111"/>
      <c r="AH248" s="111"/>
      <c r="AI248" s="111"/>
      <c r="AJ248" s="111"/>
      <c r="AK248" s="111"/>
      <c r="AL248" s="111"/>
      <c r="AM248" s="111"/>
      <c r="AN248" s="111"/>
      <c r="AO248" s="111"/>
      <c r="AP248" s="111"/>
      <c r="AQ248" s="111"/>
      <c r="AR248" s="111"/>
      <c r="AS248" s="111"/>
      <c r="AT248" s="111"/>
      <c r="AU248" s="111"/>
      <c r="AV248" s="111"/>
      <c r="AW248" s="111"/>
      <c r="AX248" s="111"/>
      <c r="AY248" s="111"/>
      <c r="AZ248" s="111"/>
      <c r="BA248" s="111"/>
      <c r="BB248" s="111"/>
      <c r="BC248" s="111"/>
      <c r="BD248" s="111"/>
      <c r="BE248" s="111"/>
      <c r="BF248" s="111"/>
      <c r="BG248" s="111"/>
      <c r="BH248" s="111"/>
      <c r="BI248" s="111"/>
      <c r="BJ248" s="111"/>
      <c r="BK248" s="111"/>
      <c r="BL248" s="111"/>
      <c r="BM248" s="111"/>
      <c r="BN248" s="111"/>
      <c r="BO248" s="111"/>
      <c r="BP248" s="111"/>
      <c r="BQ248" s="111"/>
      <c r="BR248" s="111"/>
      <c r="BS248" s="111"/>
      <c r="BT248" s="111"/>
      <c r="BU248" s="111"/>
      <c r="BV248" s="111"/>
      <c r="BW248" s="111"/>
      <c r="BX248" s="111"/>
      <c r="BY248" s="111"/>
      <c r="BZ248" s="111"/>
      <c r="CA248" s="111"/>
      <c r="CB248" s="111"/>
      <c r="CC248" s="111"/>
      <c r="CD248" s="111"/>
      <c r="CE248" s="111"/>
      <c r="CF248" s="111"/>
      <c r="CG248" s="111"/>
      <c r="CH248" s="111"/>
      <c r="CI248" s="111"/>
      <c r="CJ248" s="111"/>
      <c r="CK248" s="111"/>
      <c r="CL248" s="111"/>
    </row>
    <row r="249" spans="2:90" ht="14.25" customHeight="1"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  <c r="AA249" s="111"/>
      <c r="AB249" s="111"/>
      <c r="AC249" s="111"/>
      <c r="AD249" s="111"/>
      <c r="AE249" s="111"/>
      <c r="AF249" s="111"/>
      <c r="AG249" s="111"/>
      <c r="AH249" s="111"/>
      <c r="AI249" s="111"/>
      <c r="AJ249" s="111"/>
      <c r="AK249" s="111"/>
      <c r="AL249" s="111"/>
      <c r="AM249" s="111"/>
      <c r="AN249" s="111"/>
      <c r="AO249" s="111"/>
      <c r="AP249" s="111"/>
      <c r="AQ249" s="111"/>
      <c r="AR249" s="111"/>
      <c r="AS249" s="111"/>
      <c r="AT249" s="111"/>
      <c r="AU249" s="111"/>
      <c r="AV249" s="111"/>
      <c r="AW249" s="111"/>
      <c r="AX249" s="111"/>
      <c r="AY249" s="111"/>
      <c r="AZ249" s="111"/>
      <c r="BA249" s="111"/>
      <c r="BB249" s="111"/>
      <c r="BC249" s="111"/>
      <c r="BD249" s="111"/>
      <c r="BE249" s="111"/>
      <c r="BF249" s="111"/>
      <c r="BG249" s="111"/>
      <c r="BH249" s="111"/>
      <c r="BI249" s="111"/>
      <c r="BJ249" s="111"/>
      <c r="BK249" s="111"/>
      <c r="BL249" s="111"/>
      <c r="BM249" s="111"/>
      <c r="BN249" s="111"/>
      <c r="BO249" s="111"/>
      <c r="BP249" s="111"/>
      <c r="BQ249" s="111"/>
      <c r="BR249" s="111"/>
      <c r="BS249" s="111"/>
      <c r="BT249" s="111"/>
      <c r="BU249" s="111"/>
      <c r="BV249" s="111"/>
      <c r="BW249" s="111"/>
      <c r="BX249" s="111"/>
      <c r="BY249" s="111"/>
      <c r="BZ249" s="111"/>
      <c r="CA249" s="111"/>
      <c r="CB249" s="111"/>
      <c r="CC249" s="111"/>
      <c r="CD249" s="111"/>
      <c r="CE249" s="111"/>
      <c r="CF249" s="111"/>
      <c r="CG249" s="111"/>
      <c r="CH249" s="111"/>
      <c r="CI249" s="111"/>
      <c r="CJ249" s="111"/>
      <c r="CK249" s="111"/>
      <c r="CL249" s="111"/>
    </row>
    <row r="250" spans="2:90" ht="14.25" customHeight="1"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111"/>
      <c r="AE250" s="111"/>
      <c r="AF250" s="111"/>
      <c r="AG250" s="111"/>
      <c r="AH250" s="111"/>
      <c r="AI250" s="111"/>
      <c r="AJ250" s="111"/>
      <c r="AK250" s="111"/>
      <c r="AL250" s="111"/>
      <c r="AM250" s="111"/>
      <c r="AN250" s="111"/>
      <c r="AO250" s="111"/>
      <c r="AP250" s="111"/>
      <c r="AQ250" s="111"/>
      <c r="AR250" s="111"/>
      <c r="AS250" s="111"/>
      <c r="AT250" s="111"/>
      <c r="AU250" s="111"/>
      <c r="AV250" s="111"/>
      <c r="AW250" s="111"/>
      <c r="AX250" s="111"/>
      <c r="AY250" s="111"/>
      <c r="AZ250" s="111"/>
      <c r="BA250" s="111"/>
      <c r="BB250" s="111"/>
      <c r="BC250" s="111"/>
      <c r="BD250" s="111"/>
      <c r="BE250" s="111"/>
      <c r="BF250" s="111"/>
      <c r="BG250" s="111"/>
      <c r="BH250" s="111"/>
      <c r="BI250" s="111"/>
      <c r="BJ250" s="111"/>
      <c r="BK250" s="111"/>
      <c r="BL250" s="111"/>
      <c r="BM250" s="111"/>
      <c r="BN250" s="111"/>
      <c r="BO250" s="111"/>
      <c r="BP250" s="111"/>
      <c r="BQ250" s="111"/>
      <c r="BR250" s="111"/>
      <c r="BS250" s="111"/>
      <c r="BT250" s="111"/>
      <c r="BU250" s="111"/>
      <c r="BV250" s="111"/>
      <c r="BW250" s="111"/>
      <c r="BX250" s="111"/>
      <c r="BY250" s="111"/>
      <c r="BZ250" s="111"/>
      <c r="CA250" s="111"/>
      <c r="CB250" s="111"/>
      <c r="CC250" s="111"/>
      <c r="CD250" s="111"/>
      <c r="CE250" s="111"/>
      <c r="CF250" s="111"/>
      <c r="CG250" s="111"/>
      <c r="CH250" s="111"/>
      <c r="CI250" s="111"/>
      <c r="CJ250" s="111"/>
      <c r="CK250" s="111"/>
      <c r="CL250" s="111"/>
    </row>
    <row r="251" spans="2:90" ht="14.25" customHeight="1"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1"/>
      <c r="AD251" s="111"/>
      <c r="AE251" s="111"/>
      <c r="AF251" s="111"/>
      <c r="AG251" s="111"/>
      <c r="AH251" s="111"/>
      <c r="AI251" s="111"/>
      <c r="AJ251" s="111"/>
      <c r="AK251" s="111"/>
      <c r="AL251" s="111"/>
      <c r="AM251" s="111"/>
      <c r="AN251" s="111"/>
      <c r="AO251" s="111"/>
      <c r="AP251" s="111"/>
      <c r="AQ251" s="111"/>
      <c r="AR251" s="111"/>
      <c r="AS251" s="111"/>
      <c r="AT251" s="111"/>
      <c r="AU251" s="111"/>
      <c r="AV251" s="111"/>
      <c r="AW251" s="111"/>
      <c r="AX251" s="111"/>
      <c r="AY251" s="111"/>
      <c r="AZ251" s="111"/>
      <c r="BA251" s="111"/>
      <c r="BB251" s="111"/>
      <c r="BC251" s="111"/>
      <c r="BD251" s="111"/>
      <c r="BE251" s="111"/>
      <c r="BF251" s="111"/>
      <c r="BG251" s="111"/>
      <c r="BH251" s="111"/>
      <c r="BI251" s="111"/>
      <c r="BJ251" s="111"/>
      <c r="BK251" s="111"/>
      <c r="BL251" s="111"/>
      <c r="BM251" s="111"/>
      <c r="BN251" s="111"/>
      <c r="BO251" s="111"/>
      <c r="BP251" s="111"/>
      <c r="BQ251" s="111"/>
      <c r="BR251" s="111"/>
      <c r="BS251" s="111"/>
      <c r="BT251" s="111"/>
      <c r="BU251" s="111"/>
      <c r="BV251" s="111"/>
      <c r="BW251" s="111"/>
      <c r="BX251" s="111"/>
      <c r="BY251" s="111"/>
      <c r="BZ251" s="111"/>
      <c r="CA251" s="111"/>
      <c r="CB251" s="111"/>
      <c r="CC251" s="111"/>
      <c r="CD251" s="111"/>
      <c r="CE251" s="111"/>
      <c r="CF251" s="111"/>
      <c r="CG251" s="111"/>
      <c r="CH251" s="111"/>
      <c r="CI251" s="111"/>
      <c r="CJ251" s="111"/>
      <c r="CK251" s="111"/>
      <c r="CL251" s="111"/>
    </row>
    <row r="252" spans="2:90" ht="14.25" customHeight="1"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  <c r="AA252" s="111"/>
      <c r="AB252" s="111"/>
      <c r="AC252" s="111"/>
      <c r="AD252" s="111"/>
      <c r="AE252" s="111"/>
      <c r="AF252" s="111"/>
      <c r="AG252" s="111"/>
      <c r="AH252" s="111"/>
      <c r="AI252" s="111"/>
      <c r="AJ252" s="111"/>
      <c r="AK252" s="111"/>
      <c r="AL252" s="111"/>
      <c r="AM252" s="111"/>
      <c r="AN252" s="111"/>
      <c r="AO252" s="111"/>
      <c r="AP252" s="111"/>
      <c r="AQ252" s="111"/>
      <c r="AR252" s="111"/>
      <c r="AS252" s="111"/>
      <c r="AT252" s="111"/>
      <c r="AU252" s="111"/>
      <c r="AV252" s="111"/>
      <c r="AW252" s="111"/>
      <c r="AX252" s="111"/>
      <c r="AY252" s="111"/>
      <c r="AZ252" s="111"/>
      <c r="BA252" s="111"/>
      <c r="BB252" s="111"/>
      <c r="BC252" s="111"/>
      <c r="BD252" s="111"/>
      <c r="BE252" s="111"/>
      <c r="BF252" s="111"/>
      <c r="BG252" s="111"/>
      <c r="BH252" s="111"/>
      <c r="BI252" s="111"/>
      <c r="BJ252" s="111"/>
      <c r="BK252" s="111"/>
      <c r="BL252" s="111"/>
      <c r="BM252" s="111"/>
      <c r="BN252" s="111"/>
      <c r="BO252" s="111"/>
      <c r="BP252" s="111"/>
      <c r="BQ252" s="111"/>
      <c r="BR252" s="111"/>
      <c r="BS252" s="111"/>
      <c r="BT252" s="111"/>
      <c r="BU252" s="111"/>
      <c r="BV252" s="111"/>
      <c r="BW252" s="111"/>
      <c r="BX252" s="111"/>
      <c r="BY252" s="111"/>
      <c r="BZ252" s="111"/>
      <c r="CA252" s="111"/>
      <c r="CB252" s="111"/>
      <c r="CC252" s="111"/>
      <c r="CD252" s="111"/>
      <c r="CE252" s="111"/>
      <c r="CF252" s="111"/>
      <c r="CG252" s="111"/>
      <c r="CH252" s="111"/>
      <c r="CI252" s="111"/>
      <c r="CJ252" s="111"/>
      <c r="CK252" s="111"/>
      <c r="CL252" s="111"/>
    </row>
    <row r="253" spans="2:90" ht="14.25" customHeight="1"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  <c r="AD253" s="111"/>
      <c r="AE253" s="111"/>
      <c r="AF253" s="111"/>
      <c r="AG253" s="111"/>
      <c r="AH253" s="111"/>
      <c r="AI253" s="111"/>
      <c r="AJ253" s="111"/>
      <c r="AK253" s="111"/>
      <c r="AL253" s="111"/>
      <c r="AM253" s="111"/>
      <c r="AN253" s="111"/>
      <c r="AO253" s="111"/>
      <c r="AP253" s="111"/>
      <c r="AQ253" s="111"/>
      <c r="AR253" s="111"/>
      <c r="AS253" s="111"/>
      <c r="AT253" s="111"/>
      <c r="AU253" s="111"/>
      <c r="AV253" s="111"/>
      <c r="AW253" s="111"/>
      <c r="AX253" s="111"/>
      <c r="AY253" s="111"/>
      <c r="AZ253" s="111"/>
      <c r="BA253" s="111"/>
      <c r="BB253" s="111"/>
      <c r="BC253" s="111"/>
      <c r="BD253" s="111"/>
      <c r="BE253" s="111"/>
      <c r="BF253" s="111"/>
      <c r="BG253" s="111"/>
      <c r="BH253" s="111"/>
      <c r="BI253" s="111"/>
      <c r="BJ253" s="111"/>
      <c r="BK253" s="111"/>
      <c r="BL253" s="111"/>
      <c r="BM253" s="111"/>
      <c r="BN253" s="111"/>
      <c r="BO253" s="111"/>
      <c r="BP253" s="111"/>
      <c r="BQ253" s="111"/>
      <c r="BR253" s="111"/>
      <c r="BS253" s="111"/>
      <c r="BT253" s="111"/>
      <c r="BU253" s="111"/>
      <c r="BV253" s="111"/>
      <c r="BW253" s="111"/>
      <c r="BX253" s="111"/>
      <c r="BY253" s="111"/>
      <c r="BZ253" s="111"/>
      <c r="CA253" s="111"/>
      <c r="CB253" s="111"/>
      <c r="CC253" s="111"/>
      <c r="CD253" s="111"/>
      <c r="CE253" s="111"/>
      <c r="CF253" s="111"/>
      <c r="CG253" s="111"/>
      <c r="CH253" s="111"/>
      <c r="CI253" s="111"/>
      <c r="CJ253" s="111"/>
      <c r="CK253" s="111"/>
      <c r="CL253" s="111"/>
    </row>
    <row r="254" spans="2:90" ht="14.25" customHeight="1"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  <c r="AF254" s="111"/>
      <c r="AG254" s="111"/>
      <c r="AH254" s="111"/>
      <c r="AI254" s="111"/>
      <c r="AJ254" s="111"/>
      <c r="AK254" s="111"/>
      <c r="AL254" s="111"/>
      <c r="AM254" s="111"/>
      <c r="AN254" s="111"/>
      <c r="AO254" s="111"/>
      <c r="AP254" s="111"/>
      <c r="AQ254" s="111"/>
      <c r="AR254" s="111"/>
      <c r="AS254" s="111"/>
      <c r="AT254" s="111"/>
      <c r="AU254" s="111"/>
      <c r="AV254" s="111"/>
      <c r="AW254" s="111"/>
      <c r="AX254" s="111"/>
      <c r="AY254" s="111"/>
      <c r="AZ254" s="111"/>
      <c r="BA254" s="111"/>
      <c r="BB254" s="111"/>
      <c r="BC254" s="111"/>
      <c r="BD254" s="111"/>
      <c r="BE254" s="111"/>
      <c r="BF254" s="111"/>
      <c r="BG254" s="111"/>
      <c r="BH254" s="111"/>
      <c r="BI254" s="111"/>
      <c r="BJ254" s="111"/>
      <c r="BK254" s="111"/>
      <c r="BL254" s="111"/>
      <c r="BM254" s="111"/>
      <c r="BN254" s="111"/>
      <c r="BO254" s="111"/>
      <c r="BP254" s="111"/>
      <c r="BQ254" s="111"/>
      <c r="BR254" s="111"/>
      <c r="BS254" s="111"/>
      <c r="BT254" s="111"/>
      <c r="BU254" s="111"/>
      <c r="BV254" s="111"/>
      <c r="BW254" s="111"/>
      <c r="BX254" s="111"/>
      <c r="BY254" s="111"/>
      <c r="BZ254" s="111"/>
      <c r="CA254" s="111"/>
      <c r="CB254" s="111"/>
      <c r="CC254" s="111"/>
      <c r="CD254" s="111"/>
      <c r="CE254" s="111"/>
      <c r="CF254" s="111"/>
      <c r="CG254" s="111"/>
      <c r="CH254" s="111"/>
      <c r="CI254" s="111"/>
      <c r="CJ254" s="111"/>
      <c r="CK254" s="111"/>
      <c r="CL254" s="111"/>
    </row>
    <row r="255" spans="2:90" ht="14.25" customHeight="1"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  <c r="AC255" s="111"/>
      <c r="AD255" s="111"/>
      <c r="AE255" s="111"/>
      <c r="AF255" s="111"/>
      <c r="AG255" s="111"/>
      <c r="AH255" s="111"/>
      <c r="AI255" s="111"/>
      <c r="AJ255" s="111"/>
      <c r="AK255" s="111"/>
      <c r="AL255" s="111"/>
      <c r="AM255" s="111"/>
      <c r="AN255" s="111"/>
      <c r="AO255" s="111"/>
      <c r="AP255" s="111"/>
      <c r="AQ255" s="111"/>
      <c r="AR255" s="111"/>
      <c r="AS255" s="111"/>
      <c r="AT255" s="111"/>
      <c r="AU255" s="111"/>
      <c r="AV255" s="111"/>
      <c r="AW255" s="111"/>
      <c r="AX255" s="111"/>
      <c r="AY255" s="111"/>
      <c r="AZ255" s="111"/>
      <c r="BA255" s="111"/>
      <c r="BB255" s="111"/>
      <c r="BC255" s="111"/>
      <c r="BD255" s="111"/>
      <c r="BE255" s="111"/>
      <c r="BF255" s="111"/>
      <c r="BG255" s="111"/>
      <c r="BH255" s="111"/>
      <c r="BI255" s="111"/>
      <c r="BJ255" s="111"/>
      <c r="BK255" s="111"/>
      <c r="BL255" s="111"/>
      <c r="BM255" s="111"/>
      <c r="BN255" s="111"/>
      <c r="BO255" s="111"/>
      <c r="BP255" s="111"/>
      <c r="BQ255" s="111"/>
      <c r="BR255" s="111"/>
      <c r="BS255" s="111"/>
      <c r="BT255" s="111"/>
      <c r="BU255" s="111"/>
      <c r="BV255" s="111"/>
      <c r="BW255" s="111"/>
      <c r="BX255" s="111"/>
      <c r="BY255" s="111"/>
      <c r="BZ255" s="111"/>
      <c r="CA255" s="111"/>
      <c r="CB255" s="111"/>
      <c r="CC255" s="111"/>
      <c r="CD255" s="111"/>
      <c r="CE255" s="111"/>
      <c r="CF255" s="111"/>
      <c r="CG255" s="111"/>
      <c r="CH255" s="111"/>
      <c r="CI255" s="111"/>
      <c r="CJ255" s="111"/>
      <c r="CK255" s="111"/>
      <c r="CL255" s="111"/>
    </row>
    <row r="256" spans="2:90" ht="14.25" customHeight="1"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  <c r="AC256" s="111"/>
      <c r="AD256" s="111"/>
      <c r="AE256" s="111"/>
      <c r="AF256" s="111"/>
      <c r="AG256" s="111"/>
      <c r="AH256" s="111"/>
      <c r="AI256" s="111"/>
      <c r="AJ256" s="111"/>
      <c r="AK256" s="111"/>
      <c r="AL256" s="111"/>
      <c r="AM256" s="111"/>
      <c r="AN256" s="111"/>
      <c r="AO256" s="111"/>
      <c r="AP256" s="111"/>
      <c r="AQ256" s="111"/>
      <c r="AR256" s="111"/>
      <c r="AS256" s="111"/>
      <c r="AT256" s="111"/>
      <c r="AU256" s="111"/>
      <c r="AV256" s="111"/>
      <c r="AW256" s="111"/>
      <c r="AX256" s="111"/>
      <c r="AY256" s="111"/>
      <c r="AZ256" s="111"/>
      <c r="BA256" s="111"/>
      <c r="BB256" s="111"/>
      <c r="BC256" s="111"/>
      <c r="BD256" s="111"/>
      <c r="BE256" s="111"/>
      <c r="BF256" s="111"/>
      <c r="BG256" s="111"/>
      <c r="BH256" s="111"/>
      <c r="BI256" s="111"/>
      <c r="BJ256" s="111"/>
      <c r="BK256" s="111"/>
      <c r="BL256" s="111"/>
      <c r="BM256" s="111"/>
      <c r="BN256" s="111"/>
      <c r="BO256" s="111"/>
      <c r="BP256" s="111"/>
      <c r="BQ256" s="111"/>
      <c r="BR256" s="111"/>
      <c r="BS256" s="111"/>
      <c r="BT256" s="111"/>
      <c r="BU256" s="111"/>
      <c r="BV256" s="111"/>
      <c r="BW256" s="111"/>
      <c r="BX256" s="111"/>
      <c r="BY256" s="111"/>
      <c r="BZ256" s="111"/>
      <c r="CA256" s="111"/>
      <c r="CB256" s="111"/>
      <c r="CC256" s="111"/>
      <c r="CD256" s="111"/>
      <c r="CE256" s="111"/>
      <c r="CF256" s="111"/>
      <c r="CG256" s="111"/>
      <c r="CH256" s="111"/>
      <c r="CI256" s="111"/>
      <c r="CJ256" s="111"/>
      <c r="CK256" s="111"/>
      <c r="CL256" s="111"/>
    </row>
    <row r="257" spans="2:90" ht="14.25" customHeight="1"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  <c r="AA257" s="111"/>
      <c r="AB257" s="111"/>
      <c r="AC257" s="111"/>
      <c r="AD257" s="111"/>
      <c r="AE257" s="111"/>
      <c r="AF257" s="111"/>
      <c r="AG257" s="111"/>
      <c r="AH257" s="111"/>
      <c r="AI257" s="111"/>
      <c r="AJ257" s="111"/>
      <c r="AK257" s="111"/>
      <c r="AL257" s="111"/>
      <c r="AM257" s="111"/>
      <c r="AN257" s="111"/>
      <c r="AO257" s="111"/>
      <c r="AP257" s="111"/>
      <c r="AQ257" s="111"/>
      <c r="AR257" s="111"/>
      <c r="AS257" s="111"/>
      <c r="AT257" s="111"/>
      <c r="AU257" s="111"/>
      <c r="AV257" s="111"/>
      <c r="AW257" s="111"/>
      <c r="AX257" s="111"/>
      <c r="AY257" s="111"/>
      <c r="AZ257" s="111"/>
      <c r="BA257" s="111"/>
      <c r="BB257" s="111"/>
      <c r="BC257" s="111"/>
      <c r="BD257" s="111"/>
      <c r="BE257" s="111"/>
      <c r="BF257" s="111"/>
      <c r="BG257" s="111"/>
      <c r="BH257" s="111"/>
      <c r="BI257" s="111"/>
      <c r="BJ257" s="111"/>
      <c r="BK257" s="111"/>
      <c r="BL257" s="111"/>
      <c r="BM257" s="111"/>
      <c r="BN257" s="111"/>
      <c r="BO257" s="111"/>
      <c r="BP257" s="111"/>
      <c r="BQ257" s="111"/>
      <c r="BR257" s="111"/>
      <c r="BS257" s="111"/>
      <c r="BT257" s="111"/>
      <c r="BU257" s="111"/>
      <c r="BV257" s="111"/>
      <c r="BW257" s="111"/>
      <c r="BX257" s="111"/>
      <c r="BY257" s="111"/>
      <c r="BZ257" s="111"/>
      <c r="CA257" s="111"/>
      <c r="CB257" s="111"/>
      <c r="CC257" s="111"/>
      <c r="CD257" s="111"/>
      <c r="CE257" s="111"/>
      <c r="CF257" s="111"/>
      <c r="CG257" s="111"/>
      <c r="CH257" s="111"/>
      <c r="CI257" s="111"/>
      <c r="CJ257" s="111"/>
      <c r="CK257" s="111"/>
      <c r="CL257" s="111"/>
    </row>
    <row r="258" spans="2:90" ht="14.25" customHeight="1"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  <c r="AC258" s="111"/>
      <c r="AD258" s="111"/>
      <c r="AE258" s="111"/>
      <c r="AF258" s="111"/>
      <c r="AG258" s="111"/>
      <c r="AH258" s="111"/>
      <c r="AI258" s="111"/>
      <c r="AJ258" s="111"/>
      <c r="AK258" s="111"/>
      <c r="AL258" s="111"/>
      <c r="AM258" s="111"/>
      <c r="AN258" s="111"/>
      <c r="AO258" s="111"/>
      <c r="AP258" s="111"/>
      <c r="AQ258" s="111"/>
      <c r="AR258" s="111"/>
      <c r="AS258" s="111"/>
      <c r="AT258" s="111"/>
      <c r="AU258" s="111"/>
      <c r="AV258" s="111"/>
      <c r="AW258" s="111"/>
      <c r="AX258" s="111"/>
      <c r="AY258" s="111"/>
      <c r="AZ258" s="111"/>
      <c r="BA258" s="111"/>
      <c r="BB258" s="111"/>
      <c r="BC258" s="111"/>
      <c r="BD258" s="111"/>
      <c r="BE258" s="111"/>
      <c r="BF258" s="111"/>
      <c r="BG258" s="111"/>
      <c r="BH258" s="111"/>
      <c r="BI258" s="111"/>
      <c r="BJ258" s="111"/>
      <c r="BK258" s="111"/>
      <c r="BL258" s="111"/>
      <c r="BM258" s="111"/>
      <c r="BN258" s="111"/>
      <c r="BO258" s="111"/>
      <c r="BP258" s="111"/>
      <c r="BQ258" s="111"/>
      <c r="BR258" s="111"/>
      <c r="BS258" s="111"/>
      <c r="BT258" s="111"/>
      <c r="BU258" s="111"/>
      <c r="BV258" s="111"/>
      <c r="BW258" s="111"/>
      <c r="BX258" s="111"/>
      <c r="BY258" s="111"/>
      <c r="BZ258" s="111"/>
      <c r="CA258" s="111"/>
      <c r="CB258" s="111"/>
      <c r="CC258" s="111"/>
      <c r="CD258" s="111"/>
      <c r="CE258" s="111"/>
      <c r="CF258" s="111"/>
      <c r="CG258" s="111"/>
      <c r="CH258" s="111"/>
      <c r="CI258" s="111"/>
      <c r="CJ258" s="111"/>
      <c r="CK258" s="111"/>
      <c r="CL258" s="111"/>
    </row>
    <row r="259" spans="2:90" ht="14.25" customHeight="1"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  <c r="AA259" s="111"/>
      <c r="AB259" s="111"/>
      <c r="AC259" s="111"/>
      <c r="AD259" s="111"/>
      <c r="AE259" s="111"/>
      <c r="AF259" s="111"/>
      <c r="AG259" s="111"/>
      <c r="AH259" s="111"/>
      <c r="AI259" s="111"/>
      <c r="AJ259" s="111"/>
      <c r="AK259" s="111"/>
      <c r="AL259" s="111"/>
      <c r="AM259" s="111"/>
      <c r="AN259" s="111"/>
      <c r="AO259" s="111"/>
      <c r="AP259" s="111"/>
      <c r="AQ259" s="111"/>
      <c r="AR259" s="111"/>
      <c r="AS259" s="111"/>
      <c r="AT259" s="111"/>
      <c r="AU259" s="111"/>
      <c r="AV259" s="111"/>
      <c r="AW259" s="111"/>
      <c r="AX259" s="111"/>
      <c r="AY259" s="111"/>
      <c r="AZ259" s="111"/>
      <c r="BA259" s="111"/>
      <c r="BB259" s="111"/>
      <c r="BC259" s="111"/>
      <c r="BD259" s="111"/>
      <c r="BE259" s="111"/>
      <c r="BF259" s="111"/>
      <c r="BG259" s="111"/>
      <c r="BH259" s="111"/>
      <c r="BI259" s="111"/>
      <c r="BJ259" s="111"/>
      <c r="BK259" s="111"/>
      <c r="BL259" s="111"/>
      <c r="BM259" s="111"/>
      <c r="BN259" s="111"/>
      <c r="BO259" s="111"/>
      <c r="BP259" s="111"/>
      <c r="BQ259" s="111"/>
      <c r="BR259" s="111"/>
      <c r="BS259" s="111"/>
      <c r="BT259" s="111"/>
      <c r="BU259" s="111"/>
      <c r="BV259" s="111"/>
      <c r="BW259" s="111"/>
      <c r="BX259" s="111"/>
      <c r="BY259" s="111"/>
      <c r="BZ259" s="111"/>
      <c r="CA259" s="111"/>
      <c r="CB259" s="111"/>
      <c r="CC259" s="111"/>
      <c r="CD259" s="111"/>
      <c r="CE259" s="111"/>
      <c r="CF259" s="111"/>
      <c r="CG259" s="111"/>
      <c r="CH259" s="111"/>
      <c r="CI259" s="111"/>
      <c r="CJ259" s="111"/>
      <c r="CK259" s="111"/>
      <c r="CL259" s="111"/>
    </row>
    <row r="260" spans="2:90" ht="14.25" customHeight="1"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  <c r="AA260" s="111"/>
      <c r="AB260" s="111"/>
      <c r="AC260" s="111"/>
      <c r="AD260" s="111"/>
      <c r="AE260" s="111"/>
      <c r="AF260" s="111"/>
      <c r="AG260" s="111"/>
      <c r="AH260" s="111"/>
      <c r="AI260" s="111"/>
      <c r="AJ260" s="111"/>
      <c r="AK260" s="111"/>
      <c r="AL260" s="111"/>
      <c r="AM260" s="111"/>
      <c r="AN260" s="111"/>
      <c r="AO260" s="111"/>
      <c r="AP260" s="111"/>
      <c r="AQ260" s="111"/>
      <c r="AR260" s="111"/>
      <c r="AS260" s="111"/>
      <c r="AT260" s="111"/>
      <c r="AU260" s="111"/>
      <c r="AV260" s="111"/>
      <c r="AW260" s="111"/>
      <c r="AX260" s="111"/>
      <c r="AY260" s="111"/>
      <c r="AZ260" s="111"/>
      <c r="BA260" s="111"/>
      <c r="BB260" s="111"/>
      <c r="BC260" s="111"/>
      <c r="BD260" s="111"/>
      <c r="BE260" s="111"/>
      <c r="BF260" s="111"/>
      <c r="BG260" s="111"/>
      <c r="BH260" s="111"/>
      <c r="BI260" s="111"/>
      <c r="BJ260" s="111"/>
      <c r="BK260" s="111"/>
      <c r="BL260" s="111"/>
      <c r="BM260" s="111"/>
      <c r="BN260" s="111"/>
      <c r="BO260" s="111"/>
      <c r="BP260" s="111"/>
      <c r="BQ260" s="111"/>
      <c r="BR260" s="111"/>
      <c r="BS260" s="111"/>
      <c r="BT260" s="111"/>
      <c r="BU260" s="111"/>
      <c r="BV260" s="111"/>
      <c r="BW260" s="111"/>
      <c r="BX260" s="111"/>
      <c r="BY260" s="111"/>
      <c r="BZ260" s="111"/>
      <c r="CA260" s="111"/>
      <c r="CB260" s="111"/>
      <c r="CC260" s="111"/>
      <c r="CD260" s="111"/>
      <c r="CE260" s="111"/>
      <c r="CF260" s="111"/>
      <c r="CG260" s="111"/>
      <c r="CH260" s="111"/>
      <c r="CI260" s="111"/>
      <c r="CJ260" s="111"/>
      <c r="CK260" s="111"/>
      <c r="CL260" s="111"/>
    </row>
    <row r="261" spans="2:90" ht="14.25" customHeight="1"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  <c r="AA261" s="111"/>
      <c r="AB261" s="111"/>
      <c r="AC261" s="111"/>
      <c r="AD261" s="111"/>
      <c r="AE261" s="111"/>
      <c r="AF261" s="111"/>
      <c r="AG261" s="111"/>
      <c r="AH261" s="111"/>
      <c r="AI261" s="111"/>
      <c r="AJ261" s="111"/>
      <c r="AK261" s="111"/>
      <c r="AL261" s="111"/>
      <c r="AM261" s="111"/>
      <c r="AN261" s="111"/>
      <c r="AO261" s="111"/>
      <c r="AP261" s="111"/>
      <c r="AQ261" s="111"/>
      <c r="AR261" s="111"/>
      <c r="AS261" s="111"/>
      <c r="AT261" s="111"/>
      <c r="AU261" s="111"/>
      <c r="AV261" s="111"/>
      <c r="AW261" s="111"/>
      <c r="AX261" s="111"/>
      <c r="AY261" s="111"/>
      <c r="AZ261" s="111"/>
      <c r="BA261" s="111"/>
      <c r="BB261" s="111"/>
      <c r="BC261" s="111"/>
      <c r="BD261" s="111"/>
      <c r="BE261" s="111"/>
      <c r="BF261" s="111"/>
      <c r="BG261" s="111"/>
      <c r="BH261" s="111"/>
      <c r="BI261" s="111"/>
      <c r="BJ261" s="111"/>
      <c r="BK261" s="111"/>
      <c r="BL261" s="111"/>
      <c r="BM261" s="111"/>
      <c r="BN261" s="111"/>
      <c r="BO261" s="111"/>
      <c r="BP261" s="111"/>
      <c r="BQ261" s="111"/>
      <c r="BR261" s="111"/>
      <c r="BS261" s="111"/>
      <c r="BT261" s="111"/>
      <c r="BU261" s="111"/>
      <c r="BV261" s="111"/>
      <c r="BW261" s="111"/>
      <c r="BX261" s="111"/>
      <c r="BY261" s="111"/>
      <c r="BZ261" s="111"/>
      <c r="CA261" s="111"/>
      <c r="CB261" s="111"/>
      <c r="CC261" s="111"/>
      <c r="CD261" s="111"/>
      <c r="CE261" s="111"/>
      <c r="CF261" s="111"/>
      <c r="CG261" s="111"/>
      <c r="CH261" s="111"/>
      <c r="CI261" s="111"/>
      <c r="CJ261" s="111"/>
      <c r="CK261" s="111"/>
      <c r="CL261" s="111"/>
    </row>
    <row r="262" spans="2:90" ht="14.25" customHeight="1"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  <c r="AY262" s="111"/>
      <c r="AZ262" s="111"/>
      <c r="BA262" s="111"/>
      <c r="BB262" s="111"/>
      <c r="BC262" s="111"/>
      <c r="BD262" s="111"/>
      <c r="BE262" s="111"/>
      <c r="BF262" s="111"/>
      <c r="BG262" s="111"/>
      <c r="BH262" s="111"/>
      <c r="BI262" s="111"/>
      <c r="BJ262" s="111"/>
      <c r="BK262" s="111"/>
      <c r="BL262" s="111"/>
      <c r="BM262" s="111"/>
      <c r="BN262" s="111"/>
      <c r="BO262" s="111"/>
      <c r="BP262" s="111"/>
      <c r="BQ262" s="111"/>
      <c r="BR262" s="111"/>
      <c r="BS262" s="111"/>
      <c r="BT262" s="111"/>
      <c r="BU262" s="111"/>
      <c r="BV262" s="111"/>
      <c r="BW262" s="111"/>
      <c r="BX262" s="111"/>
      <c r="BY262" s="111"/>
      <c r="BZ262" s="111"/>
      <c r="CA262" s="111"/>
      <c r="CB262" s="111"/>
      <c r="CC262" s="111"/>
      <c r="CD262" s="111"/>
      <c r="CE262" s="111"/>
      <c r="CF262" s="111"/>
      <c r="CG262" s="111"/>
      <c r="CH262" s="111"/>
      <c r="CI262" s="111"/>
      <c r="CJ262" s="111"/>
      <c r="CK262" s="111"/>
      <c r="CL262" s="111"/>
    </row>
    <row r="263" spans="2:90" ht="14.25" customHeight="1"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  <c r="AA263" s="111"/>
      <c r="AB263" s="111"/>
      <c r="AC263" s="111"/>
      <c r="AD263" s="111"/>
      <c r="AE263" s="111"/>
      <c r="AF263" s="111"/>
      <c r="AG263" s="111"/>
      <c r="AH263" s="111"/>
      <c r="AI263" s="111"/>
      <c r="AJ263" s="111"/>
      <c r="AK263" s="111"/>
      <c r="AL263" s="111"/>
      <c r="AM263" s="111"/>
      <c r="AN263" s="111"/>
      <c r="AO263" s="111"/>
      <c r="AP263" s="111"/>
      <c r="AQ263" s="111"/>
      <c r="AR263" s="111"/>
      <c r="AS263" s="111"/>
      <c r="AT263" s="111"/>
      <c r="AU263" s="111"/>
      <c r="AV263" s="111"/>
      <c r="AW263" s="111"/>
      <c r="AX263" s="111"/>
      <c r="AY263" s="111"/>
      <c r="AZ263" s="111"/>
      <c r="BA263" s="111"/>
      <c r="BB263" s="111"/>
      <c r="BC263" s="111"/>
      <c r="BD263" s="111"/>
      <c r="BE263" s="111"/>
      <c r="BF263" s="111"/>
      <c r="BG263" s="111"/>
      <c r="BH263" s="111"/>
      <c r="BI263" s="111"/>
      <c r="BJ263" s="111"/>
      <c r="BK263" s="111"/>
      <c r="BL263" s="111"/>
      <c r="BM263" s="111"/>
      <c r="BN263" s="111"/>
      <c r="BO263" s="111"/>
      <c r="BP263" s="111"/>
      <c r="BQ263" s="111"/>
      <c r="BR263" s="111"/>
      <c r="BS263" s="111"/>
      <c r="BT263" s="111"/>
      <c r="BU263" s="111"/>
      <c r="BV263" s="111"/>
      <c r="BW263" s="111"/>
      <c r="BX263" s="111"/>
      <c r="BY263" s="111"/>
      <c r="BZ263" s="111"/>
      <c r="CA263" s="111"/>
      <c r="CB263" s="111"/>
      <c r="CC263" s="111"/>
      <c r="CD263" s="111"/>
      <c r="CE263" s="111"/>
      <c r="CF263" s="111"/>
      <c r="CG263" s="111"/>
      <c r="CH263" s="111"/>
      <c r="CI263" s="111"/>
      <c r="CJ263" s="111"/>
      <c r="CK263" s="111"/>
      <c r="CL263" s="111"/>
    </row>
    <row r="264" spans="2:90" ht="14.25" customHeight="1"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  <c r="AD264" s="111"/>
      <c r="AE264" s="111"/>
      <c r="AF264" s="111"/>
      <c r="AG264" s="111"/>
      <c r="AH264" s="111"/>
      <c r="AI264" s="111"/>
      <c r="AJ264" s="111"/>
      <c r="AK264" s="111"/>
      <c r="AL264" s="111"/>
      <c r="AM264" s="111"/>
      <c r="AN264" s="111"/>
      <c r="AO264" s="111"/>
      <c r="AP264" s="111"/>
      <c r="AQ264" s="111"/>
      <c r="AR264" s="111"/>
      <c r="AS264" s="111"/>
      <c r="AT264" s="111"/>
      <c r="AU264" s="111"/>
      <c r="AV264" s="111"/>
      <c r="AW264" s="111"/>
      <c r="AX264" s="111"/>
      <c r="AY264" s="111"/>
      <c r="AZ264" s="111"/>
      <c r="BA264" s="111"/>
      <c r="BB264" s="111"/>
      <c r="BC264" s="111"/>
      <c r="BD264" s="111"/>
      <c r="BE264" s="111"/>
      <c r="BF264" s="111"/>
      <c r="BG264" s="111"/>
      <c r="BH264" s="111"/>
      <c r="BI264" s="111"/>
      <c r="BJ264" s="111"/>
      <c r="BK264" s="111"/>
      <c r="BL264" s="111"/>
      <c r="BM264" s="111"/>
      <c r="BN264" s="111"/>
      <c r="BO264" s="111"/>
      <c r="BP264" s="111"/>
      <c r="BQ264" s="111"/>
      <c r="BR264" s="111"/>
      <c r="BS264" s="111"/>
      <c r="BT264" s="111"/>
      <c r="BU264" s="111"/>
      <c r="BV264" s="111"/>
      <c r="BW264" s="111"/>
      <c r="BX264" s="111"/>
      <c r="BY264" s="111"/>
      <c r="BZ264" s="111"/>
      <c r="CA264" s="111"/>
      <c r="CB264" s="111"/>
      <c r="CC264" s="111"/>
      <c r="CD264" s="111"/>
      <c r="CE264" s="111"/>
      <c r="CF264" s="111"/>
      <c r="CG264" s="111"/>
      <c r="CH264" s="111"/>
      <c r="CI264" s="111"/>
      <c r="CJ264" s="111"/>
      <c r="CK264" s="111"/>
      <c r="CL264" s="111"/>
    </row>
    <row r="265" spans="2:90" ht="14.25" customHeight="1"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  <c r="AA265" s="111"/>
      <c r="AB265" s="111"/>
      <c r="AC265" s="111"/>
      <c r="AD265" s="111"/>
      <c r="AE265" s="111"/>
      <c r="AF265" s="111"/>
      <c r="AG265" s="111"/>
      <c r="AH265" s="111"/>
      <c r="AI265" s="111"/>
      <c r="AJ265" s="111"/>
      <c r="AK265" s="111"/>
      <c r="AL265" s="111"/>
      <c r="AM265" s="111"/>
      <c r="AN265" s="111"/>
      <c r="AO265" s="111"/>
      <c r="AP265" s="111"/>
      <c r="AQ265" s="111"/>
      <c r="AR265" s="111"/>
      <c r="AS265" s="111"/>
      <c r="AT265" s="111"/>
      <c r="AU265" s="111"/>
      <c r="AV265" s="111"/>
      <c r="AW265" s="111"/>
      <c r="AX265" s="111"/>
      <c r="AY265" s="111"/>
      <c r="AZ265" s="111"/>
      <c r="BA265" s="111"/>
      <c r="BB265" s="111"/>
      <c r="BC265" s="111"/>
      <c r="BD265" s="111"/>
      <c r="BE265" s="111"/>
      <c r="BF265" s="111"/>
      <c r="BG265" s="111"/>
      <c r="BH265" s="111"/>
      <c r="BI265" s="111"/>
      <c r="BJ265" s="111"/>
      <c r="BK265" s="111"/>
      <c r="BL265" s="111"/>
      <c r="BM265" s="111"/>
      <c r="BN265" s="111"/>
      <c r="BO265" s="111"/>
      <c r="BP265" s="111"/>
      <c r="BQ265" s="111"/>
      <c r="BR265" s="111"/>
      <c r="BS265" s="111"/>
      <c r="BT265" s="111"/>
      <c r="BU265" s="111"/>
      <c r="BV265" s="111"/>
      <c r="BW265" s="111"/>
      <c r="BX265" s="111"/>
      <c r="BY265" s="111"/>
      <c r="BZ265" s="111"/>
      <c r="CA265" s="111"/>
      <c r="CB265" s="111"/>
      <c r="CC265" s="111"/>
      <c r="CD265" s="111"/>
      <c r="CE265" s="111"/>
      <c r="CF265" s="111"/>
      <c r="CG265" s="111"/>
      <c r="CH265" s="111"/>
      <c r="CI265" s="111"/>
      <c r="CJ265" s="111"/>
      <c r="CK265" s="111"/>
      <c r="CL265" s="111"/>
    </row>
    <row r="266" spans="2:90" ht="14.25" customHeight="1"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  <c r="AA266" s="111"/>
      <c r="AB266" s="111"/>
      <c r="AC266" s="111"/>
      <c r="AD266" s="111"/>
      <c r="AE266" s="111"/>
      <c r="AF266" s="111"/>
      <c r="AG266" s="111"/>
      <c r="AH266" s="111"/>
      <c r="AI266" s="111"/>
      <c r="AJ266" s="111"/>
      <c r="AK266" s="111"/>
      <c r="AL266" s="111"/>
      <c r="AM266" s="111"/>
      <c r="AN266" s="111"/>
      <c r="AO266" s="111"/>
      <c r="AP266" s="111"/>
      <c r="AQ266" s="111"/>
      <c r="AR266" s="111"/>
      <c r="AS266" s="111"/>
      <c r="AT266" s="111"/>
      <c r="AU266" s="111"/>
      <c r="AV266" s="111"/>
      <c r="AW266" s="111"/>
      <c r="AX266" s="111"/>
      <c r="AY266" s="111"/>
      <c r="AZ266" s="111"/>
      <c r="BA266" s="111"/>
      <c r="BB266" s="111"/>
      <c r="BC266" s="111"/>
      <c r="BD266" s="111"/>
      <c r="BE266" s="111"/>
      <c r="BF266" s="111"/>
      <c r="BG266" s="111"/>
      <c r="BH266" s="111"/>
      <c r="BI266" s="111"/>
      <c r="BJ266" s="111"/>
      <c r="BK266" s="111"/>
      <c r="BL266" s="111"/>
      <c r="BM266" s="111"/>
      <c r="BN266" s="111"/>
      <c r="BO266" s="111"/>
      <c r="BP266" s="111"/>
      <c r="BQ266" s="111"/>
      <c r="BR266" s="111"/>
      <c r="BS266" s="111"/>
      <c r="BT266" s="111"/>
      <c r="BU266" s="111"/>
      <c r="BV266" s="111"/>
      <c r="BW266" s="111"/>
      <c r="BX266" s="111"/>
      <c r="BY266" s="111"/>
      <c r="BZ266" s="111"/>
      <c r="CA266" s="111"/>
      <c r="CB266" s="111"/>
      <c r="CC266" s="111"/>
      <c r="CD266" s="111"/>
      <c r="CE266" s="111"/>
      <c r="CF266" s="111"/>
      <c r="CG266" s="111"/>
      <c r="CH266" s="111"/>
      <c r="CI266" s="111"/>
      <c r="CJ266" s="111"/>
      <c r="CK266" s="111"/>
      <c r="CL266" s="111"/>
    </row>
    <row r="267" spans="2:90" ht="14.25" customHeight="1"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  <c r="AD267" s="111"/>
      <c r="AE267" s="111"/>
      <c r="AF267" s="111"/>
      <c r="AG267" s="111"/>
      <c r="AH267" s="111"/>
      <c r="AI267" s="111"/>
      <c r="AJ267" s="111"/>
      <c r="AK267" s="111"/>
      <c r="AL267" s="111"/>
      <c r="AM267" s="111"/>
      <c r="AN267" s="111"/>
      <c r="AO267" s="111"/>
      <c r="AP267" s="111"/>
      <c r="AQ267" s="111"/>
      <c r="AR267" s="111"/>
      <c r="AS267" s="111"/>
      <c r="AT267" s="111"/>
      <c r="AU267" s="111"/>
      <c r="AV267" s="111"/>
      <c r="AW267" s="111"/>
      <c r="AX267" s="111"/>
      <c r="AY267" s="111"/>
      <c r="AZ267" s="111"/>
      <c r="BA267" s="111"/>
      <c r="BB267" s="111"/>
      <c r="BC267" s="111"/>
      <c r="BD267" s="111"/>
      <c r="BE267" s="111"/>
      <c r="BF267" s="111"/>
      <c r="BG267" s="111"/>
      <c r="BH267" s="111"/>
      <c r="BI267" s="111"/>
      <c r="BJ267" s="111"/>
      <c r="BK267" s="111"/>
      <c r="BL267" s="111"/>
      <c r="BM267" s="111"/>
      <c r="BN267" s="111"/>
      <c r="BO267" s="111"/>
      <c r="BP267" s="111"/>
      <c r="BQ267" s="111"/>
      <c r="BR267" s="111"/>
      <c r="BS267" s="111"/>
      <c r="BT267" s="111"/>
      <c r="BU267" s="111"/>
      <c r="BV267" s="111"/>
      <c r="BW267" s="111"/>
      <c r="BX267" s="111"/>
      <c r="BY267" s="111"/>
      <c r="BZ267" s="111"/>
      <c r="CA267" s="111"/>
      <c r="CB267" s="111"/>
      <c r="CC267" s="111"/>
      <c r="CD267" s="111"/>
      <c r="CE267" s="111"/>
      <c r="CF267" s="111"/>
      <c r="CG267" s="111"/>
      <c r="CH267" s="111"/>
      <c r="CI267" s="111"/>
      <c r="CJ267" s="111"/>
      <c r="CK267" s="111"/>
      <c r="CL267" s="111"/>
    </row>
    <row r="268" spans="2:90" ht="14.25" customHeight="1"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  <c r="AA268" s="111"/>
      <c r="AB268" s="111"/>
      <c r="AC268" s="111"/>
      <c r="AD268" s="111"/>
      <c r="AE268" s="111"/>
      <c r="AF268" s="111"/>
      <c r="AG268" s="111"/>
      <c r="AH268" s="111"/>
      <c r="AI268" s="111"/>
      <c r="AJ268" s="111"/>
      <c r="AK268" s="111"/>
      <c r="AL268" s="111"/>
      <c r="AM268" s="111"/>
      <c r="AN268" s="111"/>
      <c r="AO268" s="111"/>
      <c r="AP268" s="111"/>
      <c r="AQ268" s="111"/>
      <c r="AR268" s="111"/>
      <c r="AS268" s="111"/>
      <c r="AT268" s="111"/>
      <c r="AU268" s="111"/>
      <c r="AV268" s="111"/>
      <c r="AW268" s="111"/>
      <c r="AX268" s="111"/>
      <c r="AY268" s="111"/>
      <c r="AZ268" s="111"/>
      <c r="BA268" s="111"/>
      <c r="BB268" s="111"/>
      <c r="BC268" s="111"/>
      <c r="BD268" s="111"/>
      <c r="BE268" s="111"/>
      <c r="BF268" s="111"/>
      <c r="BG268" s="111"/>
      <c r="BH268" s="111"/>
      <c r="BI268" s="111"/>
      <c r="BJ268" s="111"/>
      <c r="BK268" s="111"/>
      <c r="BL268" s="111"/>
      <c r="BM268" s="111"/>
      <c r="BN268" s="111"/>
      <c r="BO268" s="111"/>
      <c r="BP268" s="111"/>
      <c r="BQ268" s="111"/>
      <c r="BR268" s="111"/>
      <c r="BS268" s="111"/>
      <c r="BT268" s="111"/>
      <c r="BU268" s="111"/>
      <c r="BV268" s="111"/>
      <c r="BW268" s="111"/>
      <c r="BX268" s="111"/>
      <c r="BY268" s="111"/>
      <c r="BZ268" s="111"/>
      <c r="CA268" s="111"/>
      <c r="CB268" s="111"/>
      <c r="CC268" s="111"/>
      <c r="CD268" s="111"/>
      <c r="CE268" s="111"/>
      <c r="CF268" s="111"/>
      <c r="CG268" s="111"/>
      <c r="CH268" s="111"/>
      <c r="CI268" s="111"/>
      <c r="CJ268" s="111"/>
      <c r="CK268" s="111"/>
      <c r="CL268" s="111"/>
    </row>
    <row r="269" spans="2:90" ht="14.25" customHeight="1"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  <c r="AA269" s="111"/>
      <c r="AB269" s="111"/>
      <c r="AC269" s="111"/>
      <c r="AD269" s="111"/>
      <c r="AE269" s="111"/>
      <c r="AF269" s="111"/>
      <c r="AG269" s="111"/>
      <c r="AH269" s="111"/>
      <c r="AI269" s="111"/>
      <c r="AJ269" s="111"/>
      <c r="AK269" s="111"/>
      <c r="AL269" s="111"/>
      <c r="AM269" s="111"/>
      <c r="AN269" s="111"/>
      <c r="AO269" s="111"/>
      <c r="AP269" s="111"/>
      <c r="AQ269" s="111"/>
      <c r="AR269" s="111"/>
      <c r="AS269" s="111"/>
      <c r="AT269" s="111"/>
      <c r="AU269" s="111"/>
      <c r="AV269" s="111"/>
      <c r="AW269" s="111"/>
      <c r="AX269" s="111"/>
      <c r="AY269" s="111"/>
      <c r="AZ269" s="111"/>
      <c r="BA269" s="111"/>
      <c r="BB269" s="111"/>
      <c r="BC269" s="111"/>
      <c r="BD269" s="111"/>
      <c r="BE269" s="111"/>
      <c r="BF269" s="111"/>
      <c r="BG269" s="111"/>
      <c r="BH269" s="111"/>
      <c r="BI269" s="111"/>
      <c r="BJ269" s="111"/>
      <c r="BK269" s="111"/>
      <c r="BL269" s="111"/>
      <c r="BM269" s="111"/>
      <c r="BN269" s="111"/>
      <c r="BO269" s="111"/>
      <c r="BP269" s="111"/>
      <c r="BQ269" s="111"/>
      <c r="BR269" s="111"/>
      <c r="BS269" s="111"/>
      <c r="BT269" s="111"/>
      <c r="BU269" s="111"/>
      <c r="BV269" s="111"/>
      <c r="BW269" s="111"/>
      <c r="BX269" s="111"/>
      <c r="BY269" s="111"/>
      <c r="BZ269" s="111"/>
      <c r="CA269" s="111"/>
      <c r="CB269" s="111"/>
      <c r="CC269" s="111"/>
      <c r="CD269" s="111"/>
      <c r="CE269" s="111"/>
      <c r="CF269" s="111"/>
      <c r="CG269" s="111"/>
      <c r="CH269" s="111"/>
      <c r="CI269" s="111"/>
      <c r="CJ269" s="111"/>
      <c r="CK269" s="111"/>
      <c r="CL269" s="111"/>
    </row>
    <row r="270" spans="2:90" ht="14.25" customHeight="1"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  <c r="AA270" s="111"/>
      <c r="AB270" s="111"/>
      <c r="AC270" s="111"/>
      <c r="AD270" s="111"/>
      <c r="AE270" s="111"/>
      <c r="AF270" s="111"/>
      <c r="AG270" s="111"/>
      <c r="AH270" s="111"/>
      <c r="AI270" s="111"/>
      <c r="AJ270" s="111"/>
      <c r="AK270" s="111"/>
      <c r="AL270" s="111"/>
      <c r="AM270" s="111"/>
      <c r="AN270" s="111"/>
      <c r="AO270" s="111"/>
      <c r="AP270" s="111"/>
      <c r="AQ270" s="111"/>
      <c r="AR270" s="111"/>
      <c r="AS270" s="111"/>
      <c r="AT270" s="111"/>
      <c r="AU270" s="111"/>
      <c r="AV270" s="111"/>
      <c r="AW270" s="111"/>
      <c r="AX270" s="111"/>
      <c r="AY270" s="111"/>
      <c r="AZ270" s="111"/>
      <c r="BA270" s="111"/>
      <c r="BB270" s="111"/>
      <c r="BC270" s="111"/>
      <c r="BD270" s="111"/>
      <c r="BE270" s="111"/>
      <c r="BF270" s="111"/>
      <c r="BG270" s="111"/>
      <c r="BH270" s="111"/>
      <c r="BI270" s="111"/>
      <c r="BJ270" s="111"/>
      <c r="BK270" s="111"/>
      <c r="BL270" s="111"/>
      <c r="BM270" s="111"/>
      <c r="BN270" s="111"/>
      <c r="BO270" s="111"/>
      <c r="BP270" s="111"/>
      <c r="BQ270" s="111"/>
      <c r="BR270" s="111"/>
      <c r="BS270" s="111"/>
      <c r="BT270" s="111"/>
      <c r="BU270" s="111"/>
      <c r="BV270" s="111"/>
      <c r="BW270" s="111"/>
      <c r="BX270" s="111"/>
      <c r="BY270" s="111"/>
      <c r="BZ270" s="111"/>
      <c r="CA270" s="111"/>
      <c r="CB270" s="111"/>
      <c r="CC270" s="111"/>
      <c r="CD270" s="111"/>
      <c r="CE270" s="111"/>
      <c r="CF270" s="111"/>
      <c r="CG270" s="111"/>
      <c r="CH270" s="111"/>
      <c r="CI270" s="111"/>
      <c r="CJ270" s="111"/>
      <c r="CK270" s="111"/>
      <c r="CL270" s="111"/>
    </row>
    <row r="271" spans="2:90" ht="14.25" customHeight="1"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  <c r="AA271" s="111"/>
      <c r="AB271" s="111"/>
      <c r="AC271" s="111"/>
      <c r="AD271" s="111"/>
      <c r="AE271" s="111"/>
      <c r="AF271" s="111"/>
      <c r="AG271" s="111"/>
      <c r="AH271" s="111"/>
      <c r="AI271" s="111"/>
      <c r="AJ271" s="111"/>
      <c r="AK271" s="111"/>
      <c r="AL271" s="111"/>
      <c r="AM271" s="111"/>
      <c r="AN271" s="111"/>
      <c r="AO271" s="111"/>
      <c r="AP271" s="111"/>
      <c r="AQ271" s="111"/>
      <c r="AR271" s="111"/>
      <c r="AS271" s="111"/>
      <c r="AT271" s="111"/>
      <c r="AU271" s="111"/>
      <c r="AV271" s="111"/>
      <c r="AW271" s="111"/>
      <c r="AX271" s="111"/>
      <c r="AY271" s="111"/>
      <c r="AZ271" s="111"/>
      <c r="BA271" s="111"/>
      <c r="BB271" s="111"/>
      <c r="BC271" s="111"/>
      <c r="BD271" s="111"/>
      <c r="BE271" s="111"/>
      <c r="BF271" s="111"/>
      <c r="BG271" s="111"/>
      <c r="BH271" s="111"/>
      <c r="BI271" s="111"/>
      <c r="BJ271" s="111"/>
      <c r="BK271" s="111"/>
      <c r="BL271" s="111"/>
      <c r="BM271" s="111"/>
      <c r="BN271" s="111"/>
      <c r="BO271" s="111"/>
      <c r="BP271" s="111"/>
      <c r="BQ271" s="111"/>
      <c r="BR271" s="111"/>
      <c r="BS271" s="111"/>
      <c r="BT271" s="111"/>
      <c r="BU271" s="111"/>
      <c r="BV271" s="111"/>
      <c r="BW271" s="111"/>
      <c r="BX271" s="111"/>
      <c r="BY271" s="111"/>
      <c r="BZ271" s="111"/>
      <c r="CA271" s="111"/>
      <c r="CB271" s="111"/>
      <c r="CC271" s="111"/>
      <c r="CD271" s="111"/>
      <c r="CE271" s="111"/>
      <c r="CF271" s="111"/>
      <c r="CG271" s="111"/>
      <c r="CH271" s="111"/>
      <c r="CI271" s="111"/>
      <c r="CJ271" s="111"/>
      <c r="CK271" s="111"/>
      <c r="CL271" s="111"/>
    </row>
    <row r="272" spans="2:90" ht="14.25" customHeight="1"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1"/>
      <c r="AC272" s="111"/>
      <c r="AD272" s="111"/>
      <c r="AE272" s="111"/>
      <c r="AF272" s="111"/>
      <c r="AG272" s="111"/>
      <c r="AH272" s="111"/>
      <c r="AI272" s="111"/>
      <c r="AJ272" s="111"/>
      <c r="AK272" s="111"/>
      <c r="AL272" s="111"/>
      <c r="AM272" s="111"/>
      <c r="AN272" s="111"/>
      <c r="AO272" s="111"/>
      <c r="AP272" s="111"/>
      <c r="AQ272" s="111"/>
      <c r="AR272" s="111"/>
      <c r="AS272" s="111"/>
      <c r="AT272" s="111"/>
      <c r="AU272" s="111"/>
      <c r="AV272" s="111"/>
      <c r="AW272" s="111"/>
      <c r="AX272" s="111"/>
      <c r="AY272" s="111"/>
      <c r="AZ272" s="111"/>
      <c r="BA272" s="111"/>
      <c r="BB272" s="111"/>
      <c r="BC272" s="111"/>
      <c r="BD272" s="111"/>
      <c r="BE272" s="111"/>
      <c r="BF272" s="111"/>
      <c r="BG272" s="111"/>
      <c r="BH272" s="111"/>
      <c r="BI272" s="111"/>
      <c r="BJ272" s="111"/>
      <c r="BK272" s="111"/>
      <c r="BL272" s="111"/>
      <c r="BM272" s="111"/>
      <c r="BN272" s="111"/>
      <c r="BO272" s="111"/>
      <c r="BP272" s="111"/>
      <c r="BQ272" s="111"/>
      <c r="BR272" s="111"/>
      <c r="BS272" s="111"/>
      <c r="BT272" s="111"/>
      <c r="BU272" s="111"/>
      <c r="BV272" s="111"/>
      <c r="BW272" s="111"/>
      <c r="BX272" s="111"/>
      <c r="BY272" s="111"/>
      <c r="BZ272" s="111"/>
      <c r="CA272" s="111"/>
      <c r="CB272" s="111"/>
      <c r="CC272" s="111"/>
      <c r="CD272" s="111"/>
      <c r="CE272" s="111"/>
      <c r="CF272" s="111"/>
      <c r="CG272" s="111"/>
      <c r="CH272" s="111"/>
      <c r="CI272" s="111"/>
      <c r="CJ272" s="111"/>
      <c r="CK272" s="111"/>
      <c r="CL272" s="111"/>
    </row>
    <row r="273" spans="2:90" ht="14.25" customHeight="1"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  <c r="AA273" s="111"/>
      <c r="AB273" s="111"/>
      <c r="AC273" s="111"/>
      <c r="AD273" s="111"/>
      <c r="AE273" s="111"/>
      <c r="AF273" s="111"/>
      <c r="AG273" s="111"/>
      <c r="AH273" s="111"/>
      <c r="AI273" s="111"/>
      <c r="AJ273" s="111"/>
      <c r="AK273" s="111"/>
      <c r="AL273" s="111"/>
      <c r="AM273" s="111"/>
      <c r="AN273" s="111"/>
      <c r="AO273" s="111"/>
      <c r="AP273" s="111"/>
      <c r="AQ273" s="111"/>
      <c r="AR273" s="111"/>
      <c r="AS273" s="111"/>
      <c r="AT273" s="111"/>
      <c r="AU273" s="111"/>
      <c r="AV273" s="111"/>
      <c r="AW273" s="111"/>
      <c r="AX273" s="111"/>
      <c r="AY273" s="111"/>
      <c r="AZ273" s="111"/>
      <c r="BA273" s="111"/>
      <c r="BB273" s="111"/>
      <c r="BC273" s="111"/>
      <c r="BD273" s="111"/>
      <c r="BE273" s="111"/>
      <c r="BF273" s="111"/>
      <c r="BG273" s="111"/>
      <c r="BH273" s="111"/>
      <c r="BI273" s="111"/>
      <c r="BJ273" s="111"/>
      <c r="BK273" s="111"/>
      <c r="BL273" s="111"/>
      <c r="BM273" s="111"/>
      <c r="BN273" s="111"/>
      <c r="BO273" s="111"/>
      <c r="BP273" s="111"/>
      <c r="BQ273" s="111"/>
      <c r="BR273" s="111"/>
      <c r="BS273" s="111"/>
      <c r="BT273" s="111"/>
      <c r="BU273" s="111"/>
      <c r="BV273" s="111"/>
      <c r="BW273" s="111"/>
      <c r="BX273" s="111"/>
      <c r="BY273" s="111"/>
      <c r="BZ273" s="111"/>
      <c r="CA273" s="111"/>
      <c r="CB273" s="111"/>
      <c r="CC273" s="111"/>
      <c r="CD273" s="111"/>
      <c r="CE273" s="111"/>
      <c r="CF273" s="111"/>
      <c r="CG273" s="111"/>
      <c r="CH273" s="111"/>
      <c r="CI273" s="111"/>
      <c r="CJ273" s="111"/>
      <c r="CK273" s="111"/>
      <c r="CL273" s="111"/>
    </row>
    <row r="274" spans="2:90" ht="14.25" customHeight="1"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  <c r="AA274" s="111"/>
      <c r="AB274" s="111"/>
      <c r="AC274" s="111"/>
      <c r="AD274" s="111"/>
      <c r="AE274" s="111"/>
      <c r="AF274" s="111"/>
      <c r="AG274" s="111"/>
      <c r="AH274" s="111"/>
      <c r="AI274" s="111"/>
      <c r="AJ274" s="111"/>
      <c r="AK274" s="111"/>
      <c r="AL274" s="111"/>
      <c r="AM274" s="111"/>
      <c r="AN274" s="111"/>
      <c r="AO274" s="111"/>
      <c r="AP274" s="111"/>
      <c r="AQ274" s="111"/>
      <c r="AR274" s="111"/>
      <c r="AS274" s="111"/>
      <c r="AT274" s="111"/>
      <c r="AU274" s="111"/>
      <c r="AV274" s="111"/>
      <c r="AW274" s="111"/>
      <c r="AX274" s="111"/>
      <c r="AY274" s="111"/>
      <c r="AZ274" s="111"/>
      <c r="BA274" s="111"/>
      <c r="BB274" s="111"/>
      <c r="BC274" s="111"/>
      <c r="BD274" s="111"/>
      <c r="BE274" s="111"/>
      <c r="BF274" s="111"/>
      <c r="BG274" s="111"/>
      <c r="BH274" s="111"/>
      <c r="BI274" s="111"/>
      <c r="BJ274" s="111"/>
      <c r="BK274" s="111"/>
      <c r="BL274" s="111"/>
      <c r="BM274" s="111"/>
      <c r="BN274" s="111"/>
      <c r="BO274" s="111"/>
      <c r="BP274" s="111"/>
      <c r="BQ274" s="111"/>
      <c r="BR274" s="111"/>
      <c r="BS274" s="111"/>
      <c r="BT274" s="111"/>
      <c r="BU274" s="111"/>
      <c r="BV274" s="111"/>
      <c r="BW274" s="111"/>
      <c r="BX274" s="111"/>
      <c r="BY274" s="111"/>
      <c r="BZ274" s="111"/>
      <c r="CA274" s="111"/>
      <c r="CB274" s="111"/>
      <c r="CC274" s="111"/>
      <c r="CD274" s="111"/>
      <c r="CE274" s="111"/>
      <c r="CF274" s="111"/>
      <c r="CG274" s="111"/>
      <c r="CH274" s="111"/>
      <c r="CI274" s="111"/>
      <c r="CJ274" s="111"/>
      <c r="CK274" s="111"/>
      <c r="CL274" s="111"/>
    </row>
  </sheetData>
  <mergeCells count="74">
    <mergeCell ref="I30:J30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5:J15"/>
    <mergeCell ref="I16:J16"/>
    <mergeCell ref="I17:J17"/>
    <mergeCell ref="I18:J18"/>
    <mergeCell ref="I19:J19"/>
    <mergeCell ref="I10:J10"/>
    <mergeCell ref="I11:J11"/>
    <mergeCell ref="I12:J12"/>
    <mergeCell ref="I13:J13"/>
    <mergeCell ref="I14:J14"/>
    <mergeCell ref="BG9:BI9"/>
    <mergeCell ref="BK9:BM9"/>
    <mergeCell ref="I5:J5"/>
    <mergeCell ref="I6:J6"/>
    <mergeCell ref="D9:H9"/>
    <mergeCell ref="I9:J9"/>
    <mergeCell ref="N9:P9"/>
    <mergeCell ref="R9:T9"/>
    <mergeCell ref="Z9:AB9"/>
    <mergeCell ref="AD9:AF9"/>
    <mergeCell ref="AK9:AM9"/>
    <mergeCell ref="AO9:AQ9"/>
    <mergeCell ref="AV9:AX9"/>
    <mergeCell ref="AZ9:BB9"/>
    <mergeCell ref="AV4:BE7"/>
    <mergeCell ref="BG4:BP7"/>
    <mergeCell ref="BR4:BZ7"/>
    <mergeCell ref="B2:B7"/>
    <mergeCell ref="I2:J2"/>
    <mergeCell ref="I3:J3"/>
    <mergeCell ref="I4:J4"/>
    <mergeCell ref="N4:X7"/>
    <mergeCell ref="Z4:AI7"/>
    <mergeCell ref="AK4:AT7"/>
    <mergeCell ref="I7:J7"/>
    <mergeCell ref="Z76:BI76"/>
    <mergeCell ref="I45:J45"/>
    <mergeCell ref="I46:J46"/>
    <mergeCell ref="I47:J47"/>
    <mergeCell ref="I48:J48"/>
    <mergeCell ref="I49:J49"/>
    <mergeCell ref="I50:J50"/>
    <mergeCell ref="I51:J51"/>
    <mergeCell ref="I53:J53"/>
    <mergeCell ref="I54:J54"/>
    <mergeCell ref="I55:J55"/>
    <mergeCell ref="I56:J56"/>
    <mergeCell ref="I57:J57"/>
    <mergeCell ref="I41:J41"/>
    <mergeCell ref="I42:J42"/>
    <mergeCell ref="I43:J43"/>
    <mergeCell ref="I44:J44"/>
    <mergeCell ref="I52:J52"/>
    <mergeCell ref="I36:J36"/>
    <mergeCell ref="I37:J37"/>
    <mergeCell ref="I38:J38"/>
    <mergeCell ref="I39:J39"/>
    <mergeCell ref="I40:J40"/>
    <mergeCell ref="I31:J31"/>
    <mergeCell ref="I32:J32"/>
    <mergeCell ref="I33:J33"/>
    <mergeCell ref="I34:J34"/>
    <mergeCell ref="I35:J35"/>
  </mergeCells>
  <conditionalFormatting sqref="BL1">
    <cfRule type="notContainsBlanks" dxfId="36" priority="1">
      <formula>LEN(TRIM(BL1))&gt;0</formula>
    </cfRule>
  </conditionalFormatting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>
    <tabColor rgb="FF56042C"/>
    <outlinePr summaryBelow="0" summaryRight="0"/>
  </sheetPr>
  <dimension ref="A1:Z1000"/>
  <sheetViews>
    <sheetView workbookViewId="0"/>
  </sheetViews>
  <sheetFormatPr defaultColWidth="14.44140625" defaultRowHeight="15" customHeight="1"/>
  <sheetData>
    <row r="1" spans="1:26" ht="15" customHeight="1">
      <c r="A1" s="192" t="s">
        <v>158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4"/>
      <c r="V1" s="194"/>
      <c r="W1" s="194"/>
      <c r="X1" s="194"/>
      <c r="Y1" s="194"/>
      <c r="Z1" s="194"/>
    </row>
    <row r="2" spans="1:26">
      <c r="A2" s="193" t="s">
        <v>159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4"/>
      <c r="V2" s="194"/>
      <c r="W2" s="194"/>
      <c r="X2" s="194"/>
      <c r="Y2" s="194"/>
      <c r="Z2" s="194"/>
    </row>
    <row r="3" spans="1:26">
      <c r="A3" s="193" t="s">
        <v>160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4"/>
      <c r="V3" s="194"/>
      <c r="W3" s="194"/>
      <c r="X3" s="194"/>
      <c r="Y3" s="194"/>
      <c r="Z3" s="194"/>
    </row>
    <row r="4" spans="1:26">
      <c r="A4" s="193" t="s">
        <v>161</v>
      </c>
      <c r="B4" s="193"/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4"/>
      <c r="V4" s="194"/>
      <c r="W4" s="194"/>
      <c r="X4" s="194"/>
      <c r="Y4" s="194"/>
      <c r="Z4" s="194"/>
    </row>
    <row r="5" spans="1:26">
      <c r="A5" s="193" t="s">
        <v>162</v>
      </c>
      <c r="B5" s="193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4"/>
      <c r="V5" s="194"/>
      <c r="W5" s="194"/>
      <c r="X5" s="194"/>
      <c r="Y5" s="194"/>
      <c r="Z5" s="194"/>
    </row>
    <row r="6" spans="1:26">
      <c r="A6" s="193" t="s">
        <v>163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4"/>
      <c r="V6" s="194"/>
      <c r="W6" s="194"/>
      <c r="X6" s="194"/>
      <c r="Y6" s="194"/>
      <c r="Z6" s="194"/>
    </row>
    <row r="7" spans="1:26">
      <c r="A7" s="193" t="s">
        <v>164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4"/>
      <c r="V7" s="194"/>
      <c r="W7" s="194"/>
      <c r="X7" s="194"/>
      <c r="Y7" s="194"/>
      <c r="Z7" s="194"/>
    </row>
    <row r="8" spans="1:26">
      <c r="A8" s="193" t="s">
        <v>165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4"/>
      <c r="V8" s="194"/>
      <c r="W8" s="194"/>
      <c r="X8" s="194"/>
      <c r="Y8" s="194"/>
      <c r="Z8" s="194"/>
    </row>
    <row r="9" spans="1:26">
      <c r="A9" s="193" t="s">
        <v>166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4"/>
      <c r="V9" s="194"/>
      <c r="W9" s="194"/>
      <c r="X9" s="194"/>
      <c r="Y9" s="194"/>
      <c r="Z9" s="194"/>
    </row>
    <row r="10" spans="1:26">
      <c r="A10" s="193" t="s">
        <v>167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4"/>
      <c r="V10" s="194"/>
      <c r="W10" s="194"/>
      <c r="X10" s="194"/>
      <c r="Y10" s="194"/>
      <c r="Z10" s="194"/>
    </row>
    <row r="11" spans="1:26">
      <c r="A11" s="193" t="s">
        <v>168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4"/>
      <c r="V11" s="194"/>
      <c r="W11" s="194"/>
      <c r="X11" s="194"/>
      <c r="Y11" s="194"/>
      <c r="Z11" s="194"/>
    </row>
    <row r="12" spans="1:26">
      <c r="A12" s="193" t="s">
        <v>169</v>
      </c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4"/>
      <c r="V12" s="194"/>
      <c r="W12" s="194"/>
      <c r="X12" s="194"/>
      <c r="Y12" s="194"/>
      <c r="Z12" s="194"/>
    </row>
    <row r="13" spans="1:26">
      <c r="A13" s="193" t="s">
        <v>170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4"/>
      <c r="V13" s="194"/>
      <c r="W13" s="194"/>
      <c r="X13" s="194"/>
      <c r="Y13" s="194"/>
      <c r="Z13" s="194"/>
    </row>
    <row r="14" spans="1:26">
      <c r="A14" s="193" t="s">
        <v>171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4"/>
      <c r="V14" s="194"/>
      <c r="W14" s="194"/>
      <c r="X14" s="194"/>
      <c r="Y14" s="194"/>
      <c r="Z14" s="194"/>
    </row>
    <row r="15" spans="1:26">
      <c r="A15" s="193" t="s">
        <v>172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4"/>
      <c r="V15" s="194"/>
      <c r="W15" s="194"/>
      <c r="X15" s="194"/>
      <c r="Y15" s="194"/>
      <c r="Z15" s="194"/>
    </row>
    <row r="16" spans="1:26">
      <c r="A16" s="193" t="s">
        <v>155</v>
      </c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4"/>
      <c r="V16" s="194"/>
      <c r="W16" s="194"/>
      <c r="X16" s="194"/>
      <c r="Y16" s="194"/>
      <c r="Z16" s="194"/>
    </row>
    <row r="17" spans="1:26">
      <c r="A17" s="193" t="s">
        <v>173</v>
      </c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4"/>
      <c r="V17" s="194"/>
      <c r="W17" s="194"/>
      <c r="X17" s="194"/>
      <c r="Y17" s="194"/>
      <c r="Z17" s="194"/>
    </row>
    <row r="18" spans="1:26">
      <c r="A18" s="193" t="s">
        <v>174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4"/>
      <c r="V18" s="194"/>
      <c r="W18" s="194"/>
      <c r="X18" s="194"/>
      <c r="Y18" s="194"/>
      <c r="Z18" s="194"/>
    </row>
    <row r="19" spans="1:26">
      <c r="A19" s="193" t="s">
        <v>175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4"/>
      <c r="V19" s="194"/>
      <c r="W19" s="194"/>
      <c r="X19" s="194"/>
      <c r="Y19" s="194"/>
      <c r="Z19" s="194"/>
    </row>
    <row r="20" spans="1:26">
      <c r="A20" s="194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</row>
    <row r="21" spans="1:26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</row>
    <row r="22" spans="1:26">
      <c r="A22" s="194"/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</row>
    <row r="23" spans="1:26">
      <c r="A23" s="194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</row>
    <row r="24" spans="1:26">
      <c r="A24" s="194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</row>
    <row r="25" spans="1:26" ht="14.4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</row>
    <row r="26" spans="1:26" ht="14.4">
      <c r="A26" s="194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</row>
    <row r="27" spans="1:26" ht="14.4">
      <c r="A27" s="194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</row>
    <row r="28" spans="1:26" ht="14.4">
      <c r="A28" s="194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</row>
    <row r="29" spans="1:26" ht="14.4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</row>
    <row r="30" spans="1:26" ht="14.4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</row>
    <row r="31" spans="1:26" ht="14.4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</row>
    <row r="32" spans="1:26" ht="14.4">
      <c r="A32" s="194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</row>
    <row r="33" spans="1:26" ht="14.4">
      <c r="A33" s="194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</row>
    <row r="34" spans="1:26" ht="14.4">
      <c r="A34" s="194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</row>
    <row r="35" spans="1:26" ht="14.4">
      <c r="A35" s="194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</row>
    <row r="36" spans="1:26" ht="14.4">
      <c r="A36" s="194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</row>
    <row r="37" spans="1:26" ht="14.4">
      <c r="A37" s="194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</row>
    <row r="38" spans="1:26" ht="14.4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</row>
    <row r="39" spans="1:26" ht="14.4">
      <c r="A39" s="194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</row>
    <row r="40" spans="1:26" ht="14.4">
      <c r="A40" s="194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</row>
    <row r="41" spans="1:26" ht="14.4">
      <c r="A41" s="194"/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</row>
    <row r="42" spans="1:26" ht="14.4">
      <c r="A42" s="194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</row>
    <row r="43" spans="1:26" ht="14.4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</row>
    <row r="44" spans="1:26" ht="14.4">
      <c r="A44" s="194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</row>
    <row r="45" spans="1:26" ht="14.4">
      <c r="A45" s="194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</row>
    <row r="46" spans="1:26" ht="14.4">
      <c r="A46" s="194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</row>
    <row r="47" spans="1:26" ht="14.4">
      <c r="A47" s="194"/>
      <c r="B47" s="194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</row>
    <row r="48" spans="1:26" ht="14.4">
      <c r="A48" s="194"/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</row>
    <row r="49" spans="1:26" ht="14.4">
      <c r="A49" s="194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</row>
    <row r="50" spans="1:26" ht="14.4">
      <c r="A50" s="194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</row>
    <row r="51" spans="1:26" ht="14.4">
      <c r="A51" s="194"/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</row>
    <row r="52" spans="1:26" ht="14.4">
      <c r="A52" s="194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</row>
    <row r="53" spans="1:26" ht="14.4">
      <c r="A53" s="194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</row>
    <row r="54" spans="1:26" ht="14.4">
      <c r="A54" s="194"/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</row>
    <row r="55" spans="1:26" ht="14.4">
      <c r="A55" s="194"/>
      <c r="B55" s="194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</row>
    <row r="56" spans="1:26" ht="14.4">
      <c r="A56" s="194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</row>
    <row r="57" spans="1:26" ht="14.4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</row>
    <row r="58" spans="1:26" ht="14.4">
      <c r="A58" s="194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</row>
    <row r="59" spans="1:26" ht="14.4">
      <c r="A59" s="194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</row>
    <row r="60" spans="1:26" ht="14.4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</row>
    <row r="61" spans="1:26" ht="14.4">
      <c r="A61" s="194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</row>
    <row r="62" spans="1:26" ht="14.4">
      <c r="A62" s="194"/>
      <c r="B62" s="194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</row>
    <row r="63" spans="1:26" ht="14.4">
      <c r="A63" s="194"/>
      <c r="B63" s="194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</row>
    <row r="64" spans="1:26" ht="14.4">
      <c r="A64" s="194"/>
      <c r="B64" s="194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</row>
    <row r="65" spans="1:26" ht="14.4">
      <c r="A65" s="194"/>
      <c r="B65" s="194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</row>
    <row r="66" spans="1:26" ht="14.4">
      <c r="A66" s="194"/>
      <c r="B66" s="194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</row>
    <row r="67" spans="1:26" ht="14.4">
      <c r="A67" s="194"/>
      <c r="B67" s="194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</row>
    <row r="68" spans="1:26" ht="14.4">
      <c r="A68" s="194"/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</row>
    <row r="69" spans="1:26" ht="14.4">
      <c r="A69" s="194"/>
      <c r="B69" s="194"/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</row>
    <row r="70" spans="1:26" ht="14.4">
      <c r="A70" s="194"/>
      <c r="B70" s="194"/>
      <c r="C70" s="194"/>
      <c r="D70" s="194"/>
      <c r="E70" s="194"/>
      <c r="F70" s="194"/>
      <c r="G70" s="194"/>
      <c r="H70" s="194"/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</row>
    <row r="71" spans="1:26" ht="14.4">
      <c r="A71" s="194"/>
      <c r="B71" s="194"/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4"/>
      <c r="Z71" s="194"/>
    </row>
    <row r="72" spans="1:26" ht="14.4">
      <c r="A72" s="194"/>
      <c r="B72" s="194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</row>
    <row r="73" spans="1:26" ht="14.4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</row>
    <row r="74" spans="1:26" ht="14.4">
      <c r="A74" s="194"/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</row>
    <row r="75" spans="1:26" ht="14.4">
      <c r="A75" s="194"/>
      <c r="B75" s="194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</row>
    <row r="76" spans="1:26" ht="14.4">
      <c r="A76" s="194"/>
      <c r="B76" s="194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</row>
    <row r="77" spans="1:26" ht="14.4">
      <c r="A77" s="194"/>
      <c r="B77" s="194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</row>
    <row r="78" spans="1:26" ht="14.4">
      <c r="A78" s="194"/>
      <c r="B78" s="194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</row>
    <row r="79" spans="1:26" ht="14.4">
      <c r="A79" s="194"/>
      <c r="B79" s="194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</row>
    <row r="80" spans="1:26" ht="14.4">
      <c r="A80" s="194"/>
      <c r="B80" s="194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</row>
    <row r="81" spans="1:26" ht="14.4">
      <c r="A81" s="194"/>
      <c r="B81" s="194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</row>
    <row r="82" spans="1:26" ht="14.4">
      <c r="A82" s="194"/>
      <c r="B82" s="194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</row>
    <row r="83" spans="1:26" ht="14.4">
      <c r="A83" s="194"/>
      <c r="B83" s="194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</row>
    <row r="84" spans="1:26" ht="14.4">
      <c r="A84" s="194"/>
      <c r="B84" s="194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4"/>
      <c r="Z84" s="194"/>
    </row>
    <row r="85" spans="1:26" ht="14.4">
      <c r="A85" s="194"/>
      <c r="B85" s="194"/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4"/>
      <c r="Z85" s="194"/>
    </row>
    <row r="86" spans="1:26" ht="14.4">
      <c r="A86" s="194"/>
      <c r="B86" s="194"/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4"/>
    </row>
    <row r="87" spans="1:26" ht="14.4">
      <c r="A87" s="194"/>
      <c r="B87" s="194"/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</row>
    <row r="88" spans="1:26" ht="14.4">
      <c r="A88" s="194"/>
      <c r="B88" s="194"/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4"/>
      <c r="Z88" s="194"/>
    </row>
    <row r="89" spans="1:26" ht="14.4">
      <c r="A89" s="194"/>
      <c r="B89" s="194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</row>
    <row r="90" spans="1:26" ht="14.4">
      <c r="A90" s="194"/>
      <c r="B90" s="194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</row>
    <row r="91" spans="1:26" ht="14.4">
      <c r="A91" s="194"/>
      <c r="B91" s="194"/>
      <c r="C91" s="194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</row>
    <row r="92" spans="1:26" ht="14.4">
      <c r="A92" s="194"/>
      <c r="B92" s="194"/>
      <c r="C92" s="194"/>
      <c r="D92" s="194"/>
      <c r="E92" s="194"/>
      <c r="F92" s="194"/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</row>
    <row r="93" spans="1:26" ht="14.4">
      <c r="A93" s="194"/>
      <c r="B93" s="194"/>
      <c r="C93" s="194"/>
      <c r="D93" s="194"/>
      <c r="E93" s="194"/>
      <c r="F93" s="194"/>
      <c r="G93" s="194"/>
      <c r="H93" s="194"/>
      <c r="I93" s="194"/>
      <c r="J93" s="194"/>
      <c r="K93" s="194"/>
      <c r="L93" s="194"/>
      <c r="M93" s="194"/>
      <c r="N93" s="194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4"/>
      <c r="Z93" s="194"/>
    </row>
    <row r="94" spans="1:26" ht="14.4">
      <c r="A94" s="194"/>
      <c r="B94" s="194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</row>
    <row r="95" spans="1:26" ht="14.4">
      <c r="A95" s="194"/>
      <c r="B95" s="194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</row>
    <row r="96" spans="1:26" ht="14.4">
      <c r="A96" s="194"/>
      <c r="B96" s="194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</row>
    <row r="97" spans="1:26" ht="14.4">
      <c r="A97" s="194"/>
      <c r="B97" s="194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</row>
    <row r="98" spans="1:26" ht="14.4">
      <c r="A98" s="194"/>
      <c r="B98" s="194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</row>
    <row r="99" spans="1:26" ht="14.4">
      <c r="A99" s="194"/>
      <c r="B99" s="194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</row>
    <row r="100" spans="1:26" ht="14.4">
      <c r="A100" s="194"/>
      <c r="B100" s="194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</row>
    <row r="101" spans="1:26" ht="14.4">
      <c r="A101" s="194"/>
      <c r="B101" s="194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</row>
    <row r="102" spans="1:26" ht="14.4">
      <c r="A102" s="194"/>
      <c r="B102" s="194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</row>
    <row r="103" spans="1:26" ht="14.4">
      <c r="A103" s="194"/>
      <c r="B103" s="194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</row>
    <row r="104" spans="1:26" ht="14.4">
      <c r="A104" s="194"/>
      <c r="B104" s="194"/>
      <c r="C104" s="194"/>
      <c r="D104" s="194"/>
      <c r="E104" s="194"/>
      <c r="F104" s="194"/>
      <c r="G104" s="194"/>
      <c r="H104" s="194"/>
      <c r="I104" s="194"/>
      <c r="J104" s="194"/>
      <c r="K104" s="194"/>
      <c r="L104" s="194"/>
      <c r="M104" s="194"/>
      <c r="N104" s="194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  <c r="Y104" s="194"/>
      <c r="Z104" s="194"/>
    </row>
    <row r="105" spans="1:26" ht="14.4">
      <c r="A105" s="194"/>
      <c r="B105" s="194"/>
      <c r="C105" s="194"/>
      <c r="D105" s="194"/>
      <c r="E105" s="194"/>
      <c r="F105" s="194"/>
      <c r="G105" s="194"/>
      <c r="H105" s="194"/>
      <c r="I105" s="194"/>
      <c r="J105" s="194"/>
      <c r="K105" s="194"/>
      <c r="L105" s="194"/>
      <c r="M105" s="194"/>
      <c r="N105" s="194"/>
      <c r="O105" s="194"/>
      <c r="P105" s="194"/>
      <c r="Q105" s="194"/>
      <c r="R105" s="194"/>
      <c r="S105" s="194"/>
      <c r="T105" s="194"/>
      <c r="U105" s="194"/>
      <c r="V105" s="194"/>
      <c r="W105" s="194"/>
      <c r="X105" s="194"/>
      <c r="Y105" s="194"/>
      <c r="Z105" s="194"/>
    </row>
    <row r="106" spans="1:26" ht="14.4">
      <c r="A106" s="194"/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</row>
    <row r="107" spans="1:26" ht="14.4">
      <c r="A107" s="194"/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</row>
    <row r="108" spans="1:26" ht="14.4">
      <c r="A108" s="194"/>
      <c r="B108" s="194"/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</row>
    <row r="109" spans="1:26" ht="14.4">
      <c r="A109" s="194"/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</row>
    <row r="110" spans="1:26" ht="14.4">
      <c r="A110" s="194"/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</row>
    <row r="111" spans="1:26" ht="14.4">
      <c r="A111" s="194"/>
      <c r="B111" s="194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</row>
    <row r="112" spans="1:26" ht="14.4">
      <c r="A112" s="194"/>
      <c r="B112" s="194"/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</row>
    <row r="113" spans="1:26" ht="14.4">
      <c r="A113" s="194"/>
      <c r="B113" s="194"/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</row>
    <row r="114" spans="1:26" ht="14.4">
      <c r="A114" s="194"/>
      <c r="B114" s="194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</row>
    <row r="115" spans="1:26" ht="14.4">
      <c r="A115" s="194"/>
      <c r="B115" s="194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</row>
    <row r="116" spans="1:26" ht="14.4">
      <c r="A116" s="194"/>
      <c r="B116" s="194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</row>
    <row r="117" spans="1:26" ht="14.4">
      <c r="A117" s="194"/>
      <c r="B117" s="194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</row>
    <row r="118" spans="1:26" ht="14.4">
      <c r="A118" s="194"/>
      <c r="B118" s="194"/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</row>
    <row r="119" spans="1:26" ht="14.4">
      <c r="A119" s="194"/>
      <c r="B119" s="194"/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</row>
    <row r="120" spans="1:26" ht="14.4">
      <c r="A120" s="194"/>
      <c r="B120" s="194"/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</row>
    <row r="121" spans="1:26" ht="14.4">
      <c r="A121" s="194"/>
      <c r="B121" s="194"/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</row>
    <row r="122" spans="1:26" ht="14.4">
      <c r="A122" s="194"/>
      <c r="B122" s="194"/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</row>
    <row r="123" spans="1:26" ht="14.4">
      <c r="A123" s="194"/>
      <c r="B123" s="194"/>
      <c r="C123" s="194"/>
      <c r="D123" s="194"/>
      <c r="E123" s="194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</row>
    <row r="124" spans="1:26" ht="14.4">
      <c r="A124" s="194"/>
      <c r="B124" s="194"/>
      <c r="C124" s="194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</row>
    <row r="125" spans="1:26" ht="14.4">
      <c r="A125" s="194"/>
      <c r="B125" s="194"/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</row>
    <row r="126" spans="1:26" ht="14.4">
      <c r="A126" s="194"/>
      <c r="B126" s="194"/>
      <c r="C126" s="194"/>
      <c r="D126" s="194"/>
      <c r="E126" s="194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</row>
    <row r="127" spans="1:26" ht="14.4">
      <c r="A127" s="194"/>
      <c r="B127" s="194"/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</row>
    <row r="128" spans="1:26" ht="14.4">
      <c r="A128" s="194"/>
      <c r="B128" s="194"/>
      <c r="C128" s="194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</row>
    <row r="129" spans="1:26" ht="14.4">
      <c r="A129" s="194"/>
      <c r="B129" s="194"/>
      <c r="C129" s="194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</row>
    <row r="130" spans="1:26" ht="14.4">
      <c r="A130" s="194"/>
      <c r="B130" s="194"/>
      <c r="C130" s="194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</row>
    <row r="131" spans="1:26" ht="14.4">
      <c r="A131" s="194"/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</row>
    <row r="132" spans="1:26" ht="14.4">
      <c r="A132" s="194"/>
      <c r="B132" s="194"/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</row>
    <row r="133" spans="1:26" ht="14.4">
      <c r="A133" s="194"/>
      <c r="B133" s="194"/>
      <c r="C133" s="194"/>
      <c r="D133" s="194"/>
      <c r="E133" s="194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</row>
    <row r="134" spans="1:26" ht="14.4">
      <c r="A134" s="194"/>
      <c r="B134" s="194"/>
      <c r="C134" s="194"/>
      <c r="D134" s="194"/>
      <c r="E134" s="194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</row>
    <row r="135" spans="1:26" ht="14.4">
      <c r="A135" s="194"/>
      <c r="B135" s="194"/>
      <c r="C135" s="194"/>
      <c r="D135" s="194"/>
      <c r="E135" s="194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</row>
    <row r="136" spans="1:26" ht="14.4">
      <c r="A136" s="194"/>
      <c r="B136" s="194"/>
      <c r="C136" s="194"/>
      <c r="D136" s="194"/>
      <c r="E136" s="194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</row>
    <row r="137" spans="1:26" ht="14.4">
      <c r="A137" s="194"/>
      <c r="B137" s="194"/>
      <c r="C137" s="194"/>
      <c r="D137" s="194"/>
      <c r="E137" s="194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</row>
    <row r="138" spans="1:26" ht="14.4">
      <c r="A138" s="194"/>
      <c r="B138" s="194"/>
      <c r="C138" s="194"/>
      <c r="D138" s="194"/>
      <c r="E138" s="194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</row>
    <row r="139" spans="1:26" ht="14.4">
      <c r="A139" s="194"/>
      <c r="B139" s="194"/>
      <c r="C139" s="194"/>
      <c r="D139" s="194"/>
      <c r="E139" s="194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</row>
    <row r="140" spans="1:26" ht="14.4">
      <c r="A140" s="194"/>
      <c r="B140" s="194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</row>
    <row r="141" spans="1:26" ht="14.4">
      <c r="A141" s="194"/>
      <c r="B141" s="194"/>
      <c r="C141" s="194"/>
      <c r="D141" s="194"/>
      <c r="E141" s="194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</row>
    <row r="142" spans="1:26" ht="14.4">
      <c r="A142" s="194"/>
      <c r="B142" s="194"/>
      <c r="C142" s="194"/>
      <c r="D142" s="194"/>
      <c r="E142" s="194"/>
      <c r="F142" s="194"/>
      <c r="G142" s="194"/>
      <c r="H142" s="194"/>
      <c r="I142" s="194"/>
      <c r="J142" s="194"/>
      <c r="K142" s="194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4"/>
    </row>
    <row r="143" spans="1:26" ht="14.4">
      <c r="A143" s="194"/>
      <c r="B143" s="194"/>
      <c r="C143" s="194"/>
      <c r="D143" s="194"/>
      <c r="E143" s="194"/>
      <c r="F143" s="194"/>
      <c r="G143" s="194"/>
      <c r="H143" s="194"/>
      <c r="I143" s="194"/>
      <c r="J143" s="194"/>
      <c r="K143" s="194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</row>
    <row r="144" spans="1:26" ht="14.4">
      <c r="A144" s="194"/>
      <c r="B144" s="194"/>
      <c r="C144" s="194"/>
      <c r="D144" s="194"/>
      <c r="E144" s="194"/>
      <c r="F144" s="194"/>
      <c r="G144" s="194"/>
      <c r="H144" s="194"/>
      <c r="I144" s="194"/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4"/>
    </row>
    <row r="145" spans="1:26" ht="14.4">
      <c r="A145" s="194"/>
      <c r="B145" s="194"/>
      <c r="C145" s="194"/>
      <c r="D145" s="194"/>
      <c r="E145" s="194"/>
      <c r="F145" s="194"/>
      <c r="G145" s="194"/>
      <c r="H145" s="194"/>
      <c r="I145" s="194"/>
      <c r="J145" s="194"/>
      <c r="K145" s="194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4"/>
    </row>
    <row r="146" spans="1:26" ht="14.4">
      <c r="A146" s="194"/>
      <c r="B146" s="194"/>
      <c r="C146" s="194"/>
      <c r="D146" s="194"/>
      <c r="E146" s="194"/>
      <c r="F146" s="194"/>
      <c r="G146" s="194"/>
      <c r="H146" s="194"/>
      <c r="I146" s="194"/>
      <c r="J146" s="194"/>
      <c r="K146" s="194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4"/>
    </row>
    <row r="147" spans="1:26" ht="14.4">
      <c r="A147" s="194"/>
      <c r="B147" s="194"/>
      <c r="C147" s="194"/>
      <c r="D147" s="194"/>
      <c r="E147" s="194"/>
      <c r="F147" s="194"/>
      <c r="G147" s="194"/>
      <c r="H147" s="194"/>
      <c r="I147" s="194"/>
      <c r="J147" s="194"/>
      <c r="K147" s="194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4"/>
    </row>
    <row r="148" spans="1:26" ht="14.4">
      <c r="A148" s="194"/>
      <c r="B148" s="194"/>
      <c r="C148" s="194"/>
      <c r="D148" s="194"/>
      <c r="E148" s="194"/>
      <c r="F148" s="194"/>
      <c r="G148" s="194"/>
      <c r="H148" s="194"/>
      <c r="I148" s="194"/>
      <c r="J148" s="194"/>
      <c r="K148" s="194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4"/>
    </row>
    <row r="149" spans="1:26" ht="14.4">
      <c r="A149" s="194"/>
      <c r="B149" s="194"/>
      <c r="C149" s="194"/>
      <c r="D149" s="194"/>
      <c r="E149" s="194"/>
      <c r="F149" s="194"/>
      <c r="G149" s="194"/>
      <c r="H149" s="194"/>
      <c r="I149" s="194"/>
      <c r="J149" s="194"/>
      <c r="K149" s="194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4"/>
    </row>
    <row r="150" spans="1:26" ht="14.4">
      <c r="A150" s="194"/>
      <c r="B150" s="194"/>
      <c r="C150" s="194"/>
      <c r="D150" s="194"/>
      <c r="E150" s="194"/>
      <c r="F150" s="194"/>
      <c r="G150" s="194"/>
      <c r="H150" s="194"/>
      <c r="I150" s="194"/>
      <c r="J150" s="194"/>
      <c r="K150" s="194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4"/>
    </row>
    <row r="151" spans="1:26" ht="14.4">
      <c r="A151" s="194"/>
      <c r="B151" s="194"/>
      <c r="C151" s="194"/>
      <c r="D151" s="194"/>
      <c r="E151" s="194"/>
      <c r="F151" s="194"/>
      <c r="G151" s="194"/>
      <c r="H151" s="194"/>
      <c r="I151" s="194"/>
      <c r="J151" s="194"/>
      <c r="K151" s="194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4"/>
    </row>
    <row r="152" spans="1:26" ht="14.4">
      <c r="A152" s="194"/>
      <c r="B152" s="194"/>
      <c r="C152" s="194"/>
      <c r="D152" s="194"/>
      <c r="E152" s="194"/>
      <c r="F152" s="194"/>
      <c r="G152" s="194"/>
      <c r="H152" s="194"/>
      <c r="I152" s="194"/>
      <c r="J152" s="194"/>
      <c r="K152" s="194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4"/>
    </row>
    <row r="153" spans="1:26" ht="14.4">
      <c r="A153" s="194"/>
      <c r="B153" s="194"/>
      <c r="C153" s="194"/>
      <c r="D153" s="194"/>
      <c r="E153" s="194"/>
      <c r="F153" s="194"/>
      <c r="G153" s="194"/>
      <c r="H153" s="194"/>
      <c r="I153" s="194"/>
      <c r="J153" s="194"/>
      <c r="K153" s="194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4"/>
    </row>
    <row r="154" spans="1:26" ht="14.4">
      <c r="A154" s="194"/>
      <c r="B154" s="194"/>
      <c r="C154" s="194"/>
      <c r="D154" s="194"/>
      <c r="E154" s="194"/>
      <c r="F154" s="194"/>
      <c r="G154" s="194"/>
      <c r="H154" s="194"/>
      <c r="I154" s="194"/>
      <c r="J154" s="194"/>
      <c r="K154" s="194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4"/>
    </row>
    <row r="155" spans="1:26" ht="14.4">
      <c r="A155" s="194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</row>
    <row r="156" spans="1:26" ht="14.4">
      <c r="A156" s="194"/>
      <c r="B156" s="194"/>
      <c r="C156" s="194"/>
      <c r="D156" s="194"/>
      <c r="E156" s="194"/>
      <c r="F156" s="194"/>
      <c r="G156" s="194"/>
      <c r="H156" s="194"/>
      <c r="I156" s="194"/>
      <c r="J156" s="194"/>
      <c r="K156" s="194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4"/>
    </row>
    <row r="157" spans="1:26" ht="14.4">
      <c r="A157" s="194"/>
      <c r="B157" s="194"/>
      <c r="C157" s="194"/>
      <c r="D157" s="194"/>
      <c r="E157" s="194"/>
      <c r="F157" s="194"/>
      <c r="G157" s="194"/>
      <c r="H157" s="194"/>
      <c r="I157" s="194"/>
      <c r="J157" s="194"/>
      <c r="K157" s="194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4"/>
    </row>
    <row r="158" spans="1:26" ht="14.4">
      <c r="A158" s="194"/>
      <c r="B158" s="194"/>
      <c r="C158" s="194"/>
      <c r="D158" s="194"/>
      <c r="E158" s="194"/>
      <c r="F158" s="194"/>
      <c r="G158" s="194"/>
      <c r="H158" s="194"/>
      <c r="I158" s="194"/>
      <c r="J158" s="194"/>
      <c r="K158" s="194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4"/>
    </row>
    <row r="159" spans="1:26" ht="14.4">
      <c r="A159" s="194"/>
      <c r="B159" s="194"/>
      <c r="C159" s="194"/>
      <c r="D159" s="194"/>
      <c r="E159" s="194"/>
      <c r="F159" s="194"/>
      <c r="G159" s="194"/>
      <c r="H159" s="194"/>
      <c r="I159" s="194"/>
      <c r="J159" s="194"/>
      <c r="K159" s="194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4"/>
    </row>
    <row r="160" spans="1:26" ht="14.4">
      <c r="A160" s="194"/>
      <c r="B160" s="194"/>
      <c r="C160" s="194"/>
      <c r="D160" s="194"/>
      <c r="E160" s="194"/>
      <c r="F160" s="194"/>
      <c r="G160" s="194"/>
      <c r="H160" s="194"/>
      <c r="I160" s="194"/>
      <c r="J160" s="194"/>
      <c r="K160" s="194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4"/>
    </row>
    <row r="161" spans="1:26" ht="14.4">
      <c r="A161" s="194"/>
      <c r="B161" s="194"/>
      <c r="C161" s="194"/>
      <c r="D161" s="194"/>
      <c r="E161" s="194"/>
      <c r="F161" s="194"/>
      <c r="G161" s="194"/>
      <c r="H161" s="194"/>
      <c r="I161" s="194"/>
      <c r="J161" s="194"/>
      <c r="K161" s="194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4"/>
    </row>
    <row r="162" spans="1:26" ht="14.4">
      <c r="A162" s="194"/>
      <c r="B162" s="194"/>
      <c r="C162" s="194"/>
      <c r="D162" s="194"/>
      <c r="E162" s="194"/>
      <c r="F162" s="194"/>
      <c r="G162" s="194"/>
      <c r="H162" s="194"/>
      <c r="I162" s="194"/>
      <c r="J162" s="194"/>
      <c r="K162" s="194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4"/>
    </row>
    <row r="163" spans="1:26" ht="14.4">
      <c r="A163" s="194"/>
      <c r="B163" s="194"/>
      <c r="C163" s="194"/>
      <c r="D163" s="194"/>
      <c r="E163" s="194"/>
      <c r="F163" s="194"/>
      <c r="G163" s="194"/>
      <c r="H163" s="194"/>
      <c r="I163" s="194"/>
      <c r="J163" s="194"/>
      <c r="K163" s="194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4"/>
    </row>
    <row r="164" spans="1:26" ht="14.4">
      <c r="A164" s="194"/>
      <c r="B164" s="194"/>
      <c r="C164" s="194"/>
      <c r="D164" s="194"/>
      <c r="E164" s="194"/>
      <c r="F164" s="194"/>
      <c r="G164" s="194"/>
      <c r="H164" s="194"/>
      <c r="I164" s="194"/>
      <c r="J164" s="194"/>
      <c r="K164" s="194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4"/>
    </row>
    <row r="165" spans="1:26" ht="14.4">
      <c r="A165" s="194"/>
      <c r="B165" s="194"/>
      <c r="C165" s="194"/>
      <c r="D165" s="194"/>
      <c r="E165" s="194"/>
      <c r="F165" s="194"/>
      <c r="G165" s="194"/>
      <c r="H165" s="194"/>
      <c r="I165" s="194"/>
      <c r="J165" s="194"/>
      <c r="K165" s="194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4"/>
    </row>
    <row r="166" spans="1:26" ht="14.4">
      <c r="A166" s="194"/>
      <c r="B166" s="194"/>
      <c r="C166" s="194"/>
      <c r="D166" s="194"/>
      <c r="E166" s="194"/>
      <c r="F166" s="194"/>
      <c r="G166" s="194"/>
      <c r="H166" s="194"/>
      <c r="I166" s="194"/>
      <c r="J166" s="194"/>
      <c r="K166" s="194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4"/>
    </row>
    <row r="167" spans="1:26" ht="14.4">
      <c r="A167" s="194"/>
      <c r="B167" s="194"/>
      <c r="C167" s="194"/>
      <c r="D167" s="194"/>
      <c r="E167" s="194"/>
      <c r="F167" s="194"/>
      <c r="G167" s="194"/>
      <c r="H167" s="194"/>
      <c r="I167" s="194"/>
      <c r="J167" s="194"/>
      <c r="K167" s="194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4"/>
    </row>
    <row r="168" spans="1:26" ht="14.4">
      <c r="A168" s="194"/>
      <c r="B168" s="194"/>
      <c r="C168" s="194"/>
      <c r="D168" s="194"/>
      <c r="E168" s="194"/>
      <c r="F168" s="194"/>
      <c r="G168" s="194"/>
      <c r="H168" s="194"/>
      <c r="I168" s="194"/>
      <c r="J168" s="194"/>
      <c r="K168" s="194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4"/>
    </row>
    <row r="169" spans="1:26" ht="14.4">
      <c r="A169" s="194"/>
      <c r="B169" s="194"/>
      <c r="C169" s="194"/>
      <c r="D169" s="194"/>
      <c r="E169" s="194"/>
      <c r="F169" s="194"/>
      <c r="G169" s="194"/>
      <c r="H169" s="194"/>
      <c r="I169" s="194"/>
      <c r="J169" s="194"/>
      <c r="K169" s="194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</row>
    <row r="170" spans="1:26" ht="14.4">
      <c r="A170" s="194"/>
      <c r="B170" s="194"/>
      <c r="C170" s="194"/>
      <c r="D170" s="194"/>
      <c r="E170" s="194"/>
      <c r="F170" s="194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4"/>
    </row>
    <row r="171" spans="1:26" ht="14.4">
      <c r="A171" s="194"/>
      <c r="B171" s="194"/>
      <c r="C171" s="194"/>
      <c r="D171" s="194"/>
      <c r="E171" s="194"/>
      <c r="F171" s="194"/>
      <c r="G171" s="194"/>
      <c r="H171" s="194"/>
      <c r="I171" s="194"/>
      <c r="J171" s="194"/>
      <c r="K171" s="194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4"/>
    </row>
    <row r="172" spans="1:26" ht="14.4">
      <c r="A172" s="194"/>
      <c r="B172" s="194"/>
      <c r="C172" s="194"/>
      <c r="D172" s="194"/>
      <c r="E172" s="194"/>
      <c r="F172" s="194"/>
      <c r="G172" s="194"/>
      <c r="H172" s="194"/>
      <c r="I172" s="194"/>
      <c r="J172" s="194"/>
      <c r="K172" s="194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4"/>
    </row>
    <row r="173" spans="1:26" ht="14.4">
      <c r="A173" s="194"/>
      <c r="B173" s="194"/>
      <c r="C173" s="194"/>
      <c r="D173" s="194"/>
      <c r="E173" s="194"/>
      <c r="F173" s="194"/>
      <c r="G173" s="194"/>
      <c r="H173" s="194"/>
      <c r="I173" s="194"/>
      <c r="J173" s="194"/>
      <c r="K173" s="194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4"/>
    </row>
    <row r="174" spans="1:26" ht="14.4">
      <c r="A174" s="194"/>
      <c r="B174" s="194"/>
      <c r="C174" s="194"/>
      <c r="D174" s="194"/>
      <c r="E174" s="194"/>
      <c r="F174" s="194"/>
      <c r="G174" s="194"/>
      <c r="H174" s="194"/>
      <c r="I174" s="194"/>
      <c r="J174" s="194"/>
      <c r="K174" s="194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4"/>
    </row>
    <row r="175" spans="1:26" ht="14.4">
      <c r="A175" s="194"/>
      <c r="B175" s="194"/>
      <c r="C175" s="194"/>
      <c r="D175" s="194"/>
      <c r="E175" s="194"/>
      <c r="F175" s="194"/>
      <c r="G175" s="194"/>
      <c r="H175" s="194"/>
      <c r="I175" s="194"/>
      <c r="J175" s="194"/>
      <c r="K175" s="194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4"/>
    </row>
    <row r="176" spans="1:26" ht="14.4">
      <c r="A176" s="194"/>
      <c r="B176" s="194"/>
      <c r="C176" s="194"/>
      <c r="D176" s="194"/>
      <c r="E176" s="194"/>
      <c r="F176" s="194"/>
      <c r="G176" s="194"/>
      <c r="H176" s="194"/>
      <c r="I176" s="194"/>
      <c r="J176" s="194"/>
      <c r="K176" s="194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4"/>
    </row>
    <row r="177" spans="1:26" ht="14.4">
      <c r="A177" s="194"/>
      <c r="B177" s="194"/>
      <c r="C177" s="194"/>
      <c r="D177" s="194"/>
      <c r="E177" s="194"/>
      <c r="F177" s="194"/>
      <c r="G177" s="194"/>
      <c r="H177" s="194"/>
      <c r="I177" s="194"/>
      <c r="J177" s="194"/>
      <c r="K177" s="194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4"/>
    </row>
    <row r="178" spans="1:26" ht="14.4">
      <c r="A178" s="194"/>
      <c r="B178" s="194"/>
      <c r="C178" s="194"/>
      <c r="D178" s="194"/>
      <c r="E178" s="194"/>
      <c r="F178" s="194"/>
      <c r="G178" s="194"/>
      <c r="H178" s="194"/>
      <c r="I178" s="194"/>
      <c r="J178" s="194"/>
      <c r="K178" s="194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4"/>
    </row>
    <row r="179" spans="1:26" ht="14.4">
      <c r="A179" s="194"/>
      <c r="B179" s="194"/>
      <c r="C179" s="194"/>
      <c r="D179" s="194"/>
      <c r="E179" s="194"/>
      <c r="F179" s="194"/>
      <c r="G179" s="194"/>
      <c r="H179" s="194"/>
      <c r="I179" s="194"/>
      <c r="J179" s="194"/>
      <c r="K179" s="194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4"/>
    </row>
    <row r="180" spans="1:26" ht="14.4">
      <c r="A180" s="194"/>
      <c r="B180" s="194"/>
      <c r="C180" s="194"/>
      <c r="D180" s="194"/>
      <c r="E180" s="194"/>
      <c r="F180" s="194"/>
      <c r="G180" s="194"/>
      <c r="H180" s="194"/>
      <c r="I180" s="194"/>
      <c r="J180" s="194"/>
      <c r="K180" s="194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4"/>
    </row>
    <row r="181" spans="1:26" ht="14.4">
      <c r="A181" s="194"/>
      <c r="B181" s="194"/>
      <c r="C181" s="194"/>
      <c r="D181" s="194"/>
      <c r="E181" s="194"/>
      <c r="F181" s="194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</row>
    <row r="182" spans="1:26" ht="14.4">
      <c r="A182" s="194"/>
      <c r="B182" s="194"/>
      <c r="C182" s="194"/>
      <c r="D182" s="194"/>
      <c r="E182" s="194"/>
      <c r="F182" s="194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</row>
    <row r="183" spans="1:26" ht="14.4">
      <c r="A183" s="194"/>
      <c r="B183" s="194"/>
      <c r="C183" s="194"/>
      <c r="D183" s="194"/>
      <c r="E183" s="194"/>
      <c r="F183" s="194"/>
      <c r="G183" s="194"/>
      <c r="H183" s="194"/>
      <c r="I183" s="194"/>
      <c r="J183" s="194"/>
      <c r="K183" s="194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4"/>
    </row>
    <row r="184" spans="1:26" ht="14.4">
      <c r="A184" s="194"/>
      <c r="B184" s="194"/>
      <c r="C184" s="194"/>
      <c r="D184" s="194"/>
      <c r="E184" s="194"/>
      <c r="F184" s="194"/>
      <c r="G184" s="194"/>
      <c r="H184" s="194"/>
      <c r="I184" s="194"/>
      <c r="J184" s="194"/>
      <c r="K184" s="194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4"/>
    </row>
    <row r="185" spans="1:26" ht="14.4">
      <c r="A185" s="194"/>
      <c r="B185" s="194"/>
      <c r="C185" s="194"/>
      <c r="D185" s="194"/>
      <c r="E185" s="194"/>
      <c r="F185" s="194"/>
      <c r="G185" s="194"/>
      <c r="H185" s="194"/>
      <c r="I185" s="194"/>
      <c r="J185" s="194"/>
      <c r="K185" s="194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4"/>
    </row>
    <row r="186" spans="1:26" ht="14.4">
      <c r="A186" s="194"/>
      <c r="B186" s="194"/>
      <c r="C186" s="194"/>
      <c r="D186" s="194"/>
      <c r="E186" s="194"/>
      <c r="F186" s="194"/>
      <c r="G186" s="194"/>
      <c r="H186" s="194"/>
      <c r="I186" s="194"/>
      <c r="J186" s="194"/>
      <c r="K186" s="194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4"/>
    </row>
    <row r="187" spans="1:26" ht="14.4">
      <c r="A187" s="194"/>
      <c r="B187" s="194"/>
      <c r="C187" s="194"/>
      <c r="D187" s="194"/>
      <c r="E187" s="194"/>
      <c r="F187" s="194"/>
      <c r="G187" s="194"/>
      <c r="H187" s="194"/>
      <c r="I187" s="194"/>
      <c r="J187" s="194"/>
      <c r="K187" s="194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4"/>
    </row>
    <row r="188" spans="1:26" ht="14.4">
      <c r="A188" s="194"/>
      <c r="B188" s="194"/>
      <c r="C188" s="194"/>
      <c r="D188" s="194"/>
      <c r="E188" s="194"/>
      <c r="F188" s="194"/>
      <c r="G188" s="194"/>
      <c r="H188" s="194"/>
      <c r="I188" s="194"/>
      <c r="J188" s="194"/>
      <c r="K188" s="194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4"/>
    </row>
    <row r="189" spans="1:26" ht="14.4">
      <c r="A189" s="194"/>
      <c r="B189" s="194"/>
      <c r="C189" s="194"/>
      <c r="D189" s="194"/>
      <c r="E189" s="194"/>
      <c r="F189" s="194"/>
      <c r="G189" s="194"/>
      <c r="H189" s="194"/>
      <c r="I189" s="194"/>
      <c r="J189" s="194"/>
      <c r="K189" s="194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4"/>
    </row>
    <row r="190" spans="1:26" ht="14.4">
      <c r="A190" s="194"/>
      <c r="B190" s="194"/>
      <c r="C190" s="194"/>
      <c r="D190" s="194"/>
      <c r="E190" s="194"/>
      <c r="F190" s="194"/>
      <c r="G190" s="194"/>
      <c r="H190" s="194"/>
      <c r="I190" s="194"/>
      <c r="J190" s="194"/>
      <c r="K190" s="194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4"/>
    </row>
    <row r="191" spans="1:26" ht="14.4">
      <c r="A191" s="194"/>
      <c r="B191" s="194"/>
      <c r="C191" s="194"/>
      <c r="D191" s="194"/>
      <c r="E191" s="194"/>
      <c r="F191" s="194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</row>
    <row r="192" spans="1:26" ht="14.4">
      <c r="A192" s="194"/>
      <c r="B192" s="194"/>
      <c r="C192" s="194"/>
      <c r="D192" s="194"/>
      <c r="E192" s="194"/>
      <c r="F192" s="194"/>
      <c r="G192" s="194"/>
      <c r="H192" s="194"/>
      <c r="I192" s="194"/>
      <c r="J192" s="194"/>
      <c r="K192" s="194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4"/>
    </row>
    <row r="193" spans="1:26" ht="14.4">
      <c r="A193" s="194"/>
      <c r="B193" s="194"/>
      <c r="C193" s="194"/>
      <c r="D193" s="194"/>
      <c r="E193" s="194"/>
      <c r="F193" s="194"/>
      <c r="G193" s="194"/>
      <c r="H193" s="194"/>
      <c r="I193" s="194"/>
      <c r="J193" s="194"/>
      <c r="K193" s="194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4"/>
    </row>
    <row r="194" spans="1:26" ht="14.4">
      <c r="A194" s="194"/>
      <c r="B194" s="194"/>
      <c r="C194" s="194"/>
      <c r="D194" s="194"/>
      <c r="E194" s="194"/>
      <c r="F194" s="194"/>
      <c r="G194" s="194"/>
      <c r="H194" s="194"/>
      <c r="I194" s="194"/>
      <c r="J194" s="194"/>
      <c r="K194" s="194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4"/>
    </row>
    <row r="195" spans="1:26" ht="14.4">
      <c r="A195" s="194"/>
      <c r="B195" s="194"/>
      <c r="C195" s="194"/>
      <c r="D195" s="194"/>
      <c r="E195" s="194"/>
      <c r="F195" s="194"/>
      <c r="G195" s="194"/>
      <c r="H195" s="194"/>
      <c r="I195" s="194"/>
      <c r="J195" s="194"/>
      <c r="K195" s="194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4"/>
    </row>
    <row r="196" spans="1:26" ht="14.4">
      <c r="A196" s="194"/>
      <c r="B196" s="194"/>
      <c r="C196" s="194"/>
      <c r="D196" s="194"/>
      <c r="E196" s="194"/>
      <c r="F196" s="194"/>
      <c r="G196" s="194"/>
      <c r="H196" s="194"/>
      <c r="I196" s="194"/>
      <c r="J196" s="194"/>
      <c r="K196" s="194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4"/>
    </row>
    <row r="197" spans="1:26" ht="14.4">
      <c r="A197" s="194"/>
      <c r="B197" s="194"/>
      <c r="C197" s="194"/>
      <c r="D197" s="194"/>
      <c r="E197" s="194"/>
      <c r="F197" s="194"/>
      <c r="G197" s="194"/>
      <c r="H197" s="194"/>
      <c r="I197" s="194"/>
      <c r="J197" s="194"/>
      <c r="K197" s="194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4"/>
    </row>
    <row r="198" spans="1:26" ht="14.4">
      <c r="A198" s="194"/>
      <c r="B198" s="194"/>
      <c r="C198" s="194"/>
      <c r="D198" s="194"/>
      <c r="E198" s="194"/>
      <c r="F198" s="194"/>
      <c r="G198" s="194"/>
      <c r="H198" s="194"/>
      <c r="I198" s="194"/>
      <c r="J198" s="194"/>
      <c r="K198" s="194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4"/>
    </row>
    <row r="199" spans="1:26" ht="14.4">
      <c r="A199" s="194"/>
      <c r="B199" s="194"/>
      <c r="C199" s="194"/>
      <c r="D199" s="194"/>
      <c r="E199" s="194"/>
      <c r="F199" s="194"/>
      <c r="G199" s="194"/>
      <c r="H199" s="194"/>
      <c r="I199" s="194"/>
      <c r="J199" s="194"/>
      <c r="K199" s="194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4"/>
    </row>
    <row r="200" spans="1:26" ht="14.4">
      <c r="A200" s="194"/>
      <c r="B200" s="194"/>
      <c r="C200" s="194"/>
      <c r="D200" s="194"/>
      <c r="E200" s="194"/>
      <c r="F200" s="194"/>
      <c r="G200" s="194"/>
      <c r="H200" s="194"/>
      <c r="I200" s="194"/>
      <c r="J200" s="194"/>
      <c r="K200" s="194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4"/>
    </row>
    <row r="201" spans="1:26" ht="14.4">
      <c r="A201" s="194"/>
      <c r="B201" s="194"/>
      <c r="C201" s="194"/>
      <c r="D201" s="194"/>
      <c r="E201" s="194"/>
      <c r="F201" s="194"/>
      <c r="G201" s="194"/>
      <c r="H201" s="194"/>
      <c r="I201" s="194"/>
      <c r="J201" s="194"/>
      <c r="K201" s="194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4"/>
    </row>
    <row r="202" spans="1:26" ht="14.4">
      <c r="A202" s="194"/>
      <c r="B202" s="194"/>
      <c r="C202" s="194"/>
      <c r="D202" s="194"/>
      <c r="E202" s="194"/>
      <c r="F202" s="194"/>
      <c r="G202" s="194"/>
      <c r="H202" s="194"/>
      <c r="I202" s="194"/>
      <c r="J202" s="194"/>
      <c r="K202" s="194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4"/>
    </row>
    <row r="203" spans="1:26" ht="14.4">
      <c r="A203" s="194"/>
      <c r="B203" s="194"/>
      <c r="C203" s="194"/>
      <c r="D203" s="194"/>
      <c r="E203" s="194"/>
      <c r="F203" s="194"/>
      <c r="G203" s="194"/>
      <c r="H203" s="194"/>
      <c r="I203" s="194"/>
      <c r="J203" s="194"/>
      <c r="K203" s="194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4"/>
    </row>
    <row r="204" spans="1:26" ht="14.4">
      <c r="A204" s="194"/>
      <c r="B204" s="194"/>
      <c r="C204" s="194"/>
      <c r="D204" s="194"/>
      <c r="E204" s="194"/>
      <c r="F204" s="194"/>
      <c r="G204" s="194"/>
      <c r="H204" s="194"/>
      <c r="I204" s="194"/>
      <c r="J204" s="194"/>
      <c r="K204" s="194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4"/>
    </row>
    <row r="205" spans="1:26" ht="14.4">
      <c r="A205" s="194"/>
      <c r="B205" s="194"/>
      <c r="C205" s="194"/>
      <c r="D205" s="194"/>
      <c r="E205" s="194"/>
      <c r="F205" s="194"/>
      <c r="G205" s="194"/>
      <c r="H205" s="194"/>
      <c r="I205" s="194"/>
      <c r="J205" s="194"/>
      <c r="K205" s="194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</row>
    <row r="206" spans="1:26" ht="14.4">
      <c r="A206" s="194"/>
      <c r="B206" s="194"/>
      <c r="C206" s="194"/>
      <c r="D206" s="194"/>
      <c r="E206" s="194"/>
      <c r="F206" s="194"/>
      <c r="G206" s="194"/>
      <c r="H206" s="194"/>
      <c r="I206" s="194"/>
      <c r="J206" s="194"/>
      <c r="K206" s="194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4"/>
    </row>
    <row r="207" spans="1:26" ht="14.4">
      <c r="A207" s="194"/>
      <c r="B207" s="194"/>
      <c r="C207" s="194"/>
      <c r="D207" s="194"/>
      <c r="E207" s="194"/>
      <c r="F207" s="194"/>
      <c r="G207" s="194"/>
      <c r="H207" s="194"/>
      <c r="I207" s="194"/>
      <c r="J207" s="194"/>
      <c r="K207" s="194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4"/>
    </row>
    <row r="208" spans="1:26" ht="14.4">
      <c r="A208" s="194"/>
      <c r="B208" s="194"/>
      <c r="C208" s="194"/>
      <c r="D208" s="194"/>
      <c r="E208" s="194"/>
      <c r="F208" s="194"/>
      <c r="G208" s="194"/>
      <c r="H208" s="194"/>
      <c r="I208" s="194"/>
      <c r="J208" s="194"/>
      <c r="K208" s="194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4"/>
    </row>
    <row r="209" spans="1:26" ht="14.4">
      <c r="A209" s="194"/>
      <c r="B209" s="194"/>
      <c r="C209" s="194"/>
      <c r="D209" s="194"/>
      <c r="E209" s="194"/>
      <c r="F209" s="194"/>
      <c r="G209" s="194"/>
      <c r="H209" s="194"/>
      <c r="I209" s="194"/>
      <c r="J209" s="194"/>
      <c r="K209" s="194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4"/>
    </row>
    <row r="210" spans="1:26" ht="14.4">
      <c r="A210" s="194"/>
      <c r="B210" s="194"/>
      <c r="C210" s="194"/>
      <c r="D210" s="194"/>
      <c r="E210" s="194"/>
      <c r="F210" s="194"/>
      <c r="G210" s="194"/>
      <c r="H210" s="194"/>
      <c r="I210" s="194"/>
      <c r="J210" s="194"/>
      <c r="K210" s="194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4"/>
    </row>
    <row r="211" spans="1:26" ht="14.4">
      <c r="A211" s="194"/>
      <c r="B211" s="194"/>
      <c r="C211" s="194"/>
      <c r="D211" s="194"/>
      <c r="E211" s="194"/>
      <c r="F211" s="194"/>
      <c r="G211" s="194"/>
      <c r="H211" s="194"/>
      <c r="I211" s="194"/>
      <c r="J211" s="194"/>
      <c r="K211" s="194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4"/>
    </row>
    <row r="212" spans="1:26" ht="14.4">
      <c r="A212" s="194"/>
      <c r="B212" s="194"/>
      <c r="C212" s="194"/>
      <c r="D212" s="194"/>
      <c r="E212" s="194"/>
      <c r="F212" s="194"/>
      <c r="G212" s="194"/>
      <c r="H212" s="194"/>
      <c r="I212" s="194"/>
      <c r="J212" s="194"/>
      <c r="K212" s="194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4"/>
    </row>
    <row r="213" spans="1:26" ht="14.4">
      <c r="A213" s="194"/>
      <c r="B213" s="194"/>
      <c r="C213" s="194"/>
      <c r="D213" s="194"/>
      <c r="E213" s="194"/>
      <c r="F213" s="194"/>
      <c r="G213" s="194"/>
      <c r="H213" s="194"/>
      <c r="I213" s="194"/>
      <c r="J213" s="194"/>
      <c r="K213" s="194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4"/>
    </row>
    <row r="214" spans="1:26" ht="14.4">
      <c r="A214" s="194"/>
      <c r="B214" s="194"/>
      <c r="C214" s="194"/>
      <c r="D214" s="194"/>
      <c r="E214" s="194"/>
      <c r="F214" s="194"/>
      <c r="G214" s="194"/>
      <c r="H214" s="194"/>
      <c r="I214" s="194"/>
      <c r="J214" s="194"/>
      <c r="K214" s="194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4"/>
    </row>
    <row r="215" spans="1:26" ht="14.4">
      <c r="A215" s="194"/>
      <c r="B215" s="194"/>
      <c r="C215" s="194"/>
      <c r="D215" s="194"/>
      <c r="E215" s="194"/>
      <c r="F215" s="194"/>
      <c r="G215" s="194"/>
      <c r="H215" s="194"/>
      <c r="I215" s="194"/>
      <c r="J215" s="194"/>
      <c r="K215" s="194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4"/>
    </row>
    <row r="216" spans="1:26" ht="14.4">
      <c r="A216" s="194"/>
      <c r="B216" s="194"/>
      <c r="C216" s="194"/>
      <c r="D216" s="194"/>
      <c r="E216" s="194"/>
      <c r="F216" s="194"/>
      <c r="G216" s="194"/>
      <c r="H216" s="194"/>
      <c r="I216" s="194"/>
      <c r="J216" s="194"/>
      <c r="K216" s="194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4"/>
    </row>
    <row r="217" spans="1:26" ht="14.4">
      <c r="A217" s="194"/>
      <c r="B217" s="194"/>
      <c r="C217" s="194"/>
      <c r="D217" s="194"/>
      <c r="E217" s="194"/>
      <c r="F217" s="194"/>
      <c r="G217" s="194"/>
      <c r="H217" s="194"/>
      <c r="I217" s="194"/>
      <c r="J217" s="194"/>
      <c r="K217" s="194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4"/>
    </row>
    <row r="218" spans="1:26" ht="14.4">
      <c r="A218" s="194"/>
      <c r="B218" s="194"/>
      <c r="C218" s="194"/>
      <c r="D218" s="194"/>
      <c r="E218" s="194"/>
      <c r="F218" s="194"/>
      <c r="G218" s="194"/>
      <c r="H218" s="194"/>
      <c r="I218" s="194"/>
      <c r="J218" s="194"/>
      <c r="K218" s="194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4"/>
    </row>
    <row r="219" spans="1:26" ht="14.4">
      <c r="A219" s="194"/>
      <c r="B219" s="194"/>
      <c r="C219" s="194"/>
      <c r="D219" s="194"/>
      <c r="E219" s="194"/>
      <c r="F219" s="194"/>
      <c r="G219" s="194"/>
      <c r="H219" s="194"/>
      <c r="I219" s="194"/>
      <c r="J219" s="194"/>
      <c r="K219" s="194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4"/>
    </row>
    <row r="220" spans="1:26" ht="14.4">
      <c r="A220" s="194"/>
      <c r="B220" s="194"/>
      <c r="C220" s="194"/>
      <c r="D220" s="194"/>
      <c r="E220" s="194"/>
      <c r="F220" s="194"/>
      <c r="G220" s="194"/>
      <c r="H220" s="194"/>
      <c r="I220" s="194"/>
      <c r="J220" s="194"/>
      <c r="K220" s="194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4"/>
    </row>
    <row r="221" spans="1:26" ht="14.4">
      <c r="A221" s="194"/>
      <c r="B221" s="194"/>
      <c r="C221" s="194"/>
      <c r="D221" s="194"/>
      <c r="E221" s="194"/>
      <c r="F221" s="194"/>
      <c r="G221" s="194"/>
      <c r="H221" s="194"/>
      <c r="I221" s="194"/>
      <c r="J221" s="194"/>
      <c r="K221" s="194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4"/>
    </row>
    <row r="222" spans="1:26" ht="14.4">
      <c r="A222" s="194"/>
      <c r="B222" s="194"/>
      <c r="C222" s="194"/>
      <c r="D222" s="194"/>
      <c r="E222" s="194"/>
      <c r="F222" s="194"/>
      <c r="G222" s="194"/>
      <c r="H222" s="194"/>
      <c r="I222" s="194"/>
      <c r="J222" s="194"/>
      <c r="K222" s="194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4"/>
    </row>
    <row r="223" spans="1:26" ht="14.4">
      <c r="A223" s="194"/>
      <c r="B223" s="194"/>
      <c r="C223" s="194"/>
      <c r="D223" s="194"/>
      <c r="E223" s="194"/>
      <c r="F223" s="194"/>
      <c r="G223" s="194"/>
      <c r="H223" s="194"/>
      <c r="I223" s="194"/>
      <c r="J223" s="194"/>
      <c r="K223" s="194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4"/>
    </row>
    <row r="224" spans="1:26" ht="14.4">
      <c r="A224" s="194"/>
      <c r="B224" s="194"/>
      <c r="C224" s="194"/>
      <c r="D224" s="194"/>
      <c r="E224" s="194"/>
      <c r="F224" s="194"/>
      <c r="G224" s="194"/>
      <c r="H224" s="194"/>
      <c r="I224" s="194"/>
      <c r="J224" s="194"/>
      <c r="K224" s="194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4"/>
    </row>
    <row r="225" spans="1:26" ht="14.4">
      <c r="A225" s="194"/>
      <c r="B225" s="194"/>
      <c r="C225" s="194"/>
      <c r="D225" s="194"/>
      <c r="E225" s="194"/>
      <c r="F225" s="194"/>
      <c r="G225" s="194"/>
      <c r="H225" s="194"/>
      <c r="I225" s="194"/>
      <c r="J225" s="194"/>
      <c r="K225" s="194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4"/>
    </row>
    <row r="226" spans="1:26" ht="14.4">
      <c r="A226" s="194"/>
      <c r="B226" s="194"/>
      <c r="C226" s="194"/>
      <c r="D226" s="194"/>
      <c r="E226" s="194"/>
      <c r="F226" s="194"/>
      <c r="G226" s="194"/>
      <c r="H226" s="194"/>
      <c r="I226" s="194"/>
      <c r="J226" s="194"/>
      <c r="K226" s="194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4"/>
    </row>
    <row r="227" spans="1:26" ht="14.4">
      <c r="A227" s="194"/>
      <c r="B227" s="194"/>
      <c r="C227" s="194"/>
      <c r="D227" s="194"/>
      <c r="E227" s="194"/>
      <c r="F227" s="194"/>
      <c r="G227" s="194"/>
      <c r="H227" s="194"/>
      <c r="I227" s="194"/>
      <c r="J227" s="194"/>
      <c r="K227" s="194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4"/>
    </row>
    <row r="228" spans="1:26" ht="14.4">
      <c r="A228" s="194"/>
      <c r="B228" s="194"/>
      <c r="C228" s="194"/>
      <c r="D228" s="194"/>
      <c r="E228" s="194"/>
      <c r="F228" s="194"/>
      <c r="G228" s="194"/>
      <c r="H228" s="194"/>
      <c r="I228" s="194"/>
      <c r="J228" s="194"/>
      <c r="K228" s="194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4"/>
    </row>
    <row r="229" spans="1:26" ht="14.4">
      <c r="A229" s="194"/>
      <c r="B229" s="194"/>
      <c r="C229" s="194"/>
      <c r="D229" s="194"/>
      <c r="E229" s="194"/>
      <c r="F229" s="194"/>
      <c r="G229" s="194"/>
      <c r="H229" s="194"/>
      <c r="I229" s="194"/>
      <c r="J229" s="194"/>
      <c r="K229" s="194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4"/>
    </row>
    <row r="230" spans="1:26" ht="14.4">
      <c r="A230" s="194"/>
      <c r="B230" s="194"/>
      <c r="C230" s="194"/>
      <c r="D230" s="194"/>
      <c r="E230" s="194"/>
      <c r="F230" s="194"/>
      <c r="G230" s="194"/>
      <c r="H230" s="194"/>
      <c r="I230" s="194"/>
      <c r="J230" s="194"/>
      <c r="K230" s="194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4"/>
    </row>
    <row r="231" spans="1:26" ht="14.4">
      <c r="A231" s="194"/>
      <c r="B231" s="194"/>
      <c r="C231" s="194"/>
      <c r="D231" s="194"/>
      <c r="E231" s="194"/>
      <c r="F231" s="194"/>
      <c r="G231" s="194"/>
      <c r="H231" s="194"/>
      <c r="I231" s="194"/>
      <c r="J231" s="194"/>
      <c r="K231" s="194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4"/>
    </row>
    <row r="232" spans="1:26" ht="14.4">
      <c r="A232" s="194"/>
      <c r="B232" s="194"/>
      <c r="C232" s="194"/>
      <c r="D232" s="194"/>
      <c r="E232" s="194"/>
      <c r="F232" s="194"/>
      <c r="G232" s="194"/>
      <c r="H232" s="194"/>
      <c r="I232" s="194"/>
      <c r="J232" s="194"/>
      <c r="K232" s="194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4"/>
    </row>
    <row r="233" spans="1:26" ht="14.4">
      <c r="A233" s="194"/>
      <c r="B233" s="194"/>
      <c r="C233" s="194"/>
      <c r="D233" s="194"/>
      <c r="E233" s="194"/>
      <c r="F233" s="194"/>
      <c r="G233" s="194"/>
      <c r="H233" s="194"/>
      <c r="I233" s="194"/>
      <c r="J233" s="194"/>
      <c r="K233" s="194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4"/>
    </row>
    <row r="234" spans="1:26" ht="14.4">
      <c r="A234" s="194"/>
      <c r="B234" s="194"/>
      <c r="C234" s="194"/>
      <c r="D234" s="194"/>
      <c r="E234" s="194"/>
      <c r="F234" s="194"/>
      <c r="G234" s="194"/>
      <c r="H234" s="194"/>
      <c r="I234" s="194"/>
      <c r="J234" s="194"/>
      <c r="K234" s="194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4"/>
    </row>
    <row r="235" spans="1:26" ht="14.4">
      <c r="A235" s="194"/>
      <c r="B235" s="194"/>
      <c r="C235" s="194"/>
      <c r="D235" s="194"/>
      <c r="E235" s="194"/>
      <c r="F235" s="194"/>
      <c r="G235" s="194"/>
      <c r="H235" s="194"/>
      <c r="I235" s="194"/>
      <c r="J235" s="194"/>
      <c r="K235" s="194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4"/>
    </row>
    <row r="236" spans="1:26" ht="14.4">
      <c r="A236" s="194"/>
      <c r="B236" s="194"/>
      <c r="C236" s="194"/>
      <c r="D236" s="194"/>
      <c r="E236" s="194"/>
      <c r="F236" s="194"/>
      <c r="G236" s="194"/>
      <c r="H236" s="194"/>
      <c r="I236" s="194"/>
      <c r="J236" s="194"/>
      <c r="K236" s="194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4"/>
    </row>
    <row r="237" spans="1:26" ht="14.4">
      <c r="A237" s="194"/>
      <c r="B237" s="194"/>
      <c r="C237" s="194"/>
      <c r="D237" s="194"/>
      <c r="E237" s="194"/>
      <c r="F237" s="194"/>
      <c r="G237" s="194"/>
      <c r="H237" s="194"/>
      <c r="I237" s="194"/>
      <c r="J237" s="194"/>
      <c r="K237" s="194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4"/>
    </row>
    <row r="238" spans="1:26" ht="14.4">
      <c r="A238" s="194"/>
      <c r="B238" s="194"/>
      <c r="C238" s="194"/>
      <c r="D238" s="194"/>
      <c r="E238" s="194"/>
      <c r="F238" s="194"/>
      <c r="G238" s="194"/>
      <c r="H238" s="194"/>
      <c r="I238" s="194"/>
      <c r="J238" s="194"/>
      <c r="K238" s="194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4"/>
    </row>
    <row r="239" spans="1:26" ht="14.4">
      <c r="A239" s="194"/>
      <c r="B239" s="194"/>
      <c r="C239" s="194"/>
      <c r="D239" s="194"/>
      <c r="E239" s="194"/>
      <c r="F239" s="194"/>
      <c r="G239" s="194"/>
      <c r="H239" s="194"/>
      <c r="I239" s="194"/>
      <c r="J239" s="194"/>
      <c r="K239" s="194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4"/>
    </row>
    <row r="240" spans="1:26" ht="14.4">
      <c r="A240" s="194"/>
      <c r="B240" s="194"/>
      <c r="C240" s="194"/>
      <c r="D240" s="194"/>
      <c r="E240" s="194"/>
      <c r="F240" s="194"/>
      <c r="G240" s="194"/>
      <c r="H240" s="194"/>
      <c r="I240" s="194"/>
      <c r="J240" s="194"/>
      <c r="K240" s="194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4"/>
    </row>
    <row r="241" spans="1:26" ht="14.4">
      <c r="A241" s="194"/>
      <c r="B241" s="194"/>
      <c r="C241" s="194"/>
      <c r="D241" s="194"/>
      <c r="E241" s="194"/>
      <c r="F241" s="194"/>
      <c r="G241" s="194"/>
      <c r="H241" s="194"/>
      <c r="I241" s="194"/>
      <c r="J241" s="194"/>
      <c r="K241" s="194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4"/>
    </row>
    <row r="242" spans="1:26" ht="14.4">
      <c r="A242" s="194"/>
      <c r="B242" s="194"/>
      <c r="C242" s="194"/>
      <c r="D242" s="194"/>
      <c r="E242" s="194"/>
      <c r="F242" s="194"/>
      <c r="G242" s="194"/>
      <c r="H242" s="194"/>
      <c r="I242" s="194"/>
      <c r="J242" s="194"/>
      <c r="K242" s="194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4"/>
    </row>
    <row r="243" spans="1:26" ht="14.4">
      <c r="A243" s="194"/>
      <c r="B243" s="194"/>
      <c r="C243" s="194"/>
      <c r="D243" s="194"/>
      <c r="E243" s="194"/>
      <c r="F243" s="194"/>
      <c r="G243" s="194"/>
      <c r="H243" s="194"/>
      <c r="I243" s="194"/>
      <c r="J243" s="194"/>
      <c r="K243" s="194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4"/>
    </row>
    <row r="244" spans="1:26" ht="14.4">
      <c r="A244" s="194"/>
      <c r="B244" s="194"/>
      <c r="C244" s="194"/>
      <c r="D244" s="194"/>
      <c r="E244" s="194"/>
      <c r="F244" s="194"/>
      <c r="G244" s="194"/>
      <c r="H244" s="194"/>
      <c r="I244" s="194"/>
      <c r="J244" s="194"/>
      <c r="K244" s="194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4"/>
    </row>
    <row r="245" spans="1:26" ht="14.4">
      <c r="A245" s="194"/>
      <c r="B245" s="194"/>
      <c r="C245" s="194"/>
      <c r="D245" s="194"/>
      <c r="E245" s="194"/>
      <c r="F245" s="194"/>
      <c r="G245" s="194"/>
      <c r="H245" s="194"/>
      <c r="I245" s="194"/>
      <c r="J245" s="194"/>
      <c r="K245" s="194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4"/>
    </row>
    <row r="246" spans="1:26" ht="14.4">
      <c r="A246" s="194"/>
      <c r="B246" s="194"/>
      <c r="C246" s="194"/>
      <c r="D246" s="194"/>
      <c r="E246" s="194"/>
      <c r="F246" s="194"/>
      <c r="G246" s="194"/>
      <c r="H246" s="194"/>
      <c r="I246" s="194"/>
      <c r="J246" s="194"/>
      <c r="K246" s="194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4"/>
    </row>
    <row r="247" spans="1:26" ht="14.4">
      <c r="A247" s="194"/>
      <c r="B247" s="194"/>
      <c r="C247" s="194"/>
      <c r="D247" s="194"/>
      <c r="E247" s="194"/>
      <c r="F247" s="194"/>
      <c r="G247" s="194"/>
      <c r="H247" s="194"/>
      <c r="I247" s="194"/>
      <c r="J247" s="194"/>
      <c r="K247" s="194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4"/>
    </row>
    <row r="248" spans="1:26" ht="14.4">
      <c r="A248" s="194"/>
      <c r="B248" s="194"/>
      <c r="C248" s="194"/>
      <c r="D248" s="194"/>
      <c r="E248" s="194"/>
      <c r="F248" s="194"/>
      <c r="G248" s="194"/>
      <c r="H248" s="194"/>
      <c r="I248" s="194"/>
      <c r="J248" s="194"/>
      <c r="K248" s="194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4"/>
    </row>
    <row r="249" spans="1:26" ht="14.4">
      <c r="A249" s="194"/>
      <c r="B249" s="194"/>
      <c r="C249" s="194"/>
      <c r="D249" s="194"/>
      <c r="E249" s="194"/>
      <c r="F249" s="194"/>
      <c r="G249" s="194"/>
      <c r="H249" s="194"/>
      <c r="I249" s="194"/>
      <c r="J249" s="194"/>
      <c r="K249" s="194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4"/>
    </row>
    <row r="250" spans="1:26" ht="14.4">
      <c r="A250" s="194"/>
      <c r="B250" s="194"/>
      <c r="C250" s="194"/>
      <c r="D250" s="194"/>
      <c r="E250" s="194"/>
      <c r="F250" s="194"/>
      <c r="G250" s="194"/>
      <c r="H250" s="194"/>
      <c r="I250" s="194"/>
      <c r="J250" s="194"/>
      <c r="K250" s="194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4"/>
    </row>
    <row r="251" spans="1:26" ht="14.4">
      <c r="A251" s="194"/>
      <c r="B251" s="194"/>
      <c r="C251" s="194"/>
      <c r="D251" s="194"/>
      <c r="E251" s="194"/>
      <c r="F251" s="194"/>
      <c r="G251" s="194"/>
      <c r="H251" s="194"/>
      <c r="I251" s="194"/>
      <c r="J251" s="194"/>
      <c r="K251" s="194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4"/>
    </row>
    <row r="252" spans="1:26" ht="14.4">
      <c r="A252" s="194"/>
      <c r="B252" s="194"/>
      <c r="C252" s="194"/>
      <c r="D252" s="194"/>
      <c r="E252" s="194"/>
      <c r="F252" s="194"/>
      <c r="G252" s="194"/>
      <c r="H252" s="194"/>
      <c r="I252" s="194"/>
      <c r="J252" s="194"/>
      <c r="K252" s="194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4"/>
    </row>
    <row r="253" spans="1:26" ht="14.4">
      <c r="A253" s="194"/>
      <c r="B253" s="194"/>
      <c r="C253" s="194"/>
      <c r="D253" s="194"/>
      <c r="E253" s="194"/>
      <c r="F253" s="194"/>
      <c r="G253" s="194"/>
      <c r="H253" s="194"/>
      <c r="I253" s="194"/>
      <c r="J253" s="194"/>
      <c r="K253" s="194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4"/>
    </row>
    <row r="254" spans="1:26" ht="14.4">
      <c r="A254" s="194"/>
      <c r="B254" s="194"/>
      <c r="C254" s="194"/>
      <c r="D254" s="194"/>
      <c r="E254" s="194"/>
      <c r="F254" s="194"/>
      <c r="G254" s="194"/>
      <c r="H254" s="194"/>
      <c r="I254" s="194"/>
      <c r="J254" s="194"/>
      <c r="K254" s="194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4"/>
    </row>
    <row r="255" spans="1:26" ht="14.4">
      <c r="A255" s="194"/>
      <c r="B255" s="194"/>
      <c r="C255" s="194"/>
      <c r="D255" s="194"/>
      <c r="E255" s="194"/>
      <c r="F255" s="194"/>
      <c r="G255" s="194"/>
      <c r="H255" s="194"/>
      <c r="I255" s="194"/>
      <c r="J255" s="194"/>
      <c r="K255" s="194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4"/>
    </row>
    <row r="256" spans="1:26" ht="14.4">
      <c r="A256" s="194"/>
      <c r="B256" s="194"/>
      <c r="C256" s="194"/>
      <c r="D256" s="194"/>
      <c r="E256" s="194"/>
      <c r="F256" s="194"/>
      <c r="G256" s="194"/>
      <c r="H256" s="194"/>
      <c r="I256" s="194"/>
      <c r="J256" s="194"/>
      <c r="K256" s="194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4"/>
    </row>
    <row r="257" spans="1:26" ht="14.4">
      <c r="A257" s="194"/>
      <c r="B257" s="194"/>
      <c r="C257" s="194"/>
      <c r="D257" s="194"/>
      <c r="E257" s="194"/>
      <c r="F257" s="194"/>
      <c r="G257" s="194"/>
      <c r="H257" s="194"/>
      <c r="I257" s="194"/>
      <c r="J257" s="194"/>
      <c r="K257" s="194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4"/>
    </row>
    <row r="258" spans="1:26" ht="14.4">
      <c r="A258" s="194"/>
      <c r="B258" s="194"/>
      <c r="C258" s="194"/>
      <c r="D258" s="194"/>
      <c r="E258" s="194"/>
      <c r="F258" s="194"/>
      <c r="G258" s="194"/>
      <c r="H258" s="194"/>
      <c r="I258" s="194"/>
      <c r="J258" s="194"/>
      <c r="K258" s="194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4"/>
    </row>
    <row r="259" spans="1:26" ht="14.4">
      <c r="A259" s="194"/>
      <c r="B259" s="194"/>
      <c r="C259" s="194"/>
      <c r="D259" s="194"/>
      <c r="E259" s="194"/>
      <c r="F259" s="194"/>
      <c r="G259" s="194"/>
      <c r="H259" s="194"/>
      <c r="I259" s="194"/>
      <c r="J259" s="194"/>
      <c r="K259" s="194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4"/>
    </row>
    <row r="260" spans="1:26" ht="14.4">
      <c r="A260" s="194"/>
      <c r="B260" s="194"/>
      <c r="C260" s="194"/>
      <c r="D260" s="194"/>
      <c r="E260" s="194"/>
      <c r="F260" s="194"/>
      <c r="G260" s="194"/>
      <c r="H260" s="194"/>
      <c r="I260" s="194"/>
      <c r="J260" s="194"/>
      <c r="K260" s="194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4"/>
    </row>
    <row r="261" spans="1:26" ht="14.4">
      <c r="A261" s="194"/>
      <c r="B261" s="194"/>
      <c r="C261" s="194"/>
      <c r="D261" s="194"/>
      <c r="E261" s="194"/>
      <c r="F261" s="194"/>
      <c r="G261" s="194"/>
      <c r="H261" s="194"/>
      <c r="I261" s="194"/>
      <c r="J261" s="194"/>
      <c r="K261" s="194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4"/>
    </row>
    <row r="262" spans="1:26" ht="14.4">
      <c r="A262" s="194"/>
      <c r="B262" s="194"/>
      <c r="C262" s="194"/>
      <c r="D262" s="194"/>
      <c r="E262" s="194"/>
      <c r="F262" s="194"/>
      <c r="G262" s="194"/>
      <c r="H262" s="194"/>
      <c r="I262" s="194"/>
      <c r="J262" s="194"/>
      <c r="K262" s="194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4"/>
    </row>
    <row r="263" spans="1:26" ht="14.4">
      <c r="A263" s="194"/>
      <c r="B263" s="194"/>
      <c r="C263" s="194"/>
      <c r="D263" s="194"/>
      <c r="E263" s="194"/>
      <c r="F263" s="194"/>
      <c r="G263" s="194"/>
      <c r="H263" s="194"/>
      <c r="I263" s="194"/>
      <c r="J263" s="194"/>
      <c r="K263" s="194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4"/>
    </row>
    <row r="264" spans="1:26" ht="14.4">
      <c r="A264" s="194"/>
      <c r="B264" s="194"/>
      <c r="C264" s="194"/>
      <c r="D264" s="194"/>
      <c r="E264" s="194"/>
      <c r="F264" s="194"/>
      <c r="G264" s="194"/>
      <c r="H264" s="194"/>
      <c r="I264" s="194"/>
      <c r="J264" s="194"/>
      <c r="K264" s="194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4"/>
    </row>
    <row r="265" spans="1:26" ht="14.4">
      <c r="A265" s="194"/>
      <c r="B265" s="194"/>
      <c r="C265" s="194"/>
      <c r="D265" s="194"/>
      <c r="E265" s="194"/>
      <c r="F265" s="194"/>
      <c r="G265" s="194"/>
      <c r="H265" s="194"/>
      <c r="I265" s="194"/>
      <c r="J265" s="194"/>
      <c r="K265" s="194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4"/>
    </row>
    <row r="266" spans="1:26" ht="14.4">
      <c r="A266" s="194"/>
      <c r="B266" s="194"/>
      <c r="C266" s="194"/>
      <c r="D266" s="194"/>
      <c r="E266" s="194"/>
      <c r="F266" s="194"/>
      <c r="G266" s="194"/>
      <c r="H266" s="194"/>
      <c r="I266" s="194"/>
      <c r="J266" s="194"/>
      <c r="K266" s="194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4"/>
    </row>
    <row r="267" spans="1:26" ht="14.4">
      <c r="A267" s="194"/>
      <c r="B267" s="194"/>
      <c r="C267" s="194"/>
      <c r="D267" s="194"/>
      <c r="E267" s="194"/>
      <c r="F267" s="194"/>
      <c r="G267" s="194"/>
      <c r="H267" s="194"/>
      <c r="I267" s="194"/>
      <c r="J267" s="194"/>
      <c r="K267" s="194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4"/>
    </row>
    <row r="268" spans="1:26" ht="14.4">
      <c r="A268" s="194"/>
      <c r="B268" s="194"/>
      <c r="C268" s="194"/>
      <c r="D268" s="194"/>
      <c r="E268" s="194"/>
      <c r="F268" s="194"/>
      <c r="G268" s="194"/>
      <c r="H268" s="194"/>
      <c r="I268" s="194"/>
      <c r="J268" s="194"/>
      <c r="K268" s="194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4"/>
    </row>
    <row r="269" spans="1:26" ht="14.4">
      <c r="A269" s="194"/>
      <c r="B269" s="194"/>
      <c r="C269" s="194"/>
      <c r="D269" s="194"/>
      <c r="E269" s="194"/>
      <c r="F269" s="194"/>
      <c r="G269" s="194"/>
      <c r="H269" s="194"/>
      <c r="I269" s="194"/>
      <c r="J269" s="194"/>
      <c r="K269" s="194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4"/>
    </row>
    <row r="270" spans="1:26" ht="14.4">
      <c r="A270" s="194"/>
      <c r="B270" s="194"/>
      <c r="C270" s="194"/>
      <c r="D270" s="194"/>
      <c r="E270" s="194"/>
      <c r="F270" s="194"/>
      <c r="G270" s="194"/>
      <c r="H270" s="194"/>
      <c r="I270" s="194"/>
      <c r="J270" s="194"/>
      <c r="K270" s="194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4"/>
    </row>
    <row r="271" spans="1:26" ht="14.4">
      <c r="A271" s="194"/>
      <c r="B271" s="194"/>
      <c r="C271" s="194"/>
      <c r="D271" s="194"/>
      <c r="E271" s="194"/>
      <c r="F271" s="194"/>
      <c r="G271" s="194"/>
      <c r="H271" s="194"/>
      <c r="I271" s="194"/>
      <c r="J271" s="194"/>
      <c r="K271" s="194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4"/>
    </row>
    <row r="272" spans="1:26" ht="14.4">
      <c r="A272" s="194"/>
      <c r="B272" s="194"/>
      <c r="C272" s="194"/>
      <c r="D272" s="194"/>
      <c r="E272" s="194"/>
      <c r="F272" s="194"/>
      <c r="G272" s="194"/>
      <c r="H272" s="194"/>
      <c r="I272" s="194"/>
      <c r="J272" s="194"/>
      <c r="K272" s="194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4"/>
    </row>
    <row r="273" spans="1:26" ht="14.4">
      <c r="A273" s="194"/>
      <c r="B273" s="194"/>
      <c r="C273" s="194"/>
      <c r="D273" s="194"/>
      <c r="E273" s="194"/>
      <c r="F273" s="194"/>
      <c r="G273" s="194"/>
      <c r="H273" s="194"/>
      <c r="I273" s="194"/>
      <c r="J273" s="194"/>
      <c r="K273" s="194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4"/>
    </row>
    <row r="274" spans="1:26" ht="14.4">
      <c r="A274" s="194"/>
      <c r="B274" s="194"/>
      <c r="C274" s="194"/>
      <c r="D274" s="194"/>
      <c r="E274" s="194"/>
      <c r="F274" s="194"/>
      <c r="G274" s="194"/>
      <c r="H274" s="194"/>
      <c r="I274" s="194"/>
      <c r="J274" s="194"/>
      <c r="K274" s="194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4"/>
    </row>
    <row r="275" spans="1:26" ht="14.4">
      <c r="A275" s="194"/>
      <c r="B275" s="194"/>
      <c r="C275" s="194"/>
      <c r="D275" s="194"/>
      <c r="E275" s="194"/>
      <c r="F275" s="194"/>
      <c r="G275" s="194"/>
      <c r="H275" s="194"/>
      <c r="I275" s="194"/>
      <c r="J275" s="194"/>
      <c r="K275" s="194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4"/>
    </row>
    <row r="276" spans="1:26" ht="14.4">
      <c r="A276" s="194"/>
      <c r="B276" s="194"/>
      <c r="C276" s="194"/>
      <c r="D276" s="194"/>
      <c r="E276" s="194"/>
      <c r="F276" s="194"/>
      <c r="G276" s="194"/>
      <c r="H276" s="194"/>
      <c r="I276" s="194"/>
      <c r="J276" s="194"/>
      <c r="K276" s="194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4"/>
    </row>
    <row r="277" spans="1:26" ht="14.4">
      <c r="A277" s="194"/>
      <c r="B277" s="194"/>
      <c r="C277" s="194"/>
      <c r="D277" s="194"/>
      <c r="E277" s="194"/>
      <c r="F277" s="194"/>
      <c r="G277" s="194"/>
      <c r="H277" s="194"/>
      <c r="I277" s="194"/>
      <c r="J277" s="194"/>
      <c r="K277" s="194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4"/>
    </row>
    <row r="278" spans="1:26" ht="14.4">
      <c r="A278" s="194"/>
      <c r="B278" s="194"/>
      <c r="C278" s="194"/>
      <c r="D278" s="194"/>
      <c r="E278" s="194"/>
      <c r="F278" s="194"/>
      <c r="G278" s="194"/>
      <c r="H278" s="194"/>
      <c r="I278" s="194"/>
      <c r="J278" s="194"/>
      <c r="K278" s="194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4"/>
    </row>
    <row r="279" spans="1:26" ht="14.4">
      <c r="A279" s="194"/>
      <c r="B279" s="194"/>
      <c r="C279" s="194"/>
      <c r="D279" s="194"/>
      <c r="E279" s="194"/>
      <c r="F279" s="194"/>
      <c r="G279" s="194"/>
      <c r="H279" s="194"/>
      <c r="I279" s="194"/>
      <c r="J279" s="194"/>
      <c r="K279" s="194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4"/>
    </row>
    <row r="280" spans="1:26" ht="14.4">
      <c r="A280" s="194"/>
      <c r="B280" s="194"/>
      <c r="C280" s="194"/>
      <c r="D280" s="194"/>
      <c r="E280" s="194"/>
      <c r="F280" s="194"/>
      <c r="G280" s="194"/>
      <c r="H280" s="194"/>
      <c r="I280" s="194"/>
      <c r="J280" s="194"/>
      <c r="K280" s="194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4"/>
    </row>
    <row r="281" spans="1:26" ht="14.4">
      <c r="A281" s="194"/>
      <c r="B281" s="194"/>
      <c r="C281" s="194"/>
      <c r="D281" s="194"/>
      <c r="E281" s="194"/>
      <c r="F281" s="194"/>
      <c r="G281" s="194"/>
      <c r="H281" s="194"/>
      <c r="I281" s="194"/>
      <c r="J281" s="194"/>
      <c r="K281" s="194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4"/>
    </row>
    <row r="282" spans="1:26" ht="14.4">
      <c r="A282" s="194"/>
      <c r="B282" s="194"/>
      <c r="C282" s="194"/>
      <c r="D282" s="194"/>
      <c r="E282" s="194"/>
      <c r="F282" s="194"/>
      <c r="G282" s="194"/>
      <c r="H282" s="194"/>
      <c r="I282" s="194"/>
      <c r="J282" s="194"/>
      <c r="K282" s="194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4"/>
    </row>
    <row r="283" spans="1:26" ht="14.4">
      <c r="A283" s="194"/>
      <c r="B283" s="194"/>
      <c r="C283" s="194"/>
      <c r="D283" s="194"/>
      <c r="E283" s="194"/>
      <c r="F283" s="194"/>
      <c r="G283" s="194"/>
      <c r="H283" s="194"/>
      <c r="I283" s="194"/>
      <c r="J283" s="194"/>
      <c r="K283" s="194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4"/>
    </row>
    <row r="284" spans="1:26" ht="14.4">
      <c r="A284" s="194"/>
      <c r="B284" s="194"/>
      <c r="C284" s="194"/>
      <c r="D284" s="194"/>
      <c r="E284" s="194"/>
      <c r="F284" s="194"/>
      <c r="G284" s="194"/>
      <c r="H284" s="194"/>
      <c r="I284" s="194"/>
      <c r="J284" s="194"/>
      <c r="K284" s="194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4"/>
    </row>
    <row r="285" spans="1:26" ht="14.4">
      <c r="A285" s="194"/>
      <c r="B285" s="194"/>
      <c r="C285" s="194"/>
      <c r="D285" s="194"/>
      <c r="E285" s="194"/>
      <c r="F285" s="194"/>
      <c r="G285" s="194"/>
      <c r="H285" s="194"/>
      <c r="I285" s="194"/>
      <c r="J285" s="194"/>
      <c r="K285" s="194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4"/>
    </row>
    <row r="286" spans="1:26" ht="14.4">
      <c r="A286" s="194"/>
      <c r="B286" s="194"/>
      <c r="C286" s="194"/>
      <c r="D286" s="194"/>
      <c r="E286" s="194"/>
      <c r="F286" s="194"/>
      <c r="G286" s="194"/>
      <c r="H286" s="194"/>
      <c r="I286" s="194"/>
      <c r="J286" s="194"/>
      <c r="K286" s="194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4"/>
    </row>
    <row r="287" spans="1:26" ht="14.4">
      <c r="A287" s="194"/>
      <c r="B287" s="194"/>
      <c r="C287" s="194"/>
      <c r="D287" s="194"/>
      <c r="E287" s="194"/>
      <c r="F287" s="194"/>
      <c r="G287" s="194"/>
      <c r="H287" s="194"/>
      <c r="I287" s="194"/>
      <c r="J287" s="194"/>
      <c r="K287" s="194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4"/>
    </row>
    <row r="288" spans="1:26" ht="14.4">
      <c r="A288" s="194"/>
      <c r="B288" s="194"/>
      <c r="C288" s="194"/>
      <c r="D288" s="194"/>
      <c r="E288" s="194"/>
      <c r="F288" s="194"/>
      <c r="G288" s="194"/>
      <c r="H288" s="194"/>
      <c r="I288" s="194"/>
      <c r="J288" s="194"/>
      <c r="K288" s="194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4"/>
    </row>
    <row r="289" spans="1:26" ht="14.4">
      <c r="A289" s="194"/>
      <c r="B289" s="194"/>
      <c r="C289" s="194"/>
      <c r="D289" s="194"/>
      <c r="E289" s="194"/>
      <c r="F289" s="194"/>
      <c r="G289" s="194"/>
      <c r="H289" s="194"/>
      <c r="I289" s="194"/>
      <c r="J289" s="194"/>
      <c r="K289" s="194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4"/>
    </row>
    <row r="290" spans="1:26" ht="14.4">
      <c r="A290" s="194"/>
      <c r="B290" s="194"/>
      <c r="C290" s="194"/>
      <c r="D290" s="194"/>
      <c r="E290" s="194"/>
      <c r="F290" s="194"/>
      <c r="G290" s="194"/>
      <c r="H290" s="194"/>
      <c r="I290" s="194"/>
      <c r="J290" s="194"/>
      <c r="K290" s="194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4"/>
    </row>
    <row r="291" spans="1:26" ht="14.4">
      <c r="A291" s="194"/>
      <c r="B291" s="194"/>
      <c r="C291" s="194"/>
      <c r="D291" s="194"/>
      <c r="E291" s="194"/>
      <c r="F291" s="194"/>
      <c r="G291" s="194"/>
      <c r="H291" s="194"/>
      <c r="I291" s="194"/>
      <c r="J291" s="194"/>
      <c r="K291" s="194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4"/>
    </row>
    <row r="292" spans="1:26" ht="14.4">
      <c r="A292" s="194"/>
      <c r="B292" s="194"/>
      <c r="C292" s="194"/>
      <c r="D292" s="194"/>
      <c r="E292" s="194"/>
      <c r="F292" s="194"/>
      <c r="G292" s="194"/>
      <c r="H292" s="194"/>
      <c r="I292" s="194"/>
      <c r="J292" s="194"/>
      <c r="K292" s="194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4"/>
    </row>
    <row r="293" spans="1:26" ht="14.4">
      <c r="A293" s="194"/>
      <c r="B293" s="194"/>
      <c r="C293" s="194"/>
      <c r="D293" s="194"/>
      <c r="E293" s="194"/>
      <c r="F293" s="194"/>
      <c r="G293" s="194"/>
      <c r="H293" s="194"/>
      <c r="I293" s="194"/>
      <c r="J293" s="194"/>
      <c r="K293" s="194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4"/>
    </row>
    <row r="294" spans="1:26" ht="14.4">
      <c r="A294" s="194"/>
      <c r="B294" s="194"/>
      <c r="C294" s="194"/>
      <c r="D294" s="194"/>
      <c r="E294" s="194"/>
      <c r="F294" s="194"/>
      <c r="G294" s="194"/>
      <c r="H294" s="194"/>
      <c r="I294" s="194"/>
      <c r="J294" s="194"/>
      <c r="K294" s="194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4"/>
    </row>
    <row r="295" spans="1:26" ht="14.4">
      <c r="A295" s="194"/>
      <c r="B295" s="194"/>
      <c r="C295" s="194"/>
      <c r="D295" s="194"/>
      <c r="E295" s="194"/>
      <c r="F295" s="194"/>
      <c r="G295" s="194"/>
      <c r="H295" s="194"/>
      <c r="I295" s="194"/>
      <c r="J295" s="194"/>
      <c r="K295" s="194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4"/>
    </row>
    <row r="296" spans="1:26" ht="14.4">
      <c r="A296" s="194"/>
      <c r="B296" s="194"/>
      <c r="C296" s="194"/>
      <c r="D296" s="194"/>
      <c r="E296" s="194"/>
      <c r="F296" s="194"/>
      <c r="G296" s="194"/>
      <c r="H296" s="194"/>
      <c r="I296" s="194"/>
      <c r="J296" s="194"/>
      <c r="K296" s="194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4"/>
    </row>
    <row r="297" spans="1:26" ht="14.4">
      <c r="A297" s="194"/>
      <c r="B297" s="194"/>
      <c r="C297" s="194"/>
      <c r="D297" s="194"/>
      <c r="E297" s="194"/>
      <c r="F297" s="194"/>
      <c r="G297" s="194"/>
      <c r="H297" s="194"/>
      <c r="I297" s="194"/>
      <c r="J297" s="194"/>
      <c r="K297" s="194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4"/>
    </row>
    <row r="298" spans="1:26" ht="14.4">
      <c r="A298" s="194"/>
      <c r="B298" s="194"/>
      <c r="C298" s="194"/>
      <c r="D298" s="194"/>
      <c r="E298" s="194"/>
      <c r="F298" s="194"/>
      <c r="G298" s="194"/>
      <c r="H298" s="194"/>
      <c r="I298" s="194"/>
      <c r="J298" s="194"/>
      <c r="K298" s="194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4"/>
    </row>
    <row r="299" spans="1:26" ht="14.4">
      <c r="A299" s="194"/>
      <c r="B299" s="194"/>
      <c r="C299" s="194"/>
      <c r="D299" s="194"/>
      <c r="E299" s="194"/>
      <c r="F299" s="194"/>
      <c r="G299" s="194"/>
      <c r="H299" s="194"/>
      <c r="I299" s="194"/>
      <c r="J299" s="194"/>
      <c r="K299" s="194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4"/>
    </row>
    <row r="300" spans="1:26" ht="14.4">
      <c r="A300" s="194"/>
      <c r="B300" s="194"/>
      <c r="C300" s="194"/>
      <c r="D300" s="194"/>
      <c r="E300" s="194"/>
      <c r="F300" s="194"/>
      <c r="G300" s="194"/>
      <c r="H300" s="194"/>
      <c r="I300" s="194"/>
      <c r="J300" s="194"/>
      <c r="K300" s="194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4"/>
    </row>
    <row r="301" spans="1:26" ht="14.4">
      <c r="A301" s="194"/>
      <c r="B301" s="194"/>
      <c r="C301" s="194"/>
      <c r="D301" s="194"/>
      <c r="E301" s="194"/>
      <c r="F301" s="194"/>
      <c r="G301" s="194"/>
      <c r="H301" s="194"/>
      <c r="I301" s="194"/>
      <c r="J301" s="194"/>
      <c r="K301" s="194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4"/>
    </row>
    <row r="302" spans="1:26" ht="14.4">
      <c r="A302" s="194"/>
      <c r="B302" s="194"/>
      <c r="C302" s="194"/>
      <c r="D302" s="194"/>
      <c r="E302" s="194"/>
      <c r="F302" s="194"/>
      <c r="G302" s="194"/>
      <c r="H302" s="194"/>
      <c r="I302" s="194"/>
      <c r="J302" s="194"/>
      <c r="K302" s="194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4"/>
    </row>
    <row r="303" spans="1:26" ht="14.4">
      <c r="A303" s="194"/>
      <c r="B303" s="194"/>
      <c r="C303" s="194"/>
      <c r="D303" s="194"/>
      <c r="E303" s="194"/>
      <c r="F303" s="194"/>
      <c r="G303" s="194"/>
      <c r="H303" s="194"/>
      <c r="I303" s="194"/>
      <c r="J303" s="194"/>
      <c r="K303" s="194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4"/>
    </row>
    <row r="304" spans="1:26" ht="14.4">
      <c r="A304" s="194"/>
      <c r="B304" s="194"/>
      <c r="C304" s="194"/>
      <c r="D304" s="194"/>
      <c r="E304" s="194"/>
      <c r="F304" s="194"/>
      <c r="G304" s="194"/>
      <c r="H304" s="194"/>
      <c r="I304" s="194"/>
      <c r="J304" s="194"/>
      <c r="K304" s="194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4"/>
    </row>
    <row r="305" spans="1:26" ht="14.4">
      <c r="A305" s="194"/>
      <c r="B305" s="194"/>
      <c r="C305" s="194"/>
      <c r="D305" s="194"/>
      <c r="E305" s="194"/>
      <c r="F305" s="194"/>
      <c r="G305" s="194"/>
      <c r="H305" s="194"/>
      <c r="I305" s="194"/>
      <c r="J305" s="194"/>
      <c r="K305" s="194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4"/>
    </row>
    <row r="306" spans="1:26" ht="14.4">
      <c r="A306" s="194"/>
      <c r="B306" s="194"/>
      <c r="C306" s="194"/>
      <c r="D306" s="194"/>
      <c r="E306" s="194"/>
      <c r="F306" s="194"/>
      <c r="G306" s="194"/>
      <c r="H306" s="194"/>
      <c r="I306" s="194"/>
      <c r="J306" s="194"/>
      <c r="K306" s="194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4"/>
    </row>
    <row r="307" spans="1:26" ht="14.4">
      <c r="A307" s="194"/>
      <c r="B307" s="194"/>
      <c r="C307" s="194"/>
      <c r="D307" s="194"/>
      <c r="E307" s="194"/>
      <c r="F307" s="194"/>
      <c r="G307" s="194"/>
      <c r="H307" s="194"/>
      <c r="I307" s="194"/>
      <c r="J307" s="194"/>
      <c r="K307" s="194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4"/>
    </row>
    <row r="308" spans="1:26" ht="14.4">
      <c r="A308" s="194"/>
      <c r="B308" s="194"/>
      <c r="C308" s="194"/>
      <c r="D308" s="194"/>
      <c r="E308" s="194"/>
      <c r="F308" s="194"/>
      <c r="G308" s="194"/>
      <c r="H308" s="194"/>
      <c r="I308" s="194"/>
      <c r="J308" s="194"/>
      <c r="K308" s="194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4"/>
    </row>
    <row r="309" spans="1:26" ht="14.4">
      <c r="A309" s="194"/>
      <c r="B309" s="194"/>
      <c r="C309" s="194"/>
      <c r="D309" s="194"/>
      <c r="E309" s="194"/>
      <c r="F309" s="194"/>
      <c r="G309" s="194"/>
      <c r="H309" s="194"/>
      <c r="I309" s="194"/>
      <c r="J309" s="194"/>
      <c r="K309" s="194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4"/>
    </row>
    <row r="310" spans="1:26" ht="14.4">
      <c r="A310" s="194"/>
      <c r="B310" s="194"/>
      <c r="C310" s="194"/>
      <c r="D310" s="194"/>
      <c r="E310" s="194"/>
      <c r="F310" s="194"/>
      <c r="G310" s="194"/>
      <c r="H310" s="194"/>
      <c r="I310" s="194"/>
      <c r="J310" s="194"/>
      <c r="K310" s="194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4"/>
    </row>
    <row r="311" spans="1:26" ht="14.4">
      <c r="A311" s="194"/>
      <c r="B311" s="194"/>
      <c r="C311" s="194"/>
      <c r="D311" s="194"/>
      <c r="E311" s="194"/>
      <c r="F311" s="194"/>
      <c r="G311" s="194"/>
      <c r="H311" s="194"/>
      <c r="I311" s="194"/>
      <c r="J311" s="194"/>
      <c r="K311" s="194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4"/>
    </row>
    <row r="312" spans="1:26" ht="14.4">
      <c r="A312" s="194"/>
      <c r="B312" s="194"/>
      <c r="C312" s="194"/>
      <c r="D312" s="194"/>
      <c r="E312" s="194"/>
      <c r="F312" s="194"/>
      <c r="G312" s="194"/>
      <c r="H312" s="194"/>
      <c r="I312" s="194"/>
      <c r="J312" s="194"/>
      <c r="K312" s="194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4"/>
    </row>
    <row r="313" spans="1:26" ht="14.4">
      <c r="A313" s="194"/>
      <c r="B313" s="194"/>
      <c r="C313" s="194"/>
      <c r="D313" s="194"/>
      <c r="E313" s="194"/>
      <c r="F313" s="194"/>
      <c r="G313" s="194"/>
      <c r="H313" s="194"/>
      <c r="I313" s="194"/>
      <c r="J313" s="194"/>
      <c r="K313" s="194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4"/>
    </row>
    <row r="314" spans="1:26" ht="14.4">
      <c r="A314" s="194"/>
      <c r="B314" s="194"/>
      <c r="C314" s="194"/>
      <c r="D314" s="194"/>
      <c r="E314" s="194"/>
      <c r="F314" s="194"/>
      <c r="G314" s="194"/>
      <c r="H314" s="194"/>
      <c r="I314" s="194"/>
      <c r="J314" s="194"/>
      <c r="K314" s="194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4"/>
    </row>
    <row r="315" spans="1:26" ht="14.4">
      <c r="A315" s="194"/>
      <c r="B315" s="194"/>
      <c r="C315" s="194"/>
      <c r="D315" s="194"/>
      <c r="E315" s="194"/>
      <c r="F315" s="194"/>
      <c r="G315" s="194"/>
      <c r="H315" s="194"/>
      <c r="I315" s="194"/>
      <c r="J315" s="194"/>
      <c r="K315" s="194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4"/>
    </row>
    <row r="316" spans="1:26" ht="14.4">
      <c r="A316" s="194"/>
      <c r="B316" s="194"/>
      <c r="C316" s="194"/>
      <c r="D316" s="194"/>
      <c r="E316" s="194"/>
      <c r="F316" s="194"/>
      <c r="G316" s="194"/>
      <c r="H316" s="194"/>
      <c r="I316" s="194"/>
      <c r="J316" s="194"/>
      <c r="K316" s="194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4"/>
    </row>
    <row r="317" spans="1:26" ht="14.4">
      <c r="A317" s="194"/>
      <c r="B317" s="194"/>
      <c r="C317" s="194"/>
      <c r="D317" s="194"/>
      <c r="E317" s="194"/>
      <c r="F317" s="194"/>
      <c r="G317" s="194"/>
      <c r="H317" s="194"/>
      <c r="I317" s="194"/>
      <c r="J317" s="194"/>
      <c r="K317" s="194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4"/>
    </row>
    <row r="318" spans="1:26" ht="14.4">
      <c r="A318" s="194"/>
      <c r="B318" s="194"/>
      <c r="C318" s="194"/>
      <c r="D318" s="194"/>
      <c r="E318" s="194"/>
      <c r="F318" s="194"/>
      <c r="G318" s="194"/>
      <c r="H318" s="194"/>
      <c r="I318" s="194"/>
      <c r="J318" s="194"/>
      <c r="K318" s="194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4"/>
    </row>
    <row r="319" spans="1:26" ht="14.4">
      <c r="A319" s="194"/>
      <c r="B319" s="194"/>
      <c r="C319" s="194"/>
      <c r="D319" s="194"/>
      <c r="E319" s="194"/>
      <c r="F319" s="194"/>
      <c r="G319" s="194"/>
      <c r="H319" s="194"/>
      <c r="I319" s="194"/>
      <c r="J319" s="194"/>
      <c r="K319" s="194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4"/>
    </row>
    <row r="320" spans="1:26" ht="14.4">
      <c r="A320" s="194"/>
      <c r="B320" s="194"/>
      <c r="C320" s="194"/>
      <c r="D320" s="194"/>
      <c r="E320" s="194"/>
      <c r="F320" s="194"/>
      <c r="G320" s="194"/>
      <c r="H320" s="194"/>
      <c r="I320" s="194"/>
      <c r="J320" s="194"/>
      <c r="K320" s="194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4"/>
    </row>
    <row r="321" spans="1:26" ht="14.4">
      <c r="A321" s="194"/>
      <c r="B321" s="194"/>
      <c r="C321" s="194"/>
      <c r="D321" s="194"/>
      <c r="E321" s="194"/>
      <c r="F321" s="194"/>
      <c r="G321" s="194"/>
      <c r="H321" s="194"/>
      <c r="I321" s="194"/>
      <c r="J321" s="194"/>
      <c r="K321" s="194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4"/>
    </row>
    <row r="322" spans="1:26" ht="14.4">
      <c r="A322" s="194"/>
      <c r="B322" s="194"/>
      <c r="C322" s="194"/>
      <c r="D322" s="194"/>
      <c r="E322" s="194"/>
      <c r="F322" s="194"/>
      <c r="G322" s="194"/>
      <c r="H322" s="194"/>
      <c r="I322" s="194"/>
      <c r="J322" s="194"/>
      <c r="K322" s="194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4"/>
    </row>
    <row r="323" spans="1:26" ht="14.4">
      <c r="A323" s="194"/>
      <c r="B323" s="194"/>
      <c r="C323" s="194"/>
      <c r="D323" s="194"/>
      <c r="E323" s="194"/>
      <c r="F323" s="194"/>
      <c r="G323" s="194"/>
      <c r="H323" s="194"/>
      <c r="I323" s="194"/>
      <c r="J323" s="194"/>
      <c r="K323" s="194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4"/>
    </row>
    <row r="324" spans="1:26" ht="14.4">
      <c r="A324" s="194"/>
      <c r="B324" s="194"/>
      <c r="C324" s="194"/>
      <c r="D324" s="194"/>
      <c r="E324" s="194"/>
      <c r="F324" s="194"/>
      <c r="G324" s="194"/>
      <c r="H324" s="194"/>
      <c r="I324" s="194"/>
      <c r="J324" s="194"/>
      <c r="K324" s="194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4"/>
    </row>
    <row r="325" spans="1:26" ht="14.4">
      <c r="A325" s="194"/>
      <c r="B325" s="194"/>
      <c r="C325" s="194"/>
      <c r="D325" s="194"/>
      <c r="E325" s="194"/>
      <c r="F325" s="194"/>
      <c r="G325" s="194"/>
      <c r="H325" s="194"/>
      <c r="I325" s="194"/>
      <c r="J325" s="194"/>
      <c r="K325" s="194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4"/>
    </row>
    <row r="326" spans="1:26" ht="14.4">
      <c r="A326" s="194"/>
      <c r="B326" s="194"/>
      <c r="C326" s="194"/>
      <c r="D326" s="194"/>
      <c r="E326" s="194"/>
      <c r="F326" s="194"/>
      <c r="G326" s="194"/>
      <c r="H326" s="194"/>
      <c r="I326" s="194"/>
      <c r="J326" s="194"/>
      <c r="K326" s="194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4"/>
    </row>
    <row r="327" spans="1:26" ht="14.4">
      <c r="A327" s="194"/>
      <c r="B327" s="194"/>
      <c r="C327" s="194"/>
      <c r="D327" s="194"/>
      <c r="E327" s="194"/>
      <c r="F327" s="194"/>
      <c r="G327" s="194"/>
      <c r="H327" s="194"/>
      <c r="I327" s="194"/>
      <c r="J327" s="194"/>
      <c r="K327" s="194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4"/>
    </row>
    <row r="328" spans="1:26" ht="14.4">
      <c r="A328" s="194"/>
      <c r="B328" s="194"/>
      <c r="C328" s="194"/>
      <c r="D328" s="194"/>
      <c r="E328" s="194"/>
      <c r="F328" s="194"/>
      <c r="G328" s="194"/>
      <c r="H328" s="194"/>
      <c r="I328" s="194"/>
      <c r="J328" s="194"/>
      <c r="K328" s="194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4"/>
    </row>
    <row r="329" spans="1:26" ht="14.4">
      <c r="A329" s="194"/>
      <c r="B329" s="194"/>
      <c r="C329" s="194"/>
      <c r="D329" s="194"/>
      <c r="E329" s="194"/>
      <c r="F329" s="194"/>
      <c r="G329" s="194"/>
      <c r="H329" s="194"/>
      <c r="I329" s="194"/>
      <c r="J329" s="194"/>
      <c r="K329" s="194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4"/>
    </row>
    <row r="330" spans="1:26" ht="14.4">
      <c r="A330" s="194"/>
      <c r="B330" s="194"/>
      <c r="C330" s="194"/>
      <c r="D330" s="194"/>
      <c r="E330" s="194"/>
      <c r="F330" s="194"/>
      <c r="G330" s="194"/>
      <c r="H330" s="194"/>
      <c r="I330" s="194"/>
      <c r="J330" s="194"/>
      <c r="K330" s="194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4"/>
    </row>
    <row r="331" spans="1:26" ht="14.4">
      <c r="A331" s="194"/>
      <c r="B331" s="194"/>
      <c r="C331" s="194"/>
      <c r="D331" s="194"/>
      <c r="E331" s="194"/>
      <c r="F331" s="194"/>
      <c r="G331" s="194"/>
      <c r="H331" s="194"/>
      <c r="I331" s="194"/>
      <c r="J331" s="194"/>
      <c r="K331" s="194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4"/>
    </row>
    <row r="332" spans="1:26" ht="14.4">
      <c r="A332" s="194"/>
      <c r="B332" s="194"/>
      <c r="C332" s="194"/>
      <c r="D332" s="194"/>
      <c r="E332" s="194"/>
      <c r="F332" s="194"/>
      <c r="G332" s="194"/>
      <c r="H332" s="194"/>
      <c r="I332" s="194"/>
      <c r="J332" s="194"/>
      <c r="K332" s="194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4"/>
    </row>
    <row r="333" spans="1:26" ht="14.4">
      <c r="A333" s="194"/>
      <c r="B333" s="194"/>
      <c r="C333" s="194"/>
      <c r="D333" s="194"/>
      <c r="E333" s="194"/>
      <c r="F333" s="194"/>
      <c r="G333" s="194"/>
      <c r="H333" s="194"/>
      <c r="I333" s="194"/>
      <c r="J333" s="194"/>
      <c r="K333" s="194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4"/>
    </row>
    <row r="334" spans="1:26" ht="14.4">
      <c r="A334" s="194"/>
      <c r="B334" s="194"/>
      <c r="C334" s="194"/>
      <c r="D334" s="194"/>
      <c r="E334" s="194"/>
      <c r="F334" s="194"/>
      <c r="G334" s="194"/>
      <c r="H334" s="194"/>
      <c r="I334" s="194"/>
      <c r="J334" s="194"/>
      <c r="K334" s="194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4"/>
    </row>
    <row r="335" spans="1:26" ht="14.4">
      <c r="A335" s="194"/>
      <c r="B335" s="194"/>
      <c r="C335" s="194"/>
      <c r="D335" s="194"/>
      <c r="E335" s="194"/>
      <c r="F335" s="194"/>
      <c r="G335" s="194"/>
      <c r="H335" s="194"/>
      <c r="I335" s="194"/>
      <c r="J335" s="194"/>
      <c r="K335" s="194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4"/>
    </row>
    <row r="336" spans="1:26" ht="14.4">
      <c r="A336" s="194"/>
      <c r="B336" s="194"/>
      <c r="C336" s="194"/>
      <c r="D336" s="194"/>
      <c r="E336" s="194"/>
      <c r="F336" s="194"/>
      <c r="G336" s="194"/>
      <c r="H336" s="194"/>
      <c r="I336" s="194"/>
      <c r="J336" s="194"/>
      <c r="K336" s="194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4"/>
    </row>
    <row r="337" spans="1:26" ht="14.4">
      <c r="A337" s="194"/>
      <c r="B337" s="194"/>
      <c r="C337" s="194"/>
      <c r="D337" s="194"/>
      <c r="E337" s="194"/>
      <c r="F337" s="194"/>
      <c r="G337" s="194"/>
      <c r="H337" s="194"/>
      <c r="I337" s="194"/>
      <c r="J337" s="194"/>
      <c r="K337" s="194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4"/>
    </row>
    <row r="338" spans="1:26" ht="14.4">
      <c r="A338" s="194"/>
      <c r="B338" s="194"/>
      <c r="C338" s="194"/>
      <c r="D338" s="194"/>
      <c r="E338" s="194"/>
      <c r="F338" s="194"/>
      <c r="G338" s="194"/>
      <c r="H338" s="194"/>
      <c r="I338" s="194"/>
      <c r="J338" s="194"/>
      <c r="K338" s="194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4"/>
    </row>
    <row r="339" spans="1:26" ht="14.4">
      <c r="A339" s="194"/>
      <c r="B339" s="194"/>
      <c r="C339" s="194"/>
      <c r="D339" s="194"/>
      <c r="E339" s="194"/>
      <c r="F339" s="194"/>
      <c r="G339" s="194"/>
      <c r="H339" s="194"/>
      <c r="I339" s="194"/>
      <c r="J339" s="194"/>
      <c r="K339" s="194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4"/>
    </row>
    <row r="340" spans="1:26" ht="14.4">
      <c r="A340" s="194"/>
      <c r="B340" s="194"/>
      <c r="C340" s="194"/>
      <c r="D340" s="194"/>
      <c r="E340" s="194"/>
      <c r="F340" s="194"/>
      <c r="G340" s="194"/>
      <c r="H340" s="194"/>
      <c r="I340" s="194"/>
      <c r="J340" s="194"/>
      <c r="K340" s="194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4"/>
    </row>
    <row r="341" spans="1:26" ht="14.4">
      <c r="A341" s="194"/>
      <c r="B341" s="194"/>
      <c r="C341" s="194"/>
      <c r="D341" s="194"/>
      <c r="E341" s="194"/>
      <c r="F341" s="194"/>
      <c r="G341" s="194"/>
      <c r="H341" s="194"/>
      <c r="I341" s="194"/>
      <c r="J341" s="194"/>
      <c r="K341" s="194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4"/>
    </row>
    <row r="342" spans="1:26" ht="14.4">
      <c r="A342" s="194"/>
      <c r="B342" s="194"/>
      <c r="C342" s="194"/>
      <c r="D342" s="194"/>
      <c r="E342" s="194"/>
      <c r="F342" s="194"/>
      <c r="G342" s="194"/>
      <c r="H342" s="194"/>
      <c r="I342" s="194"/>
      <c r="J342" s="194"/>
      <c r="K342" s="194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4"/>
    </row>
    <row r="343" spans="1:26" ht="14.4">
      <c r="A343" s="194"/>
      <c r="B343" s="194"/>
      <c r="C343" s="194"/>
      <c r="D343" s="194"/>
      <c r="E343" s="194"/>
      <c r="F343" s="194"/>
      <c r="G343" s="194"/>
      <c r="H343" s="194"/>
      <c r="I343" s="194"/>
      <c r="J343" s="194"/>
      <c r="K343" s="194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4"/>
    </row>
    <row r="344" spans="1:26" ht="14.4">
      <c r="A344" s="194"/>
      <c r="B344" s="194"/>
      <c r="C344" s="194"/>
      <c r="D344" s="194"/>
      <c r="E344" s="194"/>
      <c r="F344" s="194"/>
      <c r="G344" s="194"/>
      <c r="H344" s="194"/>
      <c r="I344" s="194"/>
      <c r="J344" s="194"/>
      <c r="K344" s="194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4"/>
    </row>
    <row r="345" spans="1:26" ht="14.4">
      <c r="A345" s="194"/>
      <c r="B345" s="194"/>
      <c r="C345" s="194"/>
      <c r="D345" s="194"/>
      <c r="E345" s="194"/>
      <c r="F345" s="194"/>
      <c r="G345" s="194"/>
      <c r="H345" s="194"/>
      <c r="I345" s="194"/>
      <c r="J345" s="194"/>
      <c r="K345" s="194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4"/>
    </row>
    <row r="346" spans="1:26" ht="14.4">
      <c r="A346" s="194"/>
      <c r="B346" s="194"/>
      <c r="C346" s="194"/>
      <c r="D346" s="194"/>
      <c r="E346" s="194"/>
      <c r="F346" s="194"/>
      <c r="G346" s="194"/>
      <c r="H346" s="194"/>
      <c r="I346" s="194"/>
      <c r="J346" s="194"/>
      <c r="K346" s="194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4"/>
    </row>
    <row r="347" spans="1:26" ht="14.4">
      <c r="A347" s="194"/>
      <c r="B347" s="194"/>
      <c r="C347" s="194"/>
      <c r="D347" s="194"/>
      <c r="E347" s="194"/>
      <c r="F347" s="194"/>
      <c r="G347" s="194"/>
      <c r="H347" s="194"/>
      <c r="I347" s="194"/>
      <c r="J347" s="194"/>
      <c r="K347" s="194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4"/>
    </row>
    <row r="348" spans="1:26" ht="14.4">
      <c r="A348" s="194"/>
      <c r="B348" s="194"/>
      <c r="C348" s="194"/>
      <c r="D348" s="194"/>
      <c r="E348" s="194"/>
      <c r="F348" s="194"/>
      <c r="G348" s="194"/>
      <c r="H348" s="194"/>
      <c r="I348" s="194"/>
      <c r="J348" s="194"/>
      <c r="K348" s="194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4"/>
    </row>
    <row r="349" spans="1:26" ht="14.4">
      <c r="A349" s="194"/>
      <c r="B349" s="194"/>
      <c r="C349" s="194"/>
      <c r="D349" s="194"/>
      <c r="E349" s="194"/>
      <c r="F349" s="194"/>
      <c r="G349" s="194"/>
      <c r="H349" s="194"/>
      <c r="I349" s="194"/>
      <c r="J349" s="194"/>
      <c r="K349" s="194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4"/>
    </row>
    <row r="350" spans="1:26" ht="14.4">
      <c r="A350" s="194"/>
      <c r="B350" s="194"/>
      <c r="C350" s="194"/>
      <c r="D350" s="194"/>
      <c r="E350" s="194"/>
      <c r="F350" s="194"/>
      <c r="G350" s="194"/>
      <c r="H350" s="194"/>
      <c r="I350" s="194"/>
      <c r="J350" s="194"/>
      <c r="K350" s="194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4"/>
    </row>
    <row r="351" spans="1:26" ht="14.4">
      <c r="A351" s="194"/>
      <c r="B351" s="194"/>
      <c r="C351" s="194"/>
      <c r="D351" s="194"/>
      <c r="E351" s="194"/>
      <c r="F351" s="194"/>
      <c r="G351" s="194"/>
      <c r="H351" s="194"/>
      <c r="I351" s="194"/>
      <c r="J351" s="194"/>
      <c r="K351" s="194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4"/>
    </row>
    <row r="352" spans="1:26" ht="14.4">
      <c r="A352" s="194"/>
      <c r="B352" s="194"/>
      <c r="C352" s="194"/>
      <c r="D352" s="194"/>
      <c r="E352" s="194"/>
      <c r="F352" s="194"/>
      <c r="G352" s="194"/>
      <c r="H352" s="194"/>
      <c r="I352" s="194"/>
      <c r="J352" s="194"/>
      <c r="K352" s="194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4"/>
    </row>
    <row r="353" spans="1:26" ht="14.4">
      <c r="A353" s="194"/>
      <c r="B353" s="194"/>
      <c r="C353" s="194"/>
      <c r="D353" s="194"/>
      <c r="E353" s="194"/>
      <c r="F353" s="194"/>
      <c r="G353" s="194"/>
      <c r="H353" s="194"/>
      <c r="I353" s="194"/>
      <c r="J353" s="194"/>
      <c r="K353" s="194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4"/>
    </row>
    <row r="354" spans="1:26" ht="14.4">
      <c r="A354" s="194"/>
      <c r="B354" s="194"/>
      <c r="C354" s="194"/>
      <c r="D354" s="194"/>
      <c r="E354" s="194"/>
      <c r="F354" s="194"/>
      <c r="G354" s="194"/>
      <c r="H354" s="194"/>
      <c r="I354" s="194"/>
      <c r="J354" s="194"/>
      <c r="K354" s="194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4"/>
    </row>
    <row r="355" spans="1:26" ht="14.4">
      <c r="A355" s="194"/>
      <c r="B355" s="194"/>
      <c r="C355" s="194"/>
      <c r="D355" s="194"/>
      <c r="E355" s="194"/>
      <c r="F355" s="194"/>
      <c r="G355" s="194"/>
      <c r="H355" s="194"/>
      <c r="I355" s="194"/>
      <c r="J355" s="194"/>
      <c r="K355" s="194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4"/>
    </row>
    <row r="356" spans="1:26" ht="14.4">
      <c r="A356" s="194"/>
      <c r="B356" s="194"/>
      <c r="C356" s="194"/>
      <c r="D356" s="194"/>
      <c r="E356" s="194"/>
      <c r="F356" s="194"/>
      <c r="G356" s="194"/>
      <c r="H356" s="194"/>
      <c r="I356" s="194"/>
      <c r="J356" s="194"/>
      <c r="K356" s="194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4"/>
    </row>
    <row r="357" spans="1:26" ht="14.4">
      <c r="A357" s="194"/>
      <c r="B357" s="194"/>
      <c r="C357" s="194"/>
      <c r="D357" s="194"/>
      <c r="E357" s="194"/>
      <c r="F357" s="194"/>
      <c r="G357" s="194"/>
      <c r="H357" s="194"/>
      <c r="I357" s="194"/>
      <c r="J357" s="194"/>
      <c r="K357" s="194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4"/>
    </row>
    <row r="358" spans="1:26" ht="14.4">
      <c r="A358" s="194"/>
      <c r="B358" s="194"/>
      <c r="C358" s="194"/>
      <c r="D358" s="194"/>
      <c r="E358" s="194"/>
      <c r="F358" s="194"/>
      <c r="G358" s="194"/>
      <c r="H358" s="194"/>
      <c r="I358" s="194"/>
      <c r="J358" s="194"/>
      <c r="K358" s="194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4"/>
    </row>
    <row r="359" spans="1:26" ht="14.4">
      <c r="A359" s="194"/>
      <c r="B359" s="194"/>
      <c r="C359" s="194"/>
      <c r="D359" s="194"/>
      <c r="E359" s="194"/>
      <c r="F359" s="194"/>
      <c r="G359" s="194"/>
      <c r="H359" s="194"/>
      <c r="I359" s="194"/>
      <c r="J359" s="194"/>
      <c r="K359" s="194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4"/>
    </row>
    <row r="360" spans="1:26" ht="14.4">
      <c r="A360" s="194"/>
      <c r="B360" s="194"/>
      <c r="C360" s="194"/>
      <c r="D360" s="194"/>
      <c r="E360" s="194"/>
      <c r="F360" s="194"/>
      <c r="G360" s="194"/>
      <c r="H360" s="194"/>
      <c r="I360" s="194"/>
      <c r="J360" s="194"/>
      <c r="K360" s="194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4"/>
    </row>
    <row r="361" spans="1:26" ht="14.4">
      <c r="A361" s="194"/>
      <c r="B361" s="194"/>
      <c r="C361" s="194"/>
      <c r="D361" s="194"/>
      <c r="E361" s="194"/>
      <c r="F361" s="194"/>
      <c r="G361" s="194"/>
      <c r="H361" s="194"/>
      <c r="I361" s="194"/>
      <c r="J361" s="194"/>
      <c r="K361" s="194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4"/>
    </row>
    <row r="362" spans="1:26" ht="14.4">
      <c r="A362" s="194"/>
      <c r="B362" s="194"/>
      <c r="C362" s="194"/>
      <c r="D362" s="194"/>
      <c r="E362" s="194"/>
      <c r="F362" s="194"/>
      <c r="G362" s="194"/>
      <c r="H362" s="194"/>
      <c r="I362" s="194"/>
      <c r="J362" s="194"/>
      <c r="K362" s="194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4"/>
    </row>
    <row r="363" spans="1:26" ht="14.4">
      <c r="A363" s="194"/>
      <c r="B363" s="194"/>
      <c r="C363" s="194"/>
      <c r="D363" s="194"/>
      <c r="E363" s="194"/>
      <c r="F363" s="194"/>
      <c r="G363" s="194"/>
      <c r="H363" s="194"/>
      <c r="I363" s="194"/>
      <c r="J363" s="194"/>
      <c r="K363" s="194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4"/>
    </row>
    <row r="364" spans="1:26" ht="14.4">
      <c r="A364" s="194"/>
      <c r="B364" s="194"/>
      <c r="C364" s="194"/>
      <c r="D364" s="194"/>
      <c r="E364" s="194"/>
      <c r="F364" s="194"/>
      <c r="G364" s="194"/>
      <c r="H364" s="194"/>
      <c r="I364" s="194"/>
      <c r="J364" s="194"/>
      <c r="K364" s="194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4"/>
    </row>
    <row r="365" spans="1:26" ht="14.4">
      <c r="A365" s="194"/>
      <c r="B365" s="194"/>
      <c r="C365" s="194"/>
      <c r="D365" s="194"/>
      <c r="E365" s="194"/>
      <c r="F365" s="194"/>
      <c r="G365" s="194"/>
      <c r="H365" s="194"/>
      <c r="I365" s="194"/>
      <c r="J365" s="194"/>
      <c r="K365" s="194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4"/>
    </row>
    <row r="366" spans="1:26" ht="14.4">
      <c r="A366" s="194"/>
      <c r="B366" s="194"/>
      <c r="C366" s="194"/>
      <c r="D366" s="194"/>
      <c r="E366" s="194"/>
      <c r="F366" s="194"/>
      <c r="G366" s="194"/>
      <c r="H366" s="194"/>
      <c r="I366" s="194"/>
      <c r="J366" s="194"/>
      <c r="K366" s="194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4"/>
    </row>
    <row r="367" spans="1:26" ht="14.4">
      <c r="A367" s="194"/>
      <c r="B367" s="194"/>
      <c r="C367" s="194"/>
      <c r="D367" s="194"/>
      <c r="E367" s="194"/>
      <c r="F367" s="194"/>
      <c r="G367" s="194"/>
      <c r="H367" s="194"/>
      <c r="I367" s="194"/>
      <c r="J367" s="194"/>
      <c r="K367" s="194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4"/>
    </row>
    <row r="368" spans="1:26" ht="14.4">
      <c r="A368" s="194"/>
      <c r="B368" s="194"/>
      <c r="C368" s="194"/>
      <c r="D368" s="194"/>
      <c r="E368" s="194"/>
      <c r="F368" s="194"/>
      <c r="G368" s="194"/>
      <c r="H368" s="194"/>
      <c r="I368" s="194"/>
      <c r="J368" s="194"/>
      <c r="K368" s="194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4"/>
    </row>
    <row r="369" spans="1:26" ht="14.4">
      <c r="A369" s="194"/>
      <c r="B369" s="194"/>
      <c r="C369" s="194"/>
      <c r="D369" s="194"/>
      <c r="E369" s="194"/>
      <c r="F369" s="194"/>
      <c r="G369" s="194"/>
      <c r="H369" s="194"/>
      <c r="I369" s="194"/>
      <c r="J369" s="194"/>
      <c r="K369" s="194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4"/>
    </row>
    <row r="370" spans="1:26" ht="14.4">
      <c r="A370" s="194"/>
      <c r="B370" s="194"/>
      <c r="C370" s="194"/>
      <c r="D370" s="194"/>
      <c r="E370" s="194"/>
      <c r="F370" s="194"/>
      <c r="G370" s="194"/>
      <c r="H370" s="194"/>
      <c r="I370" s="194"/>
      <c r="J370" s="194"/>
      <c r="K370" s="194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4"/>
    </row>
    <row r="371" spans="1:26" ht="14.4">
      <c r="A371" s="194"/>
      <c r="B371" s="194"/>
      <c r="C371" s="194"/>
      <c r="D371" s="194"/>
      <c r="E371" s="194"/>
      <c r="F371" s="194"/>
      <c r="G371" s="194"/>
      <c r="H371" s="194"/>
      <c r="I371" s="194"/>
      <c r="J371" s="194"/>
      <c r="K371" s="194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4"/>
    </row>
    <row r="372" spans="1:26" ht="14.4">
      <c r="A372" s="194"/>
      <c r="B372" s="194"/>
      <c r="C372" s="194"/>
      <c r="D372" s="194"/>
      <c r="E372" s="194"/>
      <c r="F372" s="194"/>
      <c r="G372" s="194"/>
      <c r="H372" s="194"/>
      <c r="I372" s="194"/>
      <c r="J372" s="194"/>
      <c r="K372" s="194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4"/>
    </row>
    <row r="373" spans="1:26" ht="14.4">
      <c r="A373" s="194"/>
      <c r="B373" s="194"/>
      <c r="C373" s="194"/>
      <c r="D373" s="194"/>
      <c r="E373" s="194"/>
      <c r="F373" s="194"/>
      <c r="G373" s="194"/>
      <c r="H373" s="194"/>
      <c r="I373" s="194"/>
      <c r="J373" s="194"/>
      <c r="K373" s="194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4"/>
    </row>
    <row r="374" spans="1:26" ht="14.4">
      <c r="A374" s="194"/>
      <c r="B374" s="194"/>
      <c r="C374" s="194"/>
      <c r="D374" s="194"/>
      <c r="E374" s="194"/>
      <c r="F374" s="194"/>
      <c r="G374" s="194"/>
      <c r="H374" s="194"/>
      <c r="I374" s="194"/>
      <c r="J374" s="194"/>
      <c r="K374" s="194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4"/>
    </row>
    <row r="375" spans="1:26" ht="14.4">
      <c r="A375" s="194"/>
      <c r="B375" s="194"/>
      <c r="C375" s="194"/>
      <c r="D375" s="194"/>
      <c r="E375" s="194"/>
      <c r="F375" s="194"/>
      <c r="G375" s="194"/>
      <c r="H375" s="194"/>
      <c r="I375" s="194"/>
      <c r="J375" s="194"/>
      <c r="K375" s="194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4"/>
    </row>
    <row r="376" spans="1:26" ht="14.4">
      <c r="A376" s="194"/>
      <c r="B376" s="194"/>
      <c r="C376" s="194"/>
      <c r="D376" s="194"/>
      <c r="E376" s="194"/>
      <c r="F376" s="194"/>
      <c r="G376" s="194"/>
      <c r="H376" s="194"/>
      <c r="I376" s="194"/>
      <c r="J376" s="194"/>
      <c r="K376" s="194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4"/>
    </row>
    <row r="377" spans="1:26" ht="14.4">
      <c r="A377" s="194"/>
      <c r="B377" s="194"/>
      <c r="C377" s="194"/>
      <c r="D377" s="194"/>
      <c r="E377" s="194"/>
      <c r="F377" s="194"/>
      <c r="G377" s="194"/>
      <c r="H377" s="194"/>
      <c r="I377" s="194"/>
      <c r="J377" s="194"/>
      <c r="K377" s="194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4"/>
    </row>
    <row r="378" spans="1:26" ht="14.4">
      <c r="A378" s="194"/>
      <c r="B378" s="194"/>
      <c r="C378" s="194"/>
      <c r="D378" s="194"/>
      <c r="E378" s="194"/>
      <c r="F378" s="194"/>
      <c r="G378" s="194"/>
      <c r="H378" s="194"/>
      <c r="I378" s="194"/>
      <c r="J378" s="194"/>
      <c r="K378" s="194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4"/>
    </row>
    <row r="379" spans="1:26" ht="14.4">
      <c r="A379" s="194"/>
      <c r="B379" s="194"/>
      <c r="C379" s="194"/>
      <c r="D379" s="194"/>
      <c r="E379" s="194"/>
      <c r="F379" s="194"/>
      <c r="G379" s="194"/>
      <c r="H379" s="194"/>
      <c r="I379" s="194"/>
      <c r="J379" s="194"/>
      <c r="K379" s="194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4"/>
    </row>
    <row r="380" spans="1:26" ht="14.4">
      <c r="A380" s="194"/>
      <c r="B380" s="194"/>
      <c r="C380" s="194"/>
      <c r="D380" s="194"/>
      <c r="E380" s="194"/>
      <c r="F380" s="194"/>
      <c r="G380" s="194"/>
      <c r="H380" s="194"/>
      <c r="I380" s="194"/>
      <c r="J380" s="194"/>
      <c r="K380" s="194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4"/>
    </row>
    <row r="381" spans="1:26" ht="14.4">
      <c r="A381" s="194"/>
      <c r="B381" s="194"/>
      <c r="C381" s="194"/>
      <c r="D381" s="194"/>
      <c r="E381" s="194"/>
      <c r="F381" s="194"/>
      <c r="G381" s="194"/>
      <c r="H381" s="194"/>
      <c r="I381" s="194"/>
      <c r="J381" s="194"/>
      <c r="K381" s="194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4"/>
    </row>
    <row r="382" spans="1:26" ht="14.4">
      <c r="A382" s="194"/>
      <c r="B382" s="194"/>
      <c r="C382" s="194"/>
      <c r="D382" s="194"/>
      <c r="E382" s="194"/>
      <c r="F382" s="194"/>
      <c r="G382" s="194"/>
      <c r="H382" s="194"/>
      <c r="I382" s="194"/>
      <c r="J382" s="194"/>
      <c r="K382" s="194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4"/>
    </row>
    <row r="383" spans="1:26" ht="14.4">
      <c r="A383" s="194"/>
      <c r="B383" s="194"/>
      <c r="C383" s="194"/>
      <c r="D383" s="194"/>
      <c r="E383" s="194"/>
      <c r="F383" s="194"/>
      <c r="G383" s="194"/>
      <c r="H383" s="194"/>
      <c r="I383" s="194"/>
      <c r="J383" s="194"/>
      <c r="K383" s="194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4"/>
    </row>
    <row r="384" spans="1:26" ht="14.4">
      <c r="A384" s="194"/>
      <c r="B384" s="194"/>
      <c r="C384" s="194"/>
      <c r="D384" s="194"/>
      <c r="E384" s="194"/>
      <c r="F384" s="194"/>
      <c r="G384" s="194"/>
      <c r="H384" s="194"/>
      <c r="I384" s="194"/>
      <c r="J384" s="194"/>
      <c r="K384" s="194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4"/>
    </row>
    <row r="385" spans="1:26" ht="14.4">
      <c r="A385" s="194"/>
      <c r="B385" s="194"/>
      <c r="C385" s="194"/>
      <c r="D385" s="194"/>
      <c r="E385" s="194"/>
      <c r="F385" s="194"/>
      <c r="G385" s="194"/>
      <c r="H385" s="194"/>
      <c r="I385" s="194"/>
      <c r="J385" s="194"/>
      <c r="K385" s="194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4"/>
    </row>
    <row r="386" spans="1:26" ht="14.4">
      <c r="A386" s="194"/>
      <c r="B386" s="194"/>
      <c r="C386" s="194"/>
      <c r="D386" s="194"/>
      <c r="E386" s="194"/>
      <c r="F386" s="194"/>
      <c r="G386" s="194"/>
      <c r="H386" s="194"/>
      <c r="I386" s="194"/>
      <c r="J386" s="194"/>
      <c r="K386" s="194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4"/>
    </row>
    <row r="387" spans="1:26" ht="14.4">
      <c r="A387" s="194"/>
      <c r="B387" s="194"/>
      <c r="C387" s="194"/>
      <c r="D387" s="194"/>
      <c r="E387" s="194"/>
      <c r="F387" s="194"/>
      <c r="G387" s="194"/>
      <c r="H387" s="194"/>
      <c r="I387" s="194"/>
      <c r="J387" s="194"/>
      <c r="K387" s="194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4"/>
    </row>
    <row r="388" spans="1:26" ht="14.4">
      <c r="A388" s="194"/>
      <c r="B388" s="194"/>
      <c r="C388" s="194"/>
      <c r="D388" s="194"/>
      <c r="E388" s="194"/>
      <c r="F388" s="194"/>
      <c r="G388" s="194"/>
      <c r="H388" s="194"/>
      <c r="I388" s="194"/>
      <c r="J388" s="194"/>
      <c r="K388" s="194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4"/>
    </row>
    <row r="389" spans="1:26" ht="14.4">
      <c r="A389" s="194"/>
      <c r="B389" s="194"/>
      <c r="C389" s="194"/>
      <c r="D389" s="194"/>
      <c r="E389" s="194"/>
      <c r="F389" s="194"/>
      <c r="G389" s="194"/>
      <c r="H389" s="194"/>
      <c r="I389" s="194"/>
      <c r="J389" s="194"/>
      <c r="K389" s="194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4"/>
    </row>
    <row r="390" spans="1:26" ht="14.4">
      <c r="A390" s="194"/>
      <c r="B390" s="194"/>
      <c r="C390" s="194"/>
      <c r="D390" s="194"/>
      <c r="E390" s="194"/>
      <c r="F390" s="194"/>
      <c r="G390" s="194"/>
      <c r="H390" s="194"/>
      <c r="I390" s="194"/>
      <c r="J390" s="194"/>
      <c r="K390" s="194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4"/>
    </row>
    <row r="391" spans="1:26" ht="14.4">
      <c r="A391" s="194"/>
      <c r="B391" s="194"/>
      <c r="C391" s="194"/>
      <c r="D391" s="194"/>
      <c r="E391" s="194"/>
      <c r="F391" s="194"/>
      <c r="G391" s="194"/>
      <c r="H391" s="194"/>
      <c r="I391" s="194"/>
      <c r="J391" s="194"/>
      <c r="K391" s="194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4"/>
    </row>
    <row r="392" spans="1:26" ht="14.4">
      <c r="A392" s="194"/>
      <c r="B392" s="194"/>
      <c r="C392" s="194"/>
      <c r="D392" s="194"/>
      <c r="E392" s="194"/>
      <c r="F392" s="194"/>
      <c r="G392" s="194"/>
      <c r="H392" s="194"/>
      <c r="I392" s="194"/>
      <c r="J392" s="194"/>
      <c r="K392" s="194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4"/>
    </row>
    <row r="393" spans="1:26" ht="14.4">
      <c r="A393" s="194"/>
      <c r="B393" s="194"/>
      <c r="C393" s="194"/>
      <c r="D393" s="194"/>
      <c r="E393" s="194"/>
      <c r="F393" s="194"/>
      <c r="G393" s="194"/>
      <c r="H393" s="194"/>
      <c r="I393" s="194"/>
      <c r="J393" s="194"/>
      <c r="K393" s="194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4"/>
    </row>
    <row r="394" spans="1:26" ht="14.4">
      <c r="A394" s="194"/>
      <c r="B394" s="194"/>
      <c r="C394" s="194"/>
      <c r="D394" s="194"/>
      <c r="E394" s="194"/>
      <c r="F394" s="194"/>
      <c r="G394" s="194"/>
      <c r="H394" s="194"/>
      <c r="I394" s="194"/>
      <c r="J394" s="194"/>
      <c r="K394" s="194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4"/>
    </row>
    <row r="395" spans="1:26" ht="14.4">
      <c r="A395" s="194"/>
      <c r="B395" s="194"/>
      <c r="C395" s="194"/>
      <c r="D395" s="194"/>
      <c r="E395" s="194"/>
      <c r="F395" s="194"/>
      <c r="G395" s="194"/>
      <c r="H395" s="194"/>
      <c r="I395" s="194"/>
      <c r="J395" s="194"/>
      <c r="K395" s="194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4"/>
    </row>
    <row r="396" spans="1:26" ht="14.4">
      <c r="A396" s="194"/>
      <c r="B396" s="194"/>
      <c r="C396" s="194"/>
      <c r="D396" s="194"/>
      <c r="E396" s="194"/>
      <c r="F396" s="194"/>
      <c r="G396" s="194"/>
      <c r="H396" s="194"/>
      <c r="I396" s="194"/>
      <c r="J396" s="194"/>
      <c r="K396" s="194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4"/>
    </row>
    <row r="397" spans="1:26" ht="14.4">
      <c r="A397" s="194"/>
      <c r="B397" s="194"/>
      <c r="C397" s="194"/>
      <c r="D397" s="194"/>
      <c r="E397" s="194"/>
      <c r="F397" s="194"/>
      <c r="G397" s="194"/>
      <c r="H397" s="194"/>
      <c r="I397" s="194"/>
      <c r="J397" s="194"/>
      <c r="K397" s="194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4"/>
    </row>
    <row r="398" spans="1:26" ht="14.4">
      <c r="A398" s="194"/>
      <c r="B398" s="194"/>
      <c r="C398" s="194"/>
      <c r="D398" s="194"/>
      <c r="E398" s="194"/>
      <c r="F398" s="194"/>
      <c r="G398" s="194"/>
      <c r="H398" s="194"/>
      <c r="I398" s="194"/>
      <c r="J398" s="194"/>
      <c r="K398" s="194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4"/>
    </row>
    <row r="399" spans="1:26" ht="14.4">
      <c r="A399" s="194"/>
      <c r="B399" s="194"/>
      <c r="C399" s="194"/>
      <c r="D399" s="194"/>
      <c r="E399" s="194"/>
      <c r="F399" s="194"/>
      <c r="G399" s="194"/>
      <c r="H399" s="194"/>
      <c r="I399" s="194"/>
      <c r="J399" s="194"/>
      <c r="K399" s="194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4"/>
    </row>
    <row r="400" spans="1:26" ht="14.4">
      <c r="A400" s="194"/>
      <c r="B400" s="194"/>
      <c r="C400" s="194"/>
      <c r="D400" s="194"/>
      <c r="E400" s="194"/>
      <c r="F400" s="194"/>
      <c r="G400" s="194"/>
      <c r="H400" s="194"/>
      <c r="I400" s="194"/>
      <c r="J400" s="194"/>
      <c r="K400" s="194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4"/>
    </row>
    <row r="401" spans="1:26" ht="14.4">
      <c r="A401" s="194"/>
      <c r="B401" s="194"/>
      <c r="C401" s="194"/>
      <c r="D401" s="194"/>
      <c r="E401" s="194"/>
      <c r="F401" s="194"/>
      <c r="G401" s="194"/>
      <c r="H401" s="194"/>
      <c r="I401" s="194"/>
      <c r="J401" s="194"/>
      <c r="K401" s="194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4"/>
    </row>
    <row r="402" spans="1:26" ht="14.4">
      <c r="A402" s="194"/>
      <c r="B402" s="194"/>
      <c r="C402" s="194"/>
      <c r="D402" s="194"/>
      <c r="E402" s="194"/>
      <c r="F402" s="194"/>
      <c r="G402" s="194"/>
      <c r="H402" s="194"/>
      <c r="I402" s="194"/>
      <c r="J402" s="194"/>
      <c r="K402" s="194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4"/>
    </row>
    <row r="403" spans="1:26" ht="14.4">
      <c r="A403" s="194"/>
      <c r="B403" s="194"/>
      <c r="C403" s="194"/>
      <c r="D403" s="194"/>
      <c r="E403" s="194"/>
      <c r="F403" s="194"/>
      <c r="G403" s="194"/>
      <c r="H403" s="194"/>
      <c r="I403" s="194"/>
      <c r="J403" s="194"/>
      <c r="K403" s="194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4"/>
    </row>
    <row r="404" spans="1:26" ht="14.4">
      <c r="A404" s="194"/>
      <c r="B404" s="194"/>
      <c r="C404" s="194"/>
      <c r="D404" s="194"/>
      <c r="E404" s="194"/>
      <c r="F404" s="194"/>
      <c r="G404" s="194"/>
      <c r="H404" s="194"/>
      <c r="I404" s="194"/>
      <c r="J404" s="194"/>
      <c r="K404" s="194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4"/>
    </row>
    <row r="405" spans="1:26" ht="14.4">
      <c r="A405" s="194"/>
      <c r="B405" s="194"/>
      <c r="C405" s="194"/>
      <c r="D405" s="194"/>
      <c r="E405" s="194"/>
      <c r="F405" s="194"/>
      <c r="G405" s="194"/>
      <c r="H405" s="194"/>
      <c r="I405" s="194"/>
      <c r="J405" s="194"/>
      <c r="K405" s="194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4"/>
    </row>
    <row r="406" spans="1:26" ht="14.4">
      <c r="A406" s="194"/>
      <c r="B406" s="194"/>
      <c r="C406" s="194"/>
      <c r="D406" s="194"/>
      <c r="E406" s="194"/>
      <c r="F406" s="194"/>
      <c r="G406" s="194"/>
      <c r="H406" s="194"/>
      <c r="I406" s="194"/>
      <c r="J406" s="194"/>
      <c r="K406" s="194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4"/>
    </row>
    <row r="407" spans="1:26" ht="14.4">
      <c r="A407" s="194"/>
      <c r="B407" s="194"/>
      <c r="C407" s="194"/>
      <c r="D407" s="194"/>
      <c r="E407" s="194"/>
      <c r="F407" s="194"/>
      <c r="G407" s="194"/>
      <c r="H407" s="194"/>
      <c r="I407" s="194"/>
      <c r="J407" s="194"/>
      <c r="K407" s="194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4"/>
    </row>
    <row r="408" spans="1:26" ht="14.4">
      <c r="A408" s="194"/>
      <c r="B408" s="194"/>
      <c r="C408" s="194"/>
      <c r="D408" s="194"/>
      <c r="E408" s="194"/>
      <c r="F408" s="194"/>
      <c r="G408" s="194"/>
      <c r="H408" s="194"/>
      <c r="I408" s="194"/>
      <c r="J408" s="194"/>
      <c r="K408" s="194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4"/>
    </row>
    <row r="409" spans="1:26" ht="14.4">
      <c r="A409" s="194"/>
      <c r="B409" s="194"/>
      <c r="C409" s="194"/>
      <c r="D409" s="194"/>
      <c r="E409" s="194"/>
      <c r="F409" s="194"/>
      <c r="G409" s="194"/>
      <c r="H409" s="194"/>
      <c r="I409" s="194"/>
      <c r="J409" s="194"/>
      <c r="K409" s="194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4"/>
    </row>
    <row r="410" spans="1:26" ht="14.4">
      <c r="A410" s="194"/>
      <c r="B410" s="194"/>
      <c r="C410" s="194"/>
      <c r="D410" s="194"/>
      <c r="E410" s="194"/>
      <c r="F410" s="194"/>
      <c r="G410" s="194"/>
      <c r="H410" s="194"/>
      <c r="I410" s="194"/>
      <c r="J410" s="194"/>
      <c r="K410" s="194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4"/>
    </row>
    <row r="411" spans="1:26" ht="14.4">
      <c r="A411" s="194"/>
      <c r="B411" s="194"/>
      <c r="C411" s="194"/>
      <c r="D411" s="194"/>
      <c r="E411" s="194"/>
      <c r="F411" s="194"/>
      <c r="G411" s="194"/>
      <c r="H411" s="194"/>
      <c r="I411" s="194"/>
      <c r="J411" s="194"/>
      <c r="K411" s="194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4"/>
    </row>
    <row r="412" spans="1:26" ht="14.4">
      <c r="A412" s="194"/>
      <c r="B412" s="194"/>
      <c r="C412" s="194"/>
      <c r="D412" s="194"/>
      <c r="E412" s="194"/>
      <c r="F412" s="194"/>
      <c r="G412" s="194"/>
      <c r="H412" s="194"/>
      <c r="I412" s="194"/>
      <c r="J412" s="194"/>
      <c r="K412" s="194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4"/>
    </row>
    <row r="413" spans="1:26" ht="14.4">
      <c r="A413" s="194"/>
      <c r="B413" s="194"/>
      <c r="C413" s="194"/>
      <c r="D413" s="194"/>
      <c r="E413" s="194"/>
      <c r="F413" s="194"/>
      <c r="G413" s="194"/>
      <c r="H413" s="194"/>
      <c r="I413" s="194"/>
      <c r="J413" s="194"/>
      <c r="K413" s="194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4"/>
    </row>
    <row r="414" spans="1:26" ht="14.4">
      <c r="A414" s="194"/>
      <c r="B414" s="194"/>
      <c r="C414" s="194"/>
      <c r="D414" s="194"/>
      <c r="E414" s="194"/>
      <c r="F414" s="194"/>
      <c r="G414" s="194"/>
      <c r="H414" s="194"/>
      <c r="I414" s="194"/>
      <c r="J414" s="194"/>
      <c r="K414" s="194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4"/>
    </row>
    <row r="415" spans="1:26" ht="14.4">
      <c r="A415" s="194"/>
      <c r="B415" s="194"/>
      <c r="C415" s="194"/>
      <c r="D415" s="194"/>
      <c r="E415" s="194"/>
      <c r="F415" s="194"/>
      <c r="G415" s="194"/>
      <c r="H415" s="194"/>
      <c r="I415" s="194"/>
      <c r="J415" s="194"/>
      <c r="K415" s="194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4"/>
    </row>
    <row r="416" spans="1:26" ht="14.4">
      <c r="A416" s="194"/>
      <c r="B416" s="194"/>
      <c r="C416" s="194"/>
      <c r="D416" s="194"/>
      <c r="E416" s="194"/>
      <c r="F416" s="194"/>
      <c r="G416" s="194"/>
      <c r="H416" s="194"/>
      <c r="I416" s="194"/>
      <c r="J416" s="194"/>
      <c r="K416" s="194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4"/>
    </row>
    <row r="417" spans="1:26" ht="14.4">
      <c r="A417" s="194"/>
      <c r="B417" s="194"/>
      <c r="C417" s="194"/>
      <c r="D417" s="194"/>
      <c r="E417" s="194"/>
      <c r="F417" s="194"/>
      <c r="G417" s="194"/>
      <c r="H417" s="194"/>
      <c r="I417" s="194"/>
      <c r="J417" s="194"/>
      <c r="K417" s="194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4"/>
    </row>
    <row r="418" spans="1:26" ht="14.4">
      <c r="A418" s="194"/>
      <c r="B418" s="194"/>
      <c r="C418" s="194"/>
      <c r="D418" s="194"/>
      <c r="E418" s="194"/>
      <c r="F418" s="194"/>
      <c r="G418" s="194"/>
      <c r="H418" s="194"/>
      <c r="I418" s="194"/>
      <c r="J418" s="194"/>
      <c r="K418" s="194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4"/>
    </row>
    <row r="419" spans="1:26" ht="14.4">
      <c r="A419" s="194"/>
      <c r="B419" s="194"/>
      <c r="C419" s="194"/>
      <c r="D419" s="194"/>
      <c r="E419" s="194"/>
      <c r="F419" s="194"/>
      <c r="G419" s="194"/>
      <c r="H419" s="194"/>
      <c r="I419" s="194"/>
      <c r="J419" s="194"/>
      <c r="K419" s="194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4"/>
    </row>
    <row r="420" spans="1:26" ht="14.4">
      <c r="A420" s="194"/>
      <c r="B420" s="194"/>
      <c r="C420" s="194"/>
      <c r="D420" s="194"/>
      <c r="E420" s="194"/>
      <c r="F420" s="194"/>
      <c r="G420" s="194"/>
      <c r="H420" s="194"/>
      <c r="I420" s="194"/>
      <c r="J420" s="194"/>
      <c r="K420" s="194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4"/>
    </row>
    <row r="421" spans="1:26" ht="14.4">
      <c r="A421" s="194"/>
      <c r="B421" s="194"/>
      <c r="C421" s="194"/>
      <c r="D421" s="194"/>
      <c r="E421" s="194"/>
      <c r="F421" s="194"/>
      <c r="G421" s="194"/>
      <c r="H421" s="194"/>
      <c r="I421" s="194"/>
      <c r="J421" s="194"/>
      <c r="K421" s="194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4"/>
    </row>
    <row r="422" spans="1:26" ht="14.4">
      <c r="A422" s="194"/>
      <c r="B422" s="194"/>
      <c r="C422" s="194"/>
      <c r="D422" s="194"/>
      <c r="E422" s="194"/>
      <c r="F422" s="194"/>
      <c r="G422" s="194"/>
      <c r="H422" s="194"/>
      <c r="I422" s="194"/>
      <c r="J422" s="194"/>
      <c r="K422" s="194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4"/>
    </row>
    <row r="423" spans="1:26" ht="14.4">
      <c r="A423" s="194"/>
      <c r="B423" s="194"/>
      <c r="C423" s="194"/>
      <c r="D423" s="194"/>
      <c r="E423" s="194"/>
      <c r="F423" s="194"/>
      <c r="G423" s="194"/>
      <c r="H423" s="194"/>
      <c r="I423" s="194"/>
      <c r="J423" s="194"/>
      <c r="K423" s="194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4"/>
    </row>
    <row r="424" spans="1:26" ht="14.4">
      <c r="A424" s="194"/>
      <c r="B424" s="194"/>
      <c r="C424" s="194"/>
      <c r="D424" s="194"/>
      <c r="E424" s="194"/>
      <c r="F424" s="194"/>
      <c r="G424" s="194"/>
      <c r="H424" s="194"/>
      <c r="I424" s="194"/>
      <c r="J424" s="194"/>
      <c r="K424" s="194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4"/>
    </row>
    <row r="425" spans="1:26" ht="14.4">
      <c r="A425" s="194"/>
      <c r="B425" s="194"/>
      <c r="C425" s="194"/>
      <c r="D425" s="194"/>
      <c r="E425" s="194"/>
      <c r="F425" s="194"/>
      <c r="G425" s="194"/>
      <c r="H425" s="194"/>
      <c r="I425" s="194"/>
      <c r="J425" s="194"/>
      <c r="K425" s="194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4"/>
    </row>
    <row r="426" spans="1:26" ht="14.4">
      <c r="A426" s="194"/>
      <c r="B426" s="194"/>
      <c r="C426" s="194"/>
      <c r="D426" s="194"/>
      <c r="E426" s="194"/>
      <c r="F426" s="194"/>
      <c r="G426" s="194"/>
      <c r="H426" s="194"/>
      <c r="I426" s="194"/>
      <c r="J426" s="194"/>
      <c r="K426" s="194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4"/>
    </row>
    <row r="427" spans="1:26" ht="14.4">
      <c r="A427" s="194"/>
      <c r="B427" s="194"/>
      <c r="C427" s="194"/>
      <c r="D427" s="194"/>
      <c r="E427" s="194"/>
      <c r="F427" s="194"/>
      <c r="G427" s="194"/>
      <c r="H427" s="194"/>
      <c r="I427" s="194"/>
      <c r="J427" s="194"/>
      <c r="K427" s="194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4"/>
    </row>
    <row r="428" spans="1:26" ht="14.4">
      <c r="A428" s="194"/>
      <c r="B428" s="194"/>
      <c r="C428" s="194"/>
      <c r="D428" s="194"/>
      <c r="E428" s="194"/>
      <c r="F428" s="194"/>
      <c r="G428" s="194"/>
      <c r="H428" s="194"/>
      <c r="I428" s="194"/>
      <c r="J428" s="194"/>
      <c r="K428" s="194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4"/>
    </row>
    <row r="429" spans="1:26" ht="14.4">
      <c r="A429" s="194"/>
      <c r="B429" s="194"/>
      <c r="C429" s="194"/>
      <c r="D429" s="194"/>
      <c r="E429" s="194"/>
      <c r="F429" s="194"/>
      <c r="G429" s="194"/>
      <c r="H429" s="194"/>
      <c r="I429" s="194"/>
      <c r="J429" s="194"/>
      <c r="K429" s="194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4"/>
    </row>
    <row r="430" spans="1:26" ht="14.4">
      <c r="A430" s="194"/>
      <c r="B430" s="194"/>
      <c r="C430" s="194"/>
      <c r="D430" s="194"/>
      <c r="E430" s="194"/>
      <c r="F430" s="194"/>
      <c r="G430" s="194"/>
      <c r="H430" s="194"/>
      <c r="I430" s="194"/>
      <c r="J430" s="194"/>
      <c r="K430" s="194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4"/>
    </row>
    <row r="431" spans="1:26" ht="14.4">
      <c r="A431" s="194"/>
      <c r="B431" s="194"/>
      <c r="C431" s="194"/>
      <c r="D431" s="194"/>
      <c r="E431" s="194"/>
      <c r="F431" s="194"/>
      <c r="G431" s="194"/>
      <c r="H431" s="194"/>
      <c r="I431" s="194"/>
      <c r="J431" s="194"/>
      <c r="K431" s="194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4"/>
    </row>
    <row r="432" spans="1:26" ht="14.4">
      <c r="A432" s="194"/>
      <c r="B432" s="194"/>
      <c r="C432" s="194"/>
      <c r="D432" s="194"/>
      <c r="E432" s="194"/>
      <c r="F432" s="194"/>
      <c r="G432" s="194"/>
      <c r="H432" s="194"/>
      <c r="I432" s="194"/>
      <c r="J432" s="194"/>
      <c r="K432" s="194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4"/>
    </row>
    <row r="433" spans="1:26" ht="14.4">
      <c r="A433" s="194"/>
      <c r="B433" s="194"/>
      <c r="C433" s="194"/>
      <c r="D433" s="194"/>
      <c r="E433" s="194"/>
      <c r="F433" s="194"/>
      <c r="G433" s="194"/>
      <c r="H433" s="194"/>
      <c r="I433" s="194"/>
      <c r="J433" s="194"/>
      <c r="K433" s="194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4"/>
    </row>
    <row r="434" spans="1:26" ht="14.4">
      <c r="A434" s="194"/>
      <c r="B434" s="194"/>
      <c r="C434" s="194"/>
      <c r="D434" s="194"/>
      <c r="E434" s="194"/>
      <c r="F434" s="194"/>
      <c r="G434" s="194"/>
      <c r="H434" s="194"/>
      <c r="I434" s="194"/>
      <c r="J434" s="194"/>
      <c r="K434" s="194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4"/>
    </row>
    <row r="435" spans="1:26" ht="14.4">
      <c r="A435" s="194"/>
      <c r="B435" s="194"/>
      <c r="C435" s="194"/>
      <c r="D435" s="194"/>
      <c r="E435" s="194"/>
      <c r="F435" s="194"/>
      <c r="G435" s="194"/>
      <c r="H435" s="194"/>
      <c r="I435" s="194"/>
      <c r="J435" s="194"/>
      <c r="K435" s="194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4"/>
    </row>
    <row r="436" spans="1:26" ht="14.4">
      <c r="A436" s="194"/>
      <c r="B436" s="194"/>
      <c r="C436" s="194"/>
      <c r="D436" s="194"/>
      <c r="E436" s="194"/>
      <c r="F436" s="194"/>
      <c r="G436" s="194"/>
      <c r="H436" s="194"/>
      <c r="I436" s="194"/>
      <c r="J436" s="194"/>
      <c r="K436" s="194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4"/>
    </row>
    <row r="437" spans="1:26" ht="14.4">
      <c r="A437" s="194"/>
      <c r="B437" s="194"/>
      <c r="C437" s="194"/>
      <c r="D437" s="194"/>
      <c r="E437" s="194"/>
      <c r="F437" s="194"/>
      <c r="G437" s="194"/>
      <c r="H437" s="194"/>
      <c r="I437" s="194"/>
      <c r="J437" s="194"/>
      <c r="K437" s="194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4"/>
    </row>
    <row r="438" spans="1:26" ht="14.4">
      <c r="A438" s="194"/>
      <c r="B438" s="194"/>
      <c r="C438" s="194"/>
      <c r="D438" s="194"/>
      <c r="E438" s="194"/>
      <c r="F438" s="194"/>
      <c r="G438" s="194"/>
      <c r="H438" s="194"/>
      <c r="I438" s="194"/>
      <c r="J438" s="194"/>
      <c r="K438" s="194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4"/>
    </row>
    <row r="439" spans="1:26" ht="14.4">
      <c r="A439" s="194"/>
      <c r="B439" s="194"/>
      <c r="C439" s="194"/>
      <c r="D439" s="194"/>
      <c r="E439" s="194"/>
      <c r="F439" s="194"/>
      <c r="G439" s="194"/>
      <c r="H439" s="194"/>
      <c r="I439" s="194"/>
      <c r="J439" s="194"/>
      <c r="K439" s="194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4"/>
    </row>
    <row r="440" spans="1:26" ht="14.4">
      <c r="A440" s="194"/>
      <c r="B440" s="194"/>
      <c r="C440" s="194"/>
      <c r="D440" s="194"/>
      <c r="E440" s="194"/>
      <c r="F440" s="194"/>
      <c r="G440" s="194"/>
      <c r="H440" s="194"/>
      <c r="I440" s="194"/>
      <c r="J440" s="194"/>
      <c r="K440" s="194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4"/>
    </row>
    <row r="441" spans="1:26" ht="14.4">
      <c r="A441" s="194"/>
      <c r="B441" s="194"/>
      <c r="C441" s="194"/>
      <c r="D441" s="194"/>
      <c r="E441" s="194"/>
      <c r="F441" s="194"/>
      <c r="G441" s="194"/>
      <c r="H441" s="194"/>
      <c r="I441" s="194"/>
      <c r="J441" s="194"/>
      <c r="K441" s="194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4"/>
    </row>
    <row r="442" spans="1:26" ht="14.4">
      <c r="A442" s="194"/>
      <c r="B442" s="194"/>
      <c r="C442" s="194"/>
      <c r="D442" s="194"/>
      <c r="E442" s="194"/>
      <c r="F442" s="194"/>
      <c r="G442" s="194"/>
      <c r="H442" s="194"/>
      <c r="I442" s="194"/>
      <c r="J442" s="194"/>
      <c r="K442" s="194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4"/>
    </row>
    <row r="443" spans="1:26" ht="14.4">
      <c r="A443" s="194"/>
      <c r="B443" s="194"/>
      <c r="C443" s="194"/>
      <c r="D443" s="194"/>
      <c r="E443" s="194"/>
      <c r="F443" s="194"/>
      <c r="G443" s="194"/>
      <c r="H443" s="194"/>
      <c r="I443" s="194"/>
      <c r="J443" s="194"/>
      <c r="K443" s="194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4"/>
    </row>
    <row r="444" spans="1:26" ht="14.4">
      <c r="A444" s="194"/>
      <c r="B444" s="194"/>
      <c r="C444" s="194"/>
      <c r="D444" s="194"/>
      <c r="E444" s="194"/>
      <c r="F444" s="194"/>
      <c r="G444" s="194"/>
      <c r="H444" s="194"/>
      <c r="I444" s="194"/>
      <c r="J444" s="194"/>
      <c r="K444" s="194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4"/>
    </row>
    <row r="445" spans="1:26" ht="14.4">
      <c r="A445" s="194"/>
      <c r="B445" s="194"/>
      <c r="C445" s="194"/>
      <c r="D445" s="194"/>
      <c r="E445" s="194"/>
      <c r="F445" s="194"/>
      <c r="G445" s="194"/>
      <c r="H445" s="194"/>
      <c r="I445" s="194"/>
      <c r="J445" s="194"/>
      <c r="K445" s="194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4"/>
    </row>
    <row r="446" spans="1:26" ht="14.4">
      <c r="A446" s="194"/>
      <c r="B446" s="194"/>
      <c r="C446" s="194"/>
      <c r="D446" s="194"/>
      <c r="E446" s="194"/>
      <c r="F446" s="194"/>
      <c r="G446" s="194"/>
      <c r="H446" s="194"/>
      <c r="I446" s="194"/>
      <c r="J446" s="194"/>
      <c r="K446" s="194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4"/>
    </row>
    <row r="447" spans="1:26" ht="14.4">
      <c r="A447" s="194"/>
      <c r="B447" s="194"/>
      <c r="C447" s="194"/>
      <c r="D447" s="194"/>
      <c r="E447" s="194"/>
      <c r="F447" s="194"/>
      <c r="G447" s="194"/>
      <c r="H447" s="194"/>
      <c r="I447" s="194"/>
      <c r="J447" s="194"/>
      <c r="K447" s="194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4"/>
    </row>
    <row r="448" spans="1:26" ht="14.4">
      <c r="A448" s="194"/>
      <c r="B448" s="194"/>
      <c r="C448" s="194"/>
      <c r="D448" s="194"/>
      <c r="E448" s="194"/>
      <c r="F448" s="194"/>
      <c r="G448" s="194"/>
      <c r="H448" s="194"/>
      <c r="I448" s="194"/>
      <c r="J448" s="194"/>
      <c r="K448" s="194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4"/>
    </row>
    <row r="449" spans="1:26" ht="14.4">
      <c r="A449" s="194"/>
      <c r="B449" s="194"/>
      <c r="C449" s="194"/>
      <c r="D449" s="194"/>
      <c r="E449" s="194"/>
      <c r="F449" s="194"/>
      <c r="G449" s="194"/>
      <c r="H449" s="194"/>
      <c r="I449" s="194"/>
      <c r="J449" s="194"/>
      <c r="K449" s="194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4"/>
    </row>
    <row r="450" spans="1:26" ht="14.4">
      <c r="A450" s="194"/>
      <c r="B450" s="194"/>
      <c r="C450" s="194"/>
      <c r="D450" s="194"/>
      <c r="E450" s="194"/>
      <c r="F450" s="194"/>
      <c r="G450" s="194"/>
      <c r="H450" s="194"/>
      <c r="I450" s="194"/>
      <c r="J450" s="194"/>
      <c r="K450" s="194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4"/>
    </row>
    <row r="451" spans="1:26" ht="14.4">
      <c r="A451" s="194"/>
      <c r="B451" s="194"/>
      <c r="C451" s="194"/>
      <c r="D451" s="194"/>
      <c r="E451" s="194"/>
      <c r="F451" s="194"/>
      <c r="G451" s="194"/>
      <c r="H451" s="194"/>
      <c r="I451" s="194"/>
      <c r="J451" s="194"/>
      <c r="K451" s="194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4"/>
    </row>
    <row r="452" spans="1:26" ht="14.4">
      <c r="A452" s="194"/>
      <c r="B452" s="194"/>
      <c r="C452" s="194"/>
      <c r="D452" s="194"/>
      <c r="E452" s="194"/>
      <c r="F452" s="194"/>
      <c r="G452" s="194"/>
      <c r="H452" s="194"/>
      <c r="I452" s="194"/>
      <c r="J452" s="194"/>
      <c r="K452" s="194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4"/>
    </row>
    <row r="453" spans="1:26" ht="14.4">
      <c r="A453" s="194"/>
      <c r="B453" s="194"/>
      <c r="C453" s="194"/>
      <c r="D453" s="194"/>
      <c r="E453" s="194"/>
      <c r="F453" s="194"/>
      <c r="G453" s="194"/>
      <c r="H453" s="194"/>
      <c r="I453" s="194"/>
      <c r="J453" s="194"/>
      <c r="K453" s="194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4"/>
    </row>
    <row r="454" spans="1:26" ht="14.4">
      <c r="A454" s="194"/>
      <c r="B454" s="194"/>
      <c r="C454" s="194"/>
      <c r="D454" s="194"/>
      <c r="E454" s="194"/>
      <c r="F454" s="194"/>
      <c r="G454" s="194"/>
      <c r="H454" s="194"/>
      <c r="I454" s="194"/>
      <c r="J454" s="194"/>
      <c r="K454" s="194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4"/>
    </row>
    <row r="455" spans="1:26" ht="14.4">
      <c r="A455" s="194"/>
      <c r="B455" s="194"/>
      <c r="C455" s="194"/>
      <c r="D455" s="194"/>
      <c r="E455" s="194"/>
      <c r="F455" s="194"/>
      <c r="G455" s="194"/>
      <c r="H455" s="194"/>
      <c r="I455" s="194"/>
      <c r="J455" s="194"/>
      <c r="K455" s="194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4"/>
    </row>
    <row r="456" spans="1:26" ht="14.4">
      <c r="A456" s="194"/>
      <c r="B456" s="194"/>
      <c r="C456" s="194"/>
      <c r="D456" s="194"/>
      <c r="E456" s="194"/>
      <c r="F456" s="194"/>
      <c r="G456" s="194"/>
      <c r="H456" s="194"/>
      <c r="I456" s="194"/>
      <c r="J456" s="194"/>
      <c r="K456" s="194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4"/>
    </row>
    <row r="457" spans="1:26" ht="14.4">
      <c r="A457" s="194"/>
      <c r="B457" s="194"/>
      <c r="C457" s="194"/>
      <c r="D457" s="194"/>
      <c r="E457" s="194"/>
      <c r="F457" s="194"/>
      <c r="G457" s="194"/>
      <c r="H457" s="194"/>
      <c r="I457" s="194"/>
      <c r="J457" s="194"/>
      <c r="K457" s="194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4"/>
    </row>
    <row r="458" spans="1:26" ht="14.4">
      <c r="A458" s="194"/>
      <c r="B458" s="194"/>
      <c r="C458" s="194"/>
      <c r="D458" s="194"/>
      <c r="E458" s="194"/>
      <c r="F458" s="194"/>
      <c r="G458" s="194"/>
      <c r="H458" s="194"/>
      <c r="I458" s="194"/>
      <c r="J458" s="194"/>
      <c r="K458" s="194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4"/>
    </row>
    <row r="459" spans="1:26" ht="14.4">
      <c r="A459" s="194"/>
      <c r="B459" s="194"/>
      <c r="C459" s="194"/>
      <c r="D459" s="194"/>
      <c r="E459" s="194"/>
      <c r="F459" s="194"/>
      <c r="G459" s="194"/>
      <c r="H459" s="194"/>
      <c r="I459" s="194"/>
      <c r="J459" s="194"/>
      <c r="K459" s="194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4"/>
    </row>
    <row r="460" spans="1:26" ht="14.4">
      <c r="A460" s="194"/>
      <c r="B460" s="194"/>
      <c r="C460" s="194"/>
      <c r="D460" s="194"/>
      <c r="E460" s="194"/>
      <c r="F460" s="194"/>
      <c r="G460" s="194"/>
      <c r="H460" s="194"/>
      <c r="I460" s="194"/>
      <c r="J460" s="194"/>
      <c r="K460" s="194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4"/>
    </row>
    <row r="461" spans="1:26" ht="14.4">
      <c r="A461" s="194"/>
      <c r="B461" s="194"/>
      <c r="C461" s="194"/>
      <c r="D461" s="194"/>
      <c r="E461" s="194"/>
      <c r="F461" s="194"/>
      <c r="G461" s="194"/>
      <c r="H461" s="194"/>
      <c r="I461" s="194"/>
      <c r="J461" s="194"/>
      <c r="K461" s="194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4"/>
    </row>
    <row r="462" spans="1:26" ht="14.4">
      <c r="A462" s="194"/>
      <c r="B462" s="194"/>
      <c r="C462" s="194"/>
      <c r="D462" s="194"/>
      <c r="E462" s="194"/>
      <c r="F462" s="194"/>
      <c r="G462" s="194"/>
      <c r="H462" s="194"/>
      <c r="I462" s="194"/>
      <c r="J462" s="194"/>
      <c r="K462" s="194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4"/>
    </row>
    <row r="463" spans="1:26" ht="14.4">
      <c r="A463" s="194"/>
      <c r="B463" s="194"/>
      <c r="C463" s="194"/>
      <c r="D463" s="194"/>
      <c r="E463" s="194"/>
      <c r="F463" s="194"/>
      <c r="G463" s="194"/>
      <c r="H463" s="194"/>
      <c r="I463" s="194"/>
      <c r="J463" s="194"/>
      <c r="K463" s="194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4"/>
    </row>
    <row r="464" spans="1:26" ht="14.4">
      <c r="A464" s="194"/>
      <c r="B464" s="194"/>
      <c r="C464" s="194"/>
      <c r="D464" s="194"/>
      <c r="E464" s="194"/>
      <c r="F464" s="194"/>
      <c r="G464" s="194"/>
      <c r="H464" s="194"/>
      <c r="I464" s="194"/>
      <c r="J464" s="194"/>
      <c r="K464" s="194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4"/>
    </row>
    <row r="465" spans="1:26" ht="14.4">
      <c r="A465" s="194"/>
      <c r="B465" s="194"/>
      <c r="C465" s="194"/>
      <c r="D465" s="194"/>
      <c r="E465" s="194"/>
      <c r="F465" s="194"/>
      <c r="G465" s="194"/>
      <c r="H465" s="194"/>
      <c r="I465" s="194"/>
      <c r="J465" s="194"/>
      <c r="K465" s="194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4"/>
    </row>
    <row r="466" spans="1:26" ht="14.4">
      <c r="A466" s="194"/>
      <c r="B466" s="194"/>
      <c r="C466" s="194"/>
      <c r="D466" s="194"/>
      <c r="E466" s="194"/>
      <c r="F466" s="194"/>
      <c r="G466" s="194"/>
      <c r="H466" s="194"/>
      <c r="I466" s="194"/>
      <c r="J466" s="194"/>
      <c r="K466" s="194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4"/>
    </row>
    <row r="467" spans="1:26" ht="14.4">
      <c r="A467" s="194"/>
      <c r="B467" s="194"/>
      <c r="C467" s="194"/>
      <c r="D467" s="194"/>
      <c r="E467" s="194"/>
      <c r="F467" s="194"/>
      <c r="G467" s="194"/>
      <c r="H467" s="194"/>
      <c r="I467" s="194"/>
      <c r="J467" s="194"/>
      <c r="K467" s="194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4"/>
    </row>
    <row r="468" spans="1:26" ht="14.4">
      <c r="A468" s="194"/>
      <c r="B468" s="194"/>
      <c r="C468" s="194"/>
      <c r="D468" s="194"/>
      <c r="E468" s="194"/>
      <c r="F468" s="194"/>
      <c r="G468" s="194"/>
      <c r="H468" s="194"/>
      <c r="I468" s="194"/>
      <c r="J468" s="194"/>
      <c r="K468" s="194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4"/>
    </row>
    <row r="469" spans="1:26" ht="14.4">
      <c r="A469" s="194"/>
      <c r="B469" s="194"/>
      <c r="C469" s="194"/>
      <c r="D469" s="194"/>
      <c r="E469" s="194"/>
      <c r="F469" s="194"/>
      <c r="G469" s="194"/>
      <c r="H469" s="194"/>
      <c r="I469" s="194"/>
      <c r="J469" s="194"/>
      <c r="K469" s="194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4"/>
    </row>
    <row r="470" spans="1:26" ht="14.4">
      <c r="A470" s="194"/>
      <c r="B470" s="194"/>
      <c r="C470" s="194"/>
      <c r="D470" s="194"/>
      <c r="E470" s="194"/>
      <c r="F470" s="194"/>
      <c r="G470" s="194"/>
      <c r="H470" s="194"/>
      <c r="I470" s="194"/>
      <c r="J470" s="194"/>
      <c r="K470" s="194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4"/>
    </row>
    <row r="471" spans="1:26" ht="14.4">
      <c r="A471" s="194"/>
      <c r="B471" s="194"/>
      <c r="C471" s="194"/>
      <c r="D471" s="194"/>
      <c r="E471" s="194"/>
      <c r="F471" s="194"/>
      <c r="G471" s="194"/>
      <c r="H471" s="194"/>
      <c r="I471" s="194"/>
      <c r="J471" s="194"/>
      <c r="K471" s="194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4"/>
    </row>
    <row r="472" spans="1:26" ht="14.4">
      <c r="A472" s="194"/>
      <c r="B472" s="194"/>
      <c r="C472" s="194"/>
      <c r="D472" s="194"/>
      <c r="E472" s="194"/>
      <c r="F472" s="194"/>
      <c r="G472" s="194"/>
      <c r="H472" s="194"/>
      <c r="I472" s="194"/>
      <c r="J472" s="194"/>
      <c r="K472" s="194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4"/>
    </row>
    <row r="473" spans="1:26" ht="14.4">
      <c r="A473" s="194"/>
      <c r="B473" s="194"/>
      <c r="C473" s="194"/>
      <c r="D473" s="194"/>
      <c r="E473" s="194"/>
      <c r="F473" s="194"/>
      <c r="G473" s="194"/>
      <c r="H473" s="194"/>
      <c r="I473" s="194"/>
      <c r="J473" s="194"/>
      <c r="K473" s="194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4"/>
    </row>
    <row r="474" spans="1:26" ht="14.4">
      <c r="A474" s="194"/>
      <c r="B474" s="194"/>
      <c r="C474" s="194"/>
      <c r="D474" s="194"/>
      <c r="E474" s="194"/>
      <c r="F474" s="194"/>
      <c r="G474" s="194"/>
      <c r="H474" s="194"/>
      <c r="I474" s="194"/>
      <c r="J474" s="194"/>
      <c r="K474" s="194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4"/>
    </row>
    <row r="475" spans="1:26" ht="14.4">
      <c r="A475" s="194"/>
      <c r="B475" s="194"/>
      <c r="C475" s="194"/>
      <c r="D475" s="194"/>
      <c r="E475" s="194"/>
      <c r="F475" s="194"/>
      <c r="G475" s="194"/>
      <c r="H475" s="194"/>
      <c r="I475" s="194"/>
      <c r="J475" s="194"/>
      <c r="K475" s="194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4"/>
    </row>
    <row r="476" spans="1:26" ht="14.4">
      <c r="A476" s="194"/>
      <c r="B476" s="194"/>
      <c r="C476" s="194"/>
      <c r="D476" s="194"/>
      <c r="E476" s="194"/>
      <c r="F476" s="194"/>
      <c r="G476" s="194"/>
      <c r="H476" s="194"/>
      <c r="I476" s="194"/>
      <c r="J476" s="194"/>
      <c r="K476" s="194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4"/>
    </row>
    <row r="477" spans="1:26" ht="14.4">
      <c r="A477" s="194"/>
      <c r="B477" s="194"/>
      <c r="C477" s="194"/>
      <c r="D477" s="194"/>
      <c r="E477" s="194"/>
      <c r="F477" s="194"/>
      <c r="G477" s="194"/>
      <c r="H477" s="194"/>
      <c r="I477" s="194"/>
      <c r="J477" s="194"/>
      <c r="K477" s="194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4"/>
    </row>
    <row r="478" spans="1:26" ht="14.4">
      <c r="A478" s="194"/>
      <c r="B478" s="194"/>
      <c r="C478" s="194"/>
      <c r="D478" s="194"/>
      <c r="E478" s="194"/>
      <c r="F478" s="194"/>
      <c r="G478" s="194"/>
      <c r="H478" s="194"/>
      <c r="I478" s="194"/>
      <c r="J478" s="194"/>
      <c r="K478" s="194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4"/>
    </row>
    <row r="479" spans="1:26" ht="14.4">
      <c r="A479" s="194"/>
      <c r="B479" s="194"/>
      <c r="C479" s="194"/>
      <c r="D479" s="194"/>
      <c r="E479" s="194"/>
      <c r="F479" s="194"/>
      <c r="G479" s="194"/>
      <c r="H479" s="194"/>
      <c r="I479" s="194"/>
      <c r="J479" s="194"/>
      <c r="K479" s="194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4"/>
    </row>
    <row r="480" spans="1:26" ht="14.4">
      <c r="A480" s="194"/>
      <c r="B480" s="194"/>
      <c r="C480" s="194"/>
      <c r="D480" s="194"/>
      <c r="E480" s="194"/>
      <c r="F480" s="194"/>
      <c r="G480" s="194"/>
      <c r="H480" s="194"/>
      <c r="I480" s="194"/>
      <c r="J480" s="194"/>
      <c r="K480" s="194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4"/>
    </row>
    <row r="481" spans="1:26" ht="14.4">
      <c r="A481" s="194"/>
      <c r="B481" s="194"/>
      <c r="C481" s="194"/>
      <c r="D481" s="194"/>
      <c r="E481" s="194"/>
      <c r="F481" s="194"/>
      <c r="G481" s="194"/>
      <c r="H481" s="194"/>
      <c r="I481" s="194"/>
      <c r="J481" s="194"/>
      <c r="K481" s="194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4"/>
    </row>
    <row r="482" spans="1:26" ht="14.4">
      <c r="A482" s="194"/>
      <c r="B482" s="194"/>
      <c r="C482" s="194"/>
      <c r="D482" s="194"/>
      <c r="E482" s="194"/>
      <c r="F482" s="194"/>
      <c r="G482" s="194"/>
      <c r="H482" s="194"/>
      <c r="I482" s="194"/>
      <c r="J482" s="194"/>
      <c r="K482" s="194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4"/>
    </row>
    <row r="483" spans="1:26" ht="14.4">
      <c r="A483" s="194"/>
      <c r="B483" s="194"/>
      <c r="C483" s="194"/>
      <c r="D483" s="194"/>
      <c r="E483" s="194"/>
      <c r="F483" s="194"/>
      <c r="G483" s="194"/>
      <c r="H483" s="194"/>
      <c r="I483" s="194"/>
      <c r="J483" s="194"/>
      <c r="K483" s="194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4"/>
    </row>
    <row r="484" spans="1:26" ht="14.4">
      <c r="A484" s="194"/>
      <c r="B484" s="194"/>
      <c r="C484" s="194"/>
      <c r="D484" s="194"/>
      <c r="E484" s="194"/>
      <c r="F484" s="194"/>
      <c r="G484" s="194"/>
      <c r="H484" s="194"/>
      <c r="I484" s="194"/>
      <c r="J484" s="194"/>
      <c r="K484" s="194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4"/>
    </row>
    <row r="485" spans="1:26" ht="14.4">
      <c r="A485" s="194"/>
      <c r="B485" s="194"/>
      <c r="C485" s="194"/>
      <c r="D485" s="194"/>
      <c r="E485" s="194"/>
      <c r="F485" s="194"/>
      <c r="G485" s="194"/>
      <c r="H485" s="194"/>
      <c r="I485" s="194"/>
      <c r="J485" s="194"/>
      <c r="K485" s="194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4"/>
    </row>
    <row r="486" spans="1:26" ht="14.4">
      <c r="A486" s="194"/>
      <c r="B486" s="194"/>
      <c r="C486" s="194"/>
      <c r="D486" s="194"/>
      <c r="E486" s="194"/>
      <c r="F486" s="194"/>
      <c r="G486" s="194"/>
      <c r="H486" s="194"/>
      <c r="I486" s="194"/>
      <c r="J486" s="194"/>
      <c r="K486" s="194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4"/>
    </row>
    <row r="487" spans="1:26" ht="14.4">
      <c r="A487" s="194"/>
      <c r="B487" s="194"/>
      <c r="C487" s="194"/>
      <c r="D487" s="194"/>
      <c r="E487" s="194"/>
      <c r="F487" s="194"/>
      <c r="G487" s="194"/>
      <c r="H487" s="194"/>
      <c r="I487" s="194"/>
      <c r="J487" s="194"/>
      <c r="K487" s="194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4"/>
    </row>
    <row r="488" spans="1:26" ht="14.4">
      <c r="A488" s="194"/>
      <c r="B488" s="194"/>
      <c r="C488" s="194"/>
      <c r="D488" s="194"/>
      <c r="E488" s="194"/>
      <c r="F488" s="194"/>
      <c r="G488" s="194"/>
      <c r="H488" s="194"/>
      <c r="I488" s="194"/>
      <c r="J488" s="194"/>
      <c r="K488" s="194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4"/>
    </row>
    <row r="489" spans="1:26" ht="14.4">
      <c r="A489" s="194"/>
      <c r="B489" s="194"/>
      <c r="C489" s="194"/>
      <c r="D489" s="194"/>
      <c r="E489" s="194"/>
      <c r="F489" s="194"/>
      <c r="G489" s="194"/>
      <c r="H489" s="194"/>
      <c r="I489" s="194"/>
      <c r="J489" s="194"/>
      <c r="K489" s="194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4"/>
    </row>
    <row r="490" spans="1:26" ht="14.4">
      <c r="A490" s="194"/>
      <c r="B490" s="194"/>
      <c r="C490" s="194"/>
      <c r="D490" s="194"/>
      <c r="E490" s="194"/>
      <c r="F490" s="194"/>
      <c r="G490" s="194"/>
      <c r="H490" s="194"/>
      <c r="I490" s="194"/>
      <c r="J490" s="194"/>
      <c r="K490" s="194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4"/>
    </row>
    <row r="491" spans="1:26" ht="14.4">
      <c r="A491" s="194"/>
      <c r="B491" s="194"/>
      <c r="C491" s="194"/>
      <c r="D491" s="194"/>
      <c r="E491" s="194"/>
      <c r="F491" s="194"/>
      <c r="G491" s="194"/>
      <c r="H491" s="194"/>
      <c r="I491" s="194"/>
      <c r="J491" s="194"/>
      <c r="K491" s="194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4"/>
    </row>
    <row r="492" spans="1:26" ht="14.4">
      <c r="A492" s="194"/>
      <c r="B492" s="194"/>
      <c r="C492" s="194"/>
      <c r="D492" s="194"/>
      <c r="E492" s="194"/>
      <c r="F492" s="194"/>
      <c r="G492" s="194"/>
      <c r="H492" s="194"/>
      <c r="I492" s="194"/>
      <c r="J492" s="194"/>
      <c r="K492" s="194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4"/>
    </row>
    <row r="493" spans="1:26" ht="14.4">
      <c r="A493" s="194"/>
      <c r="B493" s="194"/>
      <c r="C493" s="194"/>
      <c r="D493" s="194"/>
      <c r="E493" s="194"/>
      <c r="F493" s="194"/>
      <c r="G493" s="194"/>
      <c r="H493" s="194"/>
      <c r="I493" s="194"/>
      <c r="J493" s="194"/>
      <c r="K493" s="194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4"/>
    </row>
    <row r="494" spans="1:26" ht="14.4">
      <c r="A494" s="194"/>
      <c r="B494" s="194"/>
      <c r="C494" s="194"/>
      <c r="D494" s="194"/>
      <c r="E494" s="194"/>
      <c r="F494" s="194"/>
      <c r="G494" s="194"/>
      <c r="H494" s="194"/>
      <c r="I494" s="194"/>
      <c r="J494" s="194"/>
      <c r="K494" s="194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4"/>
    </row>
    <row r="495" spans="1:26" ht="14.4">
      <c r="A495" s="194"/>
      <c r="B495" s="194"/>
      <c r="C495" s="194"/>
      <c r="D495" s="194"/>
      <c r="E495" s="194"/>
      <c r="F495" s="194"/>
      <c r="G495" s="194"/>
      <c r="H495" s="194"/>
      <c r="I495" s="194"/>
      <c r="J495" s="194"/>
      <c r="K495" s="194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4"/>
    </row>
    <row r="496" spans="1:26" ht="14.4">
      <c r="A496" s="194"/>
      <c r="B496" s="194"/>
      <c r="C496" s="194"/>
      <c r="D496" s="194"/>
      <c r="E496" s="194"/>
      <c r="F496" s="194"/>
      <c r="G496" s="194"/>
      <c r="H496" s="194"/>
      <c r="I496" s="194"/>
      <c r="J496" s="194"/>
      <c r="K496" s="194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4"/>
    </row>
    <row r="497" spans="1:26" ht="14.4">
      <c r="A497" s="194"/>
      <c r="B497" s="194"/>
      <c r="C497" s="194"/>
      <c r="D497" s="194"/>
      <c r="E497" s="194"/>
      <c r="F497" s="194"/>
      <c r="G497" s="194"/>
      <c r="H497" s="194"/>
      <c r="I497" s="194"/>
      <c r="J497" s="194"/>
      <c r="K497" s="194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4"/>
    </row>
    <row r="498" spans="1:26" ht="14.4">
      <c r="A498" s="194"/>
      <c r="B498" s="194"/>
      <c r="C498" s="194"/>
      <c r="D498" s="194"/>
      <c r="E498" s="194"/>
      <c r="F498" s="194"/>
      <c r="G498" s="194"/>
      <c r="H498" s="194"/>
      <c r="I498" s="194"/>
      <c r="J498" s="194"/>
      <c r="K498" s="194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4"/>
    </row>
    <row r="499" spans="1:26" ht="14.4">
      <c r="A499" s="194"/>
      <c r="B499" s="194"/>
      <c r="C499" s="194"/>
      <c r="D499" s="194"/>
      <c r="E499" s="194"/>
      <c r="F499" s="194"/>
      <c r="G499" s="194"/>
      <c r="H499" s="194"/>
      <c r="I499" s="194"/>
      <c r="J499" s="194"/>
      <c r="K499" s="194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4"/>
    </row>
    <row r="500" spans="1:26" ht="14.4">
      <c r="A500" s="194"/>
      <c r="B500" s="194"/>
      <c r="C500" s="194"/>
      <c r="D500" s="194"/>
      <c r="E500" s="194"/>
      <c r="F500" s="194"/>
      <c r="G500" s="194"/>
      <c r="H500" s="194"/>
      <c r="I500" s="194"/>
      <c r="J500" s="194"/>
      <c r="K500" s="194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4"/>
    </row>
    <row r="501" spans="1:26" ht="14.4">
      <c r="A501" s="194"/>
      <c r="B501" s="194"/>
      <c r="C501" s="194"/>
      <c r="D501" s="194"/>
      <c r="E501" s="194"/>
      <c r="F501" s="194"/>
      <c r="G501" s="194"/>
      <c r="H501" s="194"/>
      <c r="I501" s="194"/>
      <c r="J501" s="194"/>
      <c r="K501" s="194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4"/>
    </row>
    <row r="502" spans="1:26" ht="14.4">
      <c r="A502" s="194"/>
      <c r="B502" s="194"/>
      <c r="C502" s="194"/>
      <c r="D502" s="194"/>
      <c r="E502" s="194"/>
      <c r="F502" s="194"/>
      <c r="G502" s="194"/>
      <c r="H502" s="194"/>
      <c r="I502" s="194"/>
      <c r="J502" s="194"/>
      <c r="K502" s="194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4"/>
    </row>
    <row r="503" spans="1:26" ht="14.4">
      <c r="A503" s="194"/>
      <c r="B503" s="194"/>
      <c r="C503" s="194"/>
      <c r="D503" s="194"/>
      <c r="E503" s="194"/>
      <c r="F503" s="194"/>
      <c r="G503" s="194"/>
      <c r="H503" s="194"/>
      <c r="I503" s="194"/>
      <c r="J503" s="194"/>
      <c r="K503" s="194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4"/>
    </row>
    <row r="504" spans="1:26" ht="14.4">
      <c r="A504" s="194"/>
      <c r="B504" s="194"/>
      <c r="C504" s="194"/>
      <c r="D504" s="194"/>
      <c r="E504" s="194"/>
      <c r="F504" s="194"/>
      <c r="G504" s="194"/>
      <c r="H504" s="194"/>
      <c r="I504" s="194"/>
      <c r="J504" s="194"/>
      <c r="K504" s="194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4"/>
    </row>
    <row r="505" spans="1:26" ht="14.4">
      <c r="A505" s="194"/>
      <c r="B505" s="194"/>
      <c r="C505" s="194"/>
      <c r="D505" s="194"/>
      <c r="E505" s="194"/>
      <c r="F505" s="194"/>
      <c r="G505" s="194"/>
      <c r="H505" s="194"/>
      <c r="I505" s="194"/>
      <c r="J505" s="194"/>
      <c r="K505" s="194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4"/>
    </row>
    <row r="506" spans="1:26" ht="14.4">
      <c r="A506" s="194"/>
      <c r="B506" s="194"/>
      <c r="C506" s="194"/>
      <c r="D506" s="194"/>
      <c r="E506" s="194"/>
      <c r="F506" s="194"/>
      <c r="G506" s="194"/>
      <c r="H506" s="194"/>
      <c r="I506" s="194"/>
      <c r="J506" s="194"/>
      <c r="K506" s="194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4"/>
    </row>
    <row r="507" spans="1:26" ht="14.4">
      <c r="A507" s="194"/>
      <c r="B507" s="194"/>
      <c r="C507" s="194"/>
      <c r="D507" s="194"/>
      <c r="E507" s="194"/>
      <c r="F507" s="194"/>
      <c r="G507" s="194"/>
      <c r="H507" s="194"/>
      <c r="I507" s="194"/>
      <c r="J507" s="194"/>
      <c r="K507" s="194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4"/>
    </row>
    <row r="508" spans="1:26" ht="14.4">
      <c r="A508" s="194"/>
      <c r="B508" s="194"/>
      <c r="C508" s="194"/>
      <c r="D508" s="194"/>
      <c r="E508" s="194"/>
      <c r="F508" s="194"/>
      <c r="G508" s="194"/>
      <c r="H508" s="194"/>
      <c r="I508" s="194"/>
      <c r="J508" s="194"/>
      <c r="K508" s="194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4"/>
    </row>
    <row r="509" spans="1:26" ht="14.4">
      <c r="A509" s="194"/>
      <c r="B509" s="194"/>
      <c r="C509" s="194"/>
      <c r="D509" s="194"/>
      <c r="E509" s="194"/>
      <c r="F509" s="194"/>
      <c r="G509" s="194"/>
      <c r="H509" s="194"/>
      <c r="I509" s="194"/>
      <c r="J509" s="194"/>
      <c r="K509" s="194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4"/>
    </row>
    <row r="510" spans="1:26" ht="14.4">
      <c r="A510" s="194"/>
      <c r="B510" s="194"/>
      <c r="C510" s="194"/>
      <c r="D510" s="194"/>
      <c r="E510" s="194"/>
      <c r="F510" s="194"/>
      <c r="G510" s="194"/>
      <c r="H510" s="194"/>
      <c r="I510" s="194"/>
      <c r="J510" s="194"/>
      <c r="K510" s="194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4"/>
    </row>
    <row r="511" spans="1:26" ht="14.4">
      <c r="A511" s="194"/>
      <c r="B511" s="194"/>
      <c r="C511" s="194"/>
      <c r="D511" s="194"/>
      <c r="E511" s="194"/>
      <c r="F511" s="194"/>
      <c r="G511" s="194"/>
      <c r="H511" s="194"/>
      <c r="I511" s="194"/>
      <c r="J511" s="194"/>
      <c r="K511" s="194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4"/>
    </row>
    <row r="512" spans="1:26" ht="14.4">
      <c r="A512" s="194"/>
      <c r="B512" s="194"/>
      <c r="C512" s="194"/>
      <c r="D512" s="194"/>
      <c r="E512" s="194"/>
      <c r="F512" s="194"/>
      <c r="G512" s="194"/>
      <c r="H512" s="194"/>
      <c r="I512" s="194"/>
      <c r="J512" s="194"/>
      <c r="K512" s="194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4"/>
    </row>
    <row r="513" spans="1:26" ht="14.4">
      <c r="A513" s="194"/>
      <c r="B513" s="194"/>
      <c r="C513" s="194"/>
      <c r="D513" s="194"/>
      <c r="E513" s="194"/>
      <c r="F513" s="194"/>
      <c r="G513" s="194"/>
      <c r="H513" s="194"/>
      <c r="I513" s="194"/>
      <c r="J513" s="194"/>
      <c r="K513" s="194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4"/>
    </row>
    <row r="514" spans="1:26" ht="14.4">
      <c r="A514" s="194"/>
      <c r="B514" s="194"/>
      <c r="C514" s="194"/>
      <c r="D514" s="194"/>
      <c r="E514" s="194"/>
      <c r="F514" s="194"/>
      <c r="G514" s="194"/>
      <c r="H514" s="194"/>
      <c r="I514" s="194"/>
      <c r="J514" s="194"/>
      <c r="K514" s="194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4"/>
    </row>
    <row r="515" spans="1:26" ht="14.4">
      <c r="A515" s="194"/>
      <c r="B515" s="194"/>
      <c r="C515" s="194"/>
      <c r="D515" s="194"/>
      <c r="E515" s="194"/>
      <c r="F515" s="194"/>
      <c r="G515" s="194"/>
      <c r="H515" s="194"/>
      <c r="I515" s="194"/>
      <c r="J515" s="194"/>
      <c r="K515" s="194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4"/>
    </row>
    <row r="516" spans="1:26" ht="14.4">
      <c r="A516" s="194"/>
      <c r="B516" s="194"/>
      <c r="C516" s="194"/>
      <c r="D516" s="194"/>
      <c r="E516" s="194"/>
      <c r="F516" s="194"/>
      <c r="G516" s="194"/>
      <c r="H516" s="194"/>
      <c r="I516" s="194"/>
      <c r="J516" s="194"/>
      <c r="K516" s="194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4"/>
    </row>
    <row r="517" spans="1:26" ht="14.4">
      <c r="A517" s="194"/>
      <c r="B517" s="194"/>
      <c r="C517" s="194"/>
      <c r="D517" s="194"/>
      <c r="E517" s="194"/>
      <c r="F517" s="194"/>
      <c r="G517" s="194"/>
      <c r="H517" s="194"/>
      <c r="I517" s="194"/>
      <c r="J517" s="194"/>
      <c r="K517" s="194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4"/>
    </row>
    <row r="518" spans="1:26" ht="14.4">
      <c r="A518" s="194"/>
      <c r="B518" s="194"/>
      <c r="C518" s="194"/>
      <c r="D518" s="194"/>
      <c r="E518" s="194"/>
      <c r="F518" s="194"/>
      <c r="G518" s="194"/>
      <c r="H518" s="194"/>
      <c r="I518" s="194"/>
      <c r="J518" s="194"/>
      <c r="K518" s="194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4"/>
    </row>
    <row r="519" spans="1:26" ht="14.4">
      <c r="A519" s="194"/>
      <c r="B519" s="194"/>
      <c r="C519" s="194"/>
      <c r="D519" s="194"/>
      <c r="E519" s="194"/>
      <c r="F519" s="194"/>
      <c r="G519" s="194"/>
      <c r="H519" s="194"/>
      <c r="I519" s="194"/>
      <c r="J519" s="194"/>
      <c r="K519" s="194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4"/>
    </row>
    <row r="520" spans="1:26" ht="14.4">
      <c r="A520" s="194"/>
      <c r="B520" s="194"/>
      <c r="C520" s="194"/>
      <c r="D520" s="194"/>
      <c r="E520" s="194"/>
      <c r="F520" s="194"/>
      <c r="G520" s="194"/>
      <c r="H520" s="194"/>
      <c r="I520" s="194"/>
      <c r="J520" s="194"/>
      <c r="K520" s="194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4"/>
    </row>
    <row r="521" spans="1:26" ht="14.4">
      <c r="A521" s="194"/>
      <c r="B521" s="194"/>
      <c r="C521" s="194"/>
      <c r="D521" s="194"/>
      <c r="E521" s="194"/>
      <c r="F521" s="194"/>
      <c r="G521" s="194"/>
      <c r="H521" s="194"/>
      <c r="I521" s="194"/>
      <c r="J521" s="194"/>
      <c r="K521" s="194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4"/>
    </row>
    <row r="522" spans="1:26" ht="14.4">
      <c r="A522" s="194"/>
      <c r="B522" s="194"/>
      <c r="C522" s="194"/>
      <c r="D522" s="194"/>
      <c r="E522" s="194"/>
      <c r="F522" s="194"/>
      <c r="G522" s="194"/>
      <c r="H522" s="194"/>
      <c r="I522" s="194"/>
      <c r="J522" s="194"/>
      <c r="K522" s="194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4"/>
    </row>
    <row r="523" spans="1:26" ht="14.4">
      <c r="A523" s="194"/>
      <c r="B523" s="194"/>
      <c r="C523" s="194"/>
      <c r="D523" s="194"/>
      <c r="E523" s="194"/>
      <c r="F523" s="194"/>
      <c r="G523" s="194"/>
      <c r="H523" s="194"/>
      <c r="I523" s="194"/>
      <c r="J523" s="194"/>
      <c r="K523" s="194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4"/>
    </row>
    <row r="524" spans="1:26" ht="14.4">
      <c r="A524" s="194"/>
      <c r="B524" s="194"/>
      <c r="C524" s="194"/>
      <c r="D524" s="194"/>
      <c r="E524" s="194"/>
      <c r="F524" s="194"/>
      <c r="G524" s="194"/>
      <c r="H524" s="194"/>
      <c r="I524" s="194"/>
      <c r="J524" s="194"/>
      <c r="K524" s="194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4"/>
    </row>
    <row r="525" spans="1:26" ht="14.4">
      <c r="A525" s="194"/>
      <c r="B525" s="194"/>
      <c r="C525" s="194"/>
      <c r="D525" s="194"/>
      <c r="E525" s="194"/>
      <c r="F525" s="194"/>
      <c r="G525" s="194"/>
      <c r="H525" s="194"/>
      <c r="I525" s="194"/>
      <c r="J525" s="194"/>
      <c r="K525" s="194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4"/>
    </row>
    <row r="526" spans="1:26" ht="14.4">
      <c r="A526" s="194"/>
      <c r="B526" s="194"/>
      <c r="C526" s="194"/>
      <c r="D526" s="194"/>
      <c r="E526" s="194"/>
      <c r="F526" s="194"/>
      <c r="G526" s="194"/>
      <c r="H526" s="194"/>
      <c r="I526" s="194"/>
      <c r="J526" s="194"/>
      <c r="K526" s="194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4"/>
    </row>
    <row r="527" spans="1:26" ht="14.4">
      <c r="A527" s="194"/>
      <c r="B527" s="194"/>
      <c r="C527" s="194"/>
      <c r="D527" s="194"/>
      <c r="E527" s="194"/>
      <c r="F527" s="194"/>
      <c r="G527" s="194"/>
      <c r="H527" s="194"/>
      <c r="I527" s="194"/>
      <c r="J527" s="194"/>
      <c r="K527" s="194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4"/>
    </row>
    <row r="528" spans="1:26" ht="14.4">
      <c r="A528" s="194"/>
      <c r="B528" s="194"/>
      <c r="C528" s="194"/>
      <c r="D528" s="194"/>
      <c r="E528" s="194"/>
      <c r="F528" s="194"/>
      <c r="G528" s="194"/>
      <c r="H528" s="194"/>
      <c r="I528" s="194"/>
      <c r="J528" s="194"/>
      <c r="K528" s="194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4"/>
    </row>
    <row r="529" spans="1:26" ht="14.4">
      <c r="A529" s="194"/>
      <c r="B529" s="194"/>
      <c r="C529" s="194"/>
      <c r="D529" s="194"/>
      <c r="E529" s="194"/>
      <c r="F529" s="194"/>
      <c r="G529" s="194"/>
      <c r="H529" s="194"/>
      <c r="I529" s="194"/>
      <c r="J529" s="194"/>
      <c r="K529" s="194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4"/>
    </row>
    <row r="530" spans="1:26" ht="14.4">
      <c r="A530" s="194"/>
      <c r="B530" s="194"/>
      <c r="C530" s="194"/>
      <c r="D530" s="194"/>
      <c r="E530" s="194"/>
      <c r="F530" s="194"/>
      <c r="G530" s="194"/>
      <c r="H530" s="194"/>
      <c r="I530" s="194"/>
      <c r="J530" s="194"/>
      <c r="K530" s="194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4"/>
    </row>
    <row r="531" spans="1:26" ht="14.4">
      <c r="A531" s="194"/>
      <c r="B531" s="194"/>
      <c r="C531" s="194"/>
      <c r="D531" s="194"/>
      <c r="E531" s="194"/>
      <c r="F531" s="194"/>
      <c r="G531" s="194"/>
      <c r="H531" s="194"/>
      <c r="I531" s="194"/>
      <c r="J531" s="194"/>
      <c r="K531" s="194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4"/>
    </row>
    <row r="532" spans="1:26" ht="14.4">
      <c r="A532" s="194"/>
      <c r="B532" s="194"/>
      <c r="C532" s="194"/>
      <c r="D532" s="194"/>
      <c r="E532" s="194"/>
      <c r="F532" s="194"/>
      <c r="G532" s="194"/>
      <c r="H532" s="194"/>
      <c r="I532" s="194"/>
      <c r="J532" s="194"/>
      <c r="K532" s="194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4"/>
    </row>
    <row r="533" spans="1:26" ht="14.4">
      <c r="A533" s="194"/>
      <c r="B533" s="194"/>
      <c r="C533" s="194"/>
      <c r="D533" s="194"/>
      <c r="E533" s="194"/>
      <c r="F533" s="194"/>
      <c r="G533" s="194"/>
      <c r="H533" s="194"/>
      <c r="I533" s="194"/>
      <c r="J533" s="194"/>
      <c r="K533" s="194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4"/>
    </row>
    <row r="534" spans="1:26" ht="14.4">
      <c r="A534" s="194"/>
      <c r="B534" s="194"/>
      <c r="C534" s="194"/>
      <c r="D534" s="194"/>
      <c r="E534" s="194"/>
      <c r="F534" s="194"/>
      <c r="G534" s="194"/>
      <c r="H534" s="194"/>
      <c r="I534" s="194"/>
      <c r="J534" s="194"/>
      <c r="K534" s="194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4"/>
    </row>
    <row r="535" spans="1:26" ht="14.4">
      <c r="A535" s="194"/>
      <c r="B535" s="194"/>
      <c r="C535" s="194"/>
      <c r="D535" s="194"/>
      <c r="E535" s="194"/>
      <c r="F535" s="194"/>
      <c r="G535" s="194"/>
      <c r="H535" s="194"/>
      <c r="I535" s="194"/>
      <c r="J535" s="194"/>
      <c r="K535" s="194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4"/>
    </row>
    <row r="536" spans="1:26" ht="14.4">
      <c r="A536" s="194"/>
      <c r="B536" s="194"/>
      <c r="C536" s="194"/>
      <c r="D536" s="194"/>
      <c r="E536" s="194"/>
      <c r="F536" s="194"/>
      <c r="G536" s="194"/>
      <c r="H536" s="194"/>
      <c r="I536" s="194"/>
      <c r="J536" s="194"/>
      <c r="K536" s="194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4"/>
    </row>
    <row r="537" spans="1:26" ht="14.4">
      <c r="A537" s="194"/>
      <c r="B537" s="194"/>
      <c r="C537" s="194"/>
      <c r="D537" s="194"/>
      <c r="E537" s="194"/>
      <c r="F537" s="194"/>
      <c r="G537" s="194"/>
      <c r="H537" s="194"/>
      <c r="I537" s="194"/>
      <c r="J537" s="194"/>
      <c r="K537" s="194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4"/>
    </row>
    <row r="538" spans="1:26" ht="14.4">
      <c r="A538" s="194"/>
      <c r="B538" s="194"/>
      <c r="C538" s="194"/>
      <c r="D538" s="194"/>
      <c r="E538" s="194"/>
      <c r="F538" s="194"/>
      <c r="G538" s="194"/>
      <c r="H538" s="194"/>
      <c r="I538" s="194"/>
      <c r="J538" s="194"/>
      <c r="K538" s="194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4"/>
    </row>
    <row r="539" spans="1:26" ht="14.4">
      <c r="A539" s="194"/>
      <c r="B539" s="194"/>
      <c r="C539" s="194"/>
      <c r="D539" s="194"/>
      <c r="E539" s="194"/>
      <c r="F539" s="194"/>
      <c r="G539" s="194"/>
      <c r="H539" s="194"/>
      <c r="I539" s="194"/>
      <c r="J539" s="194"/>
      <c r="K539" s="194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4"/>
    </row>
    <row r="540" spans="1:26" ht="14.4">
      <c r="A540" s="194"/>
      <c r="B540" s="194"/>
      <c r="C540" s="194"/>
      <c r="D540" s="194"/>
      <c r="E540" s="194"/>
      <c r="F540" s="194"/>
      <c r="G540" s="194"/>
      <c r="H540" s="194"/>
      <c r="I540" s="194"/>
      <c r="J540" s="194"/>
      <c r="K540" s="194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4"/>
    </row>
    <row r="541" spans="1:26" ht="14.4">
      <c r="A541" s="194"/>
      <c r="B541" s="194"/>
      <c r="C541" s="194"/>
      <c r="D541" s="194"/>
      <c r="E541" s="194"/>
      <c r="F541" s="194"/>
      <c r="G541" s="194"/>
      <c r="H541" s="194"/>
      <c r="I541" s="194"/>
      <c r="J541" s="194"/>
      <c r="K541" s="194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4"/>
    </row>
    <row r="542" spans="1:26" ht="14.4">
      <c r="A542" s="194"/>
      <c r="B542" s="194"/>
      <c r="C542" s="194"/>
      <c r="D542" s="194"/>
      <c r="E542" s="194"/>
      <c r="F542" s="194"/>
      <c r="G542" s="194"/>
      <c r="H542" s="194"/>
      <c r="I542" s="194"/>
      <c r="J542" s="194"/>
      <c r="K542" s="194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4"/>
    </row>
    <row r="543" spans="1:26" ht="14.4">
      <c r="A543" s="194"/>
      <c r="B543" s="194"/>
      <c r="C543" s="194"/>
      <c r="D543" s="194"/>
      <c r="E543" s="194"/>
      <c r="F543" s="194"/>
      <c r="G543" s="194"/>
      <c r="H543" s="194"/>
      <c r="I543" s="194"/>
      <c r="J543" s="194"/>
      <c r="K543" s="194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4"/>
    </row>
    <row r="544" spans="1:26" ht="14.4">
      <c r="A544" s="194"/>
      <c r="B544" s="194"/>
      <c r="C544" s="194"/>
      <c r="D544" s="194"/>
      <c r="E544" s="194"/>
      <c r="F544" s="194"/>
      <c r="G544" s="194"/>
      <c r="H544" s="194"/>
      <c r="I544" s="194"/>
      <c r="J544" s="194"/>
      <c r="K544" s="194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4"/>
    </row>
    <row r="545" spans="1:26" ht="14.4">
      <c r="A545" s="194"/>
      <c r="B545" s="194"/>
      <c r="C545" s="194"/>
      <c r="D545" s="194"/>
      <c r="E545" s="194"/>
      <c r="F545" s="194"/>
      <c r="G545" s="194"/>
      <c r="H545" s="194"/>
      <c r="I545" s="194"/>
      <c r="J545" s="194"/>
      <c r="K545" s="194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4"/>
    </row>
    <row r="546" spans="1:26" ht="14.4">
      <c r="A546" s="194"/>
      <c r="B546" s="194"/>
      <c r="C546" s="194"/>
      <c r="D546" s="194"/>
      <c r="E546" s="194"/>
      <c r="F546" s="194"/>
      <c r="G546" s="194"/>
      <c r="H546" s="194"/>
      <c r="I546" s="194"/>
      <c r="J546" s="194"/>
      <c r="K546" s="194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4"/>
    </row>
    <row r="547" spans="1:26" ht="14.4">
      <c r="A547" s="194"/>
      <c r="B547" s="194"/>
      <c r="C547" s="194"/>
      <c r="D547" s="194"/>
      <c r="E547" s="194"/>
      <c r="F547" s="194"/>
      <c r="G547" s="194"/>
      <c r="H547" s="194"/>
      <c r="I547" s="194"/>
      <c r="J547" s="194"/>
      <c r="K547" s="194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4"/>
    </row>
    <row r="548" spans="1:26" ht="14.4">
      <c r="A548" s="194"/>
      <c r="B548" s="194"/>
      <c r="C548" s="194"/>
      <c r="D548" s="194"/>
      <c r="E548" s="194"/>
      <c r="F548" s="194"/>
      <c r="G548" s="194"/>
      <c r="H548" s="194"/>
      <c r="I548" s="194"/>
      <c r="J548" s="194"/>
      <c r="K548" s="194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4"/>
    </row>
    <row r="549" spans="1:26" ht="14.4">
      <c r="A549" s="194"/>
      <c r="B549" s="194"/>
      <c r="C549" s="194"/>
      <c r="D549" s="194"/>
      <c r="E549" s="194"/>
      <c r="F549" s="194"/>
      <c r="G549" s="194"/>
      <c r="H549" s="194"/>
      <c r="I549" s="194"/>
      <c r="J549" s="194"/>
      <c r="K549" s="194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4"/>
    </row>
    <row r="550" spans="1:26" ht="14.4">
      <c r="A550" s="194"/>
      <c r="B550" s="194"/>
      <c r="C550" s="194"/>
      <c r="D550" s="194"/>
      <c r="E550" s="194"/>
      <c r="F550" s="194"/>
      <c r="G550" s="194"/>
      <c r="H550" s="194"/>
      <c r="I550" s="194"/>
      <c r="J550" s="194"/>
      <c r="K550" s="194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4"/>
    </row>
    <row r="551" spans="1:26" ht="14.4">
      <c r="A551" s="194"/>
      <c r="B551" s="194"/>
      <c r="C551" s="194"/>
      <c r="D551" s="194"/>
      <c r="E551" s="194"/>
      <c r="F551" s="194"/>
      <c r="G551" s="194"/>
      <c r="H551" s="194"/>
      <c r="I551" s="194"/>
      <c r="J551" s="194"/>
      <c r="K551" s="194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4"/>
    </row>
    <row r="552" spans="1:26" ht="14.4">
      <c r="A552" s="194"/>
      <c r="B552" s="194"/>
      <c r="C552" s="194"/>
      <c r="D552" s="194"/>
      <c r="E552" s="194"/>
      <c r="F552" s="194"/>
      <c r="G552" s="194"/>
      <c r="H552" s="194"/>
      <c r="I552" s="194"/>
      <c r="J552" s="194"/>
      <c r="K552" s="194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4"/>
    </row>
    <row r="553" spans="1:26" ht="14.4">
      <c r="A553" s="194"/>
      <c r="B553" s="194"/>
      <c r="C553" s="194"/>
      <c r="D553" s="194"/>
      <c r="E553" s="194"/>
      <c r="F553" s="194"/>
      <c r="G553" s="194"/>
      <c r="H553" s="194"/>
      <c r="I553" s="194"/>
      <c r="J553" s="194"/>
      <c r="K553" s="194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4"/>
    </row>
    <row r="554" spans="1:26" ht="14.4">
      <c r="A554" s="194"/>
      <c r="B554" s="194"/>
      <c r="C554" s="194"/>
      <c r="D554" s="194"/>
      <c r="E554" s="194"/>
      <c r="F554" s="194"/>
      <c r="G554" s="194"/>
      <c r="H554" s="194"/>
      <c r="I554" s="194"/>
      <c r="J554" s="194"/>
      <c r="K554" s="194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4"/>
    </row>
    <row r="555" spans="1:26" ht="14.4">
      <c r="A555" s="194"/>
      <c r="B555" s="194"/>
      <c r="C555" s="194"/>
      <c r="D555" s="194"/>
      <c r="E555" s="194"/>
      <c r="F555" s="194"/>
      <c r="G555" s="194"/>
      <c r="H555" s="194"/>
      <c r="I555" s="194"/>
      <c r="J555" s="194"/>
      <c r="K555" s="194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4"/>
    </row>
    <row r="556" spans="1:26" ht="14.4">
      <c r="A556" s="194"/>
      <c r="B556" s="194"/>
      <c r="C556" s="194"/>
      <c r="D556" s="194"/>
      <c r="E556" s="194"/>
      <c r="F556" s="194"/>
      <c r="G556" s="194"/>
      <c r="H556" s="194"/>
      <c r="I556" s="194"/>
      <c r="J556" s="194"/>
      <c r="K556" s="194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4"/>
    </row>
    <row r="557" spans="1:26" ht="14.4">
      <c r="A557" s="194"/>
      <c r="B557" s="194"/>
      <c r="C557" s="194"/>
      <c r="D557" s="194"/>
      <c r="E557" s="194"/>
      <c r="F557" s="194"/>
      <c r="G557" s="194"/>
      <c r="H557" s="194"/>
      <c r="I557" s="194"/>
      <c r="J557" s="194"/>
      <c r="K557" s="194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4"/>
    </row>
    <row r="558" spans="1:26" ht="14.4">
      <c r="A558" s="194"/>
      <c r="B558" s="194"/>
      <c r="C558" s="194"/>
      <c r="D558" s="194"/>
      <c r="E558" s="194"/>
      <c r="F558" s="194"/>
      <c r="G558" s="194"/>
      <c r="H558" s="194"/>
      <c r="I558" s="194"/>
      <c r="J558" s="194"/>
      <c r="K558" s="194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4"/>
    </row>
    <row r="559" spans="1:26" ht="14.4">
      <c r="A559" s="194"/>
      <c r="B559" s="194"/>
      <c r="C559" s="194"/>
      <c r="D559" s="194"/>
      <c r="E559" s="194"/>
      <c r="F559" s="194"/>
      <c r="G559" s="194"/>
      <c r="H559" s="194"/>
      <c r="I559" s="194"/>
      <c r="J559" s="194"/>
      <c r="K559" s="194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4"/>
    </row>
    <row r="560" spans="1:26" ht="14.4">
      <c r="A560" s="194"/>
      <c r="B560" s="194"/>
      <c r="C560" s="194"/>
      <c r="D560" s="194"/>
      <c r="E560" s="194"/>
      <c r="F560" s="194"/>
      <c r="G560" s="194"/>
      <c r="H560" s="194"/>
      <c r="I560" s="194"/>
      <c r="J560" s="194"/>
      <c r="K560" s="194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4"/>
    </row>
    <row r="561" spans="1:26" ht="14.4">
      <c r="A561" s="194"/>
      <c r="B561" s="194"/>
      <c r="C561" s="194"/>
      <c r="D561" s="194"/>
      <c r="E561" s="194"/>
      <c r="F561" s="194"/>
      <c r="G561" s="194"/>
      <c r="H561" s="194"/>
      <c r="I561" s="194"/>
      <c r="J561" s="194"/>
      <c r="K561" s="194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4"/>
    </row>
    <row r="562" spans="1:26" ht="14.4">
      <c r="A562" s="194"/>
      <c r="B562" s="194"/>
      <c r="C562" s="194"/>
      <c r="D562" s="194"/>
      <c r="E562" s="194"/>
      <c r="F562" s="194"/>
      <c r="G562" s="194"/>
      <c r="H562" s="194"/>
      <c r="I562" s="194"/>
      <c r="J562" s="194"/>
      <c r="K562" s="194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4"/>
    </row>
    <row r="563" spans="1:26" ht="14.4">
      <c r="A563" s="194"/>
      <c r="B563" s="194"/>
      <c r="C563" s="194"/>
      <c r="D563" s="194"/>
      <c r="E563" s="194"/>
      <c r="F563" s="194"/>
      <c r="G563" s="194"/>
      <c r="H563" s="194"/>
      <c r="I563" s="194"/>
      <c r="J563" s="194"/>
      <c r="K563" s="194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4"/>
    </row>
    <row r="564" spans="1:26" ht="14.4">
      <c r="A564" s="194"/>
      <c r="B564" s="194"/>
      <c r="C564" s="194"/>
      <c r="D564" s="194"/>
      <c r="E564" s="194"/>
      <c r="F564" s="194"/>
      <c r="G564" s="194"/>
      <c r="H564" s="194"/>
      <c r="I564" s="194"/>
      <c r="J564" s="194"/>
      <c r="K564" s="194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4"/>
    </row>
    <row r="565" spans="1:26" ht="14.4">
      <c r="A565" s="194"/>
      <c r="B565" s="194"/>
      <c r="C565" s="194"/>
      <c r="D565" s="194"/>
      <c r="E565" s="194"/>
      <c r="F565" s="194"/>
      <c r="G565" s="194"/>
      <c r="H565" s="194"/>
      <c r="I565" s="194"/>
      <c r="J565" s="194"/>
      <c r="K565" s="194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4"/>
    </row>
    <row r="566" spans="1:26" ht="14.4">
      <c r="A566" s="194"/>
      <c r="B566" s="194"/>
      <c r="C566" s="194"/>
      <c r="D566" s="194"/>
      <c r="E566" s="194"/>
      <c r="F566" s="194"/>
      <c r="G566" s="194"/>
      <c r="H566" s="194"/>
      <c r="I566" s="194"/>
      <c r="J566" s="194"/>
      <c r="K566" s="194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4"/>
    </row>
    <row r="567" spans="1:26" ht="14.4">
      <c r="A567" s="194"/>
      <c r="B567" s="194"/>
      <c r="C567" s="194"/>
      <c r="D567" s="194"/>
      <c r="E567" s="194"/>
      <c r="F567" s="194"/>
      <c r="G567" s="194"/>
      <c r="H567" s="194"/>
      <c r="I567" s="194"/>
      <c r="J567" s="194"/>
      <c r="K567" s="194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4"/>
    </row>
    <row r="568" spans="1:26" ht="14.4">
      <c r="A568" s="194"/>
      <c r="B568" s="194"/>
      <c r="C568" s="194"/>
      <c r="D568" s="194"/>
      <c r="E568" s="194"/>
      <c r="F568" s="194"/>
      <c r="G568" s="194"/>
      <c r="H568" s="194"/>
      <c r="I568" s="194"/>
      <c r="J568" s="194"/>
      <c r="K568" s="194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4"/>
    </row>
    <row r="569" spans="1:26" ht="14.4">
      <c r="A569" s="194"/>
      <c r="B569" s="194"/>
      <c r="C569" s="194"/>
      <c r="D569" s="194"/>
      <c r="E569" s="194"/>
      <c r="F569" s="194"/>
      <c r="G569" s="194"/>
      <c r="H569" s="194"/>
      <c r="I569" s="194"/>
      <c r="J569" s="194"/>
      <c r="K569" s="194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4"/>
    </row>
    <row r="570" spans="1:26" ht="14.4">
      <c r="A570" s="194"/>
      <c r="B570" s="194"/>
      <c r="C570" s="194"/>
      <c r="D570" s="194"/>
      <c r="E570" s="194"/>
      <c r="F570" s="194"/>
      <c r="G570" s="194"/>
      <c r="H570" s="194"/>
      <c r="I570" s="194"/>
      <c r="J570" s="194"/>
      <c r="K570" s="194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4"/>
    </row>
    <row r="571" spans="1:26" ht="14.4">
      <c r="A571" s="194"/>
      <c r="B571" s="194"/>
      <c r="C571" s="194"/>
      <c r="D571" s="194"/>
      <c r="E571" s="194"/>
      <c r="F571" s="194"/>
      <c r="G571" s="194"/>
      <c r="H571" s="194"/>
      <c r="I571" s="194"/>
      <c r="J571" s="194"/>
      <c r="K571" s="194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4"/>
    </row>
    <row r="572" spans="1:26" ht="14.4">
      <c r="A572" s="194"/>
      <c r="B572" s="194"/>
      <c r="C572" s="194"/>
      <c r="D572" s="194"/>
      <c r="E572" s="194"/>
      <c r="F572" s="194"/>
      <c r="G572" s="194"/>
      <c r="H572" s="194"/>
      <c r="I572" s="194"/>
      <c r="J572" s="194"/>
      <c r="K572" s="194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4"/>
    </row>
    <row r="573" spans="1:26" ht="14.4">
      <c r="A573" s="194"/>
      <c r="B573" s="194"/>
      <c r="C573" s="194"/>
      <c r="D573" s="194"/>
      <c r="E573" s="194"/>
      <c r="F573" s="194"/>
      <c r="G573" s="194"/>
      <c r="H573" s="194"/>
      <c r="I573" s="194"/>
      <c r="J573" s="194"/>
      <c r="K573" s="194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4"/>
    </row>
    <row r="574" spans="1:26" ht="14.4">
      <c r="A574" s="194"/>
      <c r="B574" s="194"/>
      <c r="C574" s="194"/>
      <c r="D574" s="194"/>
      <c r="E574" s="194"/>
      <c r="F574" s="194"/>
      <c r="G574" s="194"/>
      <c r="H574" s="194"/>
      <c r="I574" s="194"/>
      <c r="J574" s="194"/>
      <c r="K574" s="194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4"/>
    </row>
    <row r="575" spans="1:26" ht="14.4">
      <c r="A575" s="194"/>
      <c r="B575" s="194"/>
      <c r="C575" s="194"/>
      <c r="D575" s="194"/>
      <c r="E575" s="194"/>
      <c r="F575" s="194"/>
      <c r="G575" s="194"/>
      <c r="H575" s="194"/>
      <c r="I575" s="194"/>
      <c r="J575" s="194"/>
      <c r="K575" s="194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4"/>
    </row>
    <row r="576" spans="1:26" ht="14.4">
      <c r="A576" s="194"/>
      <c r="B576" s="194"/>
      <c r="C576" s="194"/>
      <c r="D576" s="194"/>
      <c r="E576" s="194"/>
      <c r="F576" s="194"/>
      <c r="G576" s="194"/>
      <c r="H576" s="194"/>
      <c r="I576" s="194"/>
      <c r="J576" s="194"/>
      <c r="K576" s="194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4"/>
    </row>
    <row r="577" spans="1:26" ht="14.4">
      <c r="A577" s="194"/>
      <c r="B577" s="194"/>
      <c r="C577" s="194"/>
      <c r="D577" s="194"/>
      <c r="E577" s="194"/>
      <c r="F577" s="194"/>
      <c r="G577" s="194"/>
      <c r="H577" s="194"/>
      <c r="I577" s="194"/>
      <c r="J577" s="194"/>
      <c r="K577" s="194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4"/>
    </row>
    <row r="578" spans="1:26" ht="14.4">
      <c r="A578" s="194"/>
      <c r="B578" s="194"/>
      <c r="C578" s="194"/>
      <c r="D578" s="194"/>
      <c r="E578" s="194"/>
      <c r="F578" s="194"/>
      <c r="G578" s="194"/>
      <c r="H578" s="194"/>
      <c r="I578" s="194"/>
      <c r="J578" s="194"/>
      <c r="K578" s="194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4"/>
    </row>
    <row r="579" spans="1:26" ht="14.4">
      <c r="A579" s="194"/>
      <c r="B579" s="194"/>
      <c r="C579" s="194"/>
      <c r="D579" s="194"/>
      <c r="E579" s="194"/>
      <c r="F579" s="194"/>
      <c r="G579" s="194"/>
      <c r="H579" s="194"/>
      <c r="I579" s="194"/>
      <c r="J579" s="194"/>
      <c r="K579" s="194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4"/>
    </row>
    <row r="580" spans="1:26" ht="14.4">
      <c r="A580" s="194"/>
      <c r="B580" s="194"/>
      <c r="C580" s="194"/>
      <c r="D580" s="194"/>
      <c r="E580" s="194"/>
      <c r="F580" s="194"/>
      <c r="G580" s="194"/>
      <c r="H580" s="194"/>
      <c r="I580" s="194"/>
      <c r="J580" s="194"/>
      <c r="K580" s="194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4"/>
    </row>
    <row r="581" spans="1:26" ht="14.4">
      <c r="A581" s="194"/>
      <c r="B581" s="194"/>
      <c r="C581" s="194"/>
      <c r="D581" s="194"/>
      <c r="E581" s="194"/>
      <c r="F581" s="194"/>
      <c r="G581" s="194"/>
      <c r="H581" s="194"/>
      <c r="I581" s="194"/>
      <c r="J581" s="194"/>
      <c r="K581" s="194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4"/>
    </row>
    <row r="582" spans="1:26" ht="14.4">
      <c r="A582" s="194"/>
      <c r="B582" s="194"/>
      <c r="C582" s="194"/>
      <c r="D582" s="194"/>
      <c r="E582" s="194"/>
      <c r="F582" s="194"/>
      <c r="G582" s="194"/>
      <c r="H582" s="194"/>
      <c r="I582" s="194"/>
      <c r="J582" s="194"/>
      <c r="K582" s="194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4"/>
    </row>
    <row r="583" spans="1:26" ht="14.4">
      <c r="A583" s="194"/>
      <c r="B583" s="194"/>
      <c r="C583" s="194"/>
      <c r="D583" s="194"/>
      <c r="E583" s="194"/>
      <c r="F583" s="194"/>
      <c r="G583" s="194"/>
      <c r="H583" s="194"/>
      <c r="I583" s="194"/>
      <c r="J583" s="194"/>
      <c r="K583" s="194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4"/>
    </row>
    <row r="584" spans="1:26" ht="14.4">
      <c r="A584" s="194"/>
      <c r="B584" s="194"/>
      <c r="C584" s="194"/>
      <c r="D584" s="194"/>
      <c r="E584" s="194"/>
      <c r="F584" s="194"/>
      <c r="G584" s="194"/>
      <c r="H584" s="194"/>
      <c r="I584" s="194"/>
      <c r="J584" s="194"/>
      <c r="K584" s="194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4"/>
    </row>
    <row r="585" spans="1:26" ht="14.4">
      <c r="A585" s="194"/>
      <c r="B585" s="194"/>
      <c r="C585" s="194"/>
      <c r="D585" s="194"/>
      <c r="E585" s="194"/>
      <c r="F585" s="194"/>
      <c r="G585" s="194"/>
      <c r="H585" s="194"/>
      <c r="I585" s="194"/>
      <c r="J585" s="194"/>
      <c r="K585" s="194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4"/>
    </row>
    <row r="586" spans="1:26" ht="14.4">
      <c r="A586" s="194"/>
      <c r="B586" s="194"/>
      <c r="C586" s="194"/>
      <c r="D586" s="194"/>
      <c r="E586" s="194"/>
      <c r="F586" s="194"/>
      <c r="G586" s="194"/>
      <c r="H586" s="194"/>
      <c r="I586" s="194"/>
      <c r="J586" s="194"/>
      <c r="K586" s="194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4"/>
    </row>
    <row r="587" spans="1:26" ht="14.4">
      <c r="A587" s="194"/>
      <c r="B587" s="194"/>
      <c r="C587" s="194"/>
      <c r="D587" s="194"/>
      <c r="E587" s="194"/>
      <c r="F587" s="194"/>
      <c r="G587" s="194"/>
      <c r="H587" s="194"/>
      <c r="I587" s="194"/>
      <c r="J587" s="194"/>
      <c r="K587" s="194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4"/>
    </row>
    <row r="588" spans="1:26" ht="14.4">
      <c r="A588" s="194"/>
      <c r="B588" s="194"/>
      <c r="C588" s="194"/>
      <c r="D588" s="194"/>
      <c r="E588" s="194"/>
      <c r="F588" s="194"/>
      <c r="G588" s="194"/>
      <c r="H588" s="194"/>
      <c r="I588" s="194"/>
      <c r="J588" s="194"/>
      <c r="K588" s="194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4"/>
    </row>
    <row r="589" spans="1:26" ht="14.4">
      <c r="A589" s="194"/>
      <c r="B589" s="194"/>
      <c r="C589" s="194"/>
      <c r="D589" s="194"/>
      <c r="E589" s="194"/>
      <c r="F589" s="194"/>
      <c r="G589" s="194"/>
      <c r="H589" s="194"/>
      <c r="I589" s="194"/>
      <c r="J589" s="194"/>
      <c r="K589" s="194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4"/>
    </row>
    <row r="590" spans="1:26" ht="14.4">
      <c r="A590" s="194"/>
      <c r="B590" s="194"/>
      <c r="C590" s="194"/>
      <c r="D590" s="194"/>
      <c r="E590" s="194"/>
      <c r="F590" s="194"/>
      <c r="G590" s="194"/>
      <c r="H590" s="194"/>
      <c r="I590" s="194"/>
      <c r="J590" s="194"/>
      <c r="K590" s="194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4"/>
    </row>
    <row r="591" spans="1:26" ht="14.4">
      <c r="A591" s="194"/>
      <c r="B591" s="194"/>
      <c r="C591" s="194"/>
      <c r="D591" s="194"/>
      <c r="E591" s="194"/>
      <c r="F591" s="194"/>
      <c r="G591" s="194"/>
      <c r="H591" s="194"/>
      <c r="I591" s="194"/>
      <c r="J591" s="194"/>
      <c r="K591" s="194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4"/>
    </row>
    <row r="592" spans="1:26" ht="14.4">
      <c r="A592" s="194"/>
      <c r="B592" s="194"/>
      <c r="C592" s="194"/>
      <c r="D592" s="194"/>
      <c r="E592" s="194"/>
      <c r="F592" s="194"/>
      <c r="G592" s="194"/>
      <c r="H592" s="194"/>
      <c r="I592" s="194"/>
      <c r="J592" s="194"/>
      <c r="K592" s="194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4"/>
    </row>
    <row r="593" spans="1:26" ht="14.4">
      <c r="A593" s="194"/>
      <c r="B593" s="194"/>
      <c r="C593" s="194"/>
      <c r="D593" s="194"/>
      <c r="E593" s="194"/>
      <c r="F593" s="194"/>
      <c r="G593" s="194"/>
      <c r="H593" s="194"/>
      <c r="I593" s="194"/>
      <c r="J593" s="194"/>
      <c r="K593" s="194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4"/>
    </row>
    <row r="594" spans="1:26" ht="14.4">
      <c r="A594" s="194"/>
      <c r="B594" s="194"/>
      <c r="C594" s="194"/>
      <c r="D594" s="194"/>
      <c r="E594" s="194"/>
      <c r="F594" s="194"/>
      <c r="G594" s="194"/>
      <c r="H594" s="194"/>
      <c r="I594" s="194"/>
      <c r="J594" s="194"/>
      <c r="K594" s="194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4"/>
    </row>
    <row r="595" spans="1:26" ht="14.4">
      <c r="A595" s="194"/>
      <c r="B595" s="194"/>
      <c r="C595" s="194"/>
      <c r="D595" s="194"/>
      <c r="E595" s="194"/>
      <c r="F595" s="194"/>
      <c r="G595" s="194"/>
      <c r="H595" s="194"/>
      <c r="I595" s="194"/>
      <c r="J595" s="194"/>
      <c r="K595" s="194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4"/>
    </row>
    <row r="596" spans="1:26" ht="14.4">
      <c r="A596" s="194"/>
      <c r="B596" s="194"/>
      <c r="C596" s="194"/>
      <c r="D596" s="194"/>
      <c r="E596" s="194"/>
      <c r="F596" s="194"/>
      <c r="G596" s="194"/>
      <c r="H596" s="194"/>
      <c r="I596" s="194"/>
      <c r="J596" s="194"/>
      <c r="K596" s="194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4"/>
    </row>
    <row r="597" spans="1:26" ht="14.4">
      <c r="A597" s="194"/>
      <c r="B597" s="194"/>
      <c r="C597" s="194"/>
      <c r="D597" s="194"/>
      <c r="E597" s="194"/>
      <c r="F597" s="194"/>
      <c r="G597" s="194"/>
      <c r="H597" s="194"/>
      <c r="I597" s="194"/>
      <c r="J597" s="194"/>
      <c r="K597" s="194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4"/>
    </row>
    <row r="598" spans="1:26" ht="14.4">
      <c r="A598" s="194"/>
      <c r="B598" s="194"/>
      <c r="C598" s="194"/>
      <c r="D598" s="194"/>
      <c r="E598" s="194"/>
      <c r="F598" s="194"/>
      <c r="G598" s="194"/>
      <c r="H598" s="194"/>
      <c r="I598" s="194"/>
      <c r="J598" s="194"/>
      <c r="K598" s="194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4"/>
    </row>
    <row r="599" spans="1:26" ht="14.4">
      <c r="A599" s="194"/>
      <c r="B599" s="194"/>
      <c r="C599" s="194"/>
      <c r="D599" s="194"/>
      <c r="E599" s="194"/>
      <c r="F599" s="194"/>
      <c r="G599" s="194"/>
      <c r="H599" s="194"/>
      <c r="I599" s="194"/>
      <c r="J599" s="194"/>
      <c r="K599" s="194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4"/>
    </row>
    <row r="600" spans="1:26" ht="14.4">
      <c r="A600" s="194"/>
      <c r="B600" s="194"/>
      <c r="C600" s="194"/>
      <c r="D600" s="194"/>
      <c r="E600" s="194"/>
      <c r="F600" s="194"/>
      <c r="G600" s="194"/>
      <c r="H600" s="194"/>
      <c r="I600" s="194"/>
      <c r="J600" s="194"/>
      <c r="K600" s="194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4"/>
    </row>
    <row r="601" spans="1:26" ht="14.4">
      <c r="A601" s="194"/>
      <c r="B601" s="194"/>
      <c r="C601" s="194"/>
      <c r="D601" s="194"/>
      <c r="E601" s="194"/>
      <c r="F601" s="194"/>
      <c r="G601" s="194"/>
      <c r="H601" s="194"/>
      <c r="I601" s="194"/>
      <c r="J601" s="194"/>
      <c r="K601" s="194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4"/>
    </row>
    <row r="602" spans="1:26" ht="14.4">
      <c r="A602" s="194"/>
      <c r="B602" s="194"/>
      <c r="C602" s="194"/>
      <c r="D602" s="194"/>
      <c r="E602" s="194"/>
      <c r="F602" s="194"/>
      <c r="G602" s="194"/>
      <c r="H602" s="194"/>
      <c r="I602" s="194"/>
      <c r="J602" s="194"/>
      <c r="K602" s="194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4"/>
    </row>
    <row r="603" spans="1:26" ht="14.4">
      <c r="A603" s="194"/>
      <c r="B603" s="194"/>
      <c r="C603" s="194"/>
      <c r="D603" s="194"/>
      <c r="E603" s="194"/>
      <c r="F603" s="194"/>
      <c r="G603" s="194"/>
      <c r="H603" s="194"/>
      <c r="I603" s="194"/>
      <c r="J603" s="194"/>
      <c r="K603" s="194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4"/>
    </row>
    <row r="604" spans="1:26" ht="14.4">
      <c r="A604" s="194"/>
      <c r="B604" s="194"/>
      <c r="C604" s="194"/>
      <c r="D604" s="194"/>
      <c r="E604" s="194"/>
      <c r="F604" s="194"/>
      <c r="G604" s="194"/>
      <c r="H604" s="194"/>
      <c r="I604" s="194"/>
      <c r="J604" s="194"/>
      <c r="K604" s="194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4"/>
    </row>
    <row r="605" spans="1:26" ht="14.4">
      <c r="A605" s="194"/>
      <c r="B605" s="194"/>
      <c r="C605" s="194"/>
      <c r="D605" s="194"/>
      <c r="E605" s="194"/>
      <c r="F605" s="194"/>
      <c r="G605" s="194"/>
      <c r="H605" s="194"/>
      <c r="I605" s="194"/>
      <c r="J605" s="194"/>
      <c r="K605" s="194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4"/>
    </row>
    <row r="606" spans="1:26" ht="14.4">
      <c r="A606" s="194"/>
      <c r="B606" s="194"/>
      <c r="C606" s="194"/>
      <c r="D606" s="194"/>
      <c r="E606" s="194"/>
      <c r="F606" s="194"/>
      <c r="G606" s="194"/>
      <c r="H606" s="194"/>
      <c r="I606" s="194"/>
      <c r="J606" s="194"/>
      <c r="K606" s="194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4"/>
    </row>
    <row r="607" spans="1:26" ht="14.4">
      <c r="A607" s="194"/>
      <c r="B607" s="194"/>
      <c r="C607" s="194"/>
      <c r="D607" s="194"/>
      <c r="E607" s="194"/>
      <c r="F607" s="194"/>
      <c r="G607" s="194"/>
      <c r="H607" s="194"/>
      <c r="I607" s="194"/>
      <c r="J607" s="194"/>
      <c r="K607" s="194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4"/>
    </row>
    <row r="608" spans="1:26" ht="14.4">
      <c r="A608" s="194"/>
      <c r="B608" s="194"/>
      <c r="C608" s="194"/>
      <c r="D608" s="194"/>
      <c r="E608" s="194"/>
      <c r="F608" s="194"/>
      <c r="G608" s="194"/>
      <c r="H608" s="194"/>
      <c r="I608" s="194"/>
      <c r="J608" s="194"/>
      <c r="K608" s="194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4"/>
    </row>
    <row r="609" spans="1:26" ht="14.4">
      <c r="A609" s="194"/>
      <c r="B609" s="194"/>
      <c r="C609" s="194"/>
      <c r="D609" s="194"/>
      <c r="E609" s="194"/>
      <c r="F609" s="194"/>
      <c r="G609" s="194"/>
      <c r="H609" s="194"/>
      <c r="I609" s="194"/>
      <c r="J609" s="194"/>
      <c r="K609" s="194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4"/>
    </row>
    <row r="610" spans="1:26" ht="14.4">
      <c r="A610" s="194"/>
      <c r="B610" s="194"/>
      <c r="C610" s="194"/>
      <c r="D610" s="194"/>
      <c r="E610" s="194"/>
      <c r="F610" s="194"/>
      <c r="G610" s="194"/>
      <c r="H610" s="194"/>
      <c r="I610" s="194"/>
      <c r="J610" s="194"/>
      <c r="K610" s="194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4"/>
    </row>
    <row r="611" spans="1:26" ht="14.4">
      <c r="A611" s="194"/>
      <c r="B611" s="194"/>
      <c r="C611" s="194"/>
      <c r="D611" s="194"/>
      <c r="E611" s="194"/>
      <c r="F611" s="194"/>
      <c r="G611" s="194"/>
      <c r="H611" s="194"/>
      <c r="I611" s="194"/>
      <c r="J611" s="194"/>
      <c r="K611" s="194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4"/>
    </row>
    <row r="612" spans="1:26" ht="14.4">
      <c r="A612" s="194"/>
      <c r="B612" s="194"/>
      <c r="C612" s="194"/>
      <c r="D612" s="194"/>
      <c r="E612" s="194"/>
      <c r="F612" s="194"/>
      <c r="G612" s="194"/>
      <c r="H612" s="194"/>
      <c r="I612" s="194"/>
      <c r="J612" s="194"/>
      <c r="K612" s="194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4"/>
    </row>
    <row r="613" spans="1:26" ht="14.4">
      <c r="A613" s="194"/>
      <c r="B613" s="194"/>
      <c r="C613" s="194"/>
      <c r="D613" s="194"/>
      <c r="E613" s="194"/>
      <c r="F613" s="194"/>
      <c r="G613" s="194"/>
      <c r="H613" s="194"/>
      <c r="I613" s="194"/>
      <c r="J613" s="194"/>
      <c r="K613" s="194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4"/>
    </row>
    <row r="614" spans="1:26" ht="14.4">
      <c r="A614" s="194"/>
      <c r="B614" s="194"/>
      <c r="C614" s="194"/>
      <c r="D614" s="194"/>
      <c r="E614" s="194"/>
      <c r="F614" s="194"/>
      <c r="G614" s="194"/>
      <c r="H614" s="194"/>
      <c r="I614" s="194"/>
      <c r="J614" s="194"/>
      <c r="K614" s="194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4"/>
    </row>
    <row r="615" spans="1:26" ht="14.4">
      <c r="A615" s="194"/>
      <c r="B615" s="194"/>
      <c r="C615" s="194"/>
      <c r="D615" s="194"/>
      <c r="E615" s="194"/>
      <c r="F615" s="194"/>
      <c r="G615" s="194"/>
      <c r="H615" s="194"/>
      <c r="I615" s="194"/>
      <c r="J615" s="194"/>
      <c r="K615" s="194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4"/>
    </row>
    <row r="616" spans="1:26" ht="14.4">
      <c r="A616" s="194"/>
      <c r="B616" s="194"/>
      <c r="C616" s="194"/>
      <c r="D616" s="194"/>
      <c r="E616" s="194"/>
      <c r="F616" s="194"/>
      <c r="G616" s="194"/>
      <c r="H616" s="194"/>
      <c r="I616" s="194"/>
      <c r="J616" s="194"/>
      <c r="K616" s="194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4"/>
    </row>
    <row r="617" spans="1:26" ht="14.4">
      <c r="A617" s="194"/>
      <c r="B617" s="194"/>
      <c r="C617" s="194"/>
      <c r="D617" s="194"/>
      <c r="E617" s="194"/>
      <c r="F617" s="194"/>
      <c r="G617" s="194"/>
      <c r="H617" s="194"/>
      <c r="I617" s="194"/>
      <c r="J617" s="194"/>
      <c r="K617" s="194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4"/>
    </row>
    <row r="618" spans="1:26" ht="14.4">
      <c r="A618" s="194"/>
      <c r="B618" s="194"/>
      <c r="C618" s="194"/>
      <c r="D618" s="194"/>
      <c r="E618" s="194"/>
      <c r="F618" s="194"/>
      <c r="G618" s="194"/>
      <c r="H618" s="194"/>
      <c r="I618" s="194"/>
      <c r="J618" s="194"/>
      <c r="K618" s="194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4"/>
    </row>
    <row r="619" spans="1:26" ht="14.4">
      <c r="A619" s="194"/>
      <c r="B619" s="194"/>
      <c r="C619" s="194"/>
      <c r="D619" s="194"/>
      <c r="E619" s="194"/>
      <c r="F619" s="194"/>
      <c r="G619" s="194"/>
      <c r="H619" s="194"/>
      <c r="I619" s="194"/>
      <c r="J619" s="194"/>
      <c r="K619" s="194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4"/>
    </row>
    <row r="620" spans="1:26" ht="14.4">
      <c r="A620" s="194"/>
      <c r="B620" s="194"/>
      <c r="C620" s="194"/>
      <c r="D620" s="194"/>
      <c r="E620" s="194"/>
      <c r="F620" s="194"/>
      <c r="G620" s="194"/>
      <c r="H620" s="194"/>
      <c r="I620" s="194"/>
      <c r="J620" s="194"/>
      <c r="K620" s="194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4"/>
    </row>
    <row r="621" spans="1:26" ht="14.4">
      <c r="A621" s="194"/>
      <c r="B621" s="194"/>
      <c r="C621" s="194"/>
      <c r="D621" s="194"/>
      <c r="E621" s="194"/>
      <c r="F621" s="194"/>
      <c r="G621" s="194"/>
      <c r="H621" s="194"/>
      <c r="I621" s="194"/>
      <c r="J621" s="194"/>
      <c r="K621" s="194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4"/>
    </row>
    <row r="622" spans="1:26" ht="14.4">
      <c r="A622" s="194"/>
      <c r="B622" s="194"/>
      <c r="C622" s="194"/>
      <c r="D622" s="194"/>
      <c r="E622" s="194"/>
      <c r="F622" s="194"/>
      <c r="G622" s="194"/>
      <c r="H622" s="194"/>
      <c r="I622" s="194"/>
      <c r="J622" s="194"/>
      <c r="K622" s="194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4"/>
    </row>
    <row r="623" spans="1:26" ht="14.4">
      <c r="A623" s="194"/>
      <c r="B623" s="194"/>
      <c r="C623" s="194"/>
      <c r="D623" s="194"/>
      <c r="E623" s="194"/>
      <c r="F623" s="194"/>
      <c r="G623" s="194"/>
      <c r="H623" s="194"/>
      <c r="I623" s="194"/>
      <c r="J623" s="194"/>
      <c r="K623" s="194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4"/>
    </row>
    <row r="624" spans="1:26" ht="14.4">
      <c r="A624" s="194"/>
      <c r="B624" s="194"/>
      <c r="C624" s="194"/>
      <c r="D624" s="194"/>
      <c r="E624" s="194"/>
      <c r="F624" s="194"/>
      <c r="G624" s="194"/>
      <c r="H624" s="194"/>
      <c r="I624" s="194"/>
      <c r="J624" s="194"/>
      <c r="K624" s="194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4"/>
    </row>
    <row r="625" spans="1:26" ht="14.4">
      <c r="A625" s="194"/>
      <c r="B625" s="194"/>
      <c r="C625" s="194"/>
      <c r="D625" s="194"/>
      <c r="E625" s="194"/>
      <c r="F625" s="194"/>
      <c r="G625" s="194"/>
      <c r="H625" s="194"/>
      <c r="I625" s="194"/>
      <c r="J625" s="194"/>
      <c r="K625" s="194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4"/>
    </row>
    <row r="626" spans="1:26" ht="14.4">
      <c r="A626" s="194"/>
      <c r="B626" s="194"/>
      <c r="C626" s="194"/>
      <c r="D626" s="194"/>
      <c r="E626" s="194"/>
      <c r="F626" s="194"/>
      <c r="G626" s="194"/>
      <c r="H626" s="194"/>
      <c r="I626" s="194"/>
      <c r="J626" s="194"/>
      <c r="K626" s="194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4"/>
    </row>
    <row r="627" spans="1:26" ht="14.4">
      <c r="A627" s="194"/>
      <c r="B627" s="194"/>
      <c r="C627" s="194"/>
      <c r="D627" s="194"/>
      <c r="E627" s="194"/>
      <c r="F627" s="194"/>
      <c r="G627" s="194"/>
      <c r="H627" s="194"/>
      <c r="I627" s="194"/>
      <c r="J627" s="194"/>
      <c r="K627" s="194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4"/>
    </row>
    <row r="628" spans="1:26" ht="14.4">
      <c r="A628" s="194"/>
      <c r="B628" s="194"/>
      <c r="C628" s="194"/>
      <c r="D628" s="194"/>
      <c r="E628" s="194"/>
      <c r="F628" s="194"/>
      <c r="G628" s="194"/>
      <c r="H628" s="194"/>
      <c r="I628" s="194"/>
      <c r="J628" s="194"/>
      <c r="K628" s="194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4"/>
    </row>
    <row r="629" spans="1:26" ht="14.4">
      <c r="A629" s="194"/>
      <c r="B629" s="194"/>
      <c r="C629" s="194"/>
      <c r="D629" s="194"/>
      <c r="E629" s="194"/>
      <c r="F629" s="194"/>
      <c r="G629" s="194"/>
      <c r="H629" s="194"/>
      <c r="I629" s="194"/>
      <c r="J629" s="194"/>
      <c r="K629" s="194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4"/>
    </row>
    <row r="630" spans="1:26" ht="14.4">
      <c r="A630" s="194"/>
      <c r="B630" s="194"/>
      <c r="C630" s="194"/>
      <c r="D630" s="194"/>
      <c r="E630" s="194"/>
      <c r="F630" s="194"/>
      <c r="G630" s="194"/>
      <c r="H630" s="194"/>
      <c r="I630" s="194"/>
      <c r="J630" s="194"/>
      <c r="K630" s="194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4"/>
    </row>
    <row r="631" spans="1:26" ht="14.4">
      <c r="A631" s="194"/>
      <c r="B631" s="194"/>
      <c r="C631" s="194"/>
      <c r="D631" s="194"/>
      <c r="E631" s="194"/>
      <c r="F631" s="194"/>
      <c r="G631" s="194"/>
      <c r="H631" s="194"/>
      <c r="I631" s="194"/>
      <c r="J631" s="194"/>
      <c r="K631" s="194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4"/>
    </row>
    <row r="632" spans="1:26" ht="14.4">
      <c r="A632" s="194"/>
      <c r="B632" s="194"/>
      <c r="C632" s="194"/>
      <c r="D632" s="194"/>
      <c r="E632" s="194"/>
      <c r="F632" s="194"/>
      <c r="G632" s="194"/>
      <c r="H632" s="194"/>
      <c r="I632" s="194"/>
      <c r="J632" s="194"/>
      <c r="K632" s="194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4"/>
    </row>
    <row r="633" spans="1:26" ht="14.4">
      <c r="A633" s="194"/>
      <c r="B633" s="194"/>
      <c r="C633" s="194"/>
      <c r="D633" s="194"/>
      <c r="E633" s="194"/>
      <c r="F633" s="194"/>
      <c r="G633" s="194"/>
      <c r="H633" s="194"/>
      <c r="I633" s="194"/>
      <c r="J633" s="194"/>
      <c r="K633" s="194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4"/>
    </row>
    <row r="634" spans="1:26" ht="14.4">
      <c r="A634" s="194"/>
      <c r="B634" s="194"/>
      <c r="C634" s="194"/>
      <c r="D634" s="194"/>
      <c r="E634" s="194"/>
      <c r="F634" s="194"/>
      <c r="G634" s="194"/>
      <c r="H634" s="194"/>
      <c r="I634" s="194"/>
      <c r="J634" s="194"/>
      <c r="K634" s="194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4"/>
    </row>
    <row r="635" spans="1:26" ht="14.4">
      <c r="A635" s="194"/>
      <c r="B635" s="194"/>
      <c r="C635" s="194"/>
      <c r="D635" s="194"/>
      <c r="E635" s="194"/>
      <c r="F635" s="194"/>
      <c r="G635" s="194"/>
      <c r="H635" s="194"/>
      <c r="I635" s="194"/>
      <c r="J635" s="194"/>
      <c r="K635" s="194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4"/>
    </row>
    <row r="636" spans="1:26" ht="14.4">
      <c r="A636" s="194"/>
      <c r="B636" s="194"/>
      <c r="C636" s="194"/>
      <c r="D636" s="194"/>
      <c r="E636" s="194"/>
      <c r="F636" s="194"/>
      <c r="G636" s="194"/>
      <c r="H636" s="194"/>
      <c r="I636" s="194"/>
      <c r="J636" s="194"/>
      <c r="K636" s="194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4"/>
    </row>
    <row r="637" spans="1:26" ht="14.4">
      <c r="A637" s="194"/>
      <c r="B637" s="194"/>
      <c r="C637" s="194"/>
      <c r="D637" s="194"/>
      <c r="E637" s="194"/>
      <c r="F637" s="194"/>
      <c r="G637" s="194"/>
      <c r="H637" s="194"/>
      <c r="I637" s="194"/>
      <c r="J637" s="194"/>
      <c r="K637" s="194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4"/>
    </row>
    <row r="638" spans="1:26" ht="14.4">
      <c r="A638" s="194"/>
      <c r="B638" s="194"/>
      <c r="C638" s="194"/>
      <c r="D638" s="194"/>
      <c r="E638" s="194"/>
      <c r="F638" s="194"/>
      <c r="G638" s="194"/>
      <c r="H638" s="194"/>
      <c r="I638" s="194"/>
      <c r="J638" s="194"/>
      <c r="K638" s="194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4"/>
    </row>
    <row r="639" spans="1:26" ht="14.4">
      <c r="A639" s="194"/>
      <c r="B639" s="194"/>
      <c r="C639" s="194"/>
      <c r="D639" s="194"/>
      <c r="E639" s="194"/>
      <c r="F639" s="194"/>
      <c r="G639" s="194"/>
      <c r="H639" s="194"/>
      <c r="I639" s="194"/>
      <c r="J639" s="194"/>
      <c r="K639" s="194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4"/>
    </row>
    <row r="640" spans="1:26" ht="14.4">
      <c r="A640" s="194"/>
      <c r="B640" s="194"/>
      <c r="C640" s="194"/>
      <c r="D640" s="194"/>
      <c r="E640" s="194"/>
      <c r="F640" s="194"/>
      <c r="G640" s="194"/>
      <c r="H640" s="194"/>
      <c r="I640" s="194"/>
      <c r="J640" s="194"/>
      <c r="K640" s="194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4"/>
    </row>
    <row r="641" spans="1:26" ht="14.4">
      <c r="A641" s="194"/>
      <c r="B641" s="194"/>
      <c r="C641" s="194"/>
      <c r="D641" s="194"/>
      <c r="E641" s="194"/>
      <c r="F641" s="194"/>
      <c r="G641" s="194"/>
      <c r="H641" s="194"/>
      <c r="I641" s="194"/>
      <c r="J641" s="194"/>
      <c r="K641" s="194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4"/>
    </row>
    <row r="642" spans="1:26" ht="14.4">
      <c r="A642" s="194"/>
      <c r="B642" s="194"/>
      <c r="C642" s="194"/>
      <c r="D642" s="194"/>
      <c r="E642" s="194"/>
      <c r="F642" s="194"/>
      <c r="G642" s="194"/>
      <c r="H642" s="194"/>
      <c r="I642" s="194"/>
      <c r="J642" s="194"/>
      <c r="K642" s="194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4"/>
    </row>
    <row r="643" spans="1:26" ht="14.4">
      <c r="A643" s="194"/>
      <c r="B643" s="194"/>
      <c r="C643" s="194"/>
      <c r="D643" s="194"/>
      <c r="E643" s="194"/>
      <c r="F643" s="194"/>
      <c r="G643" s="194"/>
      <c r="H643" s="194"/>
      <c r="I643" s="194"/>
      <c r="J643" s="194"/>
      <c r="K643" s="194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4"/>
    </row>
    <row r="644" spans="1:26" ht="14.4">
      <c r="A644" s="194"/>
      <c r="B644" s="194"/>
      <c r="C644" s="194"/>
      <c r="D644" s="194"/>
      <c r="E644" s="194"/>
      <c r="F644" s="194"/>
      <c r="G644" s="194"/>
      <c r="H644" s="194"/>
      <c r="I644" s="194"/>
      <c r="J644" s="194"/>
      <c r="K644" s="194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4"/>
    </row>
    <row r="645" spans="1:26" ht="14.4">
      <c r="A645" s="194"/>
      <c r="B645" s="194"/>
      <c r="C645" s="194"/>
      <c r="D645" s="194"/>
      <c r="E645" s="194"/>
      <c r="F645" s="194"/>
      <c r="G645" s="194"/>
      <c r="H645" s="194"/>
      <c r="I645" s="194"/>
      <c r="J645" s="194"/>
      <c r="K645" s="194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4"/>
    </row>
    <row r="646" spans="1:26" ht="14.4">
      <c r="A646" s="194"/>
      <c r="B646" s="194"/>
      <c r="C646" s="194"/>
      <c r="D646" s="194"/>
      <c r="E646" s="194"/>
      <c r="F646" s="194"/>
      <c r="G646" s="194"/>
      <c r="H646" s="194"/>
      <c r="I646" s="194"/>
      <c r="J646" s="194"/>
      <c r="K646" s="194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4"/>
    </row>
    <row r="647" spans="1:26" ht="14.4">
      <c r="A647" s="194"/>
      <c r="B647" s="194"/>
      <c r="C647" s="194"/>
      <c r="D647" s="194"/>
      <c r="E647" s="194"/>
      <c r="F647" s="194"/>
      <c r="G647" s="194"/>
      <c r="H647" s="194"/>
      <c r="I647" s="194"/>
      <c r="J647" s="194"/>
      <c r="K647" s="194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4"/>
    </row>
    <row r="648" spans="1:26" ht="14.4">
      <c r="A648" s="194"/>
      <c r="B648" s="194"/>
      <c r="C648" s="194"/>
      <c r="D648" s="194"/>
      <c r="E648" s="194"/>
      <c r="F648" s="194"/>
      <c r="G648" s="194"/>
      <c r="H648" s="194"/>
      <c r="I648" s="194"/>
      <c r="J648" s="194"/>
      <c r="K648" s="194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4"/>
    </row>
    <row r="649" spans="1:26" ht="14.4">
      <c r="A649" s="194"/>
      <c r="B649" s="194"/>
      <c r="C649" s="194"/>
      <c r="D649" s="194"/>
      <c r="E649" s="194"/>
      <c r="F649" s="194"/>
      <c r="G649" s="194"/>
      <c r="H649" s="194"/>
      <c r="I649" s="194"/>
      <c r="J649" s="194"/>
      <c r="K649" s="194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4"/>
    </row>
    <row r="650" spans="1:26" ht="14.4">
      <c r="A650" s="194"/>
      <c r="B650" s="194"/>
      <c r="C650" s="194"/>
      <c r="D650" s="194"/>
      <c r="E650" s="194"/>
      <c r="F650" s="194"/>
      <c r="G650" s="194"/>
      <c r="H650" s="194"/>
      <c r="I650" s="194"/>
      <c r="J650" s="194"/>
      <c r="K650" s="194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4"/>
    </row>
    <row r="651" spans="1:26" ht="14.4">
      <c r="A651" s="194"/>
      <c r="B651" s="194"/>
      <c r="C651" s="194"/>
      <c r="D651" s="194"/>
      <c r="E651" s="194"/>
      <c r="F651" s="194"/>
      <c r="G651" s="194"/>
      <c r="H651" s="194"/>
      <c r="I651" s="194"/>
      <c r="J651" s="194"/>
      <c r="K651" s="194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4"/>
    </row>
    <row r="652" spans="1:26" ht="14.4">
      <c r="A652" s="194"/>
      <c r="B652" s="194"/>
      <c r="C652" s="194"/>
      <c r="D652" s="194"/>
      <c r="E652" s="194"/>
      <c r="F652" s="194"/>
      <c r="G652" s="194"/>
      <c r="H652" s="194"/>
      <c r="I652" s="194"/>
      <c r="J652" s="194"/>
      <c r="K652" s="194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4"/>
    </row>
    <row r="653" spans="1:26" ht="14.4">
      <c r="A653" s="194"/>
      <c r="B653" s="194"/>
      <c r="C653" s="194"/>
      <c r="D653" s="194"/>
      <c r="E653" s="194"/>
      <c r="F653" s="194"/>
      <c r="G653" s="194"/>
      <c r="H653" s="194"/>
      <c r="I653" s="194"/>
      <c r="J653" s="194"/>
      <c r="K653" s="194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4"/>
    </row>
    <row r="654" spans="1:26" ht="14.4">
      <c r="A654" s="194"/>
      <c r="B654" s="194"/>
      <c r="C654" s="194"/>
      <c r="D654" s="194"/>
      <c r="E654" s="194"/>
      <c r="F654" s="194"/>
      <c r="G654" s="194"/>
      <c r="H654" s="194"/>
      <c r="I654" s="194"/>
      <c r="J654" s="194"/>
      <c r="K654" s="194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4"/>
    </row>
    <row r="655" spans="1:26" ht="14.4">
      <c r="A655" s="194"/>
      <c r="B655" s="194"/>
      <c r="C655" s="194"/>
      <c r="D655" s="194"/>
      <c r="E655" s="194"/>
      <c r="F655" s="194"/>
      <c r="G655" s="194"/>
      <c r="H655" s="194"/>
      <c r="I655" s="194"/>
      <c r="J655" s="194"/>
      <c r="K655" s="194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4"/>
    </row>
    <row r="656" spans="1:26" ht="14.4">
      <c r="A656" s="194"/>
      <c r="B656" s="194"/>
      <c r="C656" s="194"/>
      <c r="D656" s="194"/>
      <c r="E656" s="194"/>
      <c r="F656" s="194"/>
      <c r="G656" s="194"/>
      <c r="H656" s="194"/>
      <c r="I656" s="194"/>
      <c r="J656" s="194"/>
      <c r="K656" s="194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4"/>
    </row>
    <row r="657" spans="1:26" ht="14.4">
      <c r="A657" s="194"/>
      <c r="B657" s="194"/>
      <c r="C657" s="194"/>
      <c r="D657" s="194"/>
      <c r="E657" s="194"/>
      <c r="F657" s="194"/>
      <c r="G657" s="194"/>
      <c r="H657" s="194"/>
      <c r="I657" s="194"/>
      <c r="J657" s="194"/>
      <c r="K657" s="194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4"/>
    </row>
    <row r="658" spans="1:26" ht="14.4">
      <c r="A658" s="194"/>
      <c r="B658" s="194"/>
      <c r="C658" s="194"/>
      <c r="D658" s="194"/>
      <c r="E658" s="194"/>
      <c r="F658" s="194"/>
      <c r="G658" s="194"/>
      <c r="H658" s="194"/>
      <c r="I658" s="194"/>
      <c r="J658" s="194"/>
      <c r="K658" s="194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4"/>
    </row>
    <row r="659" spans="1:26" ht="14.4">
      <c r="A659" s="194"/>
      <c r="B659" s="194"/>
      <c r="C659" s="194"/>
      <c r="D659" s="194"/>
      <c r="E659" s="194"/>
      <c r="F659" s="194"/>
      <c r="G659" s="194"/>
      <c r="H659" s="194"/>
      <c r="I659" s="194"/>
      <c r="J659" s="194"/>
      <c r="K659" s="194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4"/>
    </row>
    <row r="660" spans="1:26" ht="14.4">
      <c r="A660" s="194"/>
      <c r="B660" s="194"/>
      <c r="C660" s="194"/>
      <c r="D660" s="194"/>
      <c r="E660" s="194"/>
      <c r="F660" s="194"/>
      <c r="G660" s="194"/>
      <c r="H660" s="194"/>
      <c r="I660" s="194"/>
      <c r="J660" s="194"/>
      <c r="K660" s="194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4"/>
    </row>
    <row r="661" spans="1:26" ht="14.4">
      <c r="A661" s="194"/>
      <c r="B661" s="194"/>
      <c r="C661" s="194"/>
      <c r="D661" s="194"/>
      <c r="E661" s="194"/>
      <c r="F661" s="194"/>
      <c r="G661" s="194"/>
      <c r="H661" s="194"/>
      <c r="I661" s="194"/>
      <c r="J661" s="194"/>
      <c r="K661" s="194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4"/>
    </row>
    <row r="662" spans="1:26" ht="14.4">
      <c r="A662" s="194"/>
      <c r="B662" s="194"/>
      <c r="C662" s="194"/>
      <c r="D662" s="194"/>
      <c r="E662" s="194"/>
      <c r="F662" s="194"/>
      <c r="G662" s="194"/>
      <c r="H662" s="194"/>
      <c r="I662" s="194"/>
      <c r="J662" s="194"/>
      <c r="K662" s="194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4"/>
    </row>
    <row r="663" spans="1:26" ht="14.4">
      <c r="A663" s="194"/>
      <c r="B663" s="194"/>
      <c r="C663" s="194"/>
      <c r="D663" s="194"/>
      <c r="E663" s="194"/>
      <c r="F663" s="194"/>
      <c r="G663" s="194"/>
      <c r="H663" s="194"/>
      <c r="I663" s="194"/>
      <c r="J663" s="194"/>
      <c r="K663" s="194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4"/>
    </row>
    <row r="664" spans="1:26" ht="14.4">
      <c r="A664" s="194"/>
      <c r="B664" s="194"/>
      <c r="C664" s="194"/>
      <c r="D664" s="194"/>
      <c r="E664" s="194"/>
      <c r="F664" s="194"/>
      <c r="G664" s="194"/>
      <c r="H664" s="194"/>
      <c r="I664" s="194"/>
      <c r="J664" s="194"/>
      <c r="K664" s="194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4"/>
    </row>
    <row r="665" spans="1:26" ht="14.4">
      <c r="A665" s="194"/>
      <c r="B665" s="194"/>
      <c r="C665" s="194"/>
      <c r="D665" s="194"/>
      <c r="E665" s="194"/>
      <c r="F665" s="194"/>
      <c r="G665" s="194"/>
      <c r="H665" s="194"/>
      <c r="I665" s="194"/>
      <c r="J665" s="194"/>
      <c r="K665" s="194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4"/>
    </row>
    <row r="666" spans="1:26" ht="14.4">
      <c r="A666" s="194"/>
      <c r="B666" s="194"/>
      <c r="C666" s="194"/>
      <c r="D666" s="194"/>
      <c r="E666" s="194"/>
      <c r="F666" s="194"/>
      <c r="G666" s="194"/>
      <c r="H666" s="194"/>
      <c r="I666" s="194"/>
      <c r="J666" s="194"/>
      <c r="K666" s="194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4"/>
    </row>
    <row r="667" spans="1:26" ht="14.4">
      <c r="A667" s="194"/>
      <c r="B667" s="194"/>
      <c r="C667" s="194"/>
      <c r="D667" s="194"/>
      <c r="E667" s="194"/>
      <c r="F667" s="194"/>
      <c r="G667" s="194"/>
      <c r="H667" s="194"/>
      <c r="I667" s="194"/>
      <c r="J667" s="194"/>
      <c r="K667" s="194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4"/>
    </row>
    <row r="668" spans="1:26" ht="14.4">
      <c r="A668" s="194"/>
      <c r="B668" s="194"/>
      <c r="C668" s="194"/>
      <c r="D668" s="194"/>
      <c r="E668" s="194"/>
      <c r="F668" s="194"/>
      <c r="G668" s="194"/>
      <c r="H668" s="194"/>
      <c r="I668" s="194"/>
      <c r="J668" s="194"/>
      <c r="K668" s="194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4"/>
    </row>
    <row r="669" spans="1:26" ht="14.4">
      <c r="A669" s="194"/>
      <c r="B669" s="194"/>
      <c r="C669" s="194"/>
      <c r="D669" s="194"/>
      <c r="E669" s="194"/>
      <c r="F669" s="194"/>
      <c r="G669" s="194"/>
      <c r="H669" s="194"/>
      <c r="I669" s="194"/>
      <c r="J669" s="194"/>
      <c r="K669" s="194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4"/>
    </row>
    <row r="670" spans="1:26" ht="14.4">
      <c r="A670" s="194"/>
      <c r="B670" s="194"/>
      <c r="C670" s="194"/>
      <c r="D670" s="194"/>
      <c r="E670" s="194"/>
      <c r="F670" s="194"/>
      <c r="G670" s="194"/>
      <c r="H670" s="194"/>
      <c r="I670" s="194"/>
      <c r="J670" s="194"/>
      <c r="K670" s="194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4"/>
    </row>
    <row r="671" spans="1:26" ht="14.4">
      <c r="A671" s="194"/>
      <c r="B671" s="194"/>
      <c r="C671" s="194"/>
      <c r="D671" s="194"/>
      <c r="E671" s="194"/>
      <c r="F671" s="194"/>
      <c r="G671" s="194"/>
      <c r="H671" s="194"/>
      <c r="I671" s="194"/>
      <c r="J671" s="194"/>
      <c r="K671" s="194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4"/>
    </row>
    <row r="672" spans="1:26" ht="14.4">
      <c r="A672" s="194"/>
      <c r="B672" s="194"/>
      <c r="C672" s="194"/>
      <c r="D672" s="194"/>
      <c r="E672" s="194"/>
      <c r="F672" s="194"/>
      <c r="G672" s="194"/>
      <c r="H672" s="194"/>
      <c r="I672" s="194"/>
      <c r="J672" s="194"/>
      <c r="K672" s="194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4"/>
    </row>
    <row r="673" spans="1:26" ht="14.4">
      <c r="A673" s="194"/>
      <c r="B673" s="194"/>
      <c r="C673" s="194"/>
      <c r="D673" s="194"/>
      <c r="E673" s="194"/>
      <c r="F673" s="194"/>
      <c r="G673" s="194"/>
      <c r="H673" s="194"/>
      <c r="I673" s="194"/>
      <c r="J673" s="194"/>
      <c r="K673" s="194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4"/>
    </row>
    <row r="674" spans="1:26" ht="14.4">
      <c r="A674" s="194"/>
      <c r="B674" s="194"/>
      <c r="C674" s="194"/>
      <c r="D674" s="194"/>
      <c r="E674" s="194"/>
      <c r="F674" s="194"/>
      <c r="G674" s="194"/>
      <c r="H674" s="194"/>
      <c r="I674" s="194"/>
      <c r="J674" s="194"/>
      <c r="K674" s="194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4"/>
    </row>
    <row r="675" spans="1:26" ht="14.4">
      <c r="A675" s="194"/>
      <c r="B675" s="194"/>
      <c r="C675" s="194"/>
      <c r="D675" s="194"/>
      <c r="E675" s="194"/>
      <c r="F675" s="194"/>
      <c r="G675" s="194"/>
      <c r="H675" s="194"/>
      <c r="I675" s="194"/>
      <c r="J675" s="194"/>
      <c r="K675" s="194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4"/>
    </row>
    <row r="676" spans="1:26" ht="14.4">
      <c r="A676" s="194"/>
      <c r="B676" s="194"/>
      <c r="C676" s="194"/>
      <c r="D676" s="194"/>
      <c r="E676" s="194"/>
      <c r="F676" s="194"/>
      <c r="G676" s="194"/>
      <c r="H676" s="194"/>
      <c r="I676" s="194"/>
      <c r="J676" s="194"/>
      <c r="K676" s="194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4"/>
    </row>
    <row r="677" spans="1:26" ht="14.4">
      <c r="A677" s="194"/>
      <c r="B677" s="194"/>
      <c r="C677" s="194"/>
      <c r="D677" s="194"/>
      <c r="E677" s="194"/>
      <c r="F677" s="194"/>
      <c r="G677" s="194"/>
      <c r="H677" s="194"/>
      <c r="I677" s="194"/>
      <c r="J677" s="194"/>
      <c r="K677" s="194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4"/>
    </row>
    <row r="678" spans="1:26" ht="14.4">
      <c r="A678" s="194"/>
      <c r="B678" s="194"/>
      <c r="C678" s="194"/>
      <c r="D678" s="194"/>
      <c r="E678" s="194"/>
      <c r="F678" s="194"/>
      <c r="G678" s="194"/>
      <c r="H678" s="194"/>
      <c r="I678" s="194"/>
      <c r="J678" s="194"/>
      <c r="K678" s="194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4"/>
    </row>
    <row r="679" spans="1:26" ht="14.4">
      <c r="A679" s="194"/>
      <c r="B679" s="194"/>
      <c r="C679" s="194"/>
      <c r="D679" s="194"/>
      <c r="E679" s="194"/>
      <c r="F679" s="194"/>
      <c r="G679" s="194"/>
      <c r="H679" s="194"/>
      <c r="I679" s="194"/>
      <c r="J679" s="194"/>
      <c r="K679" s="194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4"/>
    </row>
    <row r="680" spans="1:26" ht="14.4">
      <c r="A680" s="194"/>
      <c r="B680" s="194"/>
      <c r="C680" s="194"/>
      <c r="D680" s="194"/>
      <c r="E680" s="194"/>
      <c r="F680" s="194"/>
      <c r="G680" s="194"/>
      <c r="H680" s="194"/>
      <c r="I680" s="194"/>
      <c r="J680" s="194"/>
      <c r="K680" s="194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4"/>
    </row>
    <row r="681" spans="1:26" ht="14.4">
      <c r="A681" s="194"/>
      <c r="B681" s="194"/>
      <c r="C681" s="194"/>
      <c r="D681" s="194"/>
      <c r="E681" s="194"/>
      <c r="F681" s="194"/>
      <c r="G681" s="194"/>
      <c r="H681" s="194"/>
      <c r="I681" s="194"/>
      <c r="J681" s="194"/>
      <c r="K681" s="194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4"/>
    </row>
    <row r="682" spans="1:26" ht="14.4">
      <c r="A682" s="194"/>
      <c r="B682" s="194"/>
      <c r="C682" s="194"/>
      <c r="D682" s="194"/>
      <c r="E682" s="194"/>
      <c r="F682" s="194"/>
      <c r="G682" s="194"/>
      <c r="H682" s="194"/>
      <c r="I682" s="194"/>
      <c r="J682" s="194"/>
      <c r="K682" s="194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4"/>
    </row>
    <row r="683" spans="1:26" ht="14.4">
      <c r="A683" s="194"/>
      <c r="B683" s="194"/>
      <c r="C683" s="194"/>
      <c r="D683" s="194"/>
      <c r="E683" s="194"/>
      <c r="F683" s="194"/>
      <c r="G683" s="194"/>
      <c r="H683" s="194"/>
      <c r="I683" s="194"/>
      <c r="J683" s="194"/>
      <c r="K683" s="194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4"/>
    </row>
    <row r="684" spans="1:26" ht="14.4">
      <c r="A684" s="194"/>
      <c r="B684" s="194"/>
      <c r="C684" s="194"/>
      <c r="D684" s="194"/>
      <c r="E684" s="194"/>
      <c r="F684" s="194"/>
      <c r="G684" s="194"/>
      <c r="H684" s="194"/>
      <c r="I684" s="194"/>
      <c r="J684" s="194"/>
      <c r="K684" s="194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4"/>
    </row>
    <row r="685" spans="1:26" ht="14.4">
      <c r="A685" s="194"/>
      <c r="B685" s="194"/>
      <c r="C685" s="194"/>
      <c r="D685" s="194"/>
      <c r="E685" s="194"/>
      <c r="F685" s="194"/>
      <c r="G685" s="194"/>
      <c r="H685" s="194"/>
      <c r="I685" s="194"/>
      <c r="J685" s="194"/>
      <c r="K685" s="194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4"/>
    </row>
    <row r="686" spans="1:26" ht="14.4">
      <c r="A686" s="194"/>
      <c r="B686" s="194"/>
      <c r="C686" s="194"/>
      <c r="D686" s="194"/>
      <c r="E686" s="194"/>
      <c r="F686" s="194"/>
      <c r="G686" s="194"/>
      <c r="H686" s="194"/>
      <c r="I686" s="194"/>
      <c r="J686" s="194"/>
      <c r="K686" s="194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4"/>
    </row>
    <row r="687" spans="1:26" ht="14.4">
      <c r="A687" s="194"/>
      <c r="B687" s="194"/>
      <c r="C687" s="194"/>
      <c r="D687" s="194"/>
      <c r="E687" s="194"/>
      <c r="F687" s="194"/>
      <c r="G687" s="194"/>
      <c r="H687" s="194"/>
      <c r="I687" s="194"/>
      <c r="J687" s="194"/>
      <c r="K687" s="194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4"/>
    </row>
    <row r="688" spans="1:26" ht="14.4">
      <c r="A688" s="194"/>
      <c r="B688" s="194"/>
      <c r="C688" s="194"/>
      <c r="D688" s="194"/>
      <c r="E688" s="194"/>
      <c r="F688" s="194"/>
      <c r="G688" s="194"/>
      <c r="H688" s="194"/>
      <c r="I688" s="194"/>
      <c r="J688" s="194"/>
      <c r="K688" s="194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4"/>
    </row>
    <row r="689" spans="1:26" ht="14.4">
      <c r="A689" s="194"/>
      <c r="B689" s="194"/>
      <c r="C689" s="194"/>
      <c r="D689" s="194"/>
      <c r="E689" s="194"/>
      <c r="F689" s="194"/>
      <c r="G689" s="194"/>
      <c r="H689" s="194"/>
      <c r="I689" s="194"/>
      <c r="J689" s="194"/>
      <c r="K689" s="194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4"/>
    </row>
    <row r="690" spans="1:26" ht="14.4">
      <c r="A690" s="194"/>
      <c r="B690" s="194"/>
      <c r="C690" s="194"/>
      <c r="D690" s="194"/>
      <c r="E690" s="194"/>
      <c r="F690" s="194"/>
      <c r="G690" s="194"/>
      <c r="H690" s="194"/>
      <c r="I690" s="194"/>
      <c r="J690" s="194"/>
      <c r="K690" s="194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4"/>
    </row>
    <row r="691" spans="1:26" ht="14.4">
      <c r="A691" s="194"/>
      <c r="B691" s="194"/>
      <c r="C691" s="194"/>
      <c r="D691" s="194"/>
      <c r="E691" s="194"/>
      <c r="F691" s="194"/>
      <c r="G691" s="194"/>
      <c r="H691" s="194"/>
      <c r="I691" s="194"/>
      <c r="J691" s="194"/>
      <c r="K691" s="194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4"/>
    </row>
    <row r="692" spans="1:26" ht="14.4">
      <c r="A692" s="194"/>
      <c r="B692" s="194"/>
      <c r="C692" s="194"/>
      <c r="D692" s="194"/>
      <c r="E692" s="194"/>
      <c r="F692" s="194"/>
      <c r="G692" s="194"/>
      <c r="H692" s="194"/>
      <c r="I692" s="194"/>
      <c r="J692" s="194"/>
      <c r="K692" s="194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4"/>
    </row>
    <row r="693" spans="1:26" ht="14.4">
      <c r="A693" s="194"/>
      <c r="B693" s="194"/>
      <c r="C693" s="194"/>
      <c r="D693" s="194"/>
      <c r="E693" s="194"/>
      <c r="F693" s="194"/>
      <c r="G693" s="194"/>
      <c r="H693" s="194"/>
      <c r="I693" s="194"/>
      <c r="J693" s="194"/>
      <c r="K693" s="194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4"/>
    </row>
    <row r="694" spans="1:26" ht="14.4">
      <c r="A694" s="194"/>
      <c r="B694" s="194"/>
      <c r="C694" s="194"/>
      <c r="D694" s="194"/>
      <c r="E694" s="194"/>
      <c r="F694" s="194"/>
      <c r="G694" s="194"/>
      <c r="H694" s="194"/>
      <c r="I694" s="194"/>
      <c r="J694" s="194"/>
      <c r="K694" s="194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4"/>
    </row>
    <row r="695" spans="1:26" ht="14.4">
      <c r="A695" s="194"/>
      <c r="B695" s="194"/>
      <c r="C695" s="194"/>
      <c r="D695" s="194"/>
      <c r="E695" s="194"/>
      <c r="F695" s="194"/>
      <c r="G695" s="194"/>
      <c r="H695" s="194"/>
      <c r="I695" s="194"/>
      <c r="J695" s="194"/>
      <c r="K695" s="194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4"/>
    </row>
    <row r="696" spans="1:26" ht="14.4">
      <c r="A696" s="194"/>
      <c r="B696" s="194"/>
      <c r="C696" s="194"/>
      <c r="D696" s="194"/>
      <c r="E696" s="194"/>
      <c r="F696" s="194"/>
      <c r="G696" s="194"/>
      <c r="H696" s="194"/>
      <c r="I696" s="194"/>
      <c r="J696" s="194"/>
      <c r="K696" s="194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4"/>
    </row>
    <row r="697" spans="1:26" ht="14.4">
      <c r="A697" s="194"/>
      <c r="B697" s="194"/>
      <c r="C697" s="194"/>
      <c r="D697" s="194"/>
      <c r="E697" s="194"/>
      <c r="F697" s="194"/>
      <c r="G697" s="194"/>
      <c r="H697" s="194"/>
      <c r="I697" s="194"/>
      <c r="J697" s="194"/>
      <c r="K697" s="194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4"/>
    </row>
    <row r="698" spans="1:26" ht="14.4">
      <c r="A698" s="194"/>
      <c r="B698" s="194"/>
      <c r="C698" s="194"/>
      <c r="D698" s="194"/>
      <c r="E698" s="194"/>
      <c r="F698" s="194"/>
      <c r="G698" s="194"/>
      <c r="H698" s="194"/>
      <c r="I698" s="194"/>
      <c r="J698" s="194"/>
      <c r="K698" s="194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4"/>
    </row>
    <row r="699" spans="1:26" ht="14.4">
      <c r="A699" s="194"/>
      <c r="B699" s="194"/>
      <c r="C699" s="194"/>
      <c r="D699" s="194"/>
      <c r="E699" s="194"/>
      <c r="F699" s="194"/>
      <c r="G699" s="194"/>
      <c r="H699" s="194"/>
      <c r="I699" s="194"/>
      <c r="J699" s="194"/>
      <c r="K699" s="194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4"/>
    </row>
    <row r="700" spans="1:26" ht="14.4">
      <c r="A700" s="194"/>
      <c r="B700" s="194"/>
      <c r="C700" s="194"/>
      <c r="D700" s="194"/>
      <c r="E700" s="194"/>
      <c r="F700" s="194"/>
      <c r="G700" s="194"/>
      <c r="H700" s="194"/>
      <c r="I700" s="194"/>
      <c r="J700" s="194"/>
      <c r="K700" s="194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4"/>
    </row>
    <row r="701" spans="1:26" ht="14.4">
      <c r="A701" s="194"/>
      <c r="B701" s="194"/>
      <c r="C701" s="194"/>
      <c r="D701" s="194"/>
      <c r="E701" s="194"/>
      <c r="F701" s="194"/>
      <c r="G701" s="194"/>
      <c r="H701" s="194"/>
      <c r="I701" s="194"/>
      <c r="J701" s="194"/>
      <c r="K701" s="194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4"/>
    </row>
    <row r="702" spans="1:26" ht="14.4">
      <c r="A702" s="194"/>
      <c r="B702" s="194"/>
      <c r="C702" s="194"/>
      <c r="D702" s="194"/>
      <c r="E702" s="194"/>
      <c r="F702" s="194"/>
      <c r="G702" s="194"/>
      <c r="H702" s="194"/>
      <c r="I702" s="194"/>
      <c r="J702" s="194"/>
      <c r="K702" s="194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4"/>
    </row>
    <row r="703" spans="1:26" ht="14.4">
      <c r="A703" s="194"/>
      <c r="B703" s="194"/>
      <c r="C703" s="194"/>
      <c r="D703" s="194"/>
      <c r="E703" s="194"/>
      <c r="F703" s="194"/>
      <c r="G703" s="194"/>
      <c r="H703" s="194"/>
      <c r="I703" s="194"/>
      <c r="J703" s="194"/>
      <c r="K703" s="194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4"/>
    </row>
    <row r="704" spans="1:26" ht="14.4">
      <c r="A704" s="194"/>
      <c r="B704" s="194"/>
      <c r="C704" s="194"/>
      <c r="D704" s="194"/>
      <c r="E704" s="194"/>
      <c r="F704" s="194"/>
      <c r="G704" s="194"/>
      <c r="H704" s="194"/>
      <c r="I704" s="194"/>
      <c r="J704" s="194"/>
      <c r="K704" s="194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4"/>
    </row>
    <row r="705" spans="1:26" ht="14.4">
      <c r="A705" s="194"/>
      <c r="B705" s="194"/>
      <c r="C705" s="194"/>
      <c r="D705" s="194"/>
      <c r="E705" s="194"/>
      <c r="F705" s="194"/>
      <c r="G705" s="194"/>
      <c r="H705" s="194"/>
      <c r="I705" s="194"/>
      <c r="J705" s="194"/>
      <c r="K705" s="194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4"/>
    </row>
    <row r="706" spans="1:26" ht="14.4">
      <c r="A706" s="194"/>
      <c r="B706" s="194"/>
      <c r="C706" s="194"/>
      <c r="D706" s="194"/>
      <c r="E706" s="194"/>
      <c r="F706" s="194"/>
      <c r="G706" s="194"/>
      <c r="H706" s="194"/>
      <c r="I706" s="194"/>
      <c r="J706" s="194"/>
      <c r="K706" s="194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4"/>
    </row>
    <row r="707" spans="1:26" ht="14.4">
      <c r="A707" s="194"/>
      <c r="B707" s="194"/>
      <c r="C707" s="194"/>
      <c r="D707" s="194"/>
      <c r="E707" s="194"/>
      <c r="F707" s="194"/>
      <c r="G707" s="194"/>
      <c r="H707" s="194"/>
      <c r="I707" s="194"/>
      <c r="J707" s="194"/>
      <c r="K707" s="194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4"/>
    </row>
    <row r="708" spans="1:26" ht="14.4">
      <c r="A708" s="194"/>
      <c r="B708" s="194"/>
      <c r="C708" s="194"/>
      <c r="D708" s="194"/>
      <c r="E708" s="194"/>
      <c r="F708" s="194"/>
      <c r="G708" s="194"/>
      <c r="H708" s="194"/>
      <c r="I708" s="194"/>
      <c r="J708" s="194"/>
      <c r="K708" s="194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4"/>
    </row>
    <row r="709" spans="1:26" ht="14.4">
      <c r="A709" s="194"/>
      <c r="B709" s="194"/>
      <c r="C709" s="194"/>
      <c r="D709" s="194"/>
      <c r="E709" s="194"/>
      <c r="F709" s="194"/>
      <c r="G709" s="194"/>
      <c r="H709" s="194"/>
      <c r="I709" s="194"/>
      <c r="J709" s="194"/>
      <c r="K709" s="194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4"/>
    </row>
    <row r="710" spans="1:26" ht="14.4">
      <c r="A710" s="194"/>
      <c r="B710" s="194"/>
      <c r="C710" s="194"/>
      <c r="D710" s="194"/>
      <c r="E710" s="194"/>
      <c r="F710" s="194"/>
      <c r="G710" s="194"/>
      <c r="H710" s="194"/>
      <c r="I710" s="194"/>
      <c r="J710" s="194"/>
      <c r="K710" s="194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4"/>
    </row>
    <row r="711" spans="1:26" ht="14.4">
      <c r="A711" s="194"/>
      <c r="B711" s="194"/>
      <c r="C711" s="194"/>
      <c r="D711" s="194"/>
      <c r="E711" s="194"/>
      <c r="F711" s="194"/>
      <c r="G711" s="194"/>
      <c r="H711" s="194"/>
      <c r="I711" s="194"/>
      <c r="J711" s="194"/>
      <c r="K711" s="194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4"/>
    </row>
    <row r="712" spans="1:26" ht="14.4">
      <c r="A712" s="194"/>
      <c r="B712" s="194"/>
      <c r="C712" s="194"/>
      <c r="D712" s="194"/>
      <c r="E712" s="194"/>
      <c r="F712" s="194"/>
      <c r="G712" s="194"/>
      <c r="H712" s="194"/>
      <c r="I712" s="194"/>
      <c r="J712" s="194"/>
      <c r="K712" s="194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4"/>
    </row>
    <row r="713" spans="1:26" ht="14.4">
      <c r="A713" s="194"/>
      <c r="B713" s="194"/>
      <c r="C713" s="194"/>
      <c r="D713" s="194"/>
      <c r="E713" s="194"/>
      <c r="F713" s="194"/>
      <c r="G713" s="194"/>
      <c r="H713" s="194"/>
      <c r="I713" s="194"/>
      <c r="J713" s="194"/>
      <c r="K713" s="194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4"/>
    </row>
    <row r="714" spans="1:26" ht="14.4">
      <c r="A714" s="194"/>
      <c r="B714" s="194"/>
      <c r="C714" s="194"/>
      <c r="D714" s="194"/>
      <c r="E714" s="194"/>
      <c r="F714" s="194"/>
      <c r="G714" s="194"/>
      <c r="H714" s="194"/>
      <c r="I714" s="194"/>
      <c r="J714" s="194"/>
      <c r="K714" s="194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4"/>
    </row>
    <row r="715" spans="1:26" ht="14.4">
      <c r="A715" s="194"/>
      <c r="B715" s="194"/>
      <c r="C715" s="194"/>
      <c r="D715" s="194"/>
      <c r="E715" s="194"/>
      <c r="F715" s="194"/>
      <c r="G715" s="194"/>
      <c r="H715" s="194"/>
      <c r="I715" s="194"/>
      <c r="J715" s="194"/>
      <c r="K715" s="194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4"/>
    </row>
    <row r="716" spans="1:26" ht="14.4">
      <c r="A716" s="194"/>
      <c r="B716" s="194"/>
      <c r="C716" s="194"/>
      <c r="D716" s="194"/>
      <c r="E716" s="194"/>
      <c r="F716" s="194"/>
      <c r="G716" s="194"/>
      <c r="H716" s="194"/>
      <c r="I716" s="194"/>
      <c r="J716" s="194"/>
      <c r="K716" s="194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4"/>
    </row>
    <row r="717" spans="1:26" ht="14.4">
      <c r="A717" s="194"/>
      <c r="B717" s="194"/>
      <c r="C717" s="194"/>
      <c r="D717" s="194"/>
      <c r="E717" s="194"/>
      <c r="F717" s="194"/>
      <c r="G717" s="194"/>
      <c r="H717" s="194"/>
      <c r="I717" s="194"/>
      <c r="J717" s="194"/>
      <c r="K717" s="194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4"/>
    </row>
    <row r="718" spans="1:26" ht="14.4">
      <c r="A718" s="194"/>
      <c r="B718" s="194"/>
      <c r="C718" s="194"/>
      <c r="D718" s="194"/>
      <c r="E718" s="194"/>
      <c r="F718" s="194"/>
      <c r="G718" s="194"/>
      <c r="H718" s="194"/>
      <c r="I718" s="194"/>
      <c r="J718" s="194"/>
      <c r="K718" s="194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4"/>
    </row>
    <row r="719" spans="1:26" ht="14.4">
      <c r="A719" s="194"/>
      <c r="B719" s="194"/>
      <c r="C719" s="194"/>
      <c r="D719" s="194"/>
      <c r="E719" s="194"/>
      <c r="F719" s="194"/>
      <c r="G719" s="194"/>
      <c r="H719" s="194"/>
      <c r="I719" s="194"/>
      <c r="J719" s="194"/>
      <c r="K719" s="194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4"/>
    </row>
    <row r="720" spans="1:26" ht="14.4">
      <c r="A720" s="194"/>
      <c r="B720" s="194"/>
      <c r="C720" s="194"/>
      <c r="D720" s="194"/>
      <c r="E720" s="194"/>
      <c r="F720" s="194"/>
      <c r="G720" s="194"/>
      <c r="H720" s="194"/>
      <c r="I720" s="194"/>
      <c r="J720" s="194"/>
      <c r="K720" s="194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4"/>
    </row>
    <row r="721" spans="1:26" ht="14.4">
      <c r="A721" s="194"/>
      <c r="B721" s="194"/>
      <c r="C721" s="194"/>
      <c r="D721" s="194"/>
      <c r="E721" s="194"/>
      <c r="F721" s="194"/>
      <c r="G721" s="194"/>
      <c r="H721" s="194"/>
      <c r="I721" s="194"/>
      <c r="J721" s="194"/>
      <c r="K721" s="194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4"/>
    </row>
    <row r="722" spans="1:26" ht="14.4">
      <c r="A722" s="194"/>
      <c r="B722" s="194"/>
      <c r="C722" s="194"/>
      <c r="D722" s="194"/>
      <c r="E722" s="194"/>
      <c r="F722" s="194"/>
      <c r="G722" s="194"/>
      <c r="H722" s="194"/>
      <c r="I722" s="194"/>
      <c r="J722" s="194"/>
      <c r="K722" s="194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4"/>
    </row>
    <row r="723" spans="1:26" ht="14.4">
      <c r="A723" s="194"/>
      <c r="B723" s="194"/>
      <c r="C723" s="194"/>
      <c r="D723" s="194"/>
      <c r="E723" s="194"/>
      <c r="F723" s="194"/>
      <c r="G723" s="194"/>
      <c r="H723" s="194"/>
      <c r="I723" s="194"/>
      <c r="J723" s="194"/>
      <c r="K723" s="194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4"/>
    </row>
    <row r="724" spans="1:26" ht="14.4">
      <c r="A724" s="194"/>
      <c r="B724" s="194"/>
      <c r="C724" s="194"/>
      <c r="D724" s="194"/>
      <c r="E724" s="194"/>
      <c r="F724" s="194"/>
      <c r="G724" s="194"/>
      <c r="H724" s="194"/>
      <c r="I724" s="194"/>
      <c r="J724" s="194"/>
      <c r="K724" s="194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4"/>
    </row>
    <row r="725" spans="1:26" ht="14.4">
      <c r="A725" s="194"/>
      <c r="B725" s="194"/>
      <c r="C725" s="194"/>
      <c r="D725" s="194"/>
      <c r="E725" s="194"/>
      <c r="F725" s="194"/>
      <c r="G725" s="194"/>
      <c r="H725" s="194"/>
      <c r="I725" s="194"/>
      <c r="J725" s="194"/>
      <c r="K725" s="194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4"/>
    </row>
    <row r="726" spans="1:26" ht="14.4">
      <c r="A726" s="194"/>
      <c r="B726" s="194"/>
      <c r="C726" s="194"/>
      <c r="D726" s="194"/>
      <c r="E726" s="194"/>
      <c r="F726" s="194"/>
      <c r="G726" s="194"/>
      <c r="H726" s="194"/>
      <c r="I726" s="194"/>
      <c r="J726" s="194"/>
      <c r="K726" s="194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4"/>
    </row>
    <row r="727" spans="1:26" ht="14.4">
      <c r="A727" s="194"/>
      <c r="B727" s="194"/>
      <c r="C727" s="194"/>
      <c r="D727" s="194"/>
      <c r="E727" s="194"/>
      <c r="F727" s="194"/>
      <c r="G727" s="194"/>
      <c r="H727" s="194"/>
      <c r="I727" s="194"/>
      <c r="J727" s="194"/>
      <c r="K727" s="194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4"/>
    </row>
    <row r="728" spans="1:26" ht="14.4">
      <c r="A728" s="194"/>
      <c r="B728" s="194"/>
      <c r="C728" s="194"/>
      <c r="D728" s="194"/>
      <c r="E728" s="194"/>
      <c r="F728" s="194"/>
      <c r="G728" s="194"/>
      <c r="H728" s="194"/>
      <c r="I728" s="194"/>
      <c r="J728" s="194"/>
      <c r="K728" s="194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4"/>
    </row>
    <row r="729" spans="1:26" ht="14.4">
      <c r="A729" s="194"/>
      <c r="B729" s="194"/>
      <c r="C729" s="194"/>
      <c r="D729" s="194"/>
      <c r="E729" s="194"/>
      <c r="F729" s="194"/>
      <c r="G729" s="194"/>
      <c r="H729" s="194"/>
      <c r="I729" s="194"/>
      <c r="J729" s="194"/>
      <c r="K729" s="194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4"/>
    </row>
    <row r="730" spans="1:26" ht="14.4">
      <c r="A730" s="194"/>
      <c r="B730" s="194"/>
      <c r="C730" s="194"/>
      <c r="D730" s="194"/>
      <c r="E730" s="194"/>
      <c r="F730" s="194"/>
      <c r="G730" s="194"/>
      <c r="H730" s="194"/>
      <c r="I730" s="194"/>
      <c r="J730" s="194"/>
      <c r="K730" s="194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4"/>
    </row>
    <row r="731" spans="1:26" ht="14.4">
      <c r="A731" s="194"/>
      <c r="B731" s="194"/>
      <c r="C731" s="194"/>
      <c r="D731" s="194"/>
      <c r="E731" s="194"/>
      <c r="F731" s="194"/>
      <c r="G731" s="194"/>
      <c r="H731" s="194"/>
      <c r="I731" s="194"/>
      <c r="J731" s="194"/>
      <c r="K731" s="194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4"/>
    </row>
    <row r="732" spans="1:26" ht="14.4">
      <c r="A732" s="194"/>
      <c r="B732" s="194"/>
      <c r="C732" s="194"/>
      <c r="D732" s="194"/>
      <c r="E732" s="194"/>
      <c r="F732" s="194"/>
      <c r="G732" s="194"/>
      <c r="H732" s="194"/>
      <c r="I732" s="194"/>
      <c r="J732" s="194"/>
      <c r="K732" s="194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4"/>
    </row>
    <row r="733" spans="1:26" ht="14.4">
      <c r="A733" s="194"/>
      <c r="B733" s="194"/>
      <c r="C733" s="194"/>
      <c r="D733" s="194"/>
      <c r="E733" s="194"/>
      <c r="F733" s="194"/>
      <c r="G733" s="194"/>
      <c r="H733" s="194"/>
      <c r="I733" s="194"/>
      <c r="J733" s="194"/>
      <c r="K733" s="194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4"/>
    </row>
    <row r="734" spans="1:26" ht="14.4">
      <c r="A734" s="194"/>
      <c r="B734" s="194"/>
      <c r="C734" s="194"/>
      <c r="D734" s="194"/>
      <c r="E734" s="194"/>
      <c r="F734" s="194"/>
      <c r="G734" s="194"/>
      <c r="H734" s="194"/>
      <c r="I734" s="194"/>
      <c r="J734" s="194"/>
      <c r="K734" s="194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4"/>
    </row>
    <row r="735" spans="1:26" ht="14.4">
      <c r="A735" s="194"/>
      <c r="B735" s="194"/>
      <c r="C735" s="194"/>
      <c r="D735" s="194"/>
      <c r="E735" s="194"/>
      <c r="F735" s="194"/>
      <c r="G735" s="194"/>
      <c r="H735" s="194"/>
      <c r="I735" s="194"/>
      <c r="J735" s="194"/>
      <c r="K735" s="194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4"/>
    </row>
    <row r="736" spans="1:26" ht="14.4">
      <c r="A736" s="194"/>
      <c r="B736" s="194"/>
      <c r="C736" s="194"/>
      <c r="D736" s="194"/>
      <c r="E736" s="194"/>
      <c r="F736" s="194"/>
      <c r="G736" s="194"/>
      <c r="H736" s="194"/>
      <c r="I736" s="194"/>
      <c r="J736" s="194"/>
      <c r="K736" s="194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4"/>
    </row>
    <row r="737" spans="1:26" ht="14.4">
      <c r="A737" s="194"/>
      <c r="B737" s="194"/>
      <c r="C737" s="194"/>
      <c r="D737" s="194"/>
      <c r="E737" s="194"/>
      <c r="F737" s="194"/>
      <c r="G737" s="194"/>
      <c r="H737" s="194"/>
      <c r="I737" s="194"/>
      <c r="J737" s="194"/>
      <c r="K737" s="194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4"/>
    </row>
    <row r="738" spans="1:26" ht="14.4">
      <c r="A738" s="194"/>
      <c r="B738" s="194"/>
      <c r="C738" s="194"/>
      <c r="D738" s="194"/>
      <c r="E738" s="194"/>
      <c r="F738" s="194"/>
      <c r="G738" s="194"/>
      <c r="H738" s="194"/>
      <c r="I738" s="194"/>
      <c r="J738" s="194"/>
      <c r="K738" s="194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4"/>
    </row>
    <row r="739" spans="1:26" ht="14.4">
      <c r="A739" s="194"/>
      <c r="B739" s="194"/>
      <c r="C739" s="194"/>
      <c r="D739" s="194"/>
      <c r="E739" s="194"/>
      <c r="F739" s="194"/>
      <c r="G739" s="194"/>
      <c r="H739" s="194"/>
      <c r="I739" s="194"/>
      <c r="J739" s="194"/>
      <c r="K739" s="194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4"/>
    </row>
    <row r="740" spans="1:26" ht="14.4">
      <c r="A740" s="194"/>
      <c r="B740" s="194"/>
      <c r="C740" s="194"/>
      <c r="D740" s="194"/>
      <c r="E740" s="194"/>
      <c r="F740" s="194"/>
      <c r="G740" s="194"/>
      <c r="H740" s="194"/>
      <c r="I740" s="194"/>
      <c r="J740" s="194"/>
      <c r="K740" s="194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4"/>
    </row>
    <row r="741" spans="1:26" ht="14.4">
      <c r="A741" s="194"/>
      <c r="B741" s="194"/>
      <c r="C741" s="194"/>
      <c r="D741" s="194"/>
      <c r="E741" s="194"/>
      <c r="F741" s="194"/>
      <c r="G741" s="194"/>
      <c r="H741" s="194"/>
      <c r="I741" s="194"/>
      <c r="J741" s="194"/>
      <c r="K741" s="194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4"/>
    </row>
    <row r="742" spans="1:26" ht="14.4">
      <c r="A742" s="194"/>
      <c r="B742" s="194"/>
      <c r="C742" s="194"/>
      <c r="D742" s="194"/>
      <c r="E742" s="194"/>
      <c r="F742" s="194"/>
      <c r="G742" s="194"/>
      <c r="H742" s="194"/>
      <c r="I742" s="194"/>
      <c r="J742" s="194"/>
      <c r="K742" s="194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4"/>
    </row>
    <row r="743" spans="1:26" ht="14.4">
      <c r="A743" s="194"/>
      <c r="B743" s="194"/>
      <c r="C743" s="194"/>
      <c r="D743" s="194"/>
      <c r="E743" s="194"/>
      <c r="F743" s="194"/>
      <c r="G743" s="194"/>
      <c r="H743" s="194"/>
      <c r="I743" s="194"/>
      <c r="J743" s="194"/>
      <c r="K743" s="194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4"/>
    </row>
    <row r="744" spans="1:26" ht="14.4">
      <c r="A744" s="194"/>
      <c r="B744" s="194"/>
      <c r="C744" s="194"/>
      <c r="D744" s="194"/>
      <c r="E744" s="194"/>
      <c r="F744" s="194"/>
      <c r="G744" s="194"/>
      <c r="H744" s="194"/>
      <c r="I744" s="194"/>
      <c r="J744" s="194"/>
      <c r="K744" s="194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4"/>
    </row>
    <row r="745" spans="1:26" ht="14.4">
      <c r="A745" s="194"/>
      <c r="B745" s="194"/>
      <c r="C745" s="194"/>
      <c r="D745" s="194"/>
      <c r="E745" s="194"/>
      <c r="F745" s="194"/>
      <c r="G745" s="194"/>
      <c r="H745" s="194"/>
      <c r="I745" s="194"/>
      <c r="J745" s="194"/>
      <c r="K745" s="194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4"/>
    </row>
    <row r="746" spans="1:26" ht="14.4">
      <c r="A746" s="194"/>
      <c r="B746" s="194"/>
      <c r="C746" s="194"/>
      <c r="D746" s="194"/>
      <c r="E746" s="194"/>
      <c r="F746" s="194"/>
      <c r="G746" s="194"/>
      <c r="H746" s="194"/>
      <c r="I746" s="194"/>
      <c r="J746" s="194"/>
      <c r="K746" s="194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4"/>
    </row>
    <row r="747" spans="1:26" ht="14.4">
      <c r="A747" s="194"/>
      <c r="B747" s="194"/>
      <c r="C747" s="194"/>
      <c r="D747" s="194"/>
      <c r="E747" s="194"/>
      <c r="F747" s="194"/>
      <c r="G747" s="194"/>
      <c r="H747" s="194"/>
      <c r="I747" s="194"/>
      <c r="J747" s="194"/>
      <c r="K747" s="194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4"/>
    </row>
    <row r="748" spans="1:26" ht="14.4">
      <c r="A748" s="194"/>
      <c r="B748" s="194"/>
      <c r="C748" s="194"/>
      <c r="D748" s="194"/>
      <c r="E748" s="194"/>
      <c r="F748" s="194"/>
      <c r="G748" s="194"/>
      <c r="H748" s="194"/>
      <c r="I748" s="194"/>
      <c r="J748" s="194"/>
      <c r="K748" s="194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4"/>
    </row>
    <row r="749" spans="1:26" ht="14.4">
      <c r="A749" s="194"/>
      <c r="B749" s="194"/>
      <c r="C749" s="194"/>
      <c r="D749" s="194"/>
      <c r="E749" s="194"/>
      <c r="F749" s="194"/>
      <c r="G749" s="194"/>
      <c r="H749" s="194"/>
      <c r="I749" s="194"/>
      <c r="J749" s="194"/>
      <c r="K749" s="194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4"/>
    </row>
    <row r="750" spans="1:26" ht="14.4">
      <c r="A750" s="194"/>
      <c r="B750" s="194"/>
      <c r="C750" s="194"/>
      <c r="D750" s="194"/>
      <c r="E750" s="194"/>
      <c r="F750" s="194"/>
      <c r="G750" s="194"/>
      <c r="H750" s="194"/>
      <c r="I750" s="194"/>
      <c r="J750" s="194"/>
      <c r="K750" s="194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4"/>
    </row>
    <row r="751" spans="1:26" ht="14.4">
      <c r="A751" s="194"/>
      <c r="B751" s="194"/>
      <c r="C751" s="194"/>
      <c r="D751" s="194"/>
      <c r="E751" s="194"/>
      <c r="F751" s="194"/>
      <c r="G751" s="194"/>
      <c r="H751" s="194"/>
      <c r="I751" s="194"/>
      <c r="J751" s="194"/>
      <c r="K751" s="194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4"/>
    </row>
    <row r="752" spans="1:26" ht="14.4">
      <c r="A752" s="194"/>
      <c r="B752" s="194"/>
      <c r="C752" s="194"/>
      <c r="D752" s="194"/>
      <c r="E752" s="194"/>
      <c r="F752" s="194"/>
      <c r="G752" s="194"/>
      <c r="H752" s="194"/>
      <c r="I752" s="194"/>
      <c r="J752" s="194"/>
      <c r="K752" s="194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4"/>
    </row>
    <row r="753" spans="1:26" ht="14.4">
      <c r="A753" s="194"/>
      <c r="B753" s="194"/>
      <c r="C753" s="194"/>
      <c r="D753" s="194"/>
      <c r="E753" s="194"/>
      <c r="F753" s="194"/>
      <c r="G753" s="194"/>
      <c r="H753" s="194"/>
      <c r="I753" s="194"/>
      <c r="J753" s="194"/>
      <c r="K753" s="194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4"/>
    </row>
    <row r="754" spans="1:26" ht="14.4">
      <c r="A754" s="194"/>
      <c r="B754" s="194"/>
      <c r="C754" s="194"/>
      <c r="D754" s="194"/>
      <c r="E754" s="194"/>
      <c r="F754" s="194"/>
      <c r="G754" s="194"/>
      <c r="H754" s="194"/>
      <c r="I754" s="194"/>
      <c r="J754" s="194"/>
      <c r="K754" s="194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4"/>
    </row>
    <row r="755" spans="1:26" ht="14.4">
      <c r="A755" s="194"/>
      <c r="B755" s="194"/>
      <c r="C755" s="194"/>
      <c r="D755" s="194"/>
      <c r="E755" s="194"/>
      <c r="F755" s="194"/>
      <c r="G755" s="194"/>
      <c r="H755" s="194"/>
      <c r="I755" s="194"/>
      <c r="J755" s="194"/>
      <c r="K755" s="194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4"/>
    </row>
    <row r="756" spans="1:26" ht="14.4">
      <c r="A756" s="194"/>
      <c r="B756" s="194"/>
      <c r="C756" s="194"/>
      <c r="D756" s="194"/>
      <c r="E756" s="194"/>
      <c r="F756" s="194"/>
      <c r="G756" s="194"/>
      <c r="H756" s="194"/>
      <c r="I756" s="194"/>
      <c r="J756" s="194"/>
      <c r="K756" s="194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4"/>
    </row>
    <row r="757" spans="1:26" ht="14.4">
      <c r="A757" s="194"/>
      <c r="B757" s="194"/>
      <c r="C757" s="194"/>
      <c r="D757" s="194"/>
      <c r="E757" s="194"/>
      <c r="F757" s="194"/>
      <c r="G757" s="194"/>
      <c r="H757" s="194"/>
      <c r="I757" s="194"/>
      <c r="J757" s="194"/>
      <c r="K757" s="194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4"/>
    </row>
    <row r="758" spans="1:26" ht="14.4">
      <c r="A758" s="194"/>
      <c r="B758" s="194"/>
      <c r="C758" s="194"/>
      <c r="D758" s="194"/>
      <c r="E758" s="194"/>
      <c r="F758" s="194"/>
      <c r="G758" s="194"/>
      <c r="H758" s="194"/>
      <c r="I758" s="194"/>
      <c r="J758" s="194"/>
      <c r="K758" s="194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4"/>
    </row>
    <row r="759" spans="1:26" ht="14.4">
      <c r="A759" s="194"/>
      <c r="B759" s="194"/>
      <c r="C759" s="194"/>
      <c r="D759" s="194"/>
      <c r="E759" s="194"/>
      <c r="F759" s="194"/>
      <c r="G759" s="194"/>
      <c r="H759" s="194"/>
      <c r="I759" s="194"/>
      <c r="J759" s="194"/>
      <c r="K759" s="194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4"/>
    </row>
    <row r="760" spans="1:26" ht="14.4">
      <c r="A760" s="194"/>
      <c r="B760" s="194"/>
      <c r="C760" s="194"/>
      <c r="D760" s="194"/>
      <c r="E760" s="194"/>
      <c r="F760" s="194"/>
      <c r="G760" s="194"/>
      <c r="H760" s="194"/>
      <c r="I760" s="194"/>
      <c r="J760" s="194"/>
      <c r="K760" s="194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4"/>
    </row>
    <row r="761" spans="1:26" ht="14.4">
      <c r="A761" s="194"/>
      <c r="B761" s="194"/>
      <c r="C761" s="194"/>
      <c r="D761" s="194"/>
      <c r="E761" s="194"/>
      <c r="F761" s="194"/>
      <c r="G761" s="194"/>
      <c r="H761" s="194"/>
      <c r="I761" s="194"/>
      <c r="J761" s="194"/>
      <c r="K761" s="194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4"/>
    </row>
    <row r="762" spans="1:26" ht="14.4">
      <c r="A762" s="194"/>
      <c r="B762" s="194"/>
      <c r="C762" s="194"/>
      <c r="D762" s="194"/>
      <c r="E762" s="194"/>
      <c r="F762" s="194"/>
      <c r="G762" s="194"/>
      <c r="H762" s="194"/>
      <c r="I762" s="194"/>
      <c r="J762" s="194"/>
      <c r="K762" s="194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4"/>
    </row>
    <row r="763" spans="1:26" ht="14.4">
      <c r="A763" s="194"/>
      <c r="B763" s="194"/>
      <c r="C763" s="194"/>
      <c r="D763" s="194"/>
      <c r="E763" s="194"/>
      <c r="F763" s="194"/>
      <c r="G763" s="194"/>
      <c r="H763" s="194"/>
      <c r="I763" s="194"/>
      <c r="J763" s="194"/>
      <c r="K763" s="194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4"/>
    </row>
    <row r="764" spans="1:26" ht="14.4">
      <c r="A764" s="194"/>
      <c r="B764" s="194"/>
      <c r="C764" s="194"/>
      <c r="D764" s="194"/>
      <c r="E764" s="194"/>
      <c r="F764" s="194"/>
      <c r="G764" s="194"/>
      <c r="H764" s="194"/>
      <c r="I764" s="194"/>
      <c r="J764" s="194"/>
      <c r="K764" s="194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4"/>
    </row>
    <row r="765" spans="1:26" ht="14.4">
      <c r="A765" s="194"/>
      <c r="B765" s="194"/>
      <c r="C765" s="194"/>
      <c r="D765" s="194"/>
      <c r="E765" s="194"/>
      <c r="F765" s="194"/>
      <c r="G765" s="194"/>
      <c r="H765" s="194"/>
      <c r="I765" s="194"/>
      <c r="J765" s="194"/>
      <c r="K765" s="194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4"/>
    </row>
    <row r="766" spans="1:26" ht="14.4">
      <c r="A766" s="194"/>
      <c r="B766" s="194"/>
      <c r="C766" s="194"/>
      <c r="D766" s="194"/>
      <c r="E766" s="194"/>
      <c r="F766" s="194"/>
      <c r="G766" s="194"/>
      <c r="H766" s="194"/>
      <c r="I766" s="194"/>
      <c r="J766" s="194"/>
      <c r="K766" s="194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4"/>
    </row>
    <row r="767" spans="1:26" ht="14.4">
      <c r="A767" s="194"/>
      <c r="B767" s="194"/>
      <c r="C767" s="194"/>
      <c r="D767" s="194"/>
      <c r="E767" s="194"/>
      <c r="F767" s="194"/>
      <c r="G767" s="194"/>
      <c r="H767" s="194"/>
      <c r="I767" s="194"/>
      <c r="J767" s="194"/>
      <c r="K767" s="194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4"/>
    </row>
    <row r="768" spans="1:26" ht="14.4">
      <c r="A768" s="194"/>
      <c r="B768" s="194"/>
      <c r="C768" s="194"/>
      <c r="D768" s="194"/>
      <c r="E768" s="194"/>
      <c r="F768" s="194"/>
      <c r="G768" s="194"/>
      <c r="H768" s="194"/>
      <c r="I768" s="194"/>
      <c r="J768" s="194"/>
      <c r="K768" s="194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4"/>
    </row>
    <row r="769" spans="1:26" ht="14.4">
      <c r="A769" s="194"/>
      <c r="B769" s="194"/>
      <c r="C769" s="194"/>
      <c r="D769" s="194"/>
      <c r="E769" s="194"/>
      <c r="F769" s="194"/>
      <c r="G769" s="194"/>
      <c r="H769" s="194"/>
      <c r="I769" s="194"/>
      <c r="J769" s="194"/>
      <c r="K769" s="194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4"/>
    </row>
    <row r="770" spans="1:26" ht="14.4">
      <c r="A770" s="194"/>
      <c r="B770" s="194"/>
      <c r="C770" s="194"/>
      <c r="D770" s="194"/>
      <c r="E770" s="194"/>
      <c r="F770" s="194"/>
      <c r="G770" s="194"/>
      <c r="H770" s="194"/>
      <c r="I770" s="194"/>
      <c r="J770" s="194"/>
      <c r="K770" s="194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4"/>
    </row>
    <row r="771" spans="1:26" ht="14.4">
      <c r="A771" s="194"/>
      <c r="B771" s="194"/>
      <c r="C771" s="194"/>
      <c r="D771" s="194"/>
      <c r="E771" s="194"/>
      <c r="F771" s="194"/>
      <c r="G771" s="194"/>
      <c r="H771" s="194"/>
      <c r="I771" s="194"/>
      <c r="J771" s="194"/>
      <c r="K771" s="194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4"/>
    </row>
    <row r="772" spans="1:26" ht="14.4">
      <c r="A772" s="194"/>
      <c r="B772" s="194"/>
      <c r="C772" s="194"/>
      <c r="D772" s="194"/>
      <c r="E772" s="194"/>
      <c r="F772" s="194"/>
      <c r="G772" s="194"/>
      <c r="H772" s="194"/>
      <c r="I772" s="194"/>
      <c r="J772" s="194"/>
      <c r="K772" s="194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4"/>
    </row>
    <row r="773" spans="1:26" ht="14.4">
      <c r="A773" s="194"/>
      <c r="B773" s="194"/>
      <c r="C773" s="194"/>
      <c r="D773" s="194"/>
      <c r="E773" s="194"/>
      <c r="F773" s="194"/>
      <c r="G773" s="194"/>
      <c r="H773" s="194"/>
      <c r="I773" s="194"/>
      <c r="J773" s="194"/>
      <c r="K773" s="194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4"/>
    </row>
    <row r="774" spans="1:26" ht="14.4">
      <c r="A774" s="194"/>
      <c r="B774" s="194"/>
      <c r="C774" s="194"/>
      <c r="D774" s="194"/>
      <c r="E774" s="194"/>
      <c r="F774" s="194"/>
      <c r="G774" s="194"/>
      <c r="H774" s="194"/>
      <c r="I774" s="194"/>
      <c r="J774" s="194"/>
      <c r="K774" s="194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4"/>
    </row>
    <row r="775" spans="1:26" ht="14.4">
      <c r="A775" s="194"/>
      <c r="B775" s="194"/>
      <c r="C775" s="194"/>
      <c r="D775" s="194"/>
      <c r="E775" s="194"/>
      <c r="F775" s="194"/>
      <c r="G775" s="194"/>
      <c r="H775" s="194"/>
      <c r="I775" s="194"/>
      <c r="J775" s="194"/>
      <c r="K775" s="194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4"/>
    </row>
    <row r="776" spans="1:26" ht="14.4">
      <c r="A776" s="194"/>
      <c r="B776" s="194"/>
      <c r="C776" s="194"/>
      <c r="D776" s="194"/>
      <c r="E776" s="194"/>
      <c r="F776" s="194"/>
      <c r="G776" s="194"/>
      <c r="H776" s="194"/>
      <c r="I776" s="194"/>
      <c r="J776" s="194"/>
      <c r="K776" s="194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4"/>
    </row>
    <row r="777" spans="1:26" ht="14.4">
      <c r="A777" s="194"/>
      <c r="B777" s="194"/>
      <c r="C777" s="194"/>
      <c r="D777" s="194"/>
      <c r="E777" s="194"/>
      <c r="F777" s="194"/>
      <c r="G777" s="194"/>
      <c r="H777" s="194"/>
      <c r="I777" s="194"/>
      <c r="J777" s="194"/>
      <c r="K777" s="194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4"/>
    </row>
    <row r="778" spans="1:26" ht="14.4">
      <c r="A778" s="194"/>
      <c r="B778" s="194"/>
      <c r="C778" s="194"/>
      <c r="D778" s="194"/>
      <c r="E778" s="194"/>
      <c r="F778" s="194"/>
      <c r="G778" s="194"/>
      <c r="H778" s="194"/>
      <c r="I778" s="194"/>
      <c r="J778" s="194"/>
      <c r="K778" s="194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4"/>
    </row>
    <row r="779" spans="1:26" ht="14.4">
      <c r="A779" s="194"/>
      <c r="B779" s="194"/>
      <c r="C779" s="194"/>
      <c r="D779" s="194"/>
      <c r="E779" s="194"/>
      <c r="F779" s="194"/>
      <c r="G779" s="194"/>
      <c r="H779" s="194"/>
      <c r="I779" s="194"/>
      <c r="J779" s="194"/>
      <c r="K779" s="194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4"/>
    </row>
    <row r="780" spans="1:26" ht="14.4">
      <c r="A780" s="194"/>
      <c r="B780" s="194"/>
      <c r="C780" s="194"/>
      <c r="D780" s="194"/>
      <c r="E780" s="194"/>
      <c r="F780" s="194"/>
      <c r="G780" s="194"/>
      <c r="H780" s="194"/>
      <c r="I780" s="194"/>
      <c r="J780" s="194"/>
      <c r="K780" s="194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4"/>
    </row>
    <row r="781" spans="1:26" ht="14.4">
      <c r="A781" s="194"/>
      <c r="B781" s="194"/>
      <c r="C781" s="194"/>
      <c r="D781" s="194"/>
      <c r="E781" s="194"/>
      <c r="F781" s="194"/>
      <c r="G781" s="194"/>
      <c r="H781" s="194"/>
      <c r="I781" s="194"/>
      <c r="J781" s="194"/>
      <c r="K781" s="194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4"/>
    </row>
    <row r="782" spans="1:26" ht="14.4">
      <c r="A782" s="194"/>
      <c r="B782" s="194"/>
      <c r="C782" s="194"/>
      <c r="D782" s="194"/>
      <c r="E782" s="194"/>
      <c r="F782" s="194"/>
      <c r="G782" s="194"/>
      <c r="H782" s="194"/>
      <c r="I782" s="194"/>
      <c r="J782" s="194"/>
      <c r="K782" s="194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4"/>
    </row>
    <row r="783" spans="1:26" ht="14.4">
      <c r="A783" s="194"/>
      <c r="B783" s="194"/>
      <c r="C783" s="194"/>
      <c r="D783" s="194"/>
      <c r="E783" s="194"/>
      <c r="F783" s="194"/>
      <c r="G783" s="194"/>
      <c r="H783" s="194"/>
      <c r="I783" s="194"/>
      <c r="J783" s="194"/>
      <c r="K783" s="194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4"/>
    </row>
    <row r="784" spans="1:26" ht="14.4">
      <c r="A784" s="194"/>
      <c r="B784" s="194"/>
      <c r="C784" s="194"/>
      <c r="D784" s="194"/>
      <c r="E784" s="194"/>
      <c r="F784" s="194"/>
      <c r="G784" s="194"/>
      <c r="H784" s="194"/>
      <c r="I784" s="194"/>
      <c r="J784" s="194"/>
      <c r="K784" s="194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4"/>
    </row>
    <row r="785" spans="1:26" ht="14.4">
      <c r="A785" s="194"/>
      <c r="B785" s="194"/>
      <c r="C785" s="194"/>
      <c r="D785" s="194"/>
      <c r="E785" s="194"/>
      <c r="F785" s="194"/>
      <c r="G785" s="194"/>
      <c r="H785" s="194"/>
      <c r="I785" s="194"/>
      <c r="J785" s="194"/>
      <c r="K785" s="194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4"/>
    </row>
    <row r="786" spans="1:26" ht="14.4">
      <c r="A786" s="194"/>
      <c r="B786" s="194"/>
      <c r="C786" s="194"/>
      <c r="D786" s="194"/>
      <c r="E786" s="194"/>
      <c r="F786" s="194"/>
      <c r="G786" s="194"/>
      <c r="H786" s="194"/>
      <c r="I786" s="194"/>
      <c r="J786" s="194"/>
      <c r="K786" s="194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4"/>
    </row>
    <row r="787" spans="1:26" ht="14.4">
      <c r="A787" s="194"/>
      <c r="B787" s="194"/>
      <c r="C787" s="194"/>
      <c r="D787" s="194"/>
      <c r="E787" s="194"/>
      <c r="F787" s="194"/>
      <c r="G787" s="194"/>
      <c r="H787" s="194"/>
      <c r="I787" s="194"/>
      <c r="J787" s="194"/>
      <c r="K787" s="194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4"/>
    </row>
    <row r="788" spans="1:26" ht="14.4">
      <c r="A788" s="194"/>
      <c r="B788" s="194"/>
      <c r="C788" s="194"/>
      <c r="D788" s="194"/>
      <c r="E788" s="194"/>
      <c r="F788" s="194"/>
      <c r="G788" s="194"/>
      <c r="H788" s="194"/>
      <c r="I788" s="194"/>
      <c r="J788" s="194"/>
      <c r="K788" s="194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4"/>
    </row>
    <row r="789" spans="1:26" ht="14.4">
      <c r="A789" s="194"/>
      <c r="B789" s="194"/>
      <c r="C789" s="194"/>
      <c r="D789" s="194"/>
      <c r="E789" s="194"/>
      <c r="F789" s="194"/>
      <c r="G789" s="194"/>
      <c r="H789" s="194"/>
      <c r="I789" s="194"/>
      <c r="J789" s="194"/>
      <c r="K789" s="194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4"/>
    </row>
    <row r="790" spans="1:26" ht="14.4">
      <c r="A790" s="194"/>
      <c r="B790" s="194"/>
      <c r="C790" s="194"/>
      <c r="D790" s="194"/>
      <c r="E790" s="194"/>
      <c r="F790" s="194"/>
      <c r="G790" s="194"/>
      <c r="H790" s="194"/>
      <c r="I790" s="194"/>
      <c r="J790" s="194"/>
      <c r="K790" s="194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4"/>
    </row>
    <row r="791" spans="1:26" ht="14.4">
      <c r="A791" s="194"/>
      <c r="B791" s="194"/>
      <c r="C791" s="194"/>
      <c r="D791" s="194"/>
      <c r="E791" s="194"/>
      <c r="F791" s="194"/>
      <c r="G791" s="194"/>
      <c r="H791" s="194"/>
      <c r="I791" s="194"/>
      <c r="J791" s="194"/>
      <c r="K791" s="194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4"/>
    </row>
    <row r="792" spans="1:26" ht="14.4">
      <c r="A792" s="194"/>
      <c r="B792" s="194"/>
      <c r="C792" s="194"/>
      <c r="D792" s="194"/>
      <c r="E792" s="194"/>
      <c r="F792" s="194"/>
      <c r="G792" s="194"/>
      <c r="H792" s="194"/>
      <c r="I792" s="194"/>
      <c r="J792" s="194"/>
      <c r="K792" s="194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4"/>
    </row>
    <row r="793" spans="1:26" ht="14.4">
      <c r="A793" s="194"/>
      <c r="B793" s="194"/>
      <c r="C793" s="194"/>
      <c r="D793" s="194"/>
      <c r="E793" s="194"/>
      <c r="F793" s="194"/>
      <c r="G793" s="194"/>
      <c r="H793" s="194"/>
      <c r="I793" s="194"/>
      <c r="J793" s="194"/>
      <c r="K793" s="194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4"/>
    </row>
    <row r="794" spans="1:26" ht="14.4">
      <c r="A794" s="194"/>
      <c r="B794" s="194"/>
      <c r="C794" s="194"/>
      <c r="D794" s="194"/>
      <c r="E794" s="194"/>
      <c r="F794" s="194"/>
      <c r="G794" s="194"/>
      <c r="H794" s="194"/>
      <c r="I794" s="194"/>
      <c r="J794" s="194"/>
      <c r="K794" s="194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4"/>
    </row>
    <row r="795" spans="1:26" ht="14.4">
      <c r="A795" s="194"/>
      <c r="B795" s="194"/>
      <c r="C795" s="194"/>
      <c r="D795" s="194"/>
      <c r="E795" s="194"/>
      <c r="F795" s="194"/>
      <c r="G795" s="194"/>
      <c r="H795" s="194"/>
      <c r="I795" s="194"/>
      <c r="J795" s="194"/>
      <c r="K795" s="194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4"/>
    </row>
    <row r="796" spans="1:26" ht="14.4">
      <c r="A796" s="194"/>
      <c r="B796" s="194"/>
      <c r="C796" s="194"/>
      <c r="D796" s="194"/>
      <c r="E796" s="194"/>
      <c r="F796" s="194"/>
      <c r="G796" s="194"/>
      <c r="H796" s="194"/>
      <c r="I796" s="194"/>
      <c r="J796" s="194"/>
      <c r="K796" s="194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4"/>
    </row>
    <row r="797" spans="1:26" ht="14.4">
      <c r="A797" s="194"/>
      <c r="B797" s="194"/>
      <c r="C797" s="194"/>
      <c r="D797" s="194"/>
      <c r="E797" s="194"/>
      <c r="F797" s="194"/>
      <c r="G797" s="194"/>
      <c r="H797" s="194"/>
      <c r="I797" s="194"/>
      <c r="J797" s="194"/>
      <c r="K797" s="194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4"/>
    </row>
    <row r="798" spans="1:26" ht="14.4">
      <c r="A798" s="194"/>
      <c r="B798" s="194"/>
      <c r="C798" s="194"/>
      <c r="D798" s="194"/>
      <c r="E798" s="194"/>
      <c r="F798" s="194"/>
      <c r="G798" s="194"/>
      <c r="H798" s="194"/>
      <c r="I798" s="194"/>
      <c r="J798" s="194"/>
      <c r="K798" s="194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4"/>
    </row>
    <row r="799" spans="1:26" ht="14.4">
      <c r="A799" s="194"/>
      <c r="B799" s="194"/>
      <c r="C799" s="194"/>
      <c r="D799" s="194"/>
      <c r="E799" s="194"/>
      <c r="F799" s="194"/>
      <c r="G799" s="194"/>
      <c r="H799" s="194"/>
      <c r="I799" s="194"/>
      <c r="J799" s="194"/>
      <c r="K799" s="194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4"/>
    </row>
    <row r="800" spans="1:26" ht="14.4">
      <c r="A800" s="194"/>
      <c r="B800" s="194"/>
      <c r="C800" s="194"/>
      <c r="D800" s="194"/>
      <c r="E800" s="194"/>
      <c r="F800" s="194"/>
      <c r="G800" s="194"/>
      <c r="H800" s="194"/>
      <c r="I800" s="194"/>
      <c r="J800" s="194"/>
      <c r="K800" s="194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4"/>
    </row>
    <row r="801" spans="1:26" ht="14.4">
      <c r="A801" s="194"/>
      <c r="B801" s="194"/>
      <c r="C801" s="194"/>
      <c r="D801" s="194"/>
      <c r="E801" s="194"/>
      <c r="F801" s="194"/>
      <c r="G801" s="194"/>
      <c r="H801" s="194"/>
      <c r="I801" s="194"/>
      <c r="J801" s="194"/>
      <c r="K801" s="194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</row>
    <row r="802" spans="1:26" ht="14.4">
      <c r="A802" s="194"/>
      <c r="B802" s="194"/>
      <c r="C802" s="194"/>
      <c r="D802" s="194"/>
      <c r="E802" s="194"/>
      <c r="F802" s="194"/>
      <c r="G802" s="194"/>
      <c r="H802" s="194"/>
      <c r="I802" s="194"/>
      <c r="J802" s="194"/>
      <c r="K802" s="194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4"/>
    </row>
    <row r="803" spans="1:26" ht="14.4">
      <c r="A803" s="194"/>
      <c r="B803" s="194"/>
      <c r="C803" s="194"/>
      <c r="D803" s="194"/>
      <c r="E803" s="194"/>
      <c r="F803" s="194"/>
      <c r="G803" s="194"/>
      <c r="H803" s="194"/>
      <c r="I803" s="194"/>
      <c r="J803" s="194"/>
      <c r="K803" s="194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4"/>
    </row>
    <row r="804" spans="1:26" ht="14.4">
      <c r="A804" s="194"/>
      <c r="B804" s="194"/>
      <c r="C804" s="194"/>
      <c r="D804" s="194"/>
      <c r="E804" s="194"/>
      <c r="F804" s="194"/>
      <c r="G804" s="194"/>
      <c r="H804" s="194"/>
      <c r="I804" s="194"/>
      <c r="J804" s="194"/>
      <c r="K804" s="194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4"/>
    </row>
    <row r="805" spans="1:26" ht="14.4">
      <c r="A805" s="194"/>
      <c r="B805" s="194"/>
      <c r="C805" s="194"/>
      <c r="D805" s="194"/>
      <c r="E805" s="194"/>
      <c r="F805" s="194"/>
      <c r="G805" s="194"/>
      <c r="H805" s="194"/>
      <c r="I805" s="194"/>
      <c r="J805" s="194"/>
      <c r="K805" s="194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4"/>
    </row>
    <row r="806" spans="1:26" ht="14.4">
      <c r="A806" s="194"/>
      <c r="B806" s="194"/>
      <c r="C806" s="194"/>
      <c r="D806" s="194"/>
      <c r="E806" s="194"/>
      <c r="F806" s="194"/>
      <c r="G806" s="194"/>
      <c r="H806" s="194"/>
      <c r="I806" s="194"/>
      <c r="J806" s="194"/>
      <c r="K806" s="194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4"/>
    </row>
    <row r="807" spans="1:26" ht="14.4">
      <c r="A807" s="194"/>
      <c r="B807" s="194"/>
      <c r="C807" s="194"/>
      <c r="D807" s="194"/>
      <c r="E807" s="194"/>
      <c r="F807" s="194"/>
      <c r="G807" s="194"/>
      <c r="H807" s="194"/>
      <c r="I807" s="194"/>
      <c r="J807" s="194"/>
      <c r="K807" s="194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4"/>
    </row>
    <row r="808" spans="1:26" ht="14.4">
      <c r="A808" s="194"/>
      <c r="B808" s="194"/>
      <c r="C808" s="194"/>
      <c r="D808" s="194"/>
      <c r="E808" s="194"/>
      <c r="F808" s="194"/>
      <c r="G808" s="194"/>
      <c r="H808" s="194"/>
      <c r="I808" s="194"/>
      <c r="J808" s="194"/>
      <c r="K808" s="194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4"/>
    </row>
    <row r="809" spans="1:26" ht="14.4">
      <c r="A809" s="194"/>
      <c r="B809" s="194"/>
      <c r="C809" s="194"/>
      <c r="D809" s="194"/>
      <c r="E809" s="194"/>
      <c r="F809" s="194"/>
      <c r="G809" s="194"/>
      <c r="H809" s="194"/>
      <c r="I809" s="194"/>
      <c r="J809" s="194"/>
      <c r="K809" s="194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4"/>
    </row>
    <row r="810" spans="1:26" ht="14.4">
      <c r="A810" s="194"/>
      <c r="B810" s="194"/>
      <c r="C810" s="194"/>
      <c r="D810" s="194"/>
      <c r="E810" s="194"/>
      <c r="F810" s="194"/>
      <c r="G810" s="194"/>
      <c r="H810" s="194"/>
      <c r="I810" s="194"/>
      <c r="J810" s="194"/>
      <c r="K810" s="194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4"/>
    </row>
    <row r="811" spans="1:26" ht="14.4">
      <c r="A811" s="194"/>
      <c r="B811" s="194"/>
      <c r="C811" s="194"/>
      <c r="D811" s="194"/>
      <c r="E811" s="194"/>
      <c r="F811" s="194"/>
      <c r="G811" s="194"/>
      <c r="H811" s="194"/>
      <c r="I811" s="194"/>
      <c r="J811" s="194"/>
      <c r="K811" s="194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4"/>
    </row>
    <row r="812" spans="1:26" ht="14.4">
      <c r="A812" s="194"/>
      <c r="B812" s="194"/>
      <c r="C812" s="194"/>
      <c r="D812" s="194"/>
      <c r="E812" s="194"/>
      <c r="F812" s="194"/>
      <c r="G812" s="194"/>
      <c r="H812" s="194"/>
      <c r="I812" s="194"/>
      <c r="J812" s="194"/>
      <c r="K812" s="194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4"/>
    </row>
    <row r="813" spans="1:26" ht="14.4">
      <c r="A813" s="194"/>
      <c r="B813" s="194"/>
      <c r="C813" s="194"/>
      <c r="D813" s="194"/>
      <c r="E813" s="194"/>
      <c r="F813" s="194"/>
      <c r="G813" s="194"/>
      <c r="H813" s="194"/>
      <c r="I813" s="194"/>
      <c r="J813" s="194"/>
      <c r="K813" s="194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4"/>
    </row>
    <row r="814" spans="1:26" ht="14.4">
      <c r="A814" s="194"/>
      <c r="B814" s="194"/>
      <c r="C814" s="194"/>
      <c r="D814" s="194"/>
      <c r="E814" s="194"/>
      <c r="F814" s="194"/>
      <c r="G814" s="194"/>
      <c r="H814" s="194"/>
      <c r="I814" s="194"/>
      <c r="J814" s="194"/>
      <c r="K814" s="194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4"/>
    </row>
    <row r="815" spans="1:26" ht="14.4">
      <c r="A815" s="194"/>
      <c r="B815" s="194"/>
      <c r="C815" s="194"/>
      <c r="D815" s="194"/>
      <c r="E815" s="194"/>
      <c r="F815" s="194"/>
      <c r="G815" s="194"/>
      <c r="H815" s="194"/>
      <c r="I815" s="194"/>
      <c r="J815" s="194"/>
      <c r="K815" s="194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4"/>
    </row>
    <row r="816" spans="1:26" ht="14.4">
      <c r="A816" s="194"/>
      <c r="B816" s="194"/>
      <c r="C816" s="194"/>
      <c r="D816" s="194"/>
      <c r="E816" s="194"/>
      <c r="F816" s="194"/>
      <c r="G816" s="194"/>
      <c r="H816" s="194"/>
      <c r="I816" s="194"/>
      <c r="J816" s="194"/>
      <c r="K816" s="194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4"/>
    </row>
    <row r="817" spans="1:26" ht="14.4">
      <c r="A817" s="194"/>
      <c r="B817" s="194"/>
      <c r="C817" s="194"/>
      <c r="D817" s="194"/>
      <c r="E817" s="194"/>
      <c r="F817" s="194"/>
      <c r="G817" s="194"/>
      <c r="H817" s="194"/>
      <c r="I817" s="194"/>
      <c r="J817" s="194"/>
      <c r="K817" s="194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4"/>
    </row>
    <row r="818" spans="1:26" ht="14.4">
      <c r="A818" s="194"/>
      <c r="B818" s="194"/>
      <c r="C818" s="194"/>
      <c r="D818" s="194"/>
      <c r="E818" s="194"/>
      <c r="F818" s="194"/>
      <c r="G818" s="194"/>
      <c r="H818" s="194"/>
      <c r="I818" s="194"/>
      <c r="J818" s="194"/>
      <c r="K818" s="194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4"/>
    </row>
    <row r="819" spans="1:26" ht="14.4">
      <c r="A819" s="194"/>
      <c r="B819" s="194"/>
      <c r="C819" s="194"/>
      <c r="D819" s="194"/>
      <c r="E819" s="194"/>
      <c r="F819" s="194"/>
      <c r="G819" s="194"/>
      <c r="H819" s="194"/>
      <c r="I819" s="194"/>
      <c r="J819" s="194"/>
      <c r="K819" s="194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4"/>
    </row>
    <row r="820" spans="1:26" ht="14.4">
      <c r="A820" s="194"/>
      <c r="B820" s="194"/>
      <c r="C820" s="194"/>
      <c r="D820" s="194"/>
      <c r="E820" s="194"/>
      <c r="F820" s="194"/>
      <c r="G820" s="194"/>
      <c r="H820" s="194"/>
      <c r="I820" s="194"/>
      <c r="J820" s="194"/>
      <c r="K820" s="194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4"/>
    </row>
    <row r="821" spans="1:26" ht="14.4">
      <c r="A821" s="194"/>
      <c r="B821" s="194"/>
      <c r="C821" s="194"/>
      <c r="D821" s="194"/>
      <c r="E821" s="194"/>
      <c r="F821" s="194"/>
      <c r="G821" s="194"/>
      <c r="H821" s="194"/>
      <c r="I821" s="194"/>
      <c r="J821" s="194"/>
      <c r="K821" s="194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4"/>
    </row>
    <row r="822" spans="1:26" ht="14.4">
      <c r="A822" s="194"/>
      <c r="B822" s="194"/>
      <c r="C822" s="194"/>
      <c r="D822" s="194"/>
      <c r="E822" s="194"/>
      <c r="F822" s="194"/>
      <c r="G822" s="194"/>
      <c r="H822" s="194"/>
      <c r="I822" s="194"/>
      <c r="J822" s="194"/>
      <c r="K822" s="194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4"/>
    </row>
    <row r="823" spans="1:26" ht="14.4">
      <c r="A823" s="194"/>
      <c r="B823" s="194"/>
      <c r="C823" s="194"/>
      <c r="D823" s="194"/>
      <c r="E823" s="194"/>
      <c r="F823" s="194"/>
      <c r="G823" s="194"/>
      <c r="H823" s="194"/>
      <c r="I823" s="194"/>
      <c r="J823" s="194"/>
      <c r="K823" s="194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4"/>
    </row>
    <row r="824" spans="1:26" ht="14.4">
      <c r="A824" s="194"/>
      <c r="B824" s="194"/>
      <c r="C824" s="194"/>
      <c r="D824" s="194"/>
      <c r="E824" s="194"/>
      <c r="F824" s="194"/>
      <c r="G824" s="194"/>
      <c r="H824" s="194"/>
      <c r="I824" s="194"/>
      <c r="J824" s="194"/>
      <c r="K824" s="194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4"/>
    </row>
    <row r="825" spans="1:26" ht="14.4">
      <c r="A825" s="194"/>
      <c r="B825" s="194"/>
      <c r="C825" s="194"/>
      <c r="D825" s="194"/>
      <c r="E825" s="194"/>
      <c r="F825" s="194"/>
      <c r="G825" s="194"/>
      <c r="H825" s="194"/>
      <c r="I825" s="194"/>
      <c r="J825" s="194"/>
      <c r="K825" s="194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4"/>
    </row>
    <row r="826" spans="1:26" ht="14.4">
      <c r="A826" s="194"/>
      <c r="B826" s="194"/>
      <c r="C826" s="194"/>
      <c r="D826" s="194"/>
      <c r="E826" s="194"/>
      <c r="F826" s="194"/>
      <c r="G826" s="194"/>
      <c r="H826" s="194"/>
      <c r="I826" s="194"/>
      <c r="J826" s="194"/>
      <c r="K826" s="194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4"/>
    </row>
    <row r="827" spans="1:26" ht="14.4">
      <c r="A827" s="194"/>
      <c r="B827" s="194"/>
      <c r="C827" s="194"/>
      <c r="D827" s="194"/>
      <c r="E827" s="194"/>
      <c r="F827" s="194"/>
      <c r="G827" s="194"/>
      <c r="H827" s="194"/>
      <c r="I827" s="194"/>
      <c r="J827" s="194"/>
      <c r="K827" s="194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4"/>
    </row>
    <row r="828" spans="1:26" ht="14.4">
      <c r="A828" s="194"/>
      <c r="B828" s="194"/>
      <c r="C828" s="194"/>
      <c r="D828" s="194"/>
      <c r="E828" s="194"/>
      <c r="F828" s="194"/>
      <c r="G828" s="194"/>
      <c r="H828" s="194"/>
      <c r="I828" s="194"/>
      <c r="J828" s="194"/>
      <c r="K828" s="194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4"/>
    </row>
    <row r="829" spans="1:26" ht="14.4">
      <c r="A829" s="194"/>
      <c r="B829" s="194"/>
      <c r="C829" s="194"/>
      <c r="D829" s="194"/>
      <c r="E829" s="194"/>
      <c r="F829" s="194"/>
      <c r="G829" s="194"/>
      <c r="H829" s="194"/>
      <c r="I829" s="194"/>
      <c r="J829" s="194"/>
      <c r="K829" s="194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4"/>
    </row>
    <row r="830" spans="1:26" ht="14.4">
      <c r="A830" s="194"/>
      <c r="B830" s="194"/>
      <c r="C830" s="194"/>
      <c r="D830" s="194"/>
      <c r="E830" s="194"/>
      <c r="F830" s="194"/>
      <c r="G830" s="194"/>
      <c r="H830" s="194"/>
      <c r="I830" s="194"/>
      <c r="J830" s="194"/>
      <c r="K830" s="194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4"/>
    </row>
    <row r="831" spans="1:26" ht="14.4">
      <c r="A831" s="194"/>
      <c r="B831" s="194"/>
      <c r="C831" s="194"/>
      <c r="D831" s="194"/>
      <c r="E831" s="194"/>
      <c r="F831" s="194"/>
      <c r="G831" s="194"/>
      <c r="H831" s="194"/>
      <c r="I831" s="194"/>
      <c r="J831" s="194"/>
      <c r="K831" s="194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4"/>
    </row>
    <row r="832" spans="1:26" ht="14.4">
      <c r="A832" s="194"/>
      <c r="B832" s="194"/>
      <c r="C832" s="194"/>
      <c r="D832" s="194"/>
      <c r="E832" s="194"/>
      <c r="F832" s="194"/>
      <c r="G832" s="194"/>
      <c r="H832" s="194"/>
      <c r="I832" s="194"/>
      <c r="J832" s="194"/>
      <c r="K832" s="194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4"/>
    </row>
    <row r="833" spans="1:26" ht="14.4">
      <c r="A833" s="194"/>
      <c r="B833" s="194"/>
      <c r="C833" s="194"/>
      <c r="D833" s="194"/>
      <c r="E833" s="194"/>
      <c r="F833" s="194"/>
      <c r="G833" s="194"/>
      <c r="H833" s="194"/>
      <c r="I833" s="194"/>
      <c r="J833" s="194"/>
      <c r="K833" s="194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4"/>
    </row>
    <row r="834" spans="1:26" ht="14.4">
      <c r="A834" s="194"/>
      <c r="B834" s="194"/>
      <c r="C834" s="194"/>
      <c r="D834" s="194"/>
      <c r="E834" s="194"/>
      <c r="F834" s="194"/>
      <c r="G834" s="194"/>
      <c r="H834" s="194"/>
      <c r="I834" s="194"/>
      <c r="J834" s="194"/>
      <c r="K834" s="194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4"/>
    </row>
    <row r="835" spans="1:26" ht="14.4">
      <c r="A835" s="194"/>
      <c r="B835" s="194"/>
      <c r="C835" s="194"/>
      <c r="D835" s="194"/>
      <c r="E835" s="194"/>
      <c r="F835" s="194"/>
      <c r="G835" s="194"/>
      <c r="H835" s="194"/>
      <c r="I835" s="194"/>
      <c r="J835" s="194"/>
      <c r="K835" s="194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4"/>
    </row>
    <row r="836" spans="1:26" ht="14.4">
      <c r="A836" s="194"/>
      <c r="B836" s="194"/>
      <c r="C836" s="194"/>
      <c r="D836" s="194"/>
      <c r="E836" s="194"/>
      <c r="F836" s="194"/>
      <c r="G836" s="194"/>
      <c r="H836" s="194"/>
      <c r="I836" s="194"/>
      <c r="J836" s="194"/>
      <c r="K836" s="194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4"/>
    </row>
    <row r="837" spans="1:26" ht="14.4">
      <c r="A837" s="194"/>
      <c r="B837" s="194"/>
      <c r="C837" s="194"/>
      <c r="D837" s="194"/>
      <c r="E837" s="194"/>
      <c r="F837" s="194"/>
      <c r="G837" s="194"/>
      <c r="H837" s="194"/>
      <c r="I837" s="194"/>
      <c r="J837" s="194"/>
      <c r="K837" s="194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4"/>
    </row>
    <row r="838" spans="1:26" ht="14.4">
      <c r="A838" s="194"/>
      <c r="B838" s="194"/>
      <c r="C838" s="194"/>
      <c r="D838" s="194"/>
      <c r="E838" s="194"/>
      <c r="F838" s="194"/>
      <c r="G838" s="194"/>
      <c r="H838" s="194"/>
      <c r="I838" s="194"/>
      <c r="J838" s="194"/>
      <c r="K838" s="194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4"/>
    </row>
    <row r="839" spans="1:26" ht="14.4">
      <c r="A839" s="194"/>
      <c r="B839" s="194"/>
      <c r="C839" s="194"/>
      <c r="D839" s="194"/>
      <c r="E839" s="194"/>
      <c r="F839" s="194"/>
      <c r="G839" s="194"/>
      <c r="H839" s="194"/>
      <c r="I839" s="194"/>
      <c r="J839" s="194"/>
      <c r="K839" s="194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4"/>
    </row>
    <row r="840" spans="1:26" ht="14.4">
      <c r="A840" s="194"/>
      <c r="B840" s="194"/>
      <c r="C840" s="194"/>
      <c r="D840" s="194"/>
      <c r="E840" s="194"/>
      <c r="F840" s="194"/>
      <c r="G840" s="194"/>
      <c r="H840" s="194"/>
      <c r="I840" s="194"/>
      <c r="J840" s="194"/>
      <c r="K840" s="194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4"/>
    </row>
    <row r="841" spans="1:26" ht="14.4">
      <c r="A841" s="194"/>
      <c r="B841" s="194"/>
      <c r="C841" s="194"/>
      <c r="D841" s="194"/>
      <c r="E841" s="194"/>
      <c r="F841" s="194"/>
      <c r="G841" s="194"/>
      <c r="H841" s="194"/>
      <c r="I841" s="194"/>
      <c r="J841" s="194"/>
      <c r="K841" s="194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4"/>
    </row>
    <row r="842" spans="1:26" ht="14.4">
      <c r="A842" s="194"/>
      <c r="B842" s="194"/>
      <c r="C842" s="194"/>
      <c r="D842" s="194"/>
      <c r="E842" s="194"/>
      <c r="F842" s="194"/>
      <c r="G842" s="194"/>
      <c r="H842" s="194"/>
      <c r="I842" s="194"/>
      <c r="J842" s="194"/>
      <c r="K842" s="194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4"/>
    </row>
    <row r="843" spans="1:26" ht="14.4">
      <c r="A843" s="194"/>
      <c r="B843" s="194"/>
      <c r="C843" s="194"/>
      <c r="D843" s="194"/>
      <c r="E843" s="194"/>
      <c r="F843" s="194"/>
      <c r="G843" s="194"/>
      <c r="H843" s="194"/>
      <c r="I843" s="194"/>
      <c r="J843" s="194"/>
      <c r="K843" s="194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4"/>
    </row>
    <row r="844" spans="1:26" ht="14.4">
      <c r="A844" s="194"/>
      <c r="B844" s="194"/>
      <c r="C844" s="194"/>
      <c r="D844" s="194"/>
      <c r="E844" s="194"/>
      <c r="F844" s="194"/>
      <c r="G844" s="194"/>
      <c r="H844" s="194"/>
      <c r="I844" s="194"/>
      <c r="J844" s="194"/>
      <c r="K844" s="194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4"/>
    </row>
    <row r="845" spans="1:26" ht="14.4">
      <c r="A845" s="194"/>
      <c r="B845" s="194"/>
      <c r="C845" s="194"/>
      <c r="D845" s="194"/>
      <c r="E845" s="194"/>
      <c r="F845" s="194"/>
      <c r="G845" s="194"/>
      <c r="H845" s="194"/>
      <c r="I845" s="194"/>
      <c r="J845" s="194"/>
      <c r="K845" s="194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4"/>
    </row>
    <row r="846" spans="1:26" ht="14.4">
      <c r="A846" s="194"/>
      <c r="B846" s="194"/>
      <c r="C846" s="194"/>
      <c r="D846" s="194"/>
      <c r="E846" s="194"/>
      <c r="F846" s="194"/>
      <c r="G846" s="194"/>
      <c r="H846" s="194"/>
      <c r="I846" s="194"/>
      <c r="J846" s="194"/>
      <c r="K846" s="194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4"/>
    </row>
    <row r="847" spans="1:26" ht="14.4">
      <c r="A847" s="194"/>
      <c r="B847" s="194"/>
      <c r="C847" s="194"/>
      <c r="D847" s="194"/>
      <c r="E847" s="194"/>
      <c r="F847" s="194"/>
      <c r="G847" s="194"/>
      <c r="H847" s="194"/>
      <c r="I847" s="194"/>
      <c r="J847" s="194"/>
      <c r="K847" s="194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4"/>
    </row>
    <row r="848" spans="1:26" ht="14.4">
      <c r="A848" s="194"/>
      <c r="B848" s="194"/>
      <c r="C848" s="194"/>
      <c r="D848" s="194"/>
      <c r="E848" s="194"/>
      <c r="F848" s="194"/>
      <c r="G848" s="194"/>
      <c r="H848" s="194"/>
      <c r="I848" s="194"/>
      <c r="J848" s="194"/>
      <c r="K848" s="194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4"/>
    </row>
    <row r="849" spans="1:26" ht="14.4">
      <c r="A849" s="194"/>
      <c r="B849" s="194"/>
      <c r="C849" s="194"/>
      <c r="D849" s="194"/>
      <c r="E849" s="194"/>
      <c r="F849" s="194"/>
      <c r="G849" s="194"/>
      <c r="H849" s="194"/>
      <c r="I849" s="194"/>
      <c r="J849" s="194"/>
      <c r="K849" s="194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4"/>
    </row>
    <row r="850" spans="1:26" ht="14.4">
      <c r="A850" s="194"/>
      <c r="B850" s="194"/>
      <c r="C850" s="194"/>
      <c r="D850" s="194"/>
      <c r="E850" s="194"/>
      <c r="F850" s="194"/>
      <c r="G850" s="194"/>
      <c r="H850" s="194"/>
      <c r="I850" s="194"/>
      <c r="J850" s="194"/>
      <c r="K850" s="194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4"/>
    </row>
    <row r="851" spans="1:26" ht="14.4">
      <c r="A851" s="194"/>
      <c r="B851" s="194"/>
      <c r="C851" s="194"/>
      <c r="D851" s="194"/>
      <c r="E851" s="194"/>
      <c r="F851" s="194"/>
      <c r="G851" s="194"/>
      <c r="H851" s="194"/>
      <c r="I851" s="194"/>
      <c r="J851" s="194"/>
      <c r="K851" s="194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4"/>
    </row>
    <row r="852" spans="1:26" ht="14.4">
      <c r="A852" s="194"/>
      <c r="B852" s="194"/>
      <c r="C852" s="194"/>
      <c r="D852" s="194"/>
      <c r="E852" s="194"/>
      <c r="F852" s="194"/>
      <c r="G852" s="194"/>
      <c r="H852" s="194"/>
      <c r="I852" s="194"/>
      <c r="J852" s="194"/>
      <c r="K852" s="194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4"/>
    </row>
    <row r="853" spans="1:26" ht="14.4">
      <c r="A853" s="194"/>
      <c r="B853" s="194"/>
      <c r="C853" s="194"/>
      <c r="D853" s="194"/>
      <c r="E853" s="194"/>
      <c r="F853" s="194"/>
      <c r="G853" s="194"/>
      <c r="H853" s="194"/>
      <c r="I853" s="194"/>
      <c r="J853" s="194"/>
      <c r="K853" s="194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4"/>
    </row>
    <row r="854" spans="1:26" ht="14.4">
      <c r="A854" s="194"/>
      <c r="B854" s="194"/>
      <c r="C854" s="194"/>
      <c r="D854" s="194"/>
      <c r="E854" s="194"/>
      <c r="F854" s="194"/>
      <c r="G854" s="194"/>
      <c r="H854" s="194"/>
      <c r="I854" s="194"/>
      <c r="J854" s="194"/>
      <c r="K854" s="194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4"/>
    </row>
    <row r="855" spans="1:26" ht="14.4">
      <c r="A855" s="194"/>
      <c r="B855" s="194"/>
      <c r="C855" s="194"/>
      <c r="D855" s="194"/>
      <c r="E855" s="194"/>
      <c r="F855" s="194"/>
      <c r="G855" s="194"/>
      <c r="H855" s="194"/>
      <c r="I855" s="194"/>
      <c r="J855" s="194"/>
      <c r="K855" s="194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4"/>
    </row>
    <row r="856" spans="1:26" ht="14.4">
      <c r="A856" s="194"/>
      <c r="B856" s="194"/>
      <c r="C856" s="194"/>
      <c r="D856" s="194"/>
      <c r="E856" s="194"/>
      <c r="F856" s="194"/>
      <c r="G856" s="194"/>
      <c r="H856" s="194"/>
      <c r="I856" s="194"/>
      <c r="J856" s="194"/>
      <c r="K856" s="194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4"/>
    </row>
    <row r="857" spans="1:26" ht="14.4">
      <c r="A857" s="194"/>
      <c r="B857" s="194"/>
      <c r="C857" s="194"/>
      <c r="D857" s="194"/>
      <c r="E857" s="194"/>
      <c r="F857" s="194"/>
      <c r="G857" s="194"/>
      <c r="H857" s="194"/>
      <c r="I857" s="194"/>
      <c r="J857" s="194"/>
      <c r="K857" s="194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4"/>
    </row>
    <row r="858" spans="1:26" ht="14.4">
      <c r="A858" s="194"/>
      <c r="B858" s="194"/>
      <c r="C858" s="194"/>
      <c r="D858" s="194"/>
      <c r="E858" s="194"/>
      <c r="F858" s="194"/>
      <c r="G858" s="194"/>
      <c r="H858" s="194"/>
      <c r="I858" s="194"/>
      <c r="J858" s="194"/>
      <c r="K858" s="194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4"/>
    </row>
    <row r="859" spans="1:26" ht="14.4">
      <c r="A859" s="194"/>
      <c r="B859" s="194"/>
      <c r="C859" s="194"/>
      <c r="D859" s="194"/>
      <c r="E859" s="194"/>
      <c r="F859" s="194"/>
      <c r="G859" s="194"/>
      <c r="H859" s="194"/>
      <c r="I859" s="194"/>
      <c r="J859" s="194"/>
      <c r="K859" s="194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4"/>
    </row>
    <row r="860" spans="1:26" ht="14.4">
      <c r="A860" s="194"/>
      <c r="B860" s="194"/>
      <c r="C860" s="194"/>
      <c r="D860" s="194"/>
      <c r="E860" s="194"/>
      <c r="F860" s="194"/>
      <c r="G860" s="194"/>
      <c r="H860" s="194"/>
      <c r="I860" s="194"/>
      <c r="J860" s="194"/>
      <c r="K860" s="194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4"/>
    </row>
    <row r="861" spans="1:26" ht="14.4">
      <c r="A861" s="194"/>
      <c r="B861" s="194"/>
      <c r="C861" s="194"/>
      <c r="D861" s="194"/>
      <c r="E861" s="194"/>
      <c r="F861" s="194"/>
      <c r="G861" s="194"/>
      <c r="H861" s="194"/>
      <c r="I861" s="194"/>
      <c r="J861" s="194"/>
      <c r="K861" s="194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4"/>
    </row>
    <row r="862" spans="1:26" ht="14.4">
      <c r="A862" s="194"/>
      <c r="B862" s="194"/>
      <c r="C862" s="194"/>
      <c r="D862" s="194"/>
      <c r="E862" s="194"/>
      <c r="F862" s="194"/>
      <c r="G862" s="194"/>
      <c r="H862" s="194"/>
      <c r="I862" s="194"/>
      <c r="J862" s="194"/>
      <c r="K862" s="194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4"/>
    </row>
    <row r="863" spans="1:26" ht="14.4">
      <c r="A863" s="194"/>
      <c r="B863" s="194"/>
      <c r="C863" s="194"/>
      <c r="D863" s="194"/>
      <c r="E863" s="194"/>
      <c r="F863" s="194"/>
      <c r="G863" s="194"/>
      <c r="H863" s="194"/>
      <c r="I863" s="194"/>
      <c r="J863" s="194"/>
      <c r="K863" s="194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4"/>
    </row>
    <row r="864" spans="1:26" ht="14.4">
      <c r="A864" s="194"/>
      <c r="B864" s="194"/>
      <c r="C864" s="194"/>
      <c r="D864" s="194"/>
      <c r="E864" s="194"/>
      <c r="F864" s="194"/>
      <c r="G864" s="194"/>
      <c r="H864" s="194"/>
      <c r="I864" s="194"/>
      <c r="J864" s="194"/>
      <c r="K864" s="194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4"/>
    </row>
    <row r="865" spans="1:26" ht="14.4">
      <c r="A865" s="194"/>
      <c r="B865" s="194"/>
      <c r="C865" s="194"/>
      <c r="D865" s="194"/>
      <c r="E865" s="194"/>
      <c r="F865" s="194"/>
      <c r="G865" s="194"/>
      <c r="H865" s="194"/>
      <c r="I865" s="194"/>
      <c r="J865" s="194"/>
      <c r="K865" s="194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4"/>
    </row>
    <row r="866" spans="1:26" ht="14.4">
      <c r="A866" s="194"/>
      <c r="B866" s="194"/>
      <c r="C866" s="194"/>
      <c r="D866" s="194"/>
      <c r="E866" s="194"/>
      <c r="F866" s="194"/>
      <c r="G866" s="194"/>
      <c r="H866" s="194"/>
      <c r="I866" s="194"/>
      <c r="J866" s="194"/>
      <c r="K866" s="194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4"/>
    </row>
    <row r="867" spans="1:26" ht="14.4">
      <c r="A867" s="194"/>
      <c r="B867" s="194"/>
      <c r="C867" s="194"/>
      <c r="D867" s="194"/>
      <c r="E867" s="194"/>
      <c r="F867" s="194"/>
      <c r="G867" s="194"/>
      <c r="H867" s="194"/>
      <c r="I867" s="194"/>
      <c r="J867" s="194"/>
      <c r="K867" s="194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4"/>
    </row>
    <row r="868" spans="1:26" ht="14.4">
      <c r="A868" s="194"/>
      <c r="B868" s="194"/>
      <c r="C868" s="194"/>
      <c r="D868" s="194"/>
      <c r="E868" s="194"/>
      <c r="F868" s="194"/>
      <c r="G868" s="194"/>
      <c r="H868" s="194"/>
      <c r="I868" s="194"/>
      <c r="J868" s="194"/>
      <c r="K868" s="194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4"/>
    </row>
    <row r="869" spans="1:26" ht="14.4">
      <c r="A869" s="194"/>
      <c r="B869" s="194"/>
      <c r="C869" s="194"/>
      <c r="D869" s="194"/>
      <c r="E869" s="194"/>
      <c r="F869" s="194"/>
      <c r="G869" s="194"/>
      <c r="H869" s="194"/>
      <c r="I869" s="194"/>
      <c r="J869" s="194"/>
      <c r="K869" s="194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4"/>
    </row>
    <row r="870" spans="1:26" ht="14.4">
      <c r="A870" s="194"/>
      <c r="B870" s="194"/>
      <c r="C870" s="194"/>
      <c r="D870" s="194"/>
      <c r="E870" s="194"/>
      <c r="F870" s="194"/>
      <c r="G870" s="194"/>
      <c r="H870" s="194"/>
      <c r="I870" s="194"/>
      <c r="J870" s="194"/>
      <c r="K870" s="194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4"/>
    </row>
    <row r="871" spans="1:26" ht="14.4">
      <c r="A871" s="194"/>
      <c r="B871" s="194"/>
      <c r="C871" s="194"/>
      <c r="D871" s="194"/>
      <c r="E871" s="194"/>
      <c r="F871" s="194"/>
      <c r="G871" s="194"/>
      <c r="H871" s="194"/>
      <c r="I871" s="194"/>
      <c r="J871" s="194"/>
      <c r="K871" s="194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4"/>
    </row>
    <row r="872" spans="1:26" ht="14.4">
      <c r="A872" s="194"/>
      <c r="B872" s="194"/>
      <c r="C872" s="194"/>
      <c r="D872" s="194"/>
      <c r="E872" s="194"/>
      <c r="F872" s="194"/>
      <c r="G872" s="194"/>
      <c r="H872" s="194"/>
      <c r="I872" s="194"/>
      <c r="J872" s="194"/>
      <c r="K872" s="194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4"/>
    </row>
    <row r="873" spans="1:26" ht="14.4">
      <c r="A873" s="194"/>
      <c r="B873" s="194"/>
      <c r="C873" s="194"/>
      <c r="D873" s="194"/>
      <c r="E873" s="194"/>
      <c r="F873" s="194"/>
      <c r="G873" s="194"/>
      <c r="H873" s="194"/>
      <c r="I873" s="194"/>
      <c r="J873" s="194"/>
      <c r="K873" s="194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4"/>
    </row>
    <row r="874" spans="1:26" ht="14.4">
      <c r="A874" s="194"/>
      <c r="B874" s="194"/>
      <c r="C874" s="194"/>
      <c r="D874" s="194"/>
      <c r="E874" s="194"/>
      <c r="F874" s="194"/>
      <c r="G874" s="194"/>
      <c r="H874" s="194"/>
      <c r="I874" s="194"/>
      <c r="J874" s="194"/>
      <c r="K874" s="194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4"/>
    </row>
    <row r="875" spans="1:26" ht="14.4">
      <c r="A875" s="194"/>
      <c r="B875" s="194"/>
      <c r="C875" s="194"/>
      <c r="D875" s="194"/>
      <c r="E875" s="194"/>
      <c r="F875" s="194"/>
      <c r="G875" s="194"/>
      <c r="H875" s="194"/>
      <c r="I875" s="194"/>
      <c r="J875" s="194"/>
      <c r="K875" s="194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4"/>
    </row>
    <row r="876" spans="1:26" ht="14.4">
      <c r="A876" s="194"/>
      <c r="B876" s="194"/>
      <c r="C876" s="194"/>
      <c r="D876" s="194"/>
      <c r="E876" s="194"/>
      <c r="F876" s="194"/>
      <c r="G876" s="194"/>
      <c r="H876" s="194"/>
      <c r="I876" s="194"/>
      <c r="J876" s="194"/>
      <c r="K876" s="194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4"/>
    </row>
    <row r="877" spans="1:26" ht="14.4">
      <c r="A877" s="194"/>
      <c r="B877" s="194"/>
      <c r="C877" s="194"/>
      <c r="D877" s="194"/>
      <c r="E877" s="194"/>
      <c r="F877" s="194"/>
      <c r="G877" s="194"/>
      <c r="H877" s="194"/>
      <c r="I877" s="194"/>
      <c r="J877" s="194"/>
      <c r="K877" s="194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4"/>
    </row>
    <row r="878" spans="1:26" ht="14.4">
      <c r="A878" s="194"/>
      <c r="B878" s="194"/>
      <c r="C878" s="194"/>
      <c r="D878" s="194"/>
      <c r="E878" s="194"/>
      <c r="F878" s="194"/>
      <c r="G878" s="194"/>
      <c r="H878" s="194"/>
      <c r="I878" s="194"/>
      <c r="J878" s="194"/>
      <c r="K878" s="194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4"/>
    </row>
    <row r="879" spans="1:26" ht="14.4">
      <c r="A879" s="194"/>
      <c r="B879" s="194"/>
      <c r="C879" s="194"/>
      <c r="D879" s="194"/>
      <c r="E879" s="194"/>
      <c r="F879" s="194"/>
      <c r="G879" s="194"/>
      <c r="H879" s="194"/>
      <c r="I879" s="194"/>
      <c r="J879" s="194"/>
      <c r="K879" s="194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4"/>
    </row>
    <row r="880" spans="1:26" ht="14.4">
      <c r="A880" s="194"/>
      <c r="B880" s="194"/>
      <c r="C880" s="194"/>
      <c r="D880" s="194"/>
      <c r="E880" s="194"/>
      <c r="F880" s="194"/>
      <c r="G880" s="194"/>
      <c r="H880" s="194"/>
      <c r="I880" s="194"/>
      <c r="J880" s="194"/>
      <c r="K880" s="194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4"/>
    </row>
    <row r="881" spans="1:26" ht="14.4">
      <c r="A881" s="194"/>
      <c r="B881" s="194"/>
      <c r="C881" s="194"/>
      <c r="D881" s="194"/>
      <c r="E881" s="194"/>
      <c r="F881" s="194"/>
      <c r="G881" s="194"/>
      <c r="H881" s="194"/>
      <c r="I881" s="194"/>
      <c r="J881" s="194"/>
      <c r="K881" s="194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4"/>
    </row>
    <row r="882" spans="1:26" ht="14.4">
      <c r="A882" s="194"/>
      <c r="B882" s="194"/>
      <c r="C882" s="194"/>
      <c r="D882" s="194"/>
      <c r="E882" s="194"/>
      <c r="F882" s="194"/>
      <c r="G882" s="194"/>
      <c r="H882" s="194"/>
      <c r="I882" s="194"/>
      <c r="J882" s="194"/>
      <c r="K882" s="194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4"/>
    </row>
    <row r="883" spans="1:26" ht="14.4">
      <c r="A883" s="194"/>
      <c r="B883" s="194"/>
      <c r="C883" s="194"/>
      <c r="D883" s="194"/>
      <c r="E883" s="194"/>
      <c r="F883" s="194"/>
      <c r="G883" s="194"/>
      <c r="H883" s="194"/>
      <c r="I883" s="194"/>
      <c r="J883" s="194"/>
      <c r="K883" s="194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4"/>
    </row>
    <row r="884" spans="1:26" ht="14.4">
      <c r="A884" s="194"/>
      <c r="B884" s="194"/>
      <c r="C884" s="194"/>
      <c r="D884" s="194"/>
      <c r="E884" s="194"/>
      <c r="F884" s="194"/>
      <c r="G884" s="194"/>
      <c r="H884" s="194"/>
      <c r="I884" s="194"/>
      <c r="J884" s="194"/>
      <c r="K884" s="194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4"/>
    </row>
    <row r="885" spans="1:26" ht="14.4">
      <c r="A885" s="194"/>
      <c r="B885" s="194"/>
      <c r="C885" s="194"/>
      <c r="D885" s="194"/>
      <c r="E885" s="194"/>
      <c r="F885" s="194"/>
      <c r="G885" s="194"/>
      <c r="H885" s="194"/>
      <c r="I885" s="194"/>
      <c r="J885" s="194"/>
      <c r="K885" s="194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4"/>
    </row>
    <row r="886" spans="1:26" ht="14.4">
      <c r="A886" s="194"/>
      <c r="B886" s="194"/>
      <c r="C886" s="194"/>
      <c r="D886" s="194"/>
      <c r="E886" s="194"/>
      <c r="F886" s="194"/>
      <c r="G886" s="194"/>
      <c r="H886" s="194"/>
      <c r="I886" s="194"/>
      <c r="J886" s="194"/>
      <c r="K886" s="194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4"/>
    </row>
    <row r="887" spans="1:26" ht="14.4">
      <c r="A887" s="194"/>
      <c r="B887" s="194"/>
      <c r="C887" s="194"/>
      <c r="D887" s="194"/>
      <c r="E887" s="194"/>
      <c r="F887" s="194"/>
      <c r="G887" s="194"/>
      <c r="H887" s="194"/>
      <c r="I887" s="194"/>
      <c r="J887" s="194"/>
      <c r="K887" s="194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4"/>
    </row>
    <row r="888" spans="1:26" ht="14.4">
      <c r="A888" s="194"/>
      <c r="B888" s="194"/>
      <c r="C888" s="194"/>
      <c r="D888" s="194"/>
      <c r="E888" s="194"/>
      <c r="F888" s="194"/>
      <c r="G888" s="194"/>
      <c r="H888" s="194"/>
      <c r="I888" s="194"/>
      <c r="J888" s="194"/>
      <c r="K888" s="194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4"/>
    </row>
    <row r="889" spans="1:26" ht="14.4">
      <c r="A889" s="194"/>
      <c r="B889" s="194"/>
      <c r="C889" s="194"/>
      <c r="D889" s="194"/>
      <c r="E889" s="194"/>
      <c r="F889" s="194"/>
      <c r="G889" s="194"/>
      <c r="H889" s="194"/>
      <c r="I889" s="194"/>
      <c r="J889" s="194"/>
      <c r="K889" s="194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4"/>
    </row>
    <row r="890" spans="1:26" ht="14.4">
      <c r="A890" s="194"/>
      <c r="B890" s="194"/>
      <c r="C890" s="194"/>
      <c r="D890" s="194"/>
      <c r="E890" s="194"/>
      <c r="F890" s="194"/>
      <c r="G890" s="194"/>
      <c r="H890" s="194"/>
      <c r="I890" s="194"/>
      <c r="J890" s="194"/>
      <c r="K890" s="194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4"/>
    </row>
    <row r="891" spans="1:26" ht="14.4">
      <c r="A891" s="194"/>
      <c r="B891" s="194"/>
      <c r="C891" s="194"/>
      <c r="D891" s="194"/>
      <c r="E891" s="194"/>
      <c r="F891" s="194"/>
      <c r="G891" s="194"/>
      <c r="H891" s="194"/>
      <c r="I891" s="194"/>
      <c r="J891" s="194"/>
      <c r="K891" s="194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4"/>
    </row>
    <row r="892" spans="1:26" ht="14.4">
      <c r="A892" s="194"/>
      <c r="B892" s="194"/>
      <c r="C892" s="194"/>
      <c r="D892" s="194"/>
      <c r="E892" s="194"/>
      <c r="F892" s="194"/>
      <c r="G892" s="194"/>
      <c r="H892" s="194"/>
      <c r="I892" s="194"/>
      <c r="J892" s="194"/>
      <c r="K892" s="194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4"/>
    </row>
    <row r="893" spans="1:26" ht="14.4">
      <c r="A893" s="194"/>
      <c r="B893" s="194"/>
      <c r="C893" s="194"/>
      <c r="D893" s="194"/>
      <c r="E893" s="194"/>
      <c r="F893" s="194"/>
      <c r="G893" s="194"/>
      <c r="H893" s="194"/>
      <c r="I893" s="194"/>
      <c r="J893" s="194"/>
      <c r="K893" s="194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4"/>
    </row>
    <row r="894" spans="1:26" ht="14.4">
      <c r="A894" s="194"/>
      <c r="B894" s="194"/>
      <c r="C894" s="194"/>
      <c r="D894" s="194"/>
      <c r="E894" s="194"/>
      <c r="F894" s="194"/>
      <c r="G894" s="194"/>
      <c r="H894" s="194"/>
      <c r="I894" s="194"/>
      <c r="J894" s="194"/>
      <c r="K894" s="194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4"/>
    </row>
    <row r="895" spans="1:26" ht="14.4">
      <c r="A895" s="194"/>
      <c r="B895" s="194"/>
      <c r="C895" s="194"/>
      <c r="D895" s="194"/>
      <c r="E895" s="194"/>
      <c r="F895" s="194"/>
      <c r="G895" s="194"/>
      <c r="H895" s="194"/>
      <c r="I895" s="194"/>
      <c r="J895" s="194"/>
      <c r="K895" s="194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4"/>
    </row>
    <row r="896" spans="1:26" ht="14.4">
      <c r="A896" s="194"/>
      <c r="B896" s="194"/>
      <c r="C896" s="194"/>
      <c r="D896" s="194"/>
      <c r="E896" s="194"/>
      <c r="F896" s="194"/>
      <c r="G896" s="194"/>
      <c r="H896" s="194"/>
      <c r="I896" s="194"/>
      <c r="J896" s="194"/>
      <c r="K896" s="194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4"/>
    </row>
    <row r="897" spans="1:26" ht="14.4">
      <c r="A897" s="194"/>
      <c r="B897" s="194"/>
      <c r="C897" s="194"/>
      <c r="D897" s="194"/>
      <c r="E897" s="194"/>
      <c r="F897" s="194"/>
      <c r="G897" s="194"/>
      <c r="H897" s="194"/>
      <c r="I897" s="194"/>
      <c r="J897" s="194"/>
      <c r="K897" s="194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4"/>
    </row>
    <row r="898" spans="1:26" ht="14.4">
      <c r="A898" s="194"/>
      <c r="B898" s="194"/>
      <c r="C898" s="194"/>
      <c r="D898" s="194"/>
      <c r="E898" s="194"/>
      <c r="F898" s="194"/>
      <c r="G898" s="194"/>
      <c r="H898" s="194"/>
      <c r="I898" s="194"/>
      <c r="J898" s="194"/>
      <c r="K898" s="194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4"/>
    </row>
    <row r="899" spans="1:26" ht="14.4">
      <c r="A899" s="194"/>
      <c r="B899" s="194"/>
      <c r="C899" s="194"/>
      <c r="D899" s="194"/>
      <c r="E899" s="194"/>
      <c r="F899" s="194"/>
      <c r="G899" s="194"/>
      <c r="H899" s="194"/>
      <c r="I899" s="194"/>
      <c r="J899" s="194"/>
      <c r="K899" s="194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4"/>
    </row>
    <row r="900" spans="1:26" ht="14.4">
      <c r="A900" s="194"/>
      <c r="B900" s="194"/>
      <c r="C900" s="194"/>
      <c r="D900" s="194"/>
      <c r="E900" s="194"/>
      <c r="F900" s="194"/>
      <c r="G900" s="194"/>
      <c r="H900" s="194"/>
      <c r="I900" s="194"/>
      <c r="J900" s="194"/>
      <c r="K900" s="194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4"/>
    </row>
    <row r="901" spans="1:26" ht="14.4">
      <c r="A901" s="194"/>
      <c r="B901" s="194"/>
      <c r="C901" s="194"/>
      <c r="D901" s="194"/>
      <c r="E901" s="194"/>
      <c r="F901" s="194"/>
      <c r="G901" s="194"/>
      <c r="H901" s="194"/>
      <c r="I901" s="194"/>
      <c r="J901" s="194"/>
      <c r="K901" s="194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4"/>
    </row>
    <row r="902" spans="1:26" ht="14.4">
      <c r="A902" s="194"/>
      <c r="B902" s="194"/>
      <c r="C902" s="194"/>
      <c r="D902" s="194"/>
      <c r="E902" s="194"/>
      <c r="F902" s="194"/>
      <c r="G902" s="194"/>
      <c r="H902" s="194"/>
      <c r="I902" s="194"/>
      <c r="J902" s="194"/>
      <c r="K902" s="194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4"/>
    </row>
    <row r="903" spans="1:26" ht="14.4">
      <c r="A903" s="194"/>
      <c r="B903" s="194"/>
      <c r="C903" s="194"/>
      <c r="D903" s="194"/>
      <c r="E903" s="194"/>
      <c r="F903" s="194"/>
      <c r="G903" s="194"/>
      <c r="H903" s="194"/>
      <c r="I903" s="194"/>
      <c r="J903" s="194"/>
      <c r="K903" s="194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4"/>
    </row>
    <row r="904" spans="1:26" ht="14.4">
      <c r="A904" s="194"/>
      <c r="B904" s="194"/>
      <c r="C904" s="194"/>
      <c r="D904" s="194"/>
      <c r="E904" s="194"/>
      <c r="F904" s="194"/>
      <c r="G904" s="194"/>
      <c r="H904" s="194"/>
      <c r="I904" s="194"/>
      <c r="J904" s="194"/>
      <c r="K904" s="194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4"/>
    </row>
    <row r="905" spans="1:26" ht="14.4">
      <c r="A905" s="194"/>
      <c r="B905" s="194"/>
      <c r="C905" s="194"/>
      <c r="D905" s="194"/>
      <c r="E905" s="194"/>
      <c r="F905" s="194"/>
      <c r="G905" s="194"/>
      <c r="H905" s="194"/>
      <c r="I905" s="194"/>
      <c r="J905" s="194"/>
      <c r="K905" s="194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4"/>
    </row>
    <row r="906" spans="1:26" ht="14.4">
      <c r="A906" s="194"/>
      <c r="B906" s="194"/>
      <c r="C906" s="194"/>
      <c r="D906" s="194"/>
      <c r="E906" s="194"/>
      <c r="F906" s="194"/>
      <c r="G906" s="194"/>
      <c r="H906" s="194"/>
      <c r="I906" s="194"/>
      <c r="J906" s="194"/>
      <c r="K906" s="194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4"/>
    </row>
    <row r="907" spans="1:26" ht="14.4">
      <c r="A907" s="194"/>
      <c r="B907" s="194"/>
      <c r="C907" s="194"/>
      <c r="D907" s="194"/>
      <c r="E907" s="194"/>
      <c r="F907" s="194"/>
      <c r="G907" s="194"/>
      <c r="H907" s="194"/>
      <c r="I907" s="194"/>
      <c r="J907" s="194"/>
      <c r="K907" s="194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4"/>
    </row>
    <row r="908" spans="1:26" ht="14.4">
      <c r="A908" s="194"/>
      <c r="B908" s="194"/>
      <c r="C908" s="194"/>
      <c r="D908" s="194"/>
      <c r="E908" s="194"/>
      <c r="F908" s="194"/>
      <c r="G908" s="194"/>
      <c r="H908" s="194"/>
      <c r="I908" s="194"/>
      <c r="J908" s="194"/>
      <c r="K908" s="194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4"/>
    </row>
    <row r="909" spans="1:26" ht="14.4">
      <c r="A909" s="194"/>
      <c r="B909" s="194"/>
      <c r="C909" s="194"/>
      <c r="D909" s="194"/>
      <c r="E909" s="194"/>
      <c r="F909" s="194"/>
      <c r="G909" s="194"/>
      <c r="H909" s="194"/>
      <c r="I909" s="194"/>
      <c r="J909" s="194"/>
      <c r="K909" s="194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4"/>
    </row>
    <row r="910" spans="1:26" ht="14.4">
      <c r="A910" s="194"/>
      <c r="B910" s="194"/>
      <c r="C910" s="194"/>
      <c r="D910" s="194"/>
      <c r="E910" s="194"/>
      <c r="F910" s="194"/>
      <c r="G910" s="194"/>
      <c r="H910" s="194"/>
      <c r="I910" s="194"/>
      <c r="J910" s="194"/>
      <c r="K910" s="194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4"/>
    </row>
    <row r="911" spans="1:26" ht="14.4">
      <c r="A911" s="194"/>
      <c r="B911" s="194"/>
      <c r="C911" s="194"/>
      <c r="D911" s="194"/>
      <c r="E911" s="194"/>
      <c r="F911" s="194"/>
      <c r="G911" s="194"/>
      <c r="H911" s="194"/>
      <c r="I911" s="194"/>
      <c r="J911" s="194"/>
      <c r="K911" s="194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4"/>
    </row>
    <row r="912" spans="1:26" ht="14.4">
      <c r="A912" s="194"/>
      <c r="B912" s="194"/>
      <c r="C912" s="194"/>
      <c r="D912" s="194"/>
      <c r="E912" s="194"/>
      <c r="F912" s="194"/>
      <c r="G912" s="194"/>
      <c r="H912" s="194"/>
      <c r="I912" s="194"/>
      <c r="J912" s="194"/>
      <c r="K912" s="194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4"/>
    </row>
    <row r="913" spans="1:26" ht="14.4">
      <c r="A913" s="194"/>
      <c r="B913" s="194"/>
      <c r="C913" s="194"/>
      <c r="D913" s="194"/>
      <c r="E913" s="194"/>
      <c r="F913" s="194"/>
      <c r="G913" s="194"/>
      <c r="H913" s="194"/>
      <c r="I913" s="194"/>
      <c r="J913" s="194"/>
      <c r="K913" s="194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4"/>
    </row>
    <row r="914" spans="1:26" ht="14.4">
      <c r="A914" s="194"/>
      <c r="B914" s="194"/>
      <c r="C914" s="194"/>
      <c r="D914" s="194"/>
      <c r="E914" s="194"/>
      <c r="F914" s="194"/>
      <c r="G914" s="194"/>
      <c r="H914" s="194"/>
      <c r="I914" s="194"/>
      <c r="J914" s="194"/>
      <c r="K914" s="194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4"/>
    </row>
    <row r="915" spans="1:26" ht="14.4">
      <c r="A915" s="194"/>
      <c r="B915" s="194"/>
      <c r="C915" s="194"/>
      <c r="D915" s="194"/>
      <c r="E915" s="194"/>
      <c r="F915" s="194"/>
      <c r="G915" s="194"/>
      <c r="H915" s="194"/>
      <c r="I915" s="194"/>
      <c r="J915" s="194"/>
      <c r="K915" s="194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4"/>
    </row>
    <row r="916" spans="1:26" ht="14.4">
      <c r="A916" s="194"/>
      <c r="B916" s="194"/>
      <c r="C916" s="194"/>
      <c r="D916" s="194"/>
      <c r="E916" s="194"/>
      <c r="F916" s="194"/>
      <c r="G916" s="194"/>
      <c r="H916" s="194"/>
      <c r="I916" s="194"/>
      <c r="J916" s="194"/>
      <c r="K916" s="194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4"/>
    </row>
    <row r="917" spans="1:26" ht="14.4">
      <c r="A917" s="194"/>
      <c r="B917" s="194"/>
      <c r="C917" s="194"/>
      <c r="D917" s="194"/>
      <c r="E917" s="194"/>
      <c r="F917" s="194"/>
      <c r="G917" s="194"/>
      <c r="H917" s="194"/>
      <c r="I917" s="194"/>
      <c r="J917" s="194"/>
      <c r="K917" s="194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4"/>
    </row>
    <row r="918" spans="1:26" ht="14.4">
      <c r="A918" s="194"/>
      <c r="B918" s="194"/>
      <c r="C918" s="194"/>
      <c r="D918" s="194"/>
      <c r="E918" s="194"/>
      <c r="F918" s="194"/>
      <c r="G918" s="194"/>
      <c r="H918" s="194"/>
      <c r="I918" s="194"/>
      <c r="J918" s="194"/>
      <c r="K918" s="194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4"/>
    </row>
    <row r="919" spans="1:26" ht="14.4">
      <c r="A919" s="194"/>
      <c r="B919" s="194"/>
      <c r="C919" s="194"/>
      <c r="D919" s="194"/>
      <c r="E919" s="194"/>
      <c r="F919" s="194"/>
      <c r="G919" s="194"/>
      <c r="H919" s="194"/>
      <c r="I919" s="194"/>
      <c r="J919" s="194"/>
      <c r="K919" s="194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4"/>
    </row>
    <row r="920" spans="1:26" ht="14.4">
      <c r="A920" s="194"/>
      <c r="B920" s="194"/>
      <c r="C920" s="194"/>
      <c r="D920" s="194"/>
      <c r="E920" s="194"/>
      <c r="F920" s="194"/>
      <c r="G920" s="194"/>
      <c r="H920" s="194"/>
      <c r="I920" s="194"/>
      <c r="J920" s="194"/>
      <c r="K920" s="194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4"/>
    </row>
    <row r="921" spans="1:26" ht="14.4">
      <c r="A921" s="194"/>
      <c r="B921" s="194"/>
      <c r="C921" s="194"/>
      <c r="D921" s="194"/>
      <c r="E921" s="194"/>
      <c r="F921" s="194"/>
      <c r="G921" s="194"/>
      <c r="H921" s="194"/>
      <c r="I921" s="194"/>
      <c r="J921" s="194"/>
      <c r="K921" s="194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4"/>
    </row>
    <row r="922" spans="1:26" ht="14.4">
      <c r="A922" s="194"/>
      <c r="B922" s="194"/>
      <c r="C922" s="194"/>
      <c r="D922" s="194"/>
      <c r="E922" s="194"/>
      <c r="F922" s="194"/>
      <c r="G922" s="194"/>
      <c r="H922" s="194"/>
      <c r="I922" s="194"/>
      <c r="J922" s="194"/>
      <c r="K922" s="194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4"/>
    </row>
    <row r="923" spans="1:26" ht="14.4">
      <c r="A923" s="194"/>
      <c r="B923" s="194"/>
      <c r="C923" s="194"/>
      <c r="D923" s="194"/>
      <c r="E923" s="194"/>
      <c r="F923" s="194"/>
      <c r="G923" s="194"/>
      <c r="H923" s="194"/>
      <c r="I923" s="194"/>
      <c r="J923" s="194"/>
      <c r="K923" s="194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4"/>
    </row>
    <row r="924" spans="1:26" ht="14.4">
      <c r="A924" s="194"/>
      <c r="B924" s="194"/>
      <c r="C924" s="194"/>
      <c r="D924" s="194"/>
      <c r="E924" s="194"/>
      <c r="F924" s="194"/>
      <c r="G924" s="194"/>
      <c r="H924" s="194"/>
      <c r="I924" s="194"/>
      <c r="J924" s="194"/>
      <c r="K924" s="194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4"/>
    </row>
    <row r="925" spans="1:26" ht="14.4">
      <c r="A925" s="194"/>
      <c r="B925" s="194"/>
      <c r="C925" s="194"/>
      <c r="D925" s="194"/>
      <c r="E925" s="194"/>
      <c r="F925" s="194"/>
      <c r="G925" s="194"/>
      <c r="H925" s="194"/>
      <c r="I925" s="194"/>
      <c r="J925" s="194"/>
      <c r="K925" s="194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4"/>
    </row>
    <row r="926" spans="1:26" ht="14.4">
      <c r="A926" s="194"/>
      <c r="B926" s="194"/>
      <c r="C926" s="194"/>
      <c r="D926" s="194"/>
      <c r="E926" s="194"/>
      <c r="F926" s="194"/>
      <c r="G926" s="194"/>
      <c r="H926" s="194"/>
      <c r="I926" s="194"/>
      <c r="J926" s="194"/>
      <c r="K926" s="194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4"/>
    </row>
    <row r="927" spans="1:26" ht="14.4">
      <c r="A927" s="194"/>
      <c r="B927" s="194"/>
      <c r="C927" s="194"/>
      <c r="D927" s="194"/>
      <c r="E927" s="194"/>
      <c r="F927" s="194"/>
      <c r="G927" s="194"/>
      <c r="H927" s="194"/>
      <c r="I927" s="194"/>
      <c r="J927" s="194"/>
      <c r="K927" s="194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4"/>
    </row>
    <row r="928" spans="1:26" ht="14.4">
      <c r="A928" s="194"/>
      <c r="B928" s="194"/>
      <c r="C928" s="194"/>
      <c r="D928" s="194"/>
      <c r="E928" s="194"/>
      <c r="F928" s="194"/>
      <c r="G928" s="194"/>
      <c r="H928" s="194"/>
      <c r="I928" s="194"/>
      <c r="J928" s="194"/>
      <c r="K928" s="194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4"/>
    </row>
    <row r="929" spans="1:26" ht="14.4">
      <c r="A929" s="194"/>
      <c r="B929" s="194"/>
      <c r="C929" s="194"/>
      <c r="D929" s="194"/>
      <c r="E929" s="194"/>
      <c r="F929" s="194"/>
      <c r="G929" s="194"/>
      <c r="H929" s="194"/>
      <c r="I929" s="194"/>
      <c r="J929" s="194"/>
      <c r="K929" s="194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4"/>
    </row>
    <row r="930" spans="1:26" ht="14.4">
      <c r="A930" s="194"/>
      <c r="B930" s="194"/>
      <c r="C930" s="194"/>
      <c r="D930" s="194"/>
      <c r="E930" s="194"/>
      <c r="F930" s="194"/>
      <c r="G930" s="194"/>
      <c r="H930" s="194"/>
      <c r="I930" s="194"/>
      <c r="J930" s="194"/>
      <c r="K930" s="194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4"/>
    </row>
    <row r="931" spans="1:26" ht="14.4">
      <c r="A931" s="194"/>
      <c r="B931" s="194"/>
      <c r="C931" s="194"/>
      <c r="D931" s="194"/>
      <c r="E931" s="194"/>
      <c r="F931" s="194"/>
      <c r="G931" s="194"/>
      <c r="H931" s="194"/>
      <c r="I931" s="194"/>
      <c r="J931" s="194"/>
      <c r="K931" s="194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4"/>
    </row>
    <row r="932" spans="1:26" ht="14.4">
      <c r="A932" s="194"/>
      <c r="B932" s="194"/>
      <c r="C932" s="194"/>
      <c r="D932" s="194"/>
      <c r="E932" s="194"/>
      <c r="F932" s="194"/>
      <c r="G932" s="194"/>
      <c r="H932" s="194"/>
      <c r="I932" s="194"/>
      <c r="J932" s="194"/>
      <c r="K932" s="194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4"/>
    </row>
    <row r="933" spans="1:26" ht="14.4">
      <c r="A933" s="194"/>
      <c r="B933" s="194"/>
      <c r="C933" s="194"/>
      <c r="D933" s="194"/>
      <c r="E933" s="194"/>
      <c r="F933" s="194"/>
      <c r="G933" s="194"/>
      <c r="H933" s="194"/>
      <c r="I933" s="194"/>
      <c r="J933" s="194"/>
      <c r="K933" s="194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4"/>
    </row>
    <row r="934" spans="1:26" ht="14.4">
      <c r="A934" s="194"/>
      <c r="B934" s="194"/>
      <c r="C934" s="194"/>
      <c r="D934" s="194"/>
      <c r="E934" s="194"/>
      <c r="F934" s="194"/>
      <c r="G934" s="194"/>
      <c r="H934" s="194"/>
      <c r="I934" s="194"/>
      <c r="J934" s="194"/>
      <c r="K934" s="194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4"/>
    </row>
    <row r="935" spans="1:26" ht="14.4">
      <c r="A935" s="194"/>
      <c r="B935" s="194"/>
      <c r="C935" s="194"/>
      <c r="D935" s="194"/>
      <c r="E935" s="194"/>
      <c r="F935" s="194"/>
      <c r="G935" s="194"/>
      <c r="H935" s="194"/>
      <c r="I935" s="194"/>
      <c r="J935" s="194"/>
      <c r="K935" s="194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4"/>
    </row>
    <row r="936" spans="1:26" ht="14.4">
      <c r="A936" s="194"/>
      <c r="B936" s="194"/>
      <c r="C936" s="194"/>
      <c r="D936" s="194"/>
      <c r="E936" s="194"/>
      <c r="F936" s="194"/>
      <c r="G936" s="194"/>
      <c r="H936" s="194"/>
      <c r="I936" s="194"/>
      <c r="J936" s="194"/>
      <c r="K936" s="194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4"/>
    </row>
    <row r="937" spans="1:26" ht="14.4">
      <c r="A937" s="194"/>
      <c r="B937" s="194"/>
      <c r="C937" s="194"/>
      <c r="D937" s="194"/>
      <c r="E937" s="194"/>
      <c r="F937" s="194"/>
      <c r="G937" s="194"/>
      <c r="H937" s="194"/>
      <c r="I937" s="194"/>
      <c r="J937" s="194"/>
      <c r="K937" s="194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4"/>
    </row>
    <row r="938" spans="1:26" ht="14.4">
      <c r="A938" s="194"/>
      <c r="B938" s="194"/>
      <c r="C938" s="194"/>
      <c r="D938" s="194"/>
      <c r="E938" s="194"/>
      <c r="F938" s="194"/>
      <c r="G938" s="194"/>
      <c r="H938" s="194"/>
      <c r="I938" s="194"/>
      <c r="J938" s="194"/>
      <c r="K938" s="194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4"/>
    </row>
    <row r="939" spans="1:26" ht="14.4">
      <c r="A939" s="194"/>
      <c r="B939" s="194"/>
      <c r="C939" s="194"/>
      <c r="D939" s="194"/>
      <c r="E939" s="194"/>
      <c r="F939" s="194"/>
      <c r="G939" s="194"/>
      <c r="H939" s="194"/>
      <c r="I939" s="194"/>
      <c r="J939" s="194"/>
      <c r="K939" s="194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4"/>
    </row>
    <row r="940" spans="1:26" ht="14.4">
      <c r="A940" s="194"/>
      <c r="B940" s="194"/>
      <c r="C940" s="194"/>
      <c r="D940" s="194"/>
      <c r="E940" s="194"/>
      <c r="F940" s="194"/>
      <c r="G940" s="194"/>
      <c r="H940" s="194"/>
      <c r="I940" s="194"/>
      <c r="J940" s="194"/>
      <c r="K940" s="194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4"/>
    </row>
    <row r="941" spans="1:26" ht="14.4">
      <c r="A941" s="194"/>
      <c r="B941" s="194"/>
      <c r="C941" s="194"/>
      <c r="D941" s="194"/>
      <c r="E941" s="194"/>
      <c r="F941" s="194"/>
      <c r="G941" s="194"/>
      <c r="H941" s="194"/>
      <c r="I941" s="194"/>
      <c r="J941" s="194"/>
      <c r="K941" s="194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4"/>
    </row>
    <row r="942" spans="1:26" ht="14.4">
      <c r="A942" s="194"/>
      <c r="B942" s="194"/>
      <c r="C942" s="194"/>
      <c r="D942" s="194"/>
      <c r="E942" s="194"/>
      <c r="F942" s="194"/>
      <c r="G942" s="194"/>
      <c r="H942" s="194"/>
      <c r="I942" s="194"/>
      <c r="J942" s="194"/>
      <c r="K942" s="194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4"/>
    </row>
    <row r="943" spans="1:26" ht="14.4">
      <c r="A943" s="194"/>
      <c r="B943" s="194"/>
      <c r="C943" s="194"/>
      <c r="D943" s="194"/>
      <c r="E943" s="194"/>
      <c r="F943" s="194"/>
      <c r="G943" s="194"/>
      <c r="H943" s="194"/>
      <c r="I943" s="194"/>
      <c r="J943" s="194"/>
      <c r="K943" s="194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4"/>
    </row>
    <row r="944" spans="1:26" ht="14.4">
      <c r="A944" s="194"/>
      <c r="B944" s="194"/>
      <c r="C944" s="194"/>
      <c r="D944" s="194"/>
      <c r="E944" s="194"/>
      <c r="F944" s="194"/>
      <c r="G944" s="194"/>
      <c r="H944" s="194"/>
      <c r="I944" s="194"/>
      <c r="J944" s="194"/>
      <c r="K944" s="194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4"/>
    </row>
    <row r="945" spans="1:26" ht="14.4">
      <c r="A945" s="194"/>
      <c r="B945" s="194"/>
      <c r="C945" s="194"/>
      <c r="D945" s="194"/>
      <c r="E945" s="194"/>
      <c r="F945" s="194"/>
      <c r="G945" s="194"/>
      <c r="H945" s="194"/>
      <c r="I945" s="194"/>
      <c r="J945" s="194"/>
      <c r="K945" s="194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4"/>
    </row>
    <row r="946" spans="1:26" ht="14.4">
      <c r="A946" s="194"/>
      <c r="B946" s="194"/>
      <c r="C946" s="194"/>
      <c r="D946" s="194"/>
      <c r="E946" s="194"/>
      <c r="F946" s="194"/>
      <c r="G946" s="194"/>
      <c r="H946" s="194"/>
      <c r="I946" s="194"/>
      <c r="J946" s="194"/>
      <c r="K946" s="194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4"/>
    </row>
    <row r="947" spans="1:26" ht="14.4">
      <c r="A947" s="194"/>
      <c r="B947" s="194"/>
      <c r="C947" s="194"/>
      <c r="D947" s="194"/>
      <c r="E947" s="194"/>
      <c r="F947" s="194"/>
      <c r="G947" s="194"/>
      <c r="H947" s="194"/>
      <c r="I947" s="194"/>
      <c r="J947" s="194"/>
      <c r="K947" s="194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4"/>
    </row>
    <row r="948" spans="1:26" ht="14.4">
      <c r="A948" s="194"/>
      <c r="B948" s="194"/>
      <c r="C948" s="194"/>
      <c r="D948" s="194"/>
      <c r="E948" s="194"/>
      <c r="F948" s="194"/>
      <c r="G948" s="194"/>
      <c r="H948" s="194"/>
      <c r="I948" s="194"/>
      <c r="J948" s="194"/>
      <c r="K948" s="194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4"/>
    </row>
    <row r="949" spans="1:26" ht="14.4">
      <c r="A949" s="194"/>
      <c r="B949" s="194"/>
      <c r="C949" s="194"/>
      <c r="D949" s="194"/>
      <c r="E949" s="194"/>
      <c r="F949" s="194"/>
      <c r="G949" s="194"/>
      <c r="H949" s="194"/>
      <c r="I949" s="194"/>
      <c r="J949" s="194"/>
      <c r="K949" s="194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4"/>
    </row>
    <row r="950" spans="1:26" ht="14.4">
      <c r="A950" s="194"/>
      <c r="B950" s="194"/>
      <c r="C950" s="194"/>
      <c r="D950" s="194"/>
      <c r="E950" s="194"/>
      <c r="F950" s="194"/>
      <c r="G950" s="194"/>
      <c r="H950" s="194"/>
      <c r="I950" s="194"/>
      <c r="J950" s="194"/>
      <c r="K950" s="194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4"/>
    </row>
    <row r="951" spans="1:26" ht="14.4">
      <c r="A951" s="194"/>
      <c r="B951" s="194"/>
      <c r="C951" s="194"/>
      <c r="D951" s="194"/>
      <c r="E951" s="194"/>
      <c r="F951" s="194"/>
      <c r="G951" s="194"/>
      <c r="H951" s="194"/>
      <c r="I951" s="194"/>
      <c r="J951" s="194"/>
      <c r="K951" s="194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4"/>
    </row>
    <row r="952" spans="1:26" ht="14.4">
      <c r="A952" s="194"/>
      <c r="B952" s="194"/>
      <c r="C952" s="194"/>
      <c r="D952" s="194"/>
      <c r="E952" s="194"/>
      <c r="F952" s="194"/>
      <c r="G952" s="194"/>
      <c r="H952" s="194"/>
      <c r="I952" s="194"/>
      <c r="J952" s="194"/>
      <c r="K952" s="194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4"/>
    </row>
    <row r="953" spans="1:26" ht="14.4">
      <c r="A953" s="194"/>
      <c r="B953" s="194"/>
      <c r="C953" s="194"/>
      <c r="D953" s="194"/>
      <c r="E953" s="194"/>
      <c r="F953" s="194"/>
      <c r="G953" s="194"/>
      <c r="H953" s="194"/>
      <c r="I953" s="194"/>
      <c r="J953" s="194"/>
      <c r="K953" s="194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4"/>
    </row>
    <row r="954" spans="1:26" ht="14.4">
      <c r="A954" s="194"/>
      <c r="B954" s="194"/>
      <c r="C954" s="194"/>
      <c r="D954" s="194"/>
      <c r="E954" s="194"/>
      <c r="F954" s="194"/>
      <c r="G954" s="194"/>
      <c r="H954" s="194"/>
      <c r="I954" s="194"/>
      <c r="J954" s="194"/>
      <c r="K954" s="194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4"/>
    </row>
    <row r="955" spans="1:26" ht="14.4">
      <c r="A955" s="194"/>
      <c r="B955" s="194"/>
      <c r="C955" s="194"/>
      <c r="D955" s="194"/>
      <c r="E955" s="194"/>
      <c r="F955" s="194"/>
      <c r="G955" s="194"/>
      <c r="H955" s="194"/>
      <c r="I955" s="194"/>
      <c r="J955" s="194"/>
      <c r="K955" s="194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4"/>
    </row>
    <row r="956" spans="1:26" ht="14.4">
      <c r="A956" s="194"/>
      <c r="B956" s="194"/>
      <c r="C956" s="194"/>
      <c r="D956" s="194"/>
      <c r="E956" s="194"/>
      <c r="F956" s="194"/>
      <c r="G956" s="194"/>
      <c r="H956" s="194"/>
      <c r="I956" s="194"/>
      <c r="J956" s="194"/>
      <c r="K956" s="194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4"/>
    </row>
    <row r="957" spans="1:26" ht="14.4">
      <c r="A957" s="194"/>
      <c r="B957" s="194"/>
      <c r="C957" s="194"/>
      <c r="D957" s="194"/>
      <c r="E957" s="194"/>
      <c r="F957" s="194"/>
      <c r="G957" s="194"/>
      <c r="H957" s="194"/>
      <c r="I957" s="194"/>
      <c r="J957" s="194"/>
      <c r="K957" s="194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4"/>
    </row>
    <row r="958" spans="1:26" ht="14.4">
      <c r="A958" s="194"/>
      <c r="B958" s="194"/>
      <c r="C958" s="194"/>
      <c r="D958" s="194"/>
      <c r="E958" s="194"/>
      <c r="F958" s="194"/>
      <c r="G958" s="194"/>
      <c r="H958" s="194"/>
      <c r="I958" s="194"/>
      <c r="J958" s="194"/>
      <c r="K958" s="194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4"/>
    </row>
    <row r="959" spans="1:26" ht="14.4">
      <c r="A959" s="194"/>
      <c r="B959" s="194"/>
      <c r="C959" s="194"/>
      <c r="D959" s="194"/>
      <c r="E959" s="194"/>
      <c r="F959" s="194"/>
      <c r="G959" s="194"/>
      <c r="H959" s="194"/>
      <c r="I959" s="194"/>
      <c r="J959" s="194"/>
      <c r="K959" s="194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4"/>
    </row>
    <row r="960" spans="1:26" ht="14.4">
      <c r="A960" s="194"/>
      <c r="B960" s="194"/>
      <c r="C960" s="194"/>
      <c r="D960" s="194"/>
      <c r="E960" s="194"/>
      <c r="F960" s="194"/>
      <c r="G960" s="194"/>
      <c r="H960" s="194"/>
      <c r="I960" s="194"/>
      <c r="J960" s="194"/>
      <c r="K960" s="194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4"/>
    </row>
    <row r="961" spans="1:26" ht="14.4">
      <c r="A961" s="194"/>
      <c r="B961" s="194"/>
      <c r="C961" s="194"/>
      <c r="D961" s="194"/>
      <c r="E961" s="194"/>
      <c r="F961" s="194"/>
      <c r="G961" s="194"/>
      <c r="H961" s="194"/>
      <c r="I961" s="194"/>
      <c r="J961" s="194"/>
      <c r="K961" s="194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4"/>
    </row>
    <row r="962" spans="1:26" ht="14.4">
      <c r="A962" s="194"/>
      <c r="B962" s="194"/>
      <c r="C962" s="194"/>
      <c r="D962" s="194"/>
      <c r="E962" s="194"/>
      <c r="F962" s="194"/>
      <c r="G962" s="194"/>
      <c r="H962" s="194"/>
      <c r="I962" s="194"/>
      <c r="J962" s="194"/>
      <c r="K962" s="194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4"/>
    </row>
    <row r="963" spans="1:26" ht="14.4">
      <c r="A963" s="194"/>
      <c r="B963" s="194"/>
      <c r="C963" s="194"/>
      <c r="D963" s="194"/>
      <c r="E963" s="194"/>
      <c r="F963" s="194"/>
      <c r="G963" s="194"/>
      <c r="H963" s="194"/>
      <c r="I963" s="194"/>
      <c r="J963" s="194"/>
      <c r="K963" s="194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4"/>
    </row>
    <row r="964" spans="1:26" ht="14.4">
      <c r="A964" s="194"/>
      <c r="B964" s="194"/>
      <c r="C964" s="194"/>
      <c r="D964" s="194"/>
      <c r="E964" s="194"/>
      <c r="F964" s="194"/>
      <c r="G964" s="194"/>
      <c r="H964" s="194"/>
      <c r="I964" s="194"/>
      <c r="J964" s="194"/>
      <c r="K964" s="194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4"/>
    </row>
    <row r="965" spans="1:26" ht="14.4">
      <c r="A965" s="194"/>
      <c r="B965" s="194"/>
      <c r="C965" s="194"/>
      <c r="D965" s="194"/>
      <c r="E965" s="194"/>
      <c r="F965" s="194"/>
      <c r="G965" s="194"/>
      <c r="H965" s="194"/>
      <c r="I965" s="194"/>
      <c r="J965" s="194"/>
      <c r="K965" s="194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4"/>
    </row>
    <row r="966" spans="1:26" ht="14.4">
      <c r="A966" s="194"/>
      <c r="B966" s="194"/>
      <c r="C966" s="194"/>
      <c r="D966" s="194"/>
      <c r="E966" s="194"/>
      <c r="F966" s="194"/>
      <c r="G966" s="194"/>
      <c r="H966" s="194"/>
      <c r="I966" s="194"/>
      <c r="J966" s="194"/>
      <c r="K966" s="194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4"/>
    </row>
    <row r="967" spans="1:26" ht="14.4">
      <c r="A967" s="194"/>
      <c r="B967" s="194"/>
      <c r="C967" s="194"/>
      <c r="D967" s="194"/>
      <c r="E967" s="194"/>
      <c r="F967" s="194"/>
      <c r="G967" s="194"/>
      <c r="H967" s="194"/>
      <c r="I967" s="194"/>
      <c r="J967" s="194"/>
      <c r="K967" s="194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4"/>
    </row>
    <row r="968" spans="1:26" ht="14.4">
      <c r="A968" s="194"/>
      <c r="B968" s="194"/>
      <c r="C968" s="194"/>
      <c r="D968" s="194"/>
      <c r="E968" s="194"/>
      <c r="F968" s="194"/>
      <c r="G968" s="194"/>
      <c r="H968" s="194"/>
      <c r="I968" s="194"/>
      <c r="J968" s="194"/>
      <c r="K968" s="194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4"/>
    </row>
    <row r="969" spans="1:26" ht="14.4">
      <c r="A969" s="194"/>
      <c r="B969" s="194"/>
      <c r="C969" s="194"/>
      <c r="D969" s="194"/>
      <c r="E969" s="194"/>
      <c r="F969" s="194"/>
      <c r="G969" s="194"/>
      <c r="H969" s="194"/>
      <c r="I969" s="194"/>
      <c r="J969" s="194"/>
      <c r="K969" s="194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4"/>
    </row>
    <row r="970" spans="1:26" ht="14.4">
      <c r="A970" s="194"/>
      <c r="B970" s="194"/>
      <c r="C970" s="194"/>
      <c r="D970" s="194"/>
      <c r="E970" s="194"/>
      <c r="F970" s="194"/>
      <c r="G970" s="194"/>
      <c r="H970" s="194"/>
      <c r="I970" s="194"/>
      <c r="J970" s="194"/>
      <c r="K970" s="194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4"/>
    </row>
    <row r="971" spans="1:26" ht="14.4">
      <c r="A971" s="194"/>
      <c r="B971" s="194"/>
      <c r="C971" s="194"/>
      <c r="D971" s="194"/>
      <c r="E971" s="194"/>
      <c r="F971" s="194"/>
      <c r="G971" s="194"/>
      <c r="H971" s="194"/>
      <c r="I971" s="194"/>
      <c r="J971" s="194"/>
      <c r="K971" s="194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4"/>
    </row>
    <row r="972" spans="1:26" ht="14.4">
      <c r="A972" s="194"/>
      <c r="B972" s="194"/>
      <c r="C972" s="194"/>
      <c r="D972" s="194"/>
      <c r="E972" s="194"/>
      <c r="F972" s="194"/>
      <c r="G972" s="194"/>
      <c r="H972" s="194"/>
      <c r="I972" s="194"/>
      <c r="J972" s="194"/>
      <c r="K972" s="194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4"/>
    </row>
    <row r="973" spans="1:26" ht="14.4">
      <c r="A973" s="194"/>
      <c r="B973" s="194"/>
      <c r="C973" s="194"/>
      <c r="D973" s="194"/>
      <c r="E973" s="194"/>
      <c r="F973" s="194"/>
      <c r="G973" s="194"/>
      <c r="H973" s="194"/>
      <c r="I973" s="194"/>
      <c r="J973" s="194"/>
      <c r="K973" s="194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4"/>
    </row>
    <row r="974" spans="1:26" ht="14.4">
      <c r="A974" s="194"/>
      <c r="B974" s="194"/>
      <c r="C974" s="194"/>
      <c r="D974" s="194"/>
      <c r="E974" s="194"/>
      <c r="F974" s="194"/>
      <c r="G974" s="194"/>
      <c r="H974" s="194"/>
      <c r="I974" s="194"/>
      <c r="J974" s="194"/>
      <c r="K974" s="194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4"/>
    </row>
    <row r="975" spans="1:26" ht="14.4">
      <c r="A975" s="194"/>
      <c r="B975" s="194"/>
      <c r="C975" s="194"/>
      <c r="D975" s="194"/>
      <c r="E975" s="194"/>
      <c r="F975" s="194"/>
      <c r="G975" s="194"/>
      <c r="H975" s="194"/>
      <c r="I975" s="194"/>
      <c r="J975" s="194"/>
      <c r="K975" s="194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4"/>
    </row>
    <row r="976" spans="1:26" ht="14.4">
      <c r="A976" s="194"/>
      <c r="B976" s="194"/>
      <c r="C976" s="194"/>
      <c r="D976" s="194"/>
      <c r="E976" s="194"/>
      <c r="F976" s="194"/>
      <c r="G976" s="194"/>
      <c r="H976" s="194"/>
      <c r="I976" s="194"/>
      <c r="J976" s="194"/>
      <c r="K976" s="194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4"/>
    </row>
    <row r="977" spans="1:26" ht="14.4">
      <c r="A977" s="194"/>
      <c r="B977" s="194"/>
      <c r="C977" s="194"/>
      <c r="D977" s="194"/>
      <c r="E977" s="194"/>
      <c r="F977" s="194"/>
      <c r="G977" s="194"/>
      <c r="H977" s="194"/>
      <c r="I977" s="194"/>
      <c r="J977" s="194"/>
      <c r="K977" s="194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4"/>
    </row>
    <row r="978" spans="1:26" ht="14.4">
      <c r="A978" s="194"/>
      <c r="B978" s="194"/>
      <c r="C978" s="194"/>
      <c r="D978" s="194"/>
      <c r="E978" s="194"/>
      <c r="F978" s="194"/>
      <c r="G978" s="194"/>
      <c r="H978" s="194"/>
      <c r="I978" s="194"/>
      <c r="J978" s="194"/>
      <c r="K978" s="194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4"/>
    </row>
    <row r="979" spans="1:26" ht="14.4">
      <c r="A979" s="194"/>
      <c r="B979" s="194"/>
      <c r="C979" s="194"/>
      <c r="D979" s="194"/>
      <c r="E979" s="194"/>
      <c r="F979" s="194"/>
      <c r="G979" s="194"/>
      <c r="H979" s="194"/>
      <c r="I979" s="194"/>
      <c r="J979" s="194"/>
      <c r="K979" s="194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4"/>
    </row>
    <row r="980" spans="1:26" ht="14.4">
      <c r="A980" s="194"/>
      <c r="B980" s="194"/>
      <c r="C980" s="194"/>
      <c r="D980" s="194"/>
      <c r="E980" s="194"/>
      <c r="F980" s="194"/>
      <c r="G980" s="194"/>
      <c r="H980" s="194"/>
      <c r="I980" s="194"/>
      <c r="J980" s="194"/>
      <c r="K980" s="194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4"/>
    </row>
    <row r="981" spans="1:26" ht="14.4">
      <c r="A981" s="194"/>
      <c r="B981" s="194"/>
      <c r="C981" s="194"/>
      <c r="D981" s="194"/>
      <c r="E981" s="194"/>
      <c r="F981" s="194"/>
      <c r="G981" s="194"/>
      <c r="H981" s="194"/>
      <c r="I981" s="194"/>
      <c r="J981" s="194"/>
      <c r="K981" s="194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4"/>
    </row>
    <row r="982" spans="1:26" ht="14.4">
      <c r="A982" s="194"/>
      <c r="B982" s="194"/>
      <c r="C982" s="194"/>
      <c r="D982" s="194"/>
      <c r="E982" s="194"/>
      <c r="F982" s="194"/>
      <c r="G982" s="194"/>
      <c r="H982" s="194"/>
      <c r="I982" s="194"/>
      <c r="J982" s="194"/>
      <c r="K982" s="194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4"/>
    </row>
    <row r="983" spans="1:26" ht="14.4">
      <c r="A983" s="194"/>
      <c r="B983" s="194"/>
      <c r="C983" s="194"/>
      <c r="D983" s="194"/>
      <c r="E983" s="194"/>
      <c r="F983" s="194"/>
      <c r="G983" s="194"/>
      <c r="H983" s="194"/>
      <c r="I983" s="194"/>
      <c r="J983" s="194"/>
      <c r="K983" s="194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4"/>
    </row>
    <row r="984" spans="1:26" ht="14.4">
      <c r="A984" s="194"/>
      <c r="B984" s="194"/>
      <c r="C984" s="194"/>
      <c r="D984" s="194"/>
      <c r="E984" s="194"/>
      <c r="F984" s="194"/>
      <c r="G984" s="194"/>
      <c r="H984" s="194"/>
      <c r="I984" s="194"/>
      <c r="J984" s="194"/>
      <c r="K984" s="194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4"/>
    </row>
    <row r="985" spans="1:26" ht="14.4">
      <c r="A985" s="194"/>
      <c r="B985" s="194"/>
      <c r="C985" s="194"/>
      <c r="D985" s="194"/>
      <c r="E985" s="194"/>
      <c r="F985" s="194"/>
      <c r="G985" s="194"/>
      <c r="H985" s="194"/>
      <c r="I985" s="194"/>
      <c r="J985" s="194"/>
      <c r="K985" s="194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4"/>
    </row>
    <row r="986" spans="1:26" ht="14.4">
      <c r="A986" s="194"/>
      <c r="B986" s="194"/>
      <c r="C986" s="194"/>
      <c r="D986" s="194"/>
      <c r="E986" s="194"/>
      <c r="F986" s="194"/>
      <c r="G986" s="194"/>
      <c r="H986" s="194"/>
      <c r="I986" s="194"/>
      <c r="J986" s="194"/>
      <c r="K986" s="194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4"/>
    </row>
    <row r="987" spans="1:26" ht="14.4">
      <c r="A987" s="194"/>
      <c r="B987" s="194"/>
      <c r="C987" s="194"/>
      <c r="D987" s="194"/>
      <c r="E987" s="194"/>
      <c r="F987" s="194"/>
      <c r="G987" s="194"/>
      <c r="H987" s="194"/>
      <c r="I987" s="194"/>
      <c r="J987" s="194"/>
      <c r="K987" s="194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4"/>
    </row>
    <row r="988" spans="1:26" ht="14.4">
      <c r="A988" s="194"/>
      <c r="B988" s="194"/>
      <c r="C988" s="194"/>
      <c r="D988" s="194"/>
      <c r="E988" s="194"/>
      <c r="F988" s="194"/>
      <c r="G988" s="194"/>
      <c r="H988" s="194"/>
      <c r="I988" s="194"/>
      <c r="J988" s="194"/>
      <c r="K988" s="194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4"/>
    </row>
    <row r="989" spans="1:26" ht="14.4">
      <c r="A989" s="194"/>
      <c r="B989" s="194"/>
      <c r="C989" s="194"/>
      <c r="D989" s="194"/>
      <c r="E989" s="194"/>
      <c r="F989" s="194"/>
      <c r="G989" s="194"/>
      <c r="H989" s="194"/>
      <c r="I989" s="194"/>
      <c r="J989" s="194"/>
      <c r="K989" s="194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4"/>
    </row>
    <row r="990" spans="1:26" ht="14.4">
      <c r="A990" s="194"/>
      <c r="B990" s="194"/>
      <c r="C990" s="194"/>
      <c r="D990" s="194"/>
      <c r="E990" s="194"/>
      <c r="F990" s="194"/>
      <c r="G990" s="194"/>
      <c r="H990" s="194"/>
      <c r="I990" s="194"/>
      <c r="J990" s="194"/>
      <c r="K990" s="194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4"/>
    </row>
    <row r="991" spans="1:26" ht="14.4">
      <c r="A991" s="194"/>
      <c r="B991" s="194"/>
      <c r="C991" s="194"/>
      <c r="D991" s="194"/>
      <c r="E991" s="194"/>
      <c r="F991" s="194"/>
      <c r="G991" s="194"/>
      <c r="H991" s="194"/>
      <c r="I991" s="194"/>
      <c r="J991" s="194"/>
      <c r="K991" s="194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4"/>
    </row>
    <row r="992" spans="1:26" ht="14.4">
      <c r="A992" s="194"/>
      <c r="B992" s="194"/>
      <c r="C992" s="194"/>
      <c r="D992" s="194"/>
      <c r="E992" s="194"/>
      <c r="F992" s="194"/>
      <c r="G992" s="194"/>
      <c r="H992" s="194"/>
      <c r="I992" s="194"/>
      <c r="J992" s="194"/>
      <c r="K992" s="194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4"/>
    </row>
    <row r="993" spans="1:26" ht="14.4">
      <c r="A993" s="194"/>
      <c r="B993" s="194"/>
      <c r="C993" s="194"/>
      <c r="D993" s="194"/>
      <c r="E993" s="194"/>
      <c r="F993" s="194"/>
      <c r="G993" s="194"/>
      <c r="H993" s="194"/>
      <c r="I993" s="194"/>
      <c r="J993" s="194"/>
      <c r="K993" s="194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4"/>
    </row>
    <row r="994" spans="1:26" ht="14.4">
      <c r="A994" s="194"/>
      <c r="B994" s="194"/>
      <c r="C994" s="194"/>
      <c r="D994" s="194"/>
      <c r="E994" s="194"/>
      <c r="F994" s="194"/>
      <c r="G994" s="194"/>
      <c r="H994" s="194"/>
      <c r="I994" s="194"/>
      <c r="J994" s="194"/>
      <c r="K994" s="194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4"/>
    </row>
    <row r="995" spans="1:26" ht="14.4">
      <c r="A995" s="194"/>
      <c r="B995" s="194"/>
      <c r="C995" s="194"/>
      <c r="D995" s="194"/>
      <c r="E995" s="194"/>
      <c r="F995" s="194"/>
      <c r="G995" s="194"/>
      <c r="H995" s="194"/>
      <c r="I995" s="194"/>
      <c r="J995" s="194"/>
      <c r="K995" s="194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4"/>
    </row>
    <row r="996" spans="1:26" ht="14.4">
      <c r="A996" s="194"/>
      <c r="B996" s="194"/>
      <c r="C996" s="194"/>
      <c r="D996" s="194"/>
      <c r="E996" s="194"/>
      <c r="F996" s="194"/>
      <c r="G996" s="194"/>
      <c r="H996" s="194"/>
      <c r="I996" s="194"/>
      <c r="J996" s="194"/>
      <c r="K996" s="194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4"/>
    </row>
    <row r="997" spans="1:26" ht="14.4">
      <c r="A997" s="194"/>
      <c r="B997" s="194"/>
      <c r="C997" s="194"/>
      <c r="D997" s="194"/>
      <c r="E997" s="194"/>
      <c r="F997" s="194"/>
      <c r="G997" s="194"/>
      <c r="H997" s="194"/>
      <c r="I997" s="194"/>
      <c r="J997" s="194"/>
      <c r="K997" s="194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4"/>
    </row>
    <row r="998" spans="1:26" ht="14.4">
      <c r="A998" s="194"/>
      <c r="B998" s="194"/>
      <c r="C998" s="194"/>
      <c r="D998" s="194"/>
      <c r="E998" s="194"/>
      <c r="F998" s="194"/>
      <c r="G998" s="194"/>
      <c r="H998" s="194"/>
      <c r="I998" s="194"/>
      <c r="J998" s="194"/>
      <c r="K998" s="194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4"/>
    </row>
    <row r="999" spans="1:26" ht="14.4">
      <c r="A999" s="194"/>
      <c r="B999" s="194"/>
      <c r="C999" s="194"/>
      <c r="D999" s="194"/>
      <c r="E999" s="194"/>
      <c r="F999" s="194"/>
      <c r="G999" s="194"/>
      <c r="H999" s="194"/>
      <c r="I999" s="194"/>
      <c r="J999" s="194"/>
      <c r="K999" s="194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4"/>
    </row>
    <row r="1000" spans="1:26" ht="14.4">
      <c r="A1000" s="194"/>
      <c r="B1000" s="194"/>
      <c r="C1000" s="194"/>
      <c r="D1000" s="194"/>
      <c r="E1000" s="194"/>
      <c r="F1000" s="194"/>
      <c r="G1000" s="194"/>
      <c r="H1000" s="194"/>
      <c r="I1000" s="194"/>
      <c r="J1000" s="194"/>
      <c r="K1000" s="194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BY1000"/>
  <sheetViews>
    <sheetView topLeftCell="K29" zoomScale="55" zoomScaleNormal="55" workbookViewId="0">
      <selection activeCell="AM62" sqref="AM62"/>
    </sheetView>
  </sheetViews>
  <sheetFormatPr defaultColWidth="14.44140625" defaultRowHeight="15" customHeight="1"/>
  <cols>
    <col min="1" max="1" width="11.5546875" customWidth="1"/>
    <col min="2" max="2" width="3" customWidth="1"/>
    <col min="3" max="3" width="9.6640625" customWidth="1"/>
    <col min="4" max="4" width="17.44140625" customWidth="1"/>
    <col min="5" max="5" width="2" customWidth="1"/>
    <col min="6" max="6" width="1.5546875" customWidth="1"/>
    <col min="7" max="7" width="2" customWidth="1"/>
    <col min="8" max="8" width="16.109375" customWidth="1"/>
    <col min="9" max="9" width="2.33203125" customWidth="1"/>
    <col min="10" max="10" width="12" customWidth="1"/>
    <col min="11" max="11" width="8.6640625" customWidth="1"/>
    <col min="12" max="12" width="16.109375" customWidth="1"/>
    <col min="13" max="22" width="8.6640625" customWidth="1"/>
    <col min="23" max="23" width="11.44140625" customWidth="1"/>
    <col min="24" max="37" width="8.6640625" customWidth="1"/>
    <col min="38" max="38" width="12.33203125" customWidth="1"/>
    <col min="39" max="39" width="16.6640625" customWidth="1"/>
    <col min="40" max="40" width="15.109375" customWidth="1"/>
    <col min="41" max="43" width="9.33203125" customWidth="1"/>
    <col min="44" max="44" width="9.109375" customWidth="1"/>
    <col min="45" max="45" width="8.5546875" customWidth="1"/>
    <col min="46" max="47" width="10.33203125" customWidth="1"/>
    <col min="48" max="48" width="12.33203125" customWidth="1"/>
    <col min="49" max="70" width="8.6640625" customWidth="1"/>
    <col min="71" max="71" width="20.33203125" customWidth="1"/>
    <col min="72" max="77" width="8.6640625" customWidth="1"/>
  </cols>
  <sheetData>
    <row r="1" spans="2:73" ht="18.75" customHeight="1"/>
    <row r="2" spans="2:73" ht="25.5" customHeight="1">
      <c r="B2" s="301" t="s">
        <v>176</v>
      </c>
      <c r="C2" s="244"/>
      <c r="D2" s="244"/>
      <c r="E2" s="244"/>
      <c r="F2" s="244"/>
      <c r="G2" s="244"/>
      <c r="H2" s="244"/>
      <c r="I2" s="244"/>
      <c r="J2" s="244"/>
      <c r="K2" s="244"/>
      <c r="L2" s="235"/>
    </row>
    <row r="3" spans="2:73" ht="14.25" customHeight="1">
      <c r="B3" s="238"/>
      <c r="C3" s="250"/>
      <c r="D3" s="250"/>
      <c r="E3" s="250"/>
      <c r="F3" s="250"/>
      <c r="G3" s="250"/>
      <c r="H3" s="250"/>
      <c r="I3" s="250"/>
      <c r="J3" s="250"/>
      <c r="K3" s="250"/>
      <c r="L3" s="239"/>
      <c r="W3" s="195" t="s">
        <v>177</v>
      </c>
      <c r="X3" s="195" t="s">
        <v>178</v>
      </c>
      <c r="Y3" s="195" t="s">
        <v>179</v>
      </c>
      <c r="Z3" s="195" t="s">
        <v>180</v>
      </c>
      <c r="AD3" s="196" t="s">
        <v>81</v>
      </c>
      <c r="AE3" s="197" t="s">
        <v>10</v>
      </c>
      <c r="AF3" s="197" t="s">
        <v>181</v>
      </c>
      <c r="AG3" s="197" t="s">
        <v>12</v>
      </c>
      <c r="AH3" s="197" t="s">
        <v>13</v>
      </c>
      <c r="AI3" s="197" t="s">
        <v>14</v>
      </c>
      <c r="AJ3" s="197" t="s">
        <v>15</v>
      </c>
      <c r="AK3" s="197" t="s">
        <v>182</v>
      </c>
      <c r="AL3" s="198" t="s">
        <v>17</v>
      </c>
      <c r="AM3" s="197" t="s">
        <v>177</v>
      </c>
      <c r="AN3" s="199"/>
      <c r="AR3" s="195">
        <v>1</v>
      </c>
      <c r="AS3" s="195">
        <v>1</v>
      </c>
      <c r="AT3" s="195" t="s">
        <v>29</v>
      </c>
      <c r="AU3" s="195">
        <v>7</v>
      </c>
      <c r="AV3" s="195">
        <v>3</v>
      </c>
      <c r="AW3" s="195">
        <v>2</v>
      </c>
      <c r="AX3" s="195">
        <v>1</v>
      </c>
      <c r="AY3" s="195">
        <v>0</v>
      </c>
      <c r="AZ3" s="195">
        <v>5</v>
      </c>
      <c r="BA3" s="195">
        <v>1</v>
      </c>
      <c r="BB3" s="195">
        <v>4</v>
      </c>
      <c r="BC3" s="195">
        <v>701400</v>
      </c>
      <c r="BD3" s="195">
        <v>701400</v>
      </c>
      <c r="BF3" s="195">
        <f t="shared" ref="BF3:BP3" si="0">IF($AR3&lt;&gt;$BF4,AR3,3)</f>
        <v>1</v>
      </c>
      <c r="BG3" s="195">
        <f t="shared" si="0"/>
        <v>1</v>
      </c>
      <c r="BH3" s="195" t="str">
        <f t="shared" si="0"/>
        <v>Holandia</v>
      </c>
      <c r="BI3" s="195">
        <f t="shared" si="0"/>
        <v>7</v>
      </c>
      <c r="BJ3" s="195">
        <f t="shared" si="0"/>
        <v>3</v>
      </c>
      <c r="BK3" s="195">
        <f t="shared" si="0"/>
        <v>2</v>
      </c>
      <c r="BL3" s="195">
        <f t="shared" si="0"/>
        <v>1</v>
      </c>
      <c r="BM3" s="195">
        <f t="shared" si="0"/>
        <v>0</v>
      </c>
      <c r="BN3" s="195">
        <f t="shared" si="0"/>
        <v>5</v>
      </c>
      <c r="BO3" s="195">
        <f t="shared" si="0"/>
        <v>1</v>
      </c>
      <c r="BP3" s="195">
        <f t="shared" si="0"/>
        <v>4</v>
      </c>
      <c r="BS3" s="195" t="str">
        <f t="shared" ref="BS3:BS50" si="1">N4&amp;Q4</f>
        <v>EkwadorKatar</v>
      </c>
      <c r="BT3" s="200">
        <f t="shared" ref="BT3:BT50" si="2">IF(R4=3,0,IF(R4=1,1,IF(R4=0,3,".")))</f>
        <v>3</v>
      </c>
    </row>
    <row r="4" spans="2:73" ht="14.25" customHeight="1">
      <c r="B4" s="201">
        <v>1</v>
      </c>
      <c r="C4" s="202" t="s">
        <v>23</v>
      </c>
      <c r="D4" s="202" t="str">
        <f>'FAZA GRUPOWA'!D3</f>
        <v>Katar</v>
      </c>
      <c r="E4" s="202">
        <f>IF('FAZA GRUPOWA'!AT3=".","",'FAZA GRUPOWA'!E3)</f>
        <v>0</v>
      </c>
      <c r="F4" s="202" t="s">
        <v>20</v>
      </c>
      <c r="G4" s="202">
        <f>IF('FAZA GRUPOWA'!AT51=".","",'FAZA GRUPOWA'!G3)</f>
        <v>2</v>
      </c>
      <c r="H4" s="202" t="str">
        <f>'FAZA GRUPOWA'!H3</f>
        <v>Ekwador</v>
      </c>
      <c r="I4" s="202" t="str">
        <f>'FAZA GRUPOWA'!I3</f>
        <v>A</v>
      </c>
      <c r="J4" s="203">
        <v>0.45833333333333331</v>
      </c>
      <c r="K4" s="204" t="str">
        <f>'FAZA GRUPOWA'!K3</f>
        <v>Al Bayt Stadium</v>
      </c>
      <c r="L4" s="205"/>
      <c r="N4" s="202" t="str">
        <f t="shared" ref="N4:N51" si="3">H4</f>
        <v>Ekwador</v>
      </c>
      <c r="O4" s="195">
        <f t="shared" ref="O4:O51" si="4">G4</f>
        <v>2</v>
      </c>
      <c r="P4" s="195">
        <f t="shared" ref="P4:P51" si="5">E4</f>
        <v>0</v>
      </c>
      <c r="Q4" s="202" t="str">
        <f t="shared" ref="Q4:Q51" si="6">D4</f>
        <v>Katar</v>
      </c>
      <c r="R4" s="195">
        <f t="shared" ref="R4:R51" si="7">IF(E4&gt;G4,3,IF(E4&lt;G4,0,IF(E4="",".",1)))</f>
        <v>0</v>
      </c>
      <c r="T4" s="195" t="str">
        <f t="array" ref="T4:U4">CHOOSE({1,2},Q4:Q99&amp;R4:R99)</f>
        <v>Katar0</v>
      </c>
      <c r="U4" s="195" t="e">
        <v>#VALUE!</v>
      </c>
      <c r="W4" s="195" t="s">
        <v>19</v>
      </c>
      <c r="X4" s="195">
        <f>COUNTIF($T$4:$T$99,'Arkusz1 (2)'!$W4&amp;3)</f>
        <v>0</v>
      </c>
      <c r="Y4" s="195">
        <f>COUNTIF($T$4:$T$99,'Arkusz1 (2)'!$W4&amp;1)</f>
        <v>0</v>
      </c>
      <c r="Z4" s="195">
        <f>COUNTIF($T$4:$T$99,'Arkusz1 (2)'!$W4&amp;0)</f>
        <v>3</v>
      </c>
      <c r="AB4" s="195">
        <f t="shared" ref="AB4:AB7" ca="1" si="8">_xlfn.RANK.EQ(AN4,$AN$4:$AN$7,0)</f>
        <v>4</v>
      </c>
      <c r="AC4" s="195">
        <f t="shared" ref="AC4:AC7" ca="1" si="9">_xlfn.RANK.EQ(AM4,$AM$4:$AM$7,0)</f>
        <v>4</v>
      </c>
      <c r="AD4" s="206" t="s">
        <v>19</v>
      </c>
      <c r="AE4" s="207">
        <f t="shared" ref="AE4:AE7" si="10">3*AG4+AH4</f>
        <v>0</v>
      </c>
      <c r="AF4" s="208">
        <f t="shared" ref="AF4:AF7" si="11">SUM(AG4:AI4)</f>
        <v>3</v>
      </c>
      <c r="AG4" s="209">
        <f>VLOOKUP(AD4,'Arkusz1 (2)'!$W$4:$Z$35,2,FALSE)</f>
        <v>0</v>
      </c>
      <c r="AH4" s="209">
        <f>VLOOKUP($AD4,'Arkusz1 (2)'!$W$4:$Z$35,3,FALSE)</f>
        <v>0</v>
      </c>
      <c r="AI4" s="209">
        <f>VLOOKUP($AD4,'Arkusz1 (2)'!$W$4:$Z$35,4,FALSE)</f>
        <v>3</v>
      </c>
      <c r="AJ4" s="209">
        <f t="shared" ref="AJ4:AJ7" ca="1" si="12">SUMIF($D$4:$E$51,AD4,$E$4:$E$51)+SUMIF($N$4:$O$51,AD4,$O$4:$O$51)</f>
        <v>1</v>
      </c>
      <c r="AK4" s="209">
        <f t="shared" ref="AK4:AK7" ca="1" si="13">SUMIF($D$4:$E$51,AD4,$G$4:$G$51)+SUMIF($N$4:$P$51,AD4,$P$4:$P$51)</f>
        <v>7</v>
      </c>
      <c r="AL4" s="209">
        <f t="shared" ref="AL4:AL7" ca="1" si="14">AJ4-AK4</f>
        <v>-6</v>
      </c>
      <c r="AM4" s="208">
        <f t="shared" ref="AM4:AM7" ca="1" si="15">AE4*100000+AL4*300+AJ4*40</f>
        <v>-1760</v>
      </c>
      <c r="AN4" s="210">
        <f t="shared" ref="AN4:AN7" ca="1" si="16">AM4+AO4</f>
        <v>-1760</v>
      </c>
      <c r="AO4" s="195">
        <f ca="1">IF(AND(SUM($AF$4:$AF$7)=12,AC4=AC5),VLOOKUP(AD4&amp;AD5,$BS$3:$BT$98,2,FALSE),IF(AND(SUM($AF$4:$AF$7)=12,AC4=AC6),VLOOKUP(AD4&amp;AD6,$BS$3:$BT$98,2,FALSE),IF(AND(SUM($AF$4:$AF$7)=12,AC4=AC7),VLOOKUP(AD4&amp;AD7,$BS$3:$BT$98,2,FALSE),0)))</f>
        <v>0</v>
      </c>
      <c r="AP4" s="195">
        <f t="shared" ref="AP4:AP7" ca="1" si="17">AM4+AO4</f>
        <v>-1760</v>
      </c>
      <c r="AR4" s="195">
        <v>2</v>
      </c>
      <c r="AS4" s="195">
        <v>2</v>
      </c>
      <c r="AT4" s="195" t="s">
        <v>28</v>
      </c>
      <c r="AU4" s="195">
        <v>6</v>
      </c>
      <c r="AV4" s="195">
        <v>3</v>
      </c>
      <c r="AW4" s="195">
        <v>2</v>
      </c>
      <c r="AX4" s="195">
        <v>0</v>
      </c>
      <c r="AY4" s="195">
        <v>1</v>
      </c>
      <c r="AZ4" s="195">
        <v>5</v>
      </c>
      <c r="BA4" s="195">
        <v>4</v>
      </c>
      <c r="BB4" s="195">
        <v>1</v>
      </c>
      <c r="BC4" s="195">
        <v>600500</v>
      </c>
      <c r="BD4" s="195">
        <v>600500</v>
      </c>
      <c r="BF4" s="195">
        <f t="shared" ref="BF4:BP4" si="18">IF($AR4&lt;&gt;$BF5,AR4,3)</f>
        <v>2</v>
      </c>
      <c r="BG4" s="195">
        <f t="shared" si="18"/>
        <v>2</v>
      </c>
      <c r="BH4" s="195" t="str">
        <f t="shared" si="18"/>
        <v>Senegal</v>
      </c>
      <c r="BI4" s="195">
        <f t="shared" si="18"/>
        <v>6</v>
      </c>
      <c r="BJ4" s="195">
        <f t="shared" si="18"/>
        <v>3</v>
      </c>
      <c r="BK4" s="195">
        <f t="shared" si="18"/>
        <v>2</v>
      </c>
      <c r="BL4" s="195">
        <f t="shared" si="18"/>
        <v>0</v>
      </c>
      <c r="BM4" s="195">
        <f t="shared" si="18"/>
        <v>1</v>
      </c>
      <c r="BN4" s="195">
        <f t="shared" si="18"/>
        <v>5</v>
      </c>
      <c r="BO4" s="195">
        <f t="shared" si="18"/>
        <v>4</v>
      </c>
      <c r="BP4" s="195">
        <f t="shared" si="18"/>
        <v>1</v>
      </c>
      <c r="BS4" s="195" t="str">
        <f t="shared" si="1"/>
        <v>IranAnglia</v>
      </c>
      <c r="BT4" s="200">
        <f t="shared" si="2"/>
        <v>0</v>
      </c>
    </row>
    <row r="5" spans="2:73" ht="14.25" customHeight="1">
      <c r="B5" s="211">
        <v>2</v>
      </c>
      <c r="C5" s="212" t="s">
        <v>23</v>
      </c>
      <c r="D5" s="202" t="str">
        <f>'FAZA GRUPOWA'!D4</f>
        <v>Anglia</v>
      </c>
      <c r="E5" s="202">
        <f>IF('FAZA GRUPOWA'!AT4=".","",'FAZA GRUPOWA'!E4)</f>
        <v>6</v>
      </c>
      <c r="F5" s="212" t="s">
        <v>20</v>
      </c>
      <c r="G5" s="202">
        <f>IF('FAZA GRUPOWA'!AT52=".","",'FAZA GRUPOWA'!G4)</f>
        <v>2</v>
      </c>
      <c r="H5" s="202" t="str">
        <f>'FAZA GRUPOWA'!H4</f>
        <v>Iran</v>
      </c>
      <c r="I5" s="202" t="str">
        <f>'FAZA GRUPOWA'!I4</f>
        <v>B</v>
      </c>
      <c r="J5" s="213">
        <v>0.58333333333333337</v>
      </c>
      <c r="K5" s="204" t="str">
        <f>'FAZA GRUPOWA'!K4</f>
        <v>Khalifa International Stadium</v>
      </c>
      <c r="L5" s="214"/>
      <c r="N5" s="202" t="str">
        <f t="shared" si="3"/>
        <v>Iran</v>
      </c>
      <c r="O5" s="195">
        <f t="shared" si="4"/>
        <v>2</v>
      </c>
      <c r="P5" s="195">
        <f t="shared" si="5"/>
        <v>6</v>
      </c>
      <c r="Q5" s="202" t="str">
        <f t="shared" si="6"/>
        <v>Anglia</v>
      </c>
      <c r="R5" s="195">
        <f t="shared" si="7"/>
        <v>3</v>
      </c>
      <c r="T5" s="195" t="str">
        <f t="array" ref="T5:U5">CHOOSE({1,2},Q5:Q100&amp;R5:R100)</f>
        <v>Anglia3</v>
      </c>
      <c r="U5" s="195" t="e">
        <v>#VALUE!</v>
      </c>
      <c r="W5" s="195" t="s">
        <v>28</v>
      </c>
      <c r="X5" s="195">
        <f>COUNTIF($T$4:$T$99,'Arkusz1 (2)'!$W5&amp;3)</f>
        <v>2</v>
      </c>
      <c r="Y5" s="195">
        <f>COUNTIF($T$4:$T$99,'Arkusz1 (2)'!$W5&amp;1)</f>
        <v>0</v>
      </c>
      <c r="Z5" s="195">
        <f>COUNTIF($T$4:$T$99,'Arkusz1 (2)'!$W5&amp;0)</f>
        <v>1</v>
      </c>
      <c r="AB5" s="195">
        <f t="shared" ca="1" si="8"/>
        <v>1</v>
      </c>
      <c r="AC5" s="195">
        <f t="shared" ca="1" si="9"/>
        <v>1</v>
      </c>
      <c r="AD5" s="215" t="s">
        <v>29</v>
      </c>
      <c r="AE5" s="207">
        <f t="shared" si="10"/>
        <v>7</v>
      </c>
      <c r="AF5" s="208">
        <f t="shared" si="11"/>
        <v>3</v>
      </c>
      <c r="AG5" s="209">
        <f>VLOOKUP(AD5,'Arkusz1 (2)'!$W$4:$Z$35,2,FALSE)</f>
        <v>2</v>
      </c>
      <c r="AH5" s="209">
        <f>VLOOKUP($AD5,'Arkusz1 (2)'!$W$4:$Z$35,3,FALSE)</f>
        <v>1</v>
      </c>
      <c r="AI5" s="209">
        <f>VLOOKUP($AD5,'Arkusz1 (2)'!$W$4:$Z$35,4,FALSE)</f>
        <v>0</v>
      </c>
      <c r="AJ5" s="209">
        <f t="shared" ca="1" si="12"/>
        <v>5</v>
      </c>
      <c r="AK5" s="209">
        <f t="shared" ca="1" si="13"/>
        <v>1</v>
      </c>
      <c r="AL5" s="209">
        <f t="shared" ca="1" si="14"/>
        <v>4</v>
      </c>
      <c r="AM5" s="208">
        <f t="shared" ca="1" si="15"/>
        <v>701400</v>
      </c>
      <c r="AN5" s="210">
        <f t="shared" ca="1" si="16"/>
        <v>701400</v>
      </c>
      <c r="AO5" s="195">
        <f ca="1">IF(AND(SUM($AF$4:$AF$7)=12,AC5=AC6),VLOOKUP(AD5&amp;AD6,$BS$3:$BT$98,2,FALSE),IF(AND(SUM($AF$4:$AF$7)=12,AC5=AC7),VLOOKUP(AD5&amp;AD7,$BS$3:$BT$98,2,FALSE),IF(AND(SUM($AF$4:$AF$7)=12,AC5=AC4),VLOOKUP(AD5&amp;AD4,$BS$3:$BT$98,2,FALSE),0)))</f>
        <v>0</v>
      </c>
      <c r="AP5" s="195">
        <f t="shared" ca="1" si="17"/>
        <v>701400</v>
      </c>
      <c r="AR5" s="195">
        <v>3</v>
      </c>
      <c r="AS5" s="195">
        <v>3</v>
      </c>
      <c r="AT5" s="195" t="s">
        <v>21</v>
      </c>
      <c r="AU5" s="195">
        <v>4</v>
      </c>
      <c r="AV5" s="195">
        <v>3</v>
      </c>
      <c r="AW5" s="195">
        <v>1</v>
      </c>
      <c r="AX5" s="195">
        <v>1</v>
      </c>
      <c r="AY5" s="195">
        <v>1</v>
      </c>
      <c r="AZ5" s="195">
        <v>4</v>
      </c>
      <c r="BA5" s="195">
        <v>3</v>
      </c>
      <c r="BB5" s="195">
        <v>1</v>
      </c>
      <c r="BC5" s="195">
        <v>400460</v>
      </c>
      <c r="BD5" s="195">
        <v>400460</v>
      </c>
      <c r="BF5" s="195">
        <f t="shared" ref="BF5:BP5" si="19">IF($AR5&lt;&gt;$BF6,AR5,3)</f>
        <v>3</v>
      </c>
      <c r="BG5" s="195">
        <f t="shared" si="19"/>
        <v>3</v>
      </c>
      <c r="BH5" s="195" t="str">
        <f t="shared" si="19"/>
        <v>Ekwador</v>
      </c>
      <c r="BI5" s="195">
        <f t="shared" si="19"/>
        <v>4</v>
      </c>
      <c r="BJ5" s="195">
        <f t="shared" si="19"/>
        <v>3</v>
      </c>
      <c r="BK5" s="195">
        <f t="shared" si="19"/>
        <v>1</v>
      </c>
      <c r="BL5" s="195">
        <f t="shared" si="19"/>
        <v>1</v>
      </c>
      <c r="BM5" s="195">
        <f t="shared" si="19"/>
        <v>1</v>
      </c>
      <c r="BN5" s="195">
        <f t="shared" si="19"/>
        <v>4</v>
      </c>
      <c r="BO5" s="195">
        <f t="shared" si="19"/>
        <v>3</v>
      </c>
      <c r="BP5" s="195">
        <f t="shared" si="19"/>
        <v>1</v>
      </c>
      <c r="BS5" s="195" t="str">
        <f t="shared" si="1"/>
        <v>HolandiaSenegal</v>
      </c>
      <c r="BT5" s="200">
        <f t="shared" si="2"/>
        <v>3</v>
      </c>
    </row>
    <row r="6" spans="2:73" ht="14.25" customHeight="1">
      <c r="B6" s="211">
        <v>3</v>
      </c>
      <c r="C6" s="212" t="s">
        <v>23</v>
      </c>
      <c r="D6" s="202" t="str">
        <f>'FAZA GRUPOWA'!D5</f>
        <v>Senegal</v>
      </c>
      <c r="E6" s="202">
        <f>IF('FAZA GRUPOWA'!AT5=".","",'FAZA GRUPOWA'!E5)</f>
        <v>0</v>
      </c>
      <c r="F6" s="212" t="s">
        <v>20</v>
      </c>
      <c r="G6" s="202">
        <f>IF('FAZA GRUPOWA'!AT53=".","",'FAZA GRUPOWA'!G5)</f>
        <v>2</v>
      </c>
      <c r="H6" s="202" t="str">
        <f>'FAZA GRUPOWA'!H5</f>
        <v>Holandia</v>
      </c>
      <c r="I6" s="202" t="str">
        <f>'FAZA GRUPOWA'!I5</f>
        <v>A</v>
      </c>
      <c r="J6" s="213">
        <v>0.70833333333333337</v>
      </c>
      <c r="K6" s="204" t="str">
        <f>'FAZA GRUPOWA'!K5</f>
        <v>Al Thumama Stadium</v>
      </c>
      <c r="L6" s="214"/>
      <c r="N6" s="202" t="str">
        <f t="shared" si="3"/>
        <v>Holandia</v>
      </c>
      <c r="O6" s="195">
        <f t="shared" si="4"/>
        <v>2</v>
      </c>
      <c r="P6" s="195">
        <f t="shared" si="5"/>
        <v>0</v>
      </c>
      <c r="Q6" s="202" t="str">
        <f t="shared" si="6"/>
        <v>Senegal</v>
      </c>
      <c r="R6" s="195">
        <f t="shared" si="7"/>
        <v>0</v>
      </c>
      <c r="T6" s="195" t="str">
        <f t="array" ref="T6:U6">CHOOSE({1,2},Q6:Q101&amp;R6:R101)</f>
        <v>Senegal0</v>
      </c>
      <c r="U6" s="195" t="e">
        <v>#VALUE!</v>
      </c>
      <c r="W6" s="195" t="s">
        <v>24</v>
      </c>
      <c r="X6" s="195">
        <f>COUNTIF($T$4:$T$99,'Arkusz1 (2)'!$W6&amp;3)</f>
        <v>2</v>
      </c>
      <c r="Y6" s="195">
        <f>COUNTIF($T$4:$T$99,'Arkusz1 (2)'!$W6&amp;1)</f>
        <v>1</v>
      </c>
      <c r="Z6" s="195">
        <f>COUNTIF($T$4:$T$99,'Arkusz1 (2)'!$W6&amp;0)</f>
        <v>0</v>
      </c>
      <c r="AB6" s="195">
        <f t="shared" ca="1" si="8"/>
        <v>3</v>
      </c>
      <c r="AC6" s="195">
        <f t="shared" ca="1" si="9"/>
        <v>3</v>
      </c>
      <c r="AD6" s="215" t="s">
        <v>21</v>
      </c>
      <c r="AE6" s="207">
        <f t="shared" si="10"/>
        <v>4</v>
      </c>
      <c r="AF6" s="208">
        <f t="shared" si="11"/>
        <v>3</v>
      </c>
      <c r="AG6" s="209">
        <f>VLOOKUP(AD6,'Arkusz1 (2)'!$W$4:$Z$35,2,FALSE)</f>
        <v>1</v>
      </c>
      <c r="AH6" s="209">
        <f>VLOOKUP($AD6,'Arkusz1 (2)'!$W$4:$Z$35,3,FALSE)</f>
        <v>1</v>
      </c>
      <c r="AI6" s="209">
        <f>VLOOKUP($AD6,'Arkusz1 (2)'!$W$4:$Z$35,4,FALSE)</f>
        <v>1</v>
      </c>
      <c r="AJ6" s="209">
        <f t="shared" ca="1" si="12"/>
        <v>4</v>
      </c>
      <c r="AK6" s="209">
        <f t="shared" ca="1" si="13"/>
        <v>3</v>
      </c>
      <c r="AL6" s="209">
        <f t="shared" ca="1" si="14"/>
        <v>1</v>
      </c>
      <c r="AM6" s="208">
        <f t="shared" ca="1" si="15"/>
        <v>400460</v>
      </c>
      <c r="AN6" s="210">
        <f t="shared" ca="1" si="16"/>
        <v>400460</v>
      </c>
      <c r="AO6" s="195">
        <f ca="1">IF(AND(SUM($AF$4:$AF$7)=12,AC6=AC7),VLOOKUP(AD6&amp;AD7,$BS$3:$BT$98,2,FALSE),IF(AND(SUM($AF$4:$AF$7)=12,AC6=AC4),VLOOKUP(AD6&amp;AD4,$BS$3:$BT$98,2,FALSE),IF(AND(SUM($AF$4:$AF$7)=12,AC6=AC5),VLOOKUP(AD6&amp;AD5,$BS$3:$BT$98,2,FALSE),0)))</f>
        <v>0</v>
      </c>
      <c r="AP6" s="195">
        <f t="shared" ca="1" si="17"/>
        <v>400460</v>
      </c>
      <c r="AR6" s="195">
        <v>4</v>
      </c>
      <c r="AS6" s="195">
        <v>4</v>
      </c>
      <c r="AT6" s="195" t="s">
        <v>19</v>
      </c>
      <c r="AU6" s="195">
        <v>0</v>
      </c>
      <c r="AV6" s="195">
        <v>3</v>
      </c>
      <c r="AW6" s="195">
        <v>0</v>
      </c>
      <c r="AX6" s="195">
        <v>0</v>
      </c>
      <c r="AY6" s="195">
        <v>3</v>
      </c>
      <c r="AZ6" s="195">
        <v>1</v>
      </c>
      <c r="BA6" s="195">
        <v>7</v>
      </c>
      <c r="BB6" s="195">
        <v>-6</v>
      </c>
      <c r="BC6" s="195">
        <v>-1760</v>
      </c>
      <c r="BD6" s="195">
        <v>-1760</v>
      </c>
      <c r="BF6" s="195">
        <f t="shared" ref="BF6:BP6" si="20">IF($AR6&lt;&gt;$BF7,AR6,3)</f>
        <v>4</v>
      </c>
      <c r="BG6" s="195">
        <f t="shared" si="20"/>
        <v>4</v>
      </c>
      <c r="BH6" s="195" t="str">
        <f t="shared" si="20"/>
        <v>Katar</v>
      </c>
      <c r="BI6" s="195">
        <f t="shared" si="20"/>
        <v>0</v>
      </c>
      <c r="BJ6" s="195">
        <f t="shared" si="20"/>
        <v>3</v>
      </c>
      <c r="BK6" s="195">
        <f t="shared" si="20"/>
        <v>0</v>
      </c>
      <c r="BL6" s="195">
        <f t="shared" si="20"/>
        <v>0</v>
      </c>
      <c r="BM6" s="195">
        <f t="shared" si="20"/>
        <v>3</v>
      </c>
      <c r="BN6" s="195">
        <f t="shared" si="20"/>
        <v>1</v>
      </c>
      <c r="BO6" s="195">
        <f t="shared" si="20"/>
        <v>7</v>
      </c>
      <c r="BP6" s="195">
        <f t="shared" si="20"/>
        <v>-6</v>
      </c>
      <c r="BS6" s="195" t="str">
        <f t="shared" si="1"/>
        <v>WaliaUSA</v>
      </c>
      <c r="BT6" s="200">
        <f t="shared" si="2"/>
        <v>1</v>
      </c>
    </row>
    <row r="7" spans="2:73" ht="15.75" customHeight="1">
      <c r="B7" s="211">
        <v>4</v>
      </c>
      <c r="C7" s="212" t="s">
        <v>23</v>
      </c>
      <c r="D7" s="202" t="str">
        <f>'FAZA GRUPOWA'!D6</f>
        <v>USA</v>
      </c>
      <c r="E7" s="202">
        <f>IF('FAZA GRUPOWA'!AT6=".","",'FAZA GRUPOWA'!E6)</f>
        <v>1</v>
      </c>
      <c r="F7" s="212" t="s">
        <v>20</v>
      </c>
      <c r="G7" s="202">
        <f>IF('FAZA GRUPOWA'!AT54=".","",'FAZA GRUPOWA'!G6)</f>
        <v>1</v>
      </c>
      <c r="H7" s="202" t="str">
        <f>'FAZA GRUPOWA'!H6</f>
        <v>Walia</v>
      </c>
      <c r="I7" s="202" t="str">
        <f>'FAZA GRUPOWA'!I6</f>
        <v>B</v>
      </c>
      <c r="J7" s="213">
        <v>0.83333333333333337</v>
      </c>
      <c r="K7" s="204" t="str">
        <f>'FAZA GRUPOWA'!K6</f>
        <v>Ahmad Bin Ali Stadium</v>
      </c>
      <c r="L7" s="214"/>
      <c r="N7" s="202" t="str">
        <f t="shared" si="3"/>
        <v>Walia</v>
      </c>
      <c r="O7" s="195">
        <f t="shared" si="4"/>
        <v>1</v>
      </c>
      <c r="P7" s="195">
        <f t="shared" si="5"/>
        <v>1</v>
      </c>
      <c r="Q7" s="202" t="str">
        <f t="shared" si="6"/>
        <v>USA</v>
      </c>
      <c r="R7" s="195">
        <f t="shared" si="7"/>
        <v>1</v>
      </c>
      <c r="T7" s="195" t="str">
        <f t="array" ref="T7:U7">CHOOSE({1,2},Q7:Q102&amp;R7:R102)</f>
        <v>USA1</v>
      </c>
      <c r="U7" s="195" t="e">
        <v>#VALUE!</v>
      </c>
      <c r="W7" s="195" t="s">
        <v>32</v>
      </c>
      <c r="X7" s="195">
        <f>COUNTIF($T$4:$T$99,'Arkusz1 (2)'!$W7&amp;3)</f>
        <v>1</v>
      </c>
      <c r="Y7" s="195">
        <f>COUNTIF($T$4:$T$99,'Arkusz1 (2)'!$W7&amp;1)</f>
        <v>2</v>
      </c>
      <c r="Z7" s="195">
        <f>COUNTIF($T$4:$T$99,'Arkusz1 (2)'!$W7&amp;0)</f>
        <v>0</v>
      </c>
      <c r="AB7" s="195">
        <f t="shared" ca="1" si="8"/>
        <v>2</v>
      </c>
      <c r="AC7" s="195">
        <f t="shared" ca="1" si="9"/>
        <v>2</v>
      </c>
      <c r="AD7" s="216" t="s">
        <v>28</v>
      </c>
      <c r="AE7" s="207">
        <f t="shared" si="10"/>
        <v>6</v>
      </c>
      <c r="AF7" s="208">
        <f t="shared" si="11"/>
        <v>3</v>
      </c>
      <c r="AG7" s="209">
        <f>VLOOKUP(AD7,'Arkusz1 (2)'!$W$4:$Z$35,2,FALSE)</f>
        <v>2</v>
      </c>
      <c r="AH7" s="209">
        <f>VLOOKUP($AD7,'Arkusz1 (2)'!$W$4:$Z$35,3,FALSE)</f>
        <v>0</v>
      </c>
      <c r="AI7" s="209">
        <f>VLOOKUP($AD7,'Arkusz1 (2)'!$W$4:$Z$35,4,FALSE)</f>
        <v>1</v>
      </c>
      <c r="AJ7" s="209">
        <f t="shared" ca="1" si="12"/>
        <v>5</v>
      </c>
      <c r="AK7" s="209">
        <f t="shared" ca="1" si="13"/>
        <v>4</v>
      </c>
      <c r="AL7" s="209">
        <f t="shared" ca="1" si="14"/>
        <v>1</v>
      </c>
      <c r="AM7" s="208">
        <f t="shared" ca="1" si="15"/>
        <v>600500</v>
      </c>
      <c r="AN7" s="210">
        <f t="shared" ca="1" si="16"/>
        <v>600500</v>
      </c>
      <c r="AO7" s="195">
        <f ca="1">IF(AND(SUM($AF$4:$AF$7)=12,AC7=AC4),VLOOKUP(AD7&amp;AD4,$BS$3:$BT$98,2,FALSE),IF(AND(SUM($AF$4:$AF$7)=12,AC7=AC5),VLOOKUP(AD7&amp;AD5,$BS$3:$BT$98,2,FALSE),IF(AND(SUM($AF$4:$AF$7)=12,AC7=AC6),VLOOKUP(AD7&amp;AD6,$BS$3:$BT$98,2,FALSE),0)))</f>
        <v>0</v>
      </c>
      <c r="AP7" s="195">
        <f t="shared" ca="1" si="17"/>
        <v>600500</v>
      </c>
      <c r="BS7" s="195" t="str">
        <f t="shared" si="1"/>
        <v>Arabia Saud.Argentyna</v>
      </c>
      <c r="BT7" s="200">
        <f t="shared" si="2"/>
        <v>3</v>
      </c>
    </row>
    <row r="8" spans="2:73" ht="14.25" customHeight="1">
      <c r="B8" s="211">
        <v>5</v>
      </c>
      <c r="C8" s="212" t="s">
        <v>35</v>
      </c>
      <c r="D8" s="202" t="str">
        <f>'FAZA GRUPOWA'!D7</f>
        <v>Argentyna</v>
      </c>
      <c r="E8" s="202">
        <f>IF('FAZA GRUPOWA'!AT7=".","",'FAZA GRUPOWA'!E7)</f>
        <v>1</v>
      </c>
      <c r="F8" s="212" t="s">
        <v>20</v>
      </c>
      <c r="G8" s="202">
        <f>IF('FAZA GRUPOWA'!AT55=".","",'FAZA GRUPOWA'!G7)</f>
        <v>2</v>
      </c>
      <c r="H8" s="202" t="str">
        <f>'FAZA GRUPOWA'!H7</f>
        <v>Arabia Saud.</v>
      </c>
      <c r="I8" s="202" t="str">
        <f>'FAZA GRUPOWA'!I7</f>
        <v>C</v>
      </c>
      <c r="J8" s="213">
        <v>0.45833333333333331</v>
      </c>
      <c r="K8" s="204" t="str">
        <f>'FAZA GRUPOWA'!K7</f>
        <v>Lusail Stadium</v>
      </c>
      <c r="L8" s="214"/>
      <c r="N8" s="202" t="str">
        <f t="shared" si="3"/>
        <v>Arabia Saud.</v>
      </c>
      <c r="O8" s="195">
        <f t="shared" si="4"/>
        <v>2</v>
      </c>
      <c r="P8" s="195">
        <f t="shared" si="5"/>
        <v>1</v>
      </c>
      <c r="Q8" s="202" t="str">
        <f t="shared" si="6"/>
        <v>Argentyna</v>
      </c>
      <c r="R8" s="195">
        <f t="shared" si="7"/>
        <v>0</v>
      </c>
      <c r="T8" s="195" t="str">
        <f t="array" ref="T8:U8">CHOOSE({1,2},Q8:Q103&amp;R8:R103)</f>
        <v>Argentyna0</v>
      </c>
      <c r="U8" s="195" t="e">
        <v>#VALUE!</v>
      </c>
      <c r="W8" s="195" t="s">
        <v>40</v>
      </c>
      <c r="X8" s="195">
        <f>COUNTIF($T$4:$T$99,'Arkusz1 (2)'!$W8&amp;3)</f>
        <v>2</v>
      </c>
      <c r="Y8" s="195">
        <f>COUNTIF($T$4:$T$99,'Arkusz1 (2)'!$W8&amp;1)</f>
        <v>0</v>
      </c>
      <c r="Z8" s="195">
        <f>COUNTIF($T$4:$T$99,'Arkusz1 (2)'!$W8&amp;0)</f>
        <v>1</v>
      </c>
      <c r="AD8" s="217"/>
      <c r="AE8" s="217"/>
      <c r="AF8" s="217"/>
      <c r="AG8" s="217"/>
      <c r="AH8" s="217"/>
      <c r="AI8" s="217"/>
      <c r="AJ8" s="217"/>
      <c r="AK8" s="217"/>
      <c r="AL8" s="217"/>
      <c r="BS8" s="195" t="str">
        <f t="shared" si="1"/>
        <v>TunezjaDania</v>
      </c>
      <c r="BT8" s="200">
        <f t="shared" si="2"/>
        <v>1</v>
      </c>
    </row>
    <row r="9" spans="2:73" ht="14.25" customHeight="1">
      <c r="B9" s="211">
        <v>6</v>
      </c>
      <c r="C9" s="212" t="s">
        <v>35</v>
      </c>
      <c r="D9" s="202" t="str">
        <f>'FAZA GRUPOWA'!D8</f>
        <v>Dania</v>
      </c>
      <c r="E9" s="202">
        <f>IF('FAZA GRUPOWA'!AT8=".","",'FAZA GRUPOWA'!E8)</f>
        <v>0</v>
      </c>
      <c r="F9" s="212" t="s">
        <v>20</v>
      </c>
      <c r="G9" s="202">
        <f>IF('FAZA GRUPOWA'!AT56=".","",'FAZA GRUPOWA'!G8)</f>
        <v>0</v>
      </c>
      <c r="H9" s="202" t="str">
        <f>'FAZA GRUPOWA'!H8</f>
        <v>Tunezja</v>
      </c>
      <c r="I9" s="202" t="str">
        <f>'FAZA GRUPOWA'!I8</f>
        <v>D</v>
      </c>
      <c r="J9" s="213">
        <v>0.58333333333333337</v>
      </c>
      <c r="K9" s="204" t="str">
        <f>'FAZA GRUPOWA'!K8</f>
        <v>Education City Stadium</v>
      </c>
      <c r="L9" s="214"/>
      <c r="N9" s="202" t="str">
        <f t="shared" si="3"/>
        <v>Tunezja</v>
      </c>
      <c r="O9" s="195">
        <f t="shared" si="4"/>
        <v>0</v>
      </c>
      <c r="P9" s="195">
        <f t="shared" si="5"/>
        <v>0</v>
      </c>
      <c r="Q9" s="202" t="str">
        <f t="shared" si="6"/>
        <v>Dania</v>
      </c>
      <c r="R9" s="195">
        <f t="shared" si="7"/>
        <v>1</v>
      </c>
      <c r="T9" s="195" t="str">
        <f t="array" ref="T9:U9">CHOOSE({1,2},Q9:Q104&amp;R9:R104)</f>
        <v>Dania1</v>
      </c>
      <c r="U9" s="195" t="e">
        <v>#VALUE!</v>
      </c>
      <c r="W9" s="195" t="s">
        <v>41</v>
      </c>
      <c r="X9" s="195">
        <f>COUNTIF($T$4:$T$99,'Arkusz1 (2)'!$W9&amp;3)</f>
        <v>0</v>
      </c>
      <c r="Y9" s="195">
        <f>COUNTIF($T$4:$T$99,'Arkusz1 (2)'!$W9&amp;1)</f>
        <v>1</v>
      </c>
      <c r="Z9" s="195">
        <f>COUNTIF($T$4:$T$99,'Arkusz1 (2)'!$W9&amp;0)</f>
        <v>2</v>
      </c>
      <c r="AD9" s="217"/>
      <c r="AE9" s="217"/>
      <c r="AF9" s="217"/>
      <c r="AG9" s="217"/>
      <c r="AH9" s="217"/>
      <c r="AI9" s="217"/>
      <c r="AJ9" s="217"/>
      <c r="AK9" s="217"/>
      <c r="AL9" s="217"/>
      <c r="AR9" s="195">
        <v>1</v>
      </c>
      <c r="AS9" s="195">
        <v>1</v>
      </c>
      <c r="AT9" s="195" t="s">
        <v>24</v>
      </c>
      <c r="AU9" s="195">
        <v>7</v>
      </c>
      <c r="AV9" s="195">
        <v>3</v>
      </c>
      <c r="AW9" s="195">
        <v>2</v>
      </c>
      <c r="AX9" s="195">
        <v>1</v>
      </c>
      <c r="AY9" s="195">
        <v>0</v>
      </c>
      <c r="AZ9" s="195">
        <v>9</v>
      </c>
      <c r="BA9" s="195">
        <v>2</v>
      </c>
      <c r="BB9" s="195">
        <v>7</v>
      </c>
      <c r="BC9" s="195">
        <v>7001760</v>
      </c>
      <c r="BD9" s="195">
        <v>7001760</v>
      </c>
      <c r="BF9" s="195">
        <f t="shared" ref="BF9:BP9" si="21">AR9</f>
        <v>1</v>
      </c>
      <c r="BG9" s="195">
        <f t="shared" si="21"/>
        <v>1</v>
      </c>
      <c r="BH9" s="195" t="str">
        <f t="shared" si="21"/>
        <v>Anglia</v>
      </c>
      <c r="BI9" s="195">
        <f t="shared" si="21"/>
        <v>7</v>
      </c>
      <c r="BJ9" s="195">
        <f t="shared" si="21"/>
        <v>3</v>
      </c>
      <c r="BK9" s="195">
        <f t="shared" si="21"/>
        <v>2</v>
      </c>
      <c r="BL9" s="195">
        <f t="shared" si="21"/>
        <v>1</v>
      </c>
      <c r="BM9" s="195">
        <f t="shared" si="21"/>
        <v>0</v>
      </c>
      <c r="BN9" s="195">
        <f t="shared" si="21"/>
        <v>9</v>
      </c>
      <c r="BO9" s="195">
        <f t="shared" si="21"/>
        <v>2</v>
      </c>
      <c r="BP9" s="195">
        <f t="shared" si="21"/>
        <v>7</v>
      </c>
      <c r="BS9" s="195" t="str">
        <f t="shared" si="1"/>
        <v>PolskaMeksyk</v>
      </c>
      <c r="BT9" s="200">
        <f t="shared" si="2"/>
        <v>1</v>
      </c>
    </row>
    <row r="10" spans="2:73" ht="14.25" customHeight="1">
      <c r="B10" s="211">
        <v>7</v>
      </c>
      <c r="C10" s="212" t="s">
        <v>35</v>
      </c>
      <c r="D10" s="202" t="str">
        <f>'FAZA GRUPOWA'!D9</f>
        <v>Meksyk</v>
      </c>
      <c r="E10" s="202">
        <f>IF('FAZA GRUPOWA'!AT9=".","",'FAZA GRUPOWA'!E9)</f>
        <v>0</v>
      </c>
      <c r="F10" s="212" t="s">
        <v>20</v>
      </c>
      <c r="G10" s="202">
        <f>IF('FAZA GRUPOWA'!AT57=".","",'FAZA GRUPOWA'!G9)</f>
        <v>0</v>
      </c>
      <c r="H10" s="202" t="str">
        <f>'FAZA GRUPOWA'!H9</f>
        <v>Polska</v>
      </c>
      <c r="I10" s="202" t="str">
        <f>'FAZA GRUPOWA'!I9</f>
        <v>C</v>
      </c>
      <c r="J10" s="213">
        <v>0.70833333333333337</v>
      </c>
      <c r="K10" s="204" t="str">
        <f>'FAZA GRUPOWA'!K9</f>
        <v>Stadium 974</v>
      </c>
      <c r="L10" s="214"/>
      <c r="N10" s="202" t="str">
        <f t="shared" si="3"/>
        <v>Polska</v>
      </c>
      <c r="O10" s="195">
        <f t="shared" si="4"/>
        <v>0</v>
      </c>
      <c r="P10" s="195">
        <f t="shared" si="5"/>
        <v>0</v>
      </c>
      <c r="Q10" s="202" t="str">
        <f t="shared" si="6"/>
        <v>Meksyk</v>
      </c>
      <c r="R10" s="195">
        <f t="shared" si="7"/>
        <v>1</v>
      </c>
      <c r="T10" s="195" t="str">
        <f t="array" ref="T10:U10">CHOOSE({1,2},Q10:Q105&amp;R10:R105)</f>
        <v>Meksyk1</v>
      </c>
      <c r="U10" s="195" t="e">
        <v>#VALUE!</v>
      </c>
      <c r="W10" s="195" t="s">
        <v>45</v>
      </c>
      <c r="X10" s="195">
        <f>COUNTIF($T$4:$T$99,'Arkusz1 (2)'!$W10&amp;3)</f>
        <v>1</v>
      </c>
      <c r="Y10" s="195">
        <f>COUNTIF($T$4:$T$99,'Arkusz1 (2)'!$W10&amp;1)</f>
        <v>1</v>
      </c>
      <c r="Z10" s="195">
        <f>COUNTIF($T$4:$T$99,'Arkusz1 (2)'!$W10&amp;0)</f>
        <v>1</v>
      </c>
      <c r="AD10" s="196" t="s">
        <v>81</v>
      </c>
      <c r="AE10" s="218" t="s">
        <v>10</v>
      </c>
      <c r="AF10" s="208" t="s">
        <v>181</v>
      </c>
      <c r="AG10" s="208" t="s">
        <v>12</v>
      </c>
      <c r="AH10" s="208" t="s">
        <v>13</v>
      </c>
      <c r="AI10" s="208" t="s">
        <v>14</v>
      </c>
      <c r="AJ10" s="208" t="s">
        <v>15</v>
      </c>
      <c r="AK10" s="208" t="s">
        <v>182</v>
      </c>
      <c r="AL10" s="219" t="s">
        <v>17</v>
      </c>
      <c r="AM10" s="208" t="s">
        <v>177</v>
      </c>
      <c r="AN10" s="208" t="s">
        <v>183</v>
      </c>
      <c r="AR10" s="195">
        <v>2</v>
      </c>
      <c r="AS10" s="195">
        <v>2</v>
      </c>
      <c r="AT10" s="195" t="s">
        <v>32</v>
      </c>
      <c r="AU10" s="195">
        <v>5</v>
      </c>
      <c r="AV10" s="195">
        <v>3</v>
      </c>
      <c r="AW10" s="195">
        <v>1</v>
      </c>
      <c r="AX10" s="195">
        <v>2</v>
      </c>
      <c r="AY10" s="195">
        <v>0</v>
      </c>
      <c r="AZ10" s="195">
        <v>2</v>
      </c>
      <c r="BA10" s="195">
        <v>1</v>
      </c>
      <c r="BB10" s="195">
        <v>1</v>
      </c>
      <c r="BC10" s="195">
        <v>5000280</v>
      </c>
      <c r="BD10" s="195">
        <v>5000280</v>
      </c>
      <c r="BE10" s="195">
        <f t="shared" ref="BE10:BE12" si="22">AO10</f>
        <v>0</v>
      </c>
      <c r="BF10" s="195">
        <f t="shared" ref="BF10:BO10" si="23">AR10</f>
        <v>2</v>
      </c>
      <c r="BG10" s="195">
        <f t="shared" si="23"/>
        <v>2</v>
      </c>
      <c r="BH10" s="195" t="str">
        <f t="shared" si="23"/>
        <v>USA</v>
      </c>
      <c r="BI10" s="195">
        <f t="shared" si="23"/>
        <v>5</v>
      </c>
      <c r="BJ10" s="195">
        <f t="shared" si="23"/>
        <v>3</v>
      </c>
      <c r="BK10" s="195">
        <f t="shared" si="23"/>
        <v>1</v>
      </c>
      <c r="BL10" s="195">
        <f t="shared" si="23"/>
        <v>2</v>
      </c>
      <c r="BM10" s="195">
        <f t="shared" si="23"/>
        <v>0</v>
      </c>
      <c r="BN10" s="195">
        <f t="shared" si="23"/>
        <v>2</v>
      </c>
      <c r="BO10" s="195">
        <f t="shared" si="23"/>
        <v>1</v>
      </c>
      <c r="BS10" s="195" t="str">
        <f t="shared" si="1"/>
        <v>AustraliaFrancja</v>
      </c>
      <c r="BT10" s="200">
        <f t="shared" si="2"/>
        <v>0</v>
      </c>
      <c r="BU10" s="195" t="str">
        <f t="array" aca="1" ref="BU10" ca="1">IF(AND(SUM(AT10:AT13=12),(AO10=AO11)),VLOOKUP(VLOOKUP(AO10,$AR$3:$BA$6,2,FALSE)&amp;VLOOKUP(AO11,$AR$3:$BA$6,FALSE),$BS$3:$BT$98,2,FALSE),"brak")</f>
        <v>brak</v>
      </c>
    </row>
    <row r="11" spans="2:73" ht="14.25" customHeight="1">
      <c r="B11" s="211">
        <v>8</v>
      </c>
      <c r="C11" s="212" t="s">
        <v>35</v>
      </c>
      <c r="D11" s="202" t="str">
        <f>'FAZA GRUPOWA'!D10</f>
        <v>Francja</v>
      </c>
      <c r="E11" s="202">
        <f>IF('FAZA GRUPOWA'!AT10=".","",'FAZA GRUPOWA'!E10)</f>
        <v>4</v>
      </c>
      <c r="F11" s="212" t="s">
        <v>20</v>
      </c>
      <c r="G11" s="202">
        <f>IF('FAZA GRUPOWA'!AT58=".","",'FAZA GRUPOWA'!G10)</f>
        <v>1</v>
      </c>
      <c r="H11" s="202" t="str">
        <f>'FAZA GRUPOWA'!H10</f>
        <v>Australia</v>
      </c>
      <c r="I11" s="202" t="str">
        <f>'FAZA GRUPOWA'!I10</f>
        <v>D</v>
      </c>
      <c r="J11" s="213">
        <v>0.83333333333333337</v>
      </c>
      <c r="K11" s="204" t="str">
        <f>'FAZA GRUPOWA'!K10</f>
        <v>Al Janoub Stadium</v>
      </c>
      <c r="L11" s="214"/>
      <c r="N11" s="202" t="str">
        <f t="shared" si="3"/>
        <v>Australia</v>
      </c>
      <c r="O11" s="195">
        <f t="shared" si="4"/>
        <v>1</v>
      </c>
      <c r="P11" s="195">
        <f t="shared" si="5"/>
        <v>4</v>
      </c>
      <c r="Q11" s="202" t="str">
        <f t="shared" si="6"/>
        <v>Francja</v>
      </c>
      <c r="R11" s="195">
        <f t="shared" si="7"/>
        <v>3</v>
      </c>
      <c r="T11" s="195" t="str">
        <f t="array" ref="T11:U11">CHOOSE({1,2},Q11:Q106&amp;R11:R106)</f>
        <v>Francja3</v>
      </c>
      <c r="U11" s="195" t="e">
        <v>#VALUE!</v>
      </c>
      <c r="W11" s="195" t="s">
        <v>36</v>
      </c>
      <c r="X11" s="195">
        <f>COUNTIF($T$4:$T$99,'Arkusz1 (2)'!$W11&amp;3)</f>
        <v>2</v>
      </c>
      <c r="Y11" s="195">
        <f>COUNTIF($T$4:$T$99,'Arkusz1 (2)'!$W11&amp;1)</f>
        <v>0</v>
      </c>
      <c r="Z11" s="195">
        <f>COUNTIF($T$4:$T$99,'Arkusz1 (2)'!$W11&amp;0)</f>
        <v>1</v>
      </c>
      <c r="AB11" s="195">
        <f t="shared" ref="AB11:AB14" ca="1" si="24">_xlfn.RANK.EQ(AN11,$AN$11:$AN$14,0)</f>
        <v>1</v>
      </c>
      <c r="AC11" s="195">
        <f ca="1">_xlfn.RANK.EQ('Arkusz1 (2)'!$AM11,'Arkusz1 (2)'!$AM$11:$AM$14,0)</f>
        <v>1</v>
      </c>
      <c r="AD11" s="206" t="s">
        <v>24</v>
      </c>
      <c r="AE11" s="207">
        <f t="shared" ref="AE11:AE14" si="25">AG11*3+AH11</f>
        <v>7</v>
      </c>
      <c r="AF11" s="209">
        <f t="shared" ref="AF11:AF14" si="26">SUM(AG11:AI11)</f>
        <v>3</v>
      </c>
      <c r="AG11" s="209">
        <f>VLOOKUP(AD11,'Arkusz1 (2)'!$W$4:$Z$35,2,FALSE)</f>
        <v>2</v>
      </c>
      <c r="AH11" s="209">
        <f>VLOOKUP(AD11,'Arkusz1 (2)'!$W$4:$Z$35,3,FALSE)</f>
        <v>1</v>
      </c>
      <c r="AI11" s="209">
        <f>VLOOKUP(AD11,'Arkusz1 (2)'!$W$4:$Z$35,4,FALSE)</f>
        <v>0</v>
      </c>
      <c r="AJ11" s="209">
        <f t="shared" ref="AJ11:AJ14" ca="1" si="27">SUMIF($D$4:$E$51,AD11,$E$4:$E$51)+SUMIF($N$4:$O$51,AD11,$O$4:$O$51)</f>
        <v>9</v>
      </c>
      <c r="AK11" s="209">
        <f t="shared" ref="AK11:AK14" ca="1" si="28">SUMIF($D$4:$E$51,AD11,$G$4:$G$51)+SUMIF($N$4:$P$51,AD11,$P$4:$P$51)</f>
        <v>2</v>
      </c>
      <c r="AL11" s="220">
        <f t="shared" ref="AL11:AL14" ca="1" si="29">AJ11-AK11</f>
        <v>7</v>
      </c>
      <c r="AM11" s="208">
        <f ca="1">'Arkusz1 (2)'!$AE11*1000000+'Arkusz1 (2)'!$AL11*200+'Arkusz1 (2)'!$AJ11*40</f>
        <v>7001760</v>
      </c>
      <c r="AN11" s="210">
        <f ca="1">'Arkusz1 (2)'!$AM11+AO11</f>
        <v>7001760</v>
      </c>
      <c r="AO11" s="195">
        <f ca="1">IF(AND(SUM($AF$11:$AF$14)=12,AC11=AC12),VLOOKUP(AD11&amp;AD12,$BS$3:$BT$98,2,FALSE),IF(AND(SUM($AF$11:$AF$14)=12,AC11=AC13),VLOOKUP(AD11&amp;AD13,$BS$3:$BT$98,2,FALSE),IF(AND(SUM($AF$11:$AF$14)=12,AC11=AC14),VLOOKUP(AD11&amp;AD14,$BS$3:$BT$98,2,FALSE),0)))</f>
        <v>0</v>
      </c>
      <c r="AP11" s="195">
        <f t="shared" ref="AP11:AP14" ca="1" si="30">AM11+AO11</f>
        <v>7001760</v>
      </c>
      <c r="AR11" s="195">
        <v>3</v>
      </c>
      <c r="AS11" s="195">
        <v>3</v>
      </c>
      <c r="AT11" s="195" t="s">
        <v>25</v>
      </c>
      <c r="AU11" s="195">
        <v>3</v>
      </c>
      <c r="AV11" s="195">
        <v>3</v>
      </c>
      <c r="AW11" s="195">
        <v>1</v>
      </c>
      <c r="AX11" s="195">
        <v>0</v>
      </c>
      <c r="AY11" s="195">
        <v>2</v>
      </c>
      <c r="AZ11" s="195">
        <v>4</v>
      </c>
      <c r="BA11" s="195">
        <v>7</v>
      </c>
      <c r="BB11" s="195">
        <v>-3</v>
      </c>
      <c r="BC11" s="195">
        <v>2999560</v>
      </c>
      <c r="BD11" s="195">
        <v>2999560</v>
      </c>
      <c r="BE11" s="195">
        <f t="shared" ca="1" si="22"/>
        <v>0</v>
      </c>
      <c r="BF11" s="195">
        <f t="shared" ref="BF11:BO11" si="31">AR11</f>
        <v>3</v>
      </c>
      <c r="BG11" s="195">
        <f t="shared" si="31"/>
        <v>3</v>
      </c>
      <c r="BH11" s="195" t="str">
        <f t="shared" si="31"/>
        <v>Iran</v>
      </c>
      <c r="BI11" s="195">
        <f t="shared" si="31"/>
        <v>3</v>
      </c>
      <c r="BJ11" s="195">
        <f t="shared" si="31"/>
        <v>3</v>
      </c>
      <c r="BK11" s="195">
        <f t="shared" si="31"/>
        <v>1</v>
      </c>
      <c r="BL11" s="195">
        <f t="shared" si="31"/>
        <v>0</v>
      </c>
      <c r="BM11" s="195">
        <f t="shared" si="31"/>
        <v>2</v>
      </c>
      <c r="BN11" s="195">
        <f t="shared" si="31"/>
        <v>4</v>
      </c>
      <c r="BO11" s="195">
        <f t="shared" si="31"/>
        <v>7</v>
      </c>
      <c r="BS11" s="195" t="str">
        <f t="shared" si="1"/>
        <v>ChorwacjaMaroko</v>
      </c>
      <c r="BT11" s="200">
        <f t="shared" si="2"/>
        <v>1</v>
      </c>
    </row>
    <row r="12" spans="2:73" ht="14.25" customHeight="1">
      <c r="B12" s="211">
        <v>9</v>
      </c>
      <c r="C12" s="212" t="s">
        <v>50</v>
      </c>
      <c r="D12" s="202" t="str">
        <f>'FAZA GRUPOWA'!D11</f>
        <v>Maroko</v>
      </c>
      <c r="E12" s="202">
        <f>IF('FAZA GRUPOWA'!AT11=".","",'FAZA GRUPOWA'!E11)</f>
        <v>0</v>
      </c>
      <c r="F12" s="212" t="s">
        <v>20</v>
      </c>
      <c r="G12" s="202">
        <f>IF('FAZA GRUPOWA'!AT59=".","",'FAZA GRUPOWA'!G11)</f>
        <v>0</v>
      </c>
      <c r="H12" s="202" t="str">
        <f>'FAZA GRUPOWA'!H11</f>
        <v>Chorwacja</v>
      </c>
      <c r="I12" s="202" t="str">
        <f>'FAZA GRUPOWA'!I11</f>
        <v>F</v>
      </c>
      <c r="J12" s="203">
        <v>0.45833333333333331</v>
      </c>
      <c r="K12" s="204" t="str">
        <f>'FAZA GRUPOWA'!K11</f>
        <v>Al Bayt Stadium</v>
      </c>
      <c r="L12" s="214"/>
      <c r="N12" s="202" t="str">
        <f t="shared" si="3"/>
        <v>Chorwacja</v>
      </c>
      <c r="O12" s="195">
        <f t="shared" si="4"/>
        <v>0</v>
      </c>
      <c r="P12" s="195">
        <f t="shared" si="5"/>
        <v>0</v>
      </c>
      <c r="Q12" s="202" t="str">
        <f t="shared" si="6"/>
        <v>Maroko</v>
      </c>
      <c r="R12" s="195">
        <f t="shared" si="7"/>
        <v>1</v>
      </c>
      <c r="T12" s="195" t="str">
        <f t="array" ref="T12:U12">CHOOSE({1,2},Q12:Q107&amp;R12:R107)</f>
        <v>Maroko1</v>
      </c>
      <c r="U12" s="195" t="e">
        <v>#VALUE!</v>
      </c>
      <c r="W12" s="195" t="s">
        <v>54</v>
      </c>
      <c r="X12" s="195">
        <f>COUNTIF($T$4:$T$99,'Arkusz1 (2)'!$W12&amp;3)</f>
        <v>1</v>
      </c>
      <c r="Y12" s="195">
        <f>COUNTIF($T$4:$T$99,'Arkusz1 (2)'!$W12&amp;1)</f>
        <v>1</v>
      </c>
      <c r="Z12" s="195">
        <f>COUNTIF($T$4:$T$99,'Arkusz1 (2)'!$W12&amp;0)</f>
        <v>1</v>
      </c>
      <c r="AB12" s="195">
        <f t="shared" ca="1" si="24"/>
        <v>3</v>
      </c>
      <c r="AC12" s="195">
        <f ca="1">_xlfn.RANK.EQ('Arkusz1 (2)'!$AM12,'Arkusz1 (2)'!$AM$11:$AM$14,0)</f>
        <v>3</v>
      </c>
      <c r="AD12" s="206" t="s">
        <v>25</v>
      </c>
      <c r="AE12" s="207">
        <f t="shared" si="25"/>
        <v>3</v>
      </c>
      <c r="AF12" s="209">
        <f t="shared" si="26"/>
        <v>3</v>
      </c>
      <c r="AG12" s="209">
        <f>VLOOKUP(AD12,'Arkusz1 (2)'!$W$4:$Z$35,2,FALSE)</f>
        <v>1</v>
      </c>
      <c r="AH12" s="209">
        <f>VLOOKUP(AD12,'Arkusz1 (2)'!$W$4:$Z$35,3,FALSE)</f>
        <v>0</v>
      </c>
      <c r="AI12" s="209">
        <f>VLOOKUP(AD12,'Arkusz1 (2)'!$W$4:$Z$35,4,FALSE)</f>
        <v>2</v>
      </c>
      <c r="AJ12" s="209">
        <f t="shared" ca="1" si="27"/>
        <v>4</v>
      </c>
      <c r="AK12" s="209">
        <f t="shared" ca="1" si="28"/>
        <v>7</v>
      </c>
      <c r="AL12" s="220">
        <f t="shared" ca="1" si="29"/>
        <v>-3</v>
      </c>
      <c r="AM12" s="208">
        <f ca="1">'Arkusz1 (2)'!$AE12*1000000+'Arkusz1 (2)'!$AL12*200+'Arkusz1 (2)'!$AJ12*40</f>
        <v>2999560</v>
      </c>
      <c r="AN12" s="210">
        <f ca="1">'Arkusz1 (2)'!$AM12+AO12</f>
        <v>2999560</v>
      </c>
      <c r="AO12" s="195">
        <f ca="1">IF(AND(SUM($AF$11:$AF$14)=12,AC12=AC13),VLOOKUP(AD12&amp;AD13,$BS$3:$BT$98,2,FALSE),IF(AND(SUM($AF$11:$AF$14)=12,AC12=AC14),VLOOKUP(AD12&amp;AD14,$BS$3:$BT$98,2,FALSE),IF(AND(SUM($AF$11:$AF$14)=12,AC12=AC11),VLOOKUP(AD12&amp;AD11,$BS$3:$BT$98,2,FALSE),0)))</f>
        <v>0</v>
      </c>
      <c r="AP12" s="195">
        <f t="shared" ca="1" si="30"/>
        <v>2999560</v>
      </c>
      <c r="AR12" s="195">
        <v>4</v>
      </c>
      <c r="AS12" s="195">
        <v>4</v>
      </c>
      <c r="AT12" s="195" t="s">
        <v>33</v>
      </c>
      <c r="AU12" s="195">
        <v>1</v>
      </c>
      <c r="AV12" s="195">
        <v>3</v>
      </c>
      <c r="AW12" s="195">
        <v>0</v>
      </c>
      <c r="AX12" s="195">
        <v>1</v>
      </c>
      <c r="AY12" s="195">
        <v>2</v>
      </c>
      <c r="AZ12" s="195">
        <v>1</v>
      </c>
      <c r="BA12" s="195">
        <v>6</v>
      </c>
      <c r="BB12" s="195">
        <v>-5</v>
      </c>
      <c r="BC12" s="195">
        <v>999040</v>
      </c>
      <c r="BD12" s="195">
        <v>999040</v>
      </c>
      <c r="BE12" s="195">
        <f t="shared" ca="1" si="22"/>
        <v>0</v>
      </c>
      <c r="BF12" s="195">
        <f t="shared" ref="BF12:BO12" si="32">AR12</f>
        <v>4</v>
      </c>
      <c r="BG12" s="195">
        <f t="shared" si="32"/>
        <v>4</v>
      </c>
      <c r="BH12" s="195" t="str">
        <f t="shared" si="32"/>
        <v>Walia</v>
      </c>
      <c r="BI12" s="195">
        <f t="shared" si="32"/>
        <v>1</v>
      </c>
      <c r="BJ12" s="195">
        <f t="shared" si="32"/>
        <v>3</v>
      </c>
      <c r="BK12" s="195">
        <f t="shared" si="32"/>
        <v>0</v>
      </c>
      <c r="BL12" s="195">
        <f t="shared" si="32"/>
        <v>1</v>
      </c>
      <c r="BM12" s="195">
        <f t="shared" si="32"/>
        <v>2</v>
      </c>
      <c r="BN12" s="195">
        <f t="shared" si="32"/>
        <v>1</v>
      </c>
      <c r="BO12" s="195">
        <f t="shared" si="32"/>
        <v>6</v>
      </c>
      <c r="BS12" s="195" t="str">
        <f t="shared" si="1"/>
        <v>JaponiaNiemcy</v>
      </c>
      <c r="BT12" s="200">
        <f t="shared" si="2"/>
        <v>3</v>
      </c>
    </row>
    <row r="13" spans="2:73" ht="14.25" customHeight="1">
      <c r="B13" s="211">
        <v>10</v>
      </c>
      <c r="C13" s="212" t="s">
        <v>50</v>
      </c>
      <c r="D13" s="202" t="str">
        <f>'FAZA GRUPOWA'!D12</f>
        <v>Niemcy</v>
      </c>
      <c r="E13" s="202">
        <f>IF('FAZA GRUPOWA'!AT12=".","",'FAZA GRUPOWA'!E12)</f>
        <v>1</v>
      </c>
      <c r="F13" s="212" t="s">
        <v>20</v>
      </c>
      <c r="G13" s="202">
        <f>IF('FAZA GRUPOWA'!AT60=".","",'FAZA GRUPOWA'!G12)</f>
        <v>2</v>
      </c>
      <c r="H13" s="202" t="str">
        <f>'FAZA GRUPOWA'!H12</f>
        <v>Japonia</v>
      </c>
      <c r="I13" s="202" t="str">
        <f>'FAZA GRUPOWA'!I12</f>
        <v>E</v>
      </c>
      <c r="J13" s="213">
        <v>0.58333333333333337</v>
      </c>
      <c r="K13" s="204" t="str">
        <f>'FAZA GRUPOWA'!K12</f>
        <v>Khalifa International Stadium</v>
      </c>
      <c r="L13" s="214"/>
      <c r="N13" s="202" t="str">
        <f t="shared" si="3"/>
        <v>Japonia</v>
      </c>
      <c r="O13" s="195">
        <f t="shared" si="4"/>
        <v>2</v>
      </c>
      <c r="P13" s="195">
        <f t="shared" si="5"/>
        <v>1</v>
      </c>
      <c r="Q13" s="202" t="str">
        <f t="shared" si="6"/>
        <v>Niemcy</v>
      </c>
      <c r="R13" s="195">
        <f t="shared" si="7"/>
        <v>0</v>
      </c>
      <c r="T13" s="195" t="str">
        <f t="array" ref="T13:U13">CHOOSE({1,2},Q13:Q108&amp;R13:R108)</f>
        <v>Niemcy0</v>
      </c>
      <c r="U13" s="195" t="e">
        <v>#VALUE!</v>
      </c>
      <c r="W13" s="195" t="s">
        <v>58</v>
      </c>
      <c r="X13" s="195">
        <f>COUNTIF($T$4:$T$99,'Arkusz1 (2)'!$W13&amp;3)</f>
        <v>1</v>
      </c>
      <c r="Y13" s="195">
        <f>COUNTIF($T$4:$T$99,'Arkusz1 (2)'!$W13&amp;1)</f>
        <v>1</v>
      </c>
      <c r="Z13" s="195">
        <f>COUNTIF($T$4:$T$99,'Arkusz1 (2)'!$W13&amp;0)</f>
        <v>1</v>
      </c>
      <c r="AB13" s="195">
        <f t="shared" ca="1" si="24"/>
        <v>2</v>
      </c>
      <c r="AC13" s="195">
        <f ca="1">_xlfn.RANK.EQ('Arkusz1 (2)'!$AM13,'Arkusz1 (2)'!$AM$11:$AM$14,0)</f>
        <v>2</v>
      </c>
      <c r="AD13" s="215" t="s">
        <v>32</v>
      </c>
      <c r="AE13" s="207">
        <f t="shared" si="25"/>
        <v>5</v>
      </c>
      <c r="AF13" s="209">
        <f t="shared" si="26"/>
        <v>3</v>
      </c>
      <c r="AG13" s="209">
        <f>VLOOKUP(AD13,'Arkusz1 (2)'!$W$4:$Z$35,2,FALSE)</f>
        <v>1</v>
      </c>
      <c r="AH13" s="209">
        <f>VLOOKUP(AD13,'Arkusz1 (2)'!$W$4:$Z$35,3,FALSE)</f>
        <v>2</v>
      </c>
      <c r="AI13" s="209">
        <f>VLOOKUP(AD13,'Arkusz1 (2)'!$W$4:$Z$35,4,FALSE)</f>
        <v>0</v>
      </c>
      <c r="AJ13" s="209">
        <f t="shared" ca="1" si="27"/>
        <v>2</v>
      </c>
      <c r="AK13" s="209">
        <f t="shared" ca="1" si="28"/>
        <v>1</v>
      </c>
      <c r="AL13" s="220">
        <f t="shared" ca="1" si="29"/>
        <v>1</v>
      </c>
      <c r="AM13" s="208">
        <f ca="1">'Arkusz1 (2)'!$AE13*1000000+'Arkusz1 (2)'!$AL13*200+'Arkusz1 (2)'!$AJ13*40</f>
        <v>5000280</v>
      </c>
      <c r="AN13" s="210">
        <f ca="1">'Arkusz1 (2)'!$AM13+AO13</f>
        <v>5000280</v>
      </c>
      <c r="AO13" s="195">
        <f ca="1">IF(AND(SUM($AF$11:$AF$14)=12,AC13=AC14),VLOOKUP(AD13&amp;AD14,$BS$3:$BT$98,2,FALSE),IF(AND(SUM($AF$11:$AF$14)=12,AC13=AC11),VLOOKUP(AD13&amp;AD11,$BS$3:$BT$98,2,FALSE),IF(AND(SUM($AF$11:$AF$14)=12,AC13=AC12),VLOOKUP(AD13&amp;AD12,$BS$3:$BT$98,2,FALSE),0)))</f>
        <v>0</v>
      </c>
      <c r="AP13" s="195">
        <f t="shared" ca="1" si="30"/>
        <v>5000280</v>
      </c>
      <c r="BS13" s="195" t="str">
        <f t="shared" si="1"/>
        <v>KostarykaHiszpania</v>
      </c>
      <c r="BT13" s="200">
        <f t="shared" si="2"/>
        <v>0</v>
      </c>
    </row>
    <row r="14" spans="2:73" ht="14.25" customHeight="1">
      <c r="B14" s="211">
        <v>11</v>
      </c>
      <c r="C14" s="212" t="s">
        <v>50</v>
      </c>
      <c r="D14" s="202" t="str">
        <f>'FAZA GRUPOWA'!D13</f>
        <v>Hiszpania</v>
      </c>
      <c r="E14" s="202">
        <f>IF('FAZA GRUPOWA'!AT13=".","",'FAZA GRUPOWA'!E13)</f>
        <v>7</v>
      </c>
      <c r="F14" s="212" t="s">
        <v>20</v>
      </c>
      <c r="G14" s="202">
        <f>IF('FAZA GRUPOWA'!AT61=".","",'FAZA GRUPOWA'!G13)</f>
        <v>0</v>
      </c>
      <c r="H14" s="202" t="str">
        <f>'FAZA GRUPOWA'!H13</f>
        <v>Kostaryka</v>
      </c>
      <c r="I14" s="202" t="str">
        <f>'FAZA GRUPOWA'!I13</f>
        <v>E</v>
      </c>
      <c r="J14" s="213">
        <v>0.70833333333333337</v>
      </c>
      <c r="K14" s="204" t="str">
        <f>'FAZA GRUPOWA'!K13</f>
        <v>Al Thumama Stadium</v>
      </c>
      <c r="L14" s="214"/>
      <c r="N14" s="202" t="str">
        <f t="shared" si="3"/>
        <v>Kostaryka</v>
      </c>
      <c r="O14" s="195">
        <f t="shared" si="4"/>
        <v>0</v>
      </c>
      <c r="P14" s="195">
        <f t="shared" si="5"/>
        <v>7</v>
      </c>
      <c r="Q14" s="202" t="str">
        <f t="shared" si="6"/>
        <v>Hiszpania</v>
      </c>
      <c r="R14" s="195">
        <f t="shared" si="7"/>
        <v>3</v>
      </c>
      <c r="T14" s="195" t="str">
        <f t="array" ref="T14:U14">CHOOSE({1,2},Q14:Q109&amp;R14:R109)</f>
        <v>Hiszpania3</v>
      </c>
      <c r="U14" s="195" t="e">
        <v>#VALUE!</v>
      </c>
      <c r="W14" s="195" t="s">
        <v>55</v>
      </c>
      <c r="X14" s="195">
        <f>COUNTIF($T$4:$T$99,'Arkusz1 (2)'!$W14&amp;3)</f>
        <v>1</v>
      </c>
      <c r="Y14" s="195">
        <f>COUNTIF($T$4:$T$99,'Arkusz1 (2)'!$W14&amp;1)</f>
        <v>1</v>
      </c>
      <c r="Z14" s="195">
        <f>COUNTIF($T$4:$T$99,'Arkusz1 (2)'!$W14&amp;0)</f>
        <v>1</v>
      </c>
      <c r="AB14" s="195">
        <f t="shared" ca="1" si="24"/>
        <v>4</v>
      </c>
      <c r="AC14" s="195">
        <f ca="1">_xlfn.RANK.EQ('Arkusz1 (2)'!$AM14,'Arkusz1 (2)'!$AM$11:$AM$14,0)</f>
        <v>4</v>
      </c>
      <c r="AD14" s="221" t="s">
        <v>33</v>
      </c>
      <c r="AE14" s="222">
        <f t="shared" si="25"/>
        <v>1</v>
      </c>
      <c r="AF14" s="223">
        <f t="shared" si="26"/>
        <v>3</v>
      </c>
      <c r="AG14" s="223">
        <f>VLOOKUP(AD14,'Arkusz1 (2)'!$W$4:$Z$35,2,FALSE)</f>
        <v>0</v>
      </c>
      <c r="AH14" s="223">
        <f>VLOOKUP(AD14,'Arkusz1 (2)'!$W$4:$Z$35,3,FALSE)</f>
        <v>1</v>
      </c>
      <c r="AI14" s="223">
        <f>VLOOKUP(AD14,'Arkusz1 (2)'!$W$4:$Z$35,4,FALSE)</f>
        <v>2</v>
      </c>
      <c r="AJ14" s="223">
        <f t="shared" ca="1" si="27"/>
        <v>1</v>
      </c>
      <c r="AK14" s="223">
        <f t="shared" ca="1" si="28"/>
        <v>6</v>
      </c>
      <c r="AL14" s="224">
        <f t="shared" ca="1" si="29"/>
        <v>-5</v>
      </c>
      <c r="AM14" s="208">
        <f ca="1">'Arkusz1 (2)'!$AE14*1000000+'Arkusz1 (2)'!$AL14*200+'Arkusz1 (2)'!$AJ14*40</f>
        <v>999040</v>
      </c>
      <c r="AN14" s="210">
        <f ca="1">'Arkusz1 (2)'!$AM14+AO14</f>
        <v>999040</v>
      </c>
      <c r="AO14" s="195">
        <f ca="1">IF(AND(SUM($AF$11:$AF$14)=12,AC14=AC11),VLOOKUP(AD14&amp;AD11,$BS$3:$BT$98,2,FALSE),IF(AND(SUM($AF$11:$AF$14)=12,AC14=AC12),VLOOKUP(AD14&amp;AD12,$BS$3:$BT$98,2,FALSE),IF(AND(SUM($AF$11:$AF$14)=12,AC14=AC13),VLOOKUP(AD14&amp;AD13,$BS$3:$BT$98,2,FALSE),0)))</f>
        <v>0</v>
      </c>
      <c r="AP14" s="195">
        <f t="shared" ca="1" si="30"/>
        <v>999040</v>
      </c>
      <c r="BS14" s="195" t="str">
        <f t="shared" si="1"/>
        <v>KanadaBelgia</v>
      </c>
      <c r="BT14" s="200">
        <f t="shared" si="2"/>
        <v>0</v>
      </c>
    </row>
    <row r="15" spans="2:73" ht="14.25" customHeight="1">
      <c r="B15" s="211">
        <v>12</v>
      </c>
      <c r="C15" s="212" t="s">
        <v>50</v>
      </c>
      <c r="D15" s="202" t="str">
        <f>'FAZA GRUPOWA'!D14</f>
        <v>Belgia</v>
      </c>
      <c r="E15" s="202">
        <f>IF('FAZA GRUPOWA'!AT14=".","",'FAZA GRUPOWA'!E14)</f>
        <v>1</v>
      </c>
      <c r="F15" s="212" t="s">
        <v>20</v>
      </c>
      <c r="G15" s="202">
        <f>IF('FAZA GRUPOWA'!AT62=".","",'FAZA GRUPOWA'!G14)</f>
        <v>0</v>
      </c>
      <c r="H15" s="202" t="str">
        <f>'FAZA GRUPOWA'!H14</f>
        <v>Kanada</v>
      </c>
      <c r="I15" s="202" t="str">
        <f>'FAZA GRUPOWA'!I14</f>
        <v>F</v>
      </c>
      <c r="J15" s="213">
        <v>0.83333333333333337</v>
      </c>
      <c r="K15" s="204" t="str">
        <f>'FAZA GRUPOWA'!K14</f>
        <v>Ahmad Bin Ali Stadium</v>
      </c>
      <c r="L15" s="214"/>
      <c r="N15" s="202" t="str">
        <f t="shared" si="3"/>
        <v>Kanada</v>
      </c>
      <c r="O15" s="195">
        <f t="shared" si="4"/>
        <v>0</v>
      </c>
      <c r="P15" s="195">
        <f t="shared" si="5"/>
        <v>1</v>
      </c>
      <c r="Q15" s="202" t="str">
        <f t="shared" si="6"/>
        <v>Belgia</v>
      </c>
      <c r="R15" s="195">
        <f t="shared" si="7"/>
        <v>3</v>
      </c>
      <c r="T15" s="195" t="str">
        <f t="array" ref="T15:U15">CHOOSE({1,2},Q15:Q110&amp;R15:R110)</f>
        <v>Belgia3</v>
      </c>
      <c r="U15" s="195" t="e">
        <v>#VALUE!</v>
      </c>
      <c r="W15" s="195" t="s">
        <v>51</v>
      </c>
      <c r="X15" s="195">
        <f>COUNTIF($T$4:$T$99,'Arkusz1 (2)'!$W15&amp;3)</f>
        <v>2</v>
      </c>
      <c r="Y15" s="195">
        <f>COUNTIF($T$4:$T$99,'Arkusz1 (2)'!$W15&amp;1)</f>
        <v>1</v>
      </c>
      <c r="Z15" s="195">
        <f>COUNTIF($T$4:$T$99,'Arkusz1 (2)'!$W15&amp;0)</f>
        <v>0</v>
      </c>
      <c r="AD15" s="217"/>
      <c r="AE15" s="217"/>
      <c r="AF15" s="217"/>
      <c r="AG15" s="217"/>
      <c r="AH15" s="217"/>
      <c r="AI15" s="217"/>
      <c r="AJ15" s="217"/>
      <c r="AK15" s="217"/>
      <c r="AL15" s="217"/>
      <c r="AR15" s="195">
        <v>1</v>
      </c>
      <c r="AS15" s="195">
        <v>1</v>
      </c>
      <c r="AT15" s="195" t="s">
        <v>36</v>
      </c>
      <c r="AU15" s="195">
        <v>6</v>
      </c>
      <c r="AV15" s="195">
        <v>3</v>
      </c>
      <c r="AW15" s="195">
        <v>2</v>
      </c>
      <c r="AX15" s="195">
        <v>0</v>
      </c>
      <c r="AY15" s="195">
        <v>1</v>
      </c>
      <c r="AZ15" s="195">
        <v>5</v>
      </c>
      <c r="BA15" s="195">
        <v>2</v>
      </c>
      <c r="BB15" s="195">
        <v>3</v>
      </c>
      <c r="BC15" s="195">
        <v>600800</v>
      </c>
      <c r="BD15" s="195">
        <v>600800</v>
      </c>
      <c r="BF15" s="195">
        <f t="shared" ref="BF15:BP15" si="33">AR15</f>
        <v>1</v>
      </c>
      <c r="BG15" s="195">
        <f t="shared" si="33"/>
        <v>1</v>
      </c>
      <c r="BH15" s="195" t="str">
        <f t="shared" si="33"/>
        <v>Argentyna</v>
      </c>
      <c r="BI15" s="195">
        <f t="shared" si="33"/>
        <v>6</v>
      </c>
      <c r="BJ15" s="195">
        <f t="shared" si="33"/>
        <v>3</v>
      </c>
      <c r="BK15" s="195">
        <f t="shared" si="33"/>
        <v>2</v>
      </c>
      <c r="BL15" s="195">
        <f t="shared" si="33"/>
        <v>0</v>
      </c>
      <c r="BM15" s="195">
        <f t="shared" si="33"/>
        <v>1</v>
      </c>
      <c r="BN15" s="195">
        <f t="shared" si="33"/>
        <v>5</v>
      </c>
      <c r="BO15" s="195">
        <f t="shared" si="33"/>
        <v>2</v>
      </c>
      <c r="BP15" s="195">
        <f t="shared" si="33"/>
        <v>3</v>
      </c>
      <c r="BS15" s="195" t="str">
        <f t="shared" si="1"/>
        <v>KamerunSzwajcaria</v>
      </c>
      <c r="BT15" s="200">
        <f t="shared" si="2"/>
        <v>0</v>
      </c>
    </row>
    <row r="16" spans="2:73" ht="14.25" customHeight="1">
      <c r="B16" s="211">
        <v>13</v>
      </c>
      <c r="C16" s="212" t="s">
        <v>61</v>
      </c>
      <c r="D16" s="202" t="str">
        <f>'FAZA GRUPOWA'!D15</f>
        <v>Szwajcaria</v>
      </c>
      <c r="E16" s="202">
        <f>IF('FAZA GRUPOWA'!AT15=".","",'FAZA GRUPOWA'!E15)</f>
        <v>1</v>
      </c>
      <c r="F16" s="212" t="s">
        <v>20</v>
      </c>
      <c r="G16" s="202">
        <f>IF('FAZA GRUPOWA'!AT63=".","",'FAZA GRUPOWA'!G15)</f>
        <v>0</v>
      </c>
      <c r="H16" s="202" t="str">
        <f>'FAZA GRUPOWA'!H15</f>
        <v>Kamerun</v>
      </c>
      <c r="I16" s="202" t="str">
        <f>'FAZA GRUPOWA'!I15</f>
        <v>G</v>
      </c>
      <c r="J16" s="213">
        <v>0.45833333333333331</v>
      </c>
      <c r="K16" s="204" t="str">
        <f>'FAZA GRUPOWA'!K15</f>
        <v>Al Janoub Stadium</v>
      </c>
      <c r="L16" s="214"/>
      <c r="N16" s="202" t="str">
        <f t="shared" si="3"/>
        <v>Kamerun</v>
      </c>
      <c r="O16" s="195">
        <f t="shared" si="4"/>
        <v>0</v>
      </c>
      <c r="P16" s="195">
        <f t="shared" si="5"/>
        <v>1</v>
      </c>
      <c r="Q16" s="202" t="str">
        <f t="shared" si="6"/>
        <v>Szwajcaria</v>
      </c>
      <c r="R16" s="195">
        <f t="shared" si="7"/>
        <v>3</v>
      </c>
      <c r="T16" s="195" t="str">
        <f t="array" ref="T16:U16">CHOOSE({1,2},Q16:Q111&amp;R16:R111)</f>
        <v>Szwajcaria3</v>
      </c>
      <c r="U16" s="195" t="e">
        <v>#VALUE!</v>
      </c>
      <c r="W16" s="195" t="s">
        <v>62</v>
      </c>
      <c r="X16" s="195">
        <f>COUNTIF($T$4:$T$99,'Arkusz1 (2)'!$W16&amp;3)</f>
        <v>2</v>
      </c>
      <c r="Y16" s="195">
        <f>COUNTIF($T$4:$T$99,'Arkusz1 (2)'!$W16&amp;1)</f>
        <v>0</v>
      </c>
      <c r="Z16" s="195">
        <f>COUNTIF($T$4:$T$99,'Arkusz1 (2)'!$W16&amp;0)</f>
        <v>1</v>
      </c>
      <c r="AD16" s="196" t="s">
        <v>81</v>
      </c>
      <c r="AE16" s="218" t="s">
        <v>10</v>
      </c>
      <c r="AF16" s="208" t="s">
        <v>181</v>
      </c>
      <c r="AG16" s="208" t="s">
        <v>12</v>
      </c>
      <c r="AH16" s="208" t="s">
        <v>13</v>
      </c>
      <c r="AI16" s="208" t="s">
        <v>14</v>
      </c>
      <c r="AJ16" s="208" t="s">
        <v>15</v>
      </c>
      <c r="AK16" s="208" t="s">
        <v>182</v>
      </c>
      <c r="AL16" s="219" t="s">
        <v>17</v>
      </c>
      <c r="AM16" s="208" t="s">
        <v>184</v>
      </c>
      <c r="AN16" s="208" t="s">
        <v>185</v>
      </c>
      <c r="AR16" s="195">
        <v>2</v>
      </c>
      <c r="AS16" s="195">
        <v>2</v>
      </c>
      <c r="AT16" s="195" t="s">
        <v>46</v>
      </c>
      <c r="AU16" s="195">
        <v>4</v>
      </c>
      <c r="AV16" s="195">
        <v>3</v>
      </c>
      <c r="AW16" s="195">
        <v>1</v>
      </c>
      <c r="AX16" s="195">
        <v>1</v>
      </c>
      <c r="AY16" s="195">
        <v>1</v>
      </c>
      <c r="AZ16" s="195">
        <v>2</v>
      </c>
      <c r="BA16" s="195">
        <v>2</v>
      </c>
      <c r="BB16" s="195">
        <v>0</v>
      </c>
      <c r="BC16" s="195">
        <v>400080</v>
      </c>
      <c r="BD16" s="195">
        <v>400080</v>
      </c>
      <c r="BE16" s="195">
        <f t="shared" ref="BE16:BE18" si="34">AO16</f>
        <v>0</v>
      </c>
      <c r="BF16" s="195">
        <f t="shared" ref="BF16:BO16" si="35">AR16</f>
        <v>2</v>
      </c>
      <c r="BG16" s="195">
        <f t="shared" si="35"/>
        <v>2</v>
      </c>
      <c r="BH16" s="195" t="str">
        <f t="shared" si="35"/>
        <v>Polska</v>
      </c>
      <c r="BI16" s="195">
        <f t="shared" si="35"/>
        <v>4</v>
      </c>
      <c r="BJ16" s="195">
        <f t="shared" si="35"/>
        <v>3</v>
      </c>
      <c r="BK16" s="195">
        <f t="shared" si="35"/>
        <v>1</v>
      </c>
      <c r="BL16" s="195">
        <f t="shared" si="35"/>
        <v>1</v>
      </c>
      <c r="BM16" s="195">
        <f t="shared" si="35"/>
        <v>1</v>
      </c>
      <c r="BN16" s="195">
        <f t="shared" si="35"/>
        <v>2</v>
      </c>
      <c r="BO16" s="195">
        <f t="shared" si="35"/>
        <v>2</v>
      </c>
      <c r="BS16" s="195" t="str">
        <f t="shared" si="1"/>
        <v>Korea Płd.Urugwaj</v>
      </c>
      <c r="BT16" s="200">
        <f t="shared" si="2"/>
        <v>1</v>
      </c>
    </row>
    <row r="17" spans="1:72" ht="14.25" customHeight="1">
      <c r="B17" s="211">
        <v>14</v>
      </c>
      <c r="C17" s="212" t="s">
        <v>61</v>
      </c>
      <c r="D17" s="202" t="str">
        <f>'FAZA GRUPOWA'!D16</f>
        <v>Urugwaj</v>
      </c>
      <c r="E17" s="202">
        <f>IF('FAZA GRUPOWA'!AT16=".","",'FAZA GRUPOWA'!E16)</f>
        <v>0</v>
      </c>
      <c r="F17" s="212" t="s">
        <v>20</v>
      </c>
      <c r="G17" s="202">
        <f>IF('FAZA GRUPOWA'!AT64=".","",'FAZA GRUPOWA'!G16)</f>
        <v>0</v>
      </c>
      <c r="H17" s="202" t="str">
        <f>'FAZA GRUPOWA'!H16</f>
        <v>Korea Płd.</v>
      </c>
      <c r="I17" s="202" t="str">
        <f>'FAZA GRUPOWA'!I16</f>
        <v>H</v>
      </c>
      <c r="J17" s="213">
        <v>0.58333333333333337</v>
      </c>
      <c r="K17" s="204" t="str">
        <f>'FAZA GRUPOWA'!K16</f>
        <v>Education City Stadium</v>
      </c>
      <c r="L17" s="214"/>
      <c r="N17" s="202" t="str">
        <f t="shared" si="3"/>
        <v>Korea Płd.</v>
      </c>
      <c r="O17" s="195">
        <f t="shared" si="4"/>
        <v>0</v>
      </c>
      <c r="P17" s="195">
        <f t="shared" si="5"/>
        <v>0</v>
      </c>
      <c r="Q17" s="202" t="str">
        <f t="shared" si="6"/>
        <v>Urugwaj</v>
      </c>
      <c r="R17" s="195">
        <f t="shared" si="7"/>
        <v>1</v>
      </c>
      <c r="T17" s="195" t="str">
        <f t="array" ref="T17:U17">CHOOSE({1,2},Q17:Q112&amp;R17:R112)</f>
        <v>Urugwaj1</v>
      </c>
      <c r="U17" s="195" t="e">
        <v>#VALUE!</v>
      </c>
      <c r="W17" s="195" t="s">
        <v>65</v>
      </c>
      <c r="X17" s="195">
        <f>COUNTIF($T$4:$T$99,'Arkusz1 (2)'!$W17&amp;3)</f>
        <v>1</v>
      </c>
      <c r="Y17" s="195">
        <f>COUNTIF($T$4:$T$99,'Arkusz1 (2)'!$W17&amp;1)</f>
        <v>1</v>
      </c>
      <c r="Z17" s="195">
        <f>COUNTIF($T$4:$T$99,'Arkusz1 (2)'!$W17&amp;0)</f>
        <v>1</v>
      </c>
      <c r="AB17" s="195">
        <f t="shared" ref="AB17:AB20" ca="1" si="36">_xlfn.RANK.EQ(AN17,$AN$17:$AN$20,0)</f>
        <v>1</v>
      </c>
      <c r="AC17" s="195">
        <f ca="1">_xlfn.RANK.EQ('Arkusz1 (2)'!$AM17,'Arkusz1 (2)'!$AM$17:$AM$20,0)</f>
        <v>1</v>
      </c>
      <c r="AD17" s="206" t="s">
        <v>36</v>
      </c>
      <c r="AE17" s="207">
        <f t="shared" ref="AE17:AE20" si="37">AG17*3+AH17</f>
        <v>6</v>
      </c>
      <c r="AF17" s="209">
        <f t="shared" ref="AF17:AF20" si="38">SUM(AG17:AI17)</f>
        <v>3</v>
      </c>
      <c r="AG17" s="209">
        <f>VLOOKUP(AD17,'Arkusz1 (2)'!$W$4:$Z$35,2,FALSE)</f>
        <v>2</v>
      </c>
      <c r="AH17" s="209">
        <f>VLOOKUP(AD17,'Arkusz1 (2)'!$W$4:$Z$35,3,FALSE)</f>
        <v>0</v>
      </c>
      <c r="AI17" s="209">
        <f>VLOOKUP(AD17,'Arkusz1 (2)'!$W$4:$Z$35,4,FALSE)</f>
        <v>1</v>
      </c>
      <c r="AJ17" s="209">
        <f t="shared" ref="AJ17:AJ20" ca="1" si="39">SUMIF($D$4:$E$51,AD17,$E$4:$E$51)+SUMIF($N$4:$O$51,AD17,$O$4:$O$51)</f>
        <v>5</v>
      </c>
      <c r="AK17" s="209">
        <f t="shared" ref="AK17:AK20" ca="1" si="40">SUMIF($D$4:$E$51,AD17,$G$4:$G$51)+SUMIF($N$4:$P$51,AD17,$P$4:$P$51)</f>
        <v>2</v>
      </c>
      <c r="AL17" s="220">
        <f t="shared" ref="AL17:AL20" ca="1" si="41">AJ17-AK17</f>
        <v>3</v>
      </c>
      <c r="AM17" s="208">
        <f ca="1">'Arkusz1 (2)'!$AE17*100000+'Arkusz1 (2)'!$AL17*200+'Arkusz1 (2)'!$AJ17*40</f>
        <v>600800</v>
      </c>
      <c r="AN17" s="210">
        <f ca="1">'Arkusz1 (2)'!$AM17+AO17</f>
        <v>600800</v>
      </c>
      <c r="AO17" s="195">
        <f ca="1">IF(AND(SUM($AF$17:$AF$20)=12,AC17=AC18),VLOOKUP(AD17&amp;AD18,$BS$3:$BT$98,2,FALSE),IF(AND(SUM($AF$17:$AF$20)=12,AC17=AC19),VLOOKUP(AD17&amp;AD19,$BS$3:$BT$98,2,FALSE),IF(AND(SUM($AF$17:$AF$20)=12,AC17=AC20),VLOOKUP(AD17&amp;AD20,$BS$3:$BT$98,2,FALSE),0)))</f>
        <v>0</v>
      </c>
      <c r="AP17" s="195">
        <f t="shared" ref="AP17:AP20" ca="1" si="42">AM17+AO17</f>
        <v>600800</v>
      </c>
      <c r="AR17" s="195">
        <v>3</v>
      </c>
      <c r="AS17" s="195">
        <v>3</v>
      </c>
      <c r="AT17" s="195" t="s">
        <v>45</v>
      </c>
      <c r="AU17" s="195">
        <v>4</v>
      </c>
      <c r="AV17" s="195">
        <v>3</v>
      </c>
      <c r="AW17" s="195">
        <v>1</v>
      </c>
      <c r="AX17" s="195">
        <v>1</v>
      </c>
      <c r="AY17" s="195">
        <v>1</v>
      </c>
      <c r="AZ17" s="195">
        <v>2</v>
      </c>
      <c r="BA17" s="195">
        <v>3</v>
      </c>
      <c r="BB17" s="195">
        <v>-1</v>
      </c>
      <c r="BC17" s="195">
        <v>399880</v>
      </c>
      <c r="BD17" s="195">
        <v>399880</v>
      </c>
      <c r="BE17" s="195">
        <f t="shared" ca="1" si="34"/>
        <v>0</v>
      </c>
      <c r="BF17" s="195">
        <f t="shared" ref="BF17:BO17" si="43">AR17</f>
        <v>3</v>
      </c>
      <c r="BG17" s="195">
        <f t="shared" si="43"/>
        <v>3</v>
      </c>
      <c r="BH17" s="195" t="str">
        <f t="shared" si="43"/>
        <v>Meksyk</v>
      </c>
      <c r="BI17" s="195">
        <f t="shared" si="43"/>
        <v>4</v>
      </c>
      <c r="BJ17" s="195">
        <f t="shared" si="43"/>
        <v>3</v>
      </c>
      <c r="BK17" s="195">
        <f t="shared" si="43"/>
        <v>1</v>
      </c>
      <c r="BL17" s="195">
        <f t="shared" si="43"/>
        <v>1</v>
      </c>
      <c r="BM17" s="195">
        <f t="shared" si="43"/>
        <v>1</v>
      </c>
      <c r="BN17" s="195">
        <f t="shared" si="43"/>
        <v>2</v>
      </c>
      <c r="BO17" s="195">
        <f t="shared" si="43"/>
        <v>3</v>
      </c>
      <c r="BS17" s="195" t="str">
        <f t="shared" si="1"/>
        <v>GhanaPortugalia</v>
      </c>
      <c r="BT17" s="200">
        <f t="shared" si="2"/>
        <v>0</v>
      </c>
    </row>
    <row r="18" spans="1:72" ht="14.25" customHeight="1">
      <c r="A18" s="195"/>
      <c r="B18" s="211">
        <v>15</v>
      </c>
      <c r="C18" s="212" t="s">
        <v>61</v>
      </c>
      <c r="D18" s="202" t="str">
        <f>'FAZA GRUPOWA'!D17</f>
        <v>Portugalia</v>
      </c>
      <c r="E18" s="202">
        <f>IF('FAZA GRUPOWA'!AT17=".","",'FAZA GRUPOWA'!E17)</f>
        <v>3</v>
      </c>
      <c r="F18" s="212" t="s">
        <v>20</v>
      </c>
      <c r="G18" s="202">
        <f>IF('FAZA GRUPOWA'!AT65=".","",'FAZA GRUPOWA'!G17)</f>
        <v>2</v>
      </c>
      <c r="H18" s="202" t="str">
        <f>'FAZA GRUPOWA'!H17</f>
        <v>Ghana</v>
      </c>
      <c r="I18" s="202" t="str">
        <f>'FAZA GRUPOWA'!I17</f>
        <v>H</v>
      </c>
      <c r="J18" s="213">
        <v>0.70833333333333337</v>
      </c>
      <c r="K18" s="204" t="str">
        <f>'FAZA GRUPOWA'!K17</f>
        <v>Stadium 974</v>
      </c>
      <c r="L18" s="214"/>
      <c r="N18" s="202" t="str">
        <f t="shared" si="3"/>
        <v>Ghana</v>
      </c>
      <c r="O18" s="195">
        <f t="shared" si="4"/>
        <v>2</v>
      </c>
      <c r="P18" s="195">
        <f t="shared" si="5"/>
        <v>3</v>
      </c>
      <c r="Q18" s="202" t="str">
        <f t="shared" si="6"/>
        <v>Portugalia</v>
      </c>
      <c r="R18" s="195">
        <f t="shared" si="7"/>
        <v>3</v>
      </c>
      <c r="T18" s="195" t="str">
        <f t="array" ref="T18:U18">CHOOSE({1,2},Q18:Q113&amp;R18:R113)</f>
        <v>Portugalia3</v>
      </c>
      <c r="U18" s="195" t="e">
        <v>#VALUE!</v>
      </c>
      <c r="W18" s="195" t="s">
        <v>68</v>
      </c>
      <c r="X18" s="195">
        <f>COUNTIF($T$4:$T$99,'Arkusz1 (2)'!$W18&amp;3)</f>
        <v>2</v>
      </c>
      <c r="Y18" s="195">
        <f>COUNTIF($T$4:$T$99,'Arkusz1 (2)'!$W18&amp;1)</f>
        <v>0</v>
      </c>
      <c r="Z18" s="195">
        <f>COUNTIF($T$4:$T$99,'Arkusz1 (2)'!$W18&amp;0)</f>
        <v>1</v>
      </c>
      <c r="AB18" s="195">
        <f t="shared" ca="1" si="36"/>
        <v>4</v>
      </c>
      <c r="AC18" s="195">
        <f ca="1">_xlfn.RANK.EQ('Arkusz1 (2)'!$AM18,'Arkusz1 (2)'!$AM$17:$AM$20,0)</f>
        <v>4</v>
      </c>
      <c r="AD18" s="206" t="s">
        <v>37</v>
      </c>
      <c r="AE18" s="207">
        <f t="shared" si="37"/>
        <v>3</v>
      </c>
      <c r="AF18" s="209">
        <f t="shared" si="38"/>
        <v>3</v>
      </c>
      <c r="AG18" s="209">
        <f>VLOOKUP(AD18,'Arkusz1 (2)'!$W$4:$Z$35,2,FALSE)</f>
        <v>1</v>
      </c>
      <c r="AH18" s="209">
        <f>VLOOKUP(AD18,'Arkusz1 (2)'!$W$4:$Z$35,3,FALSE)</f>
        <v>0</v>
      </c>
      <c r="AI18" s="209">
        <f>VLOOKUP(AD18,'Arkusz1 (2)'!$W$4:$Z$35,4,FALSE)</f>
        <v>2</v>
      </c>
      <c r="AJ18" s="209">
        <f t="shared" ca="1" si="39"/>
        <v>3</v>
      </c>
      <c r="AK18" s="209">
        <f t="shared" ca="1" si="40"/>
        <v>5</v>
      </c>
      <c r="AL18" s="220">
        <f t="shared" ca="1" si="41"/>
        <v>-2</v>
      </c>
      <c r="AM18" s="208">
        <f ca="1">'Arkusz1 (2)'!$AE18*100000+'Arkusz1 (2)'!$AL18*200+'Arkusz1 (2)'!$AJ18*40</f>
        <v>299720</v>
      </c>
      <c r="AN18" s="210">
        <f ca="1">'Arkusz1 (2)'!$AM18+AO18</f>
        <v>299720</v>
      </c>
      <c r="AO18" s="195">
        <f ca="1">IF(AND(SUM($AF$17:$AF$20)=12,AC18=AC19),VLOOKUP(AD18&amp;AD19,$BS$3:$BT$98,2,FALSE),IF(AND(SUM($AF$17:$AF$20)=12,AC18=AC20),VLOOKUP(AD18&amp;AD20,$BS$3:$BT$98,2,FALSE),IF(AND(SUM($AF$17:$AF$20)=12,AC18=AC17),VLOOKUP(AD18&amp;AD17,$BS$3:$BT$98,2,FALSE),0)))</f>
        <v>0</v>
      </c>
      <c r="AP18" s="195">
        <f t="shared" ca="1" si="42"/>
        <v>299720</v>
      </c>
      <c r="AR18" s="195">
        <v>4</v>
      </c>
      <c r="AS18" s="195">
        <v>4</v>
      </c>
      <c r="AT18" s="195" t="s">
        <v>37</v>
      </c>
      <c r="AU18" s="195">
        <v>3</v>
      </c>
      <c r="AV18" s="195">
        <v>3</v>
      </c>
      <c r="AW18" s="195">
        <v>1</v>
      </c>
      <c r="AX18" s="195">
        <v>0</v>
      </c>
      <c r="AY18" s="195">
        <v>2</v>
      </c>
      <c r="AZ18" s="195">
        <v>3</v>
      </c>
      <c r="BA18" s="195">
        <v>5</v>
      </c>
      <c r="BB18" s="195">
        <v>-2</v>
      </c>
      <c r="BC18" s="195">
        <v>299720</v>
      </c>
      <c r="BD18" s="195">
        <v>299720</v>
      </c>
      <c r="BE18" s="195">
        <f t="shared" ca="1" si="34"/>
        <v>0</v>
      </c>
      <c r="BF18" s="195">
        <f t="shared" ref="BF18:BO18" si="44">AR18</f>
        <v>4</v>
      </c>
      <c r="BG18" s="195">
        <f t="shared" si="44"/>
        <v>4</v>
      </c>
      <c r="BH18" s="195" t="str">
        <f t="shared" si="44"/>
        <v>Arabia Saud.</v>
      </c>
      <c r="BI18" s="195">
        <f t="shared" si="44"/>
        <v>3</v>
      </c>
      <c r="BJ18" s="195">
        <f t="shared" si="44"/>
        <v>3</v>
      </c>
      <c r="BK18" s="195">
        <f t="shared" si="44"/>
        <v>1</v>
      </c>
      <c r="BL18" s="195">
        <f t="shared" si="44"/>
        <v>0</v>
      </c>
      <c r="BM18" s="195">
        <f t="shared" si="44"/>
        <v>2</v>
      </c>
      <c r="BN18" s="195">
        <f t="shared" si="44"/>
        <v>3</v>
      </c>
      <c r="BO18" s="195">
        <f t="shared" si="44"/>
        <v>5</v>
      </c>
      <c r="BS18" s="195" t="str">
        <f t="shared" si="1"/>
        <v>SerbiaBrazylia</v>
      </c>
      <c r="BT18" s="200">
        <f t="shared" si="2"/>
        <v>0</v>
      </c>
    </row>
    <row r="19" spans="1:72" ht="14.25" customHeight="1">
      <c r="B19" s="211">
        <v>16</v>
      </c>
      <c r="C19" s="212" t="s">
        <v>61</v>
      </c>
      <c r="D19" s="202" t="str">
        <f>'FAZA GRUPOWA'!D18</f>
        <v>Brazylia</v>
      </c>
      <c r="E19" s="202">
        <f>IF('FAZA GRUPOWA'!AT18=".","",'FAZA GRUPOWA'!E18)</f>
        <v>2</v>
      </c>
      <c r="F19" s="212" t="s">
        <v>20</v>
      </c>
      <c r="G19" s="202">
        <f>IF('FAZA GRUPOWA'!AT66=".","",'FAZA GRUPOWA'!G18)</f>
        <v>0</v>
      </c>
      <c r="H19" s="202" t="str">
        <f>'FAZA GRUPOWA'!H18</f>
        <v>Serbia</v>
      </c>
      <c r="I19" s="202" t="str">
        <f>'FAZA GRUPOWA'!I18</f>
        <v>G</v>
      </c>
      <c r="J19" s="213">
        <v>0.83333333333333337</v>
      </c>
      <c r="K19" s="204" t="str">
        <f>'FAZA GRUPOWA'!K18</f>
        <v>Lusail Stadium</v>
      </c>
      <c r="L19" s="214"/>
      <c r="N19" s="202" t="str">
        <f t="shared" si="3"/>
        <v>Serbia</v>
      </c>
      <c r="O19" s="195">
        <f t="shared" si="4"/>
        <v>0</v>
      </c>
      <c r="P19" s="195">
        <f t="shared" si="5"/>
        <v>2</v>
      </c>
      <c r="Q19" s="202" t="str">
        <f t="shared" si="6"/>
        <v>Brazylia</v>
      </c>
      <c r="R19" s="195">
        <f t="shared" si="7"/>
        <v>3</v>
      </c>
      <c r="T19" s="195" t="str">
        <f t="array" ref="T19:U19">CHOOSE({1,2},Q19:Q114&amp;R19:R114)</f>
        <v>Brazylia3</v>
      </c>
      <c r="U19" s="195" t="e">
        <v>#VALUE!</v>
      </c>
      <c r="W19" s="195" t="s">
        <v>70</v>
      </c>
      <c r="X19" s="195">
        <f>COUNTIF($T$4:$T$99,'Arkusz1 (2)'!$W19&amp;3)</f>
        <v>2</v>
      </c>
      <c r="Y19" s="195">
        <f>COUNTIF($T$4:$T$99,'Arkusz1 (2)'!$W19&amp;1)</f>
        <v>0</v>
      </c>
      <c r="Z19" s="195">
        <f>COUNTIF($T$4:$T$99,'Arkusz1 (2)'!$W19&amp;0)</f>
        <v>1</v>
      </c>
      <c r="AB19" s="195">
        <f t="shared" ca="1" si="36"/>
        <v>3</v>
      </c>
      <c r="AC19" s="195">
        <f ca="1">_xlfn.RANK.EQ('Arkusz1 (2)'!$AM19,'Arkusz1 (2)'!$AM$17:$AM$20,0)</f>
        <v>3</v>
      </c>
      <c r="AD19" s="215" t="s">
        <v>45</v>
      </c>
      <c r="AE19" s="207">
        <f t="shared" si="37"/>
        <v>4</v>
      </c>
      <c r="AF19" s="209">
        <f t="shared" si="38"/>
        <v>3</v>
      </c>
      <c r="AG19" s="209">
        <f>VLOOKUP(AD19,'Arkusz1 (2)'!$W$4:$Z$35,2,FALSE)</f>
        <v>1</v>
      </c>
      <c r="AH19" s="209">
        <f>VLOOKUP(AD19,'Arkusz1 (2)'!$W$4:$Z$35,3,FALSE)</f>
        <v>1</v>
      </c>
      <c r="AI19" s="209">
        <f>VLOOKUP(AD19,'Arkusz1 (2)'!$W$4:$Z$35,4,FALSE)</f>
        <v>1</v>
      </c>
      <c r="AJ19" s="209">
        <f t="shared" ca="1" si="39"/>
        <v>2</v>
      </c>
      <c r="AK19" s="209">
        <f t="shared" ca="1" si="40"/>
        <v>3</v>
      </c>
      <c r="AL19" s="220">
        <f t="shared" ca="1" si="41"/>
        <v>-1</v>
      </c>
      <c r="AM19" s="208">
        <f ca="1">'Arkusz1 (2)'!$AE19*100000+'Arkusz1 (2)'!$AL19*200+'Arkusz1 (2)'!$AJ19*40</f>
        <v>399880</v>
      </c>
      <c r="AN19" s="210">
        <f ca="1">'Arkusz1 (2)'!$AM19+AO19</f>
        <v>399880</v>
      </c>
      <c r="AO19" s="195">
        <f ca="1">IF(AND(SUM($AF$17:$AF$20)=12,AC19=AC20),VLOOKUP(AD19&amp;AD20,$BS$3:$BT$98,2,FALSE),IF(AND(SUM($AF$17:$AF$20)=12,AC19=AC17),VLOOKUP(AD19&amp;AD17,$BS$3:$BT$98,2,FALSE),IF(AND(SUM($AF$17:$AF$20)=12,AC19=AC18),VLOOKUP(AD19&amp;AD18,$BS$3:$BT$98,2,FALSE),0)))</f>
        <v>0</v>
      </c>
      <c r="AP19" s="195">
        <f t="shared" ca="1" si="42"/>
        <v>399880</v>
      </c>
      <c r="BS19" s="195" t="str">
        <f t="shared" si="1"/>
        <v>WaliaIran</v>
      </c>
      <c r="BT19" s="200">
        <f t="shared" si="2"/>
        <v>0</v>
      </c>
    </row>
    <row r="20" spans="1:72" ht="14.25" customHeight="1">
      <c r="B20" s="211">
        <v>17</v>
      </c>
      <c r="C20" s="212" t="s">
        <v>72</v>
      </c>
      <c r="D20" s="202" t="str">
        <f>'FAZA GRUPOWA'!D19</f>
        <v>Iran</v>
      </c>
      <c r="E20" s="202">
        <f>IF('FAZA GRUPOWA'!AT19=".","",'FAZA GRUPOWA'!E19)</f>
        <v>2</v>
      </c>
      <c r="F20" s="212" t="s">
        <v>20</v>
      </c>
      <c r="G20" s="202">
        <f>IF('FAZA GRUPOWA'!AT67=".","",'FAZA GRUPOWA'!G19)</f>
        <v>0</v>
      </c>
      <c r="H20" s="202" t="str">
        <f>'FAZA GRUPOWA'!H19</f>
        <v>Walia</v>
      </c>
      <c r="I20" s="202" t="str">
        <f>'FAZA GRUPOWA'!I19</f>
        <v>B</v>
      </c>
      <c r="J20" s="203">
        <v>0.45833333333333331</v>
      </c>
      <c r="K20" s="204" t="str">
        <f>'FAZA GRUPOWA'!K19</f>
        <v>Ahmad Bin Ali Stadium</v>
      </c>
      <c r="L20" s="214"/>
      <c r="N20" s="202" t="str">
        <f t="shared" si="3"/>
        <v>Walia</v>
      </c>
      <c r="O20" s="195">
        <f t="shared" si="4"/>
        <v>0</v>
      </c>
      <c r="P20" s="195">
        <f t="shared" si="5"/>
        <v>2</v>
      </c>
      <c r="Q20" s="202" t="str">
        <f t="shared" si="6"/>
        <v>Iran</v>
      </c>
      <c r="R20" s="195">
        <f t="shared" si="7"/>
        <v>3</v>
      </c>
      <c r="T20" s="195" t="str">
        <f t="array" ref="T20:U20">CHOOSE({1,2},Q20:Q115&amp;R20:R115)</f>
        <v>Iran3</v>
      </c>
      <c r="U20" s="195" t="e">
        <v>#VALUE!</v>
      </c>
      <c r="W20" s="195" t="s">
        <v>25</v>
      </c>
      <c r="X20" s="195">
        <f>COUNTIF($T$4:$T$99,'Arkusz1 (2)'!$W20&amp;3)</f>
        <v>1</v>
      </c>
      <c r="Y20" s="195">
        <f>COUNTIF($T$4:$T$99,'Arkusz1 (2)'!$W20&amp;1)</f>
        <v>0</v>
      </c>
      <c r="Z20" s="195">
        <f>COUNTIF($T$4:$T$99,'Arkusz1 (2)'!$W20&amp;0)</f>
        <v>2</v>
      </c>
      <c r="AB20" s="195">
        <f t="shared" ca="1" si="36"/>
        <v>2</v>
      </c>
      <c r="AC20" s="195">
        <f ca="1">_xlfn.RANK.EQ('Arkusz1 (2)'!$AM20,'Arkusz1 (2)'!$AM$17:$AM$20,0)</f>
        <v>2</v>
      </c>
      <c r="AD20" s="221" t="s">
        <v>46</v>
      </c>
      <c r="AE20" s="222">
        <f t="shared" si="37"/>
        <v>4</v>
      </c>
      <c r="AF20" s="223">
        <f t="shared" si="38"/>
        <v>3</v>
      </c>
      <c r="AG20" s="223">
        <f>VLOOKUP(AD20,'Arkusz1 (2)'!$W$4:$Z$35,2,FALSE)</f>
        <v>1</v>
      </c>
      <c r="AH20" s="223">
        <f>VLOOKUP(AD20,'Arkusz1 (2)'!$W$4:$Z$35,3,FALSE)</f>
        <v>1</v>
      </c>
      <c r="AI20" s="223">
        <f>VLOOKUP(AD20,'Arkusz1 (2)'!$W$4:$Z$35,4,FALSE)</f>
        <v>1</v>
      </c>
      <c r="AJ20" s="223">
        <f t="shared" ca="1" si="39"/>
        <v>2</v>
      </c>
      <c r="AK20" s="223">
        <f t="shared" ca="1" si="40"/>
        <v>2</v>
      </c>
      <c r="AL20" s="224">
        <f t="shared" ca="1" si="41"/>
        <v>0</v>
      </c>
      <c r="AM20" s="208">
        <f ca="1">'Arkusz1 (2)'!$AE20*100000+'Arkusz1 (2)'!$AL20*200+'Arkusz1 (2)'!$AJ20*40</f>
        <v>400080</v>
      </c>
      <c r="AN20" s="210">
        <f ca="1">'Arkusz1 (2)'!$AM20+AO20</f>
        <v>400080</v>
      </c>
      <c r="AO20" s="195">
        <f ca="1">IF(AND(SUM($AF$17:$AF$20)=12,AC20=AC17),VLOOKUP(AD20&amp;AD17,$BS$3:$BT$98,2,FALSE),IF(AND(SUM($AF$17:$AF$20)=12,AC20=AC18),VLOOKUP(AD20&amp;AD18,$BS$3:$BT$98,2,FALSE),IF(AND(SUM($AF$17:$AF$20)=12,AC20=AC19),VLOOKUP(AD20&amp;AD19,$BS$3:$BT$98,2,FALSE),0)))</f>
        <v>0</v>
      </c>
      <c r="AP20" s="195">
        <f t="shared" ca="1" si="42"/>
        <v>400080</v>
      </c>
      <c r="BS20" s="195" t="str">
        <f t="shared" si="1"/>
        <v>SenegalKatar</v>
      </c>
      <c r="BT20" s="200">
        <f t="shared" si="2"/>
        <v>3</v>
      </c>
    </row>
    <row r="21" spans="1:72" ht="14.25" customHeight="1">
      <c r="B21" s="211">
        <v>18</v>
      </c>
      <c r="C21" s="212" t="s">
        <v>72</v>
      </c>
      <c r="D21" s="202" t="str">
        <f>'FAZA GRUPOWA'!D20</f>
        <v>Katar</v>
      </c>
      <c r="E21" s="202">
        <f>IF('FAZA GRUPOWA'!AT20=".","",'FAZA GRUPOWA'!E20)</f>
        <v>1</v>
      </c>
      <c r="F21" s="212" t="s">
        <v>20</v>
      </c>
      <c r="G21" s="202">
        <f>IF('FAZA GRUPOWA'!AT68=".","",'FAZA GRUPOWA'!G20)</f>
        <v>3</v>
      </c>
      <c r="H21" s="202" t="str">
        <f>'FAZA GRUPOWA'!H20</f>
        <v>Senegal</v>
      </c>
      <c r="I21" s="202" t="str">
        <f>'FAZA GRUPOWA'!I20</f>
        <v>A</v>
      </c>
      <c r="J21" s="213">
        <v>0.58333333333333337</v>
      </c>
      <c r="K21" s="204" t="str">
        <f>'FAZA GRUPOWA'!K20</f>
        <v>Al Thumama Stadium</v>
      </c>
      <c r="L21" s="214"/>
      <c r="N21" s="202" t="str">
        <f t="shared" si="3"/>
        <v>Senegal</v>
      </c>
      <c r="O21" s="195">
        <f t="shared" si="4"/>
        <v>3</v>
      </c>
      <c r="P21" s="195">
        <f t="shared" si="5"/>
        <v>1</v>
      </c>
      <c r="Q21" s="202" t="str">
        <f t="shared" si="6"/>
        <v>Katar</v>
      </c>
      <c r="R21" s="195">
        <f t="shared" si="7"/>
        <v>0</v>
      </c>
      <c r="T21" s="195" t="str">
        <f t="array" ref="T21:U21">CHOOSE({1,2},Q21:Q116&amp;R21:R116)</f>
        <v>Katar0</v>
      </c>
      <c r="U21" s="195" t="e">
        <v>#VALUE!</v>
      </c>
      <c r="W21" s="195" t="s">
        <v>29</v>
      </c>
      <c r="X21" s="195">
        <f>COUNTIF($T$4:$T$99,'Arkusz1 (2)'!$W21&amp;3)</f>
        <v>2</v>
      </c>
      <c r="Y21" s="195">
        <f>COUNTIF($T$4:$T$99,'Arkusz1 (2)'!$W21&amp;1)</f>
        <v>1</v>
      </c>
      <c r="Z21" s="195">
        <f>COUNTIF($T$4:$T$99,'Arkusz1 (2)'!$W21&amp;0)</f>
        <v>0</v>
      </c>
      <c r="AD21" s="217"/>
      <c r="AE21" s="217"/>
      <c r="AF21" s="217"/>
      <c r="AG21" s="217"/>
      <c r="AH21" s="217"/>
      <c r="AI21" s="217"/>
      <c r="AJ21" s="217"/>
      <c r="AK21" s="217"/>
      <c r="AL21" s="217"/>
      <c r="AR21" s="195">
        <v>1</v>
      </c>
      <c r="AS21" s="195">
        <v>1</v>
      </c>
      <c r="AT21" s="195" t="s">
        <v>40</v>
      </c>
      <c r="AU21" s="195">
        <v>6</v>
      </c>
      <c r="AV21" s="195">
        <v>3</v>
      </c>
      <c r="AW21" s="195">
        <v>2</v>
      </c>
      <c r="AX21" s="195">
        <v>0</v>
      </c>
      <c r="AY21" s="195">
        <v>1</v>
      </c>
      <c r="AZ21" s="195">
        <v>6</v>
      </c>
      <c r="BA21" s="195">
        <v>3</v>
      </c>
      <c r="BB21" s="195">
        <v>3</v>
      </c>
      <c r="BC21" s="195">
        <v>6000840</v>
      </c>
      <c r="BD21" s="195">
        <v>6000840</v>
      </c>
      <c r="BF21" s="195">
        <f t="shared" ref="BF21:BP21" si="45">AR21</f>
        <v>1</v>
      </c>
      <c r="BG21" s="195">
        <f t="shared" si="45"/>
        <v>1</v>
      </c>
      <c r="BH21" s="195" t="str">
        <f t="shared" si="45"/>
        <v>Francja</v>
      </c>
      <c r="BI21" s="195">
        <f t="shared" si="45"/>
        <v>6</v>
      </c>
      <c r="BJ21" s="195">
        <f t="shared" si="45"/>
        <v>3</v>
      </c>
      <c r="BK21" s="195">
        <f t="shared" si="45"/>
        <v>2</v>
      </c>
      <c r="BL21" s="195">
        <f t="shared" si="45"/>
        <v>0</v>
      </c>
      <c r="BM21" s="195">
        <f t="shared" si="45"/>
        <v>1</v>
      </c>
      <c r="BN21" s="195">
        <f t="shared" si="45"/>
        <v>6</v>
      </c>
      <c r="BO21" s="195">
        <f t="shared" si="45"/>
        <v>3</v>
      </c>
      <c r="BP21" s="195">
        <f t="shared" si="45"/>
        <v>3</v>
      </c>
      <c r="BS21" s="195" t="str">
        <f t="shared" si="1"/>
        <v>EkwadorHolandia</v>
      </c>
      <c r="BT21" s="200">
        <f t="shared" si="2"/>
        <v>1</v>
      </c>
    </row>
    <row r="22" spans="1:72" ht="14.25" customHeight="1">
      <c r="B22" s="211">
        <v>19</v>
      </c>
      <c r="C22" s="212" t="s">
        <v>72</v>
      </c>
      <c r="D22" s="202" t="str">
        <f>'FAZA GRUPOWA'!D21</f>
        <v>Holandia</v>
      </c>
      <c r="E22" s="202">
        <f>IF('FAZA GRUPOWA'!AT21=".","",'FAZA GRUPOWA'!E21)</f>
        <v>1</v>
      </c>
      <c r="F22" s="212" t="s">
        <v>20</v>
      </c>
      <c r="G22" s="202">
        <f>IF('FAZA GRUPOWA'!AT69=".","",'FAZA GRUPOWA'!G21)</f>
        <v>1</v>
      </c>
      <c r="H22" s="202" t="str">
        <f>'FAZA GRUPOWA'!H21</f>
        <v>Ekwador</v>
      </c>
      <c r="I22" s="202" t="str">
        <f>'FAZA GRUPOWA'!I21</f>
        <v>A</v>
      </c>
      <c r="J22" s="213">
        <v>0.70833333333333337</v>
      </c>
      <c r="K22" s="204" t="str">
        <f>'FAZA GRUPOWA'!K21</f>
        <v>Khalifa International Stadium</v>
      </c>
      <c r="L22" s="214"/>
      <c r="N22" s="202" t="str">
        <f t="shared" si="3"/>
        <v>Ekwador</v>
      </c>
      <c r="O22" s="195">
        <f t="shared" si="4"/>
        <v>1</v>
      </c>
      <c r="P22" s="195">
        <f t="shared" si="5"/>
        <v>1</v>
      </c>
      <c r="Q22" s="202" t="str">
        <f t="shared" si="6"/>
        <v>Holandia</v>
      </c>
      <c r="R22" s="195">
        <f t="shared" si="7"/>
        <v>1</v>
      </c>
      <c r="T22" s="195" t="str">
        <f t="array" ref="T22:U22">CHOOSE({1,2},Q22:Q117&amp;R22:R117)</f>
        <v>Holandia1</v>
      </c>
      <c r="U22" s="195" t="e">
        <v>#VALUE!</v>
      </c>
      <c r="W22" s="195" t="s">
        <v>42</v>
      </c>
      <c r="X22" s="195">
        <f>COUNTIF($T$4:$T$99,'Arkusz1 (2)'!$W22&amp;3)</f>
        <v>1</v>
      </c>
      <c r="Y22" s="195">
        <f>COUNTIF($T$4:$T$99,'Arkusz1 (2)'!$W22&amp;1)</f>
        <v>1</v>
      </c>
      <c r="Z22" s="195">
        <f>COUNTIF($T$4:$T$99,'Arkusz1 (2)'!$W22&amp;0)</f>
        <v>1</v>
      </c>
      <c r="AD22" s="196" t="s">
        <v>81</v>
      </c>
      <c r="AE22" s="218" t="s">
        <v>10</v>
      </c>
      <c r="AF22" s="208" t="s">
        <v>181</v>
      </c>
      <c r="AG22" s="208" t="s">
        <v>12</v>
      </c>
      <c r="AH22" s="208" t="s">
        <v>13</v>
      </c>
      <c r="AI22" s="208" t="s">
        <v>14</v>
      </c>
      <c r="AJ22" s="208" t="s">
        <v>15</v>
      </c>
      <c r="AK22" s="208" t="s">
        <v>182</v>
      </c>
      <c r="AL22" s="219" t="s">
        <v>17</v>
      </c>
      <c r="AM22" s="208" t="s">
        <v>177</v>
      </c>
      <c r="AN22" s="208" t="s">
        <v>183</v>
      </c>
      <c r="AR22" s="195">
        <v>2</v>
      </c>
      <c r="AS22" s="195">
        <v>2</v>
      </c>
      <c r="AT22" s="195" t="s">
        <v>48</v>
      </c>
      <c r="AU22" s="195">
        <v>6</v>
      </c>
      <c r="AV22" s="195">
        <v>3</v>
      </c>
      <c r="AW22" s="195">
        <v>2</v>
      </c>
      <c r="AX22" s="195">
        <v>0</v>
      </c>
      <c r="AY22" s="195">
        <v>1</v>
      </c>
      <c r="AZ22" s="195">
        <v>3</v>
      </c>
      <c r="BA22" s="195">
        <v>4</v>
      </c>
      <c r="BB22" s="195">
        <v>-1</v>
      </c>
      <c r="BC22" s="195">
        <v>5999920</v>
      </c>
      <c r="BD22" s="195">
        <v>5999920</v>
      </c>
      <c r="BE22" s="195">
        <f t="shared" ref="BE22:BE24" si="46">AP22</f>
        <v>0</v>
      </c>
      <c r="BF22" s="195">
        <f t="shared" ref="BF22:BN22" si="47">AR22</f>
        <v>2</v>
      </c>
      <c r="BG22" s="195">
        <f t="shared" si="47"/>
        <v>2</v>
      </c>
      <c r="BH22" s="195" t="str">
        <f t="shared" si="47"/>
        <v>Australia</v>
      </c>
      <c r="BI22" s="195">
        <f t="shared" si="47"/>
        <v>6</v>
      </c>
      <c r="BJ22" s="195">
        <f t="shared" si="47"/>
        <v>3</v>
      </c>
      <c r="BK22" s="195">
        <f t="shared" si="47"/>
        <v>2</v>
      </c>
      <c r="BL22" s="195">
        <f t="shared" si="47"/>
        <v>0</v>
      </c>
      <c r="BM22" s="195">
        <f t="shared" si="47"/>
        <v>1</v>
      </c>
      <c r="BN22" s="195">
        <f t="shared" si="47"/>
        <v>3</v>
      </c>
      <c r="BR22" s="200"/>
      <c r="BS22" s="195" t="str">
        <f t="shared" si="1"/>
        <v>USAAnglia</v>
      </c>
      <c r="BT22" s="200">
        <f t="shared" si="2"/>
        <v>1</v>
      </c>
    </row>
    <row r="23" spans="1:72" ht="14.25" customHeight="1">
      <c r="B23" s="211">
        <v>20</v>
      </c>
      <c r="C23" s="212" t="s">
        <v>72</v>
      </c>
      <c r="D23" s="202" t="str">
        <f>'FAZA GRUPOWA'!D22</f>
        <v>Anglia</v>
      </c>
      <c r="E23" s="202">
        <f>IF('FAZA GRUPOWA'!AT22=".","",'FAZA GRUPOWA'!E22)</f>
        <v>0</v>
      </c>
      <c r="F23" s="212" t="s">
        <v>20</v>
      </c>
      <c r="G23" s="202">
        <f>IF('FAZA GRUPOWA'!AT70=".","",'FAZA GRUPOWA'!G22)</f>
        <v>0</v>
      </c>
      <c r="H23" s="202" t="str">
        <f>'FAZA GRUPOWA'!H22</f>
        <v>USA</v>
      </c>
      <c r="I23" s="202" t="str">
        <f>'FAZA GRUPOWA'!I22</f>
        <v>B</v>
      </c>
      <c r="J23" s="213">
        <v>0.83333333333333337</v>
      </c>
      <c r="K23" s="204" t="str">
        <f>'FAZA GRUPOWA'!K22</f>
        <v>Al Bayt Stadium</v>
      </c>
      <c r="L23" s="214"/>
      <c r="N23" s="202" t="str">
        <f t="shared" si="3"/>
        <v>USA</v>
      </c>
      <c r="O23" s="195">
        <f t="shared" si="4"/>
        <v>0</v>
      </c>
      <c r="P23" s="195">
        <f t="shared" si="5"/>
        <v>0</v>
      </c>
      <c r="Q23" s="202" t="str">
        <f t="shared" si="6"/>
        <v>Anglia</v>
      </c>
      <c r="R23" s="195">
        <f t="shared" si="7"/>
        <v>1</v>
      </c>
      <c r="T23" s="195" t="str">
        <f t="array" ref="T23:U23">CHOOSE({1,2},Q23:Q118&amp;R23:R118)</f>
        <v>Anglia1</v>
      </c>
      <c r="U23" s="195" t="e">
        <v>#VALUE!</v>
      </c>
      <c r="W23" s="195" t="s">
        <v>46</v>
      </c>
      <c r="X23" s="195">
        <f>COUNTIF($T$4:$T$99,'Arkusz1 (2)'!$W23&amp;3)</f>
        <v>1</v>
      </c>
      <c r="Y23" s="195">
        <f>COUNTIF($T$4:$T$99,'Arkusz1 (2)'!$W23&amp;1)</f>
        <v>1</v>
      </c>
      <c r="Z23" s="195">
        <f>COUNTIF($T$4:$T$99,'Arkusz1 (2)'!$W23&amp;0)</f>
        <v>1</v>
      </c>
      <c r="AB23" s="195">
        <f t="shared" ref="AB23:AB26" ca="1" si="48">_xlfn.RANK.EQ(AN23,$AN$23:$AN$26,0)</f>
        <v>1</v>
      </c>
      <c r="AC23" s="195">
        <f ca="1">_xlfn.RANK.EQ('Arkusz1 (2)'!$AM23,'Arkusz1 (2)'!$AM$23:$AM$26,0)</f>
        <v>1</v>
      </c>
      <c r="AD23" s="206" t="s">
        <v>40</v>
      </c>
      <c r="AE23" s="207">
        <f t="shared" ref="AE23:AE26" si="49">AG23*3+AH23</f>
        <v>6</v>
      </c>
      <c r="AF23" s="209">
        <f t="shared" ref="AF23:AF26" si="50">SUM(AG23:AI23)</f>
        <v>3</v>
      </c>
      <c r="AG23" s="209">
        <f>VLOOKUP(AD23,'Arkusz1 (2)'!$W$4:$Z$35,2,FALSE)</f>
        <v>2</v>
      </c>
      <c r="AH23" s="209">
        <f>VLOOKUP(AD23,'Arkusz1 (2)'!$W$4:$Z$35,3,FALSE)</f>
        <v>0</v>
      </c>
      <c r="AI23" s="209">
        <f>VLOOKUP(AD23,'Arkusz1 (2)'!$W$4:$Z$35,4,FALSE)</f>
        <v>1</v>
      </c>
      <c r="AJ23" s="209">
        <f t="shared" ref="AJ23:AJ26" ca="1" si="51">SUMIF($D$4:$E$51,AD23,$E$4:$E$51)+SUMIF($N$4:$O$51,AD23,$O$4:$O$51)</f>
        <v>6</v>
      </c>
      <c r="AK23" s="209">
        <f t="shared" ref="AK23:AK26" ca="1" si="52">SUMIF($D$4:$E$51,AD23,$G$4:$G$51)+SUMIF($N$4:$P$51,AD23,$P$4:$P$51)</f>
        <v>3</v>
      </c>
      <c r="AL23" s="220">
        <f t="shared" ref="AL23:AL26" ca="1" si="53">AJ23-AK23</f>
        <v>3</v>
      </c>
      <c r="AM23" s="208">
        <f ca="1">'Arkusz1 (2)'!$AE23*1000000+'Arkusz1 (2)'!$AL23*200+'Arkusz1 (2)'!$AJ23*40</f>
        <v>6000840</v>
      </c>
      <c r="AN23" s="210">
        <f ca="1">'Arkusz1 (2)'!$AM23+AO23</f>
        <v>6000840</v>
      </c>
      <c r="AO23" s="195">
        <f ca="1">IF(AND(SUM($AF$23:$AF$26)=12,AC23=AC24),VLOOKUP(AD23&amp;AD24,$BS$3:$BT$98,2,FALSE),IF(AND(SUM($AF$23:$AF$26)=12,AC23=AC25),VLOOKUP(AD23&amp;AD25,$BS$3:$BT$98,2,FALSE),IF(AND(SUM($AF$23:$AF$26)=12,AC23=AC26),VLOOKUP(AD23&amp;AD26,$BS$3:$BT$98,2,FALSE),0)))</f>
        <v>0</v>
      </c>
      <c r="AP23" s="195">
        <f t="shared" ref="AP23:AP26" ca="1" si="54">AM23+AO23</f>
        <v>6000840</v>
      </c>
      <c r="AR23" s="195">
        <v>3</v>
      </c>
      <c r="AS23" s="195">
        <v>3</v>
      </c>
      <c r="AT23" s="195" t="s">
        <v>42</v>
      </c>
      <c r="AU23" s="195">
        <v>4</v>
      </c>
      <c r="AV23" s="195">
        <v>3</v>
      </c>
      <c r="AW23" s="195">
        <v>1</v>
      </c>
      <c r="AX23" s="195">
        <v>1</v>
      </c>
      <c r="AY23" s="195">
        <v>1</v>
      </c>
      <c r="AZ23" s="195">
        <v>1</v>
      </c>
      <c r="BA23" s="195">
        <v>1</v>
      </c>
      <c r="BB23" s="195">
        <v>0</v>
      </c>
      <c r="BC23" s="195">
        <v>4000040</v>
      </c>
      <c r="BD23" s="195">
        <v>4000040</v>
      </c>
      <c r="BE23" s="195">
        <f t="shared" ca="1" si="46"/>
        <v>6000840</v>
      </c>
      <c r="BF23" s="195">
        <f t="shared" ref="BF23:BN23" si="55">AR23</f>
        <v>3</v>
      </c>
      <c r="BG23" s="195">
        <f t="shared" si="55"/>
        <v>3</v>
      </c>
      <c r="BH23" s="195" t="str">
        <f t="shared" si="55"/>
        <v>Tunezja</v>
      </c>
      <c r="BI23" s="195">
        <f t="shared" si="55"/>
        <v>4</v>
      </c>
      <c r="BJ23" s="195">
        <f t="shared" si="55"/>
        <v>3</v>
      </c>
      <c r="BK23" s="195">
        <f t="shared" si="55"/>
        <v>1</v>
      </c>
      <c r="BL23" s="195">
        <f t="shared" si="55"/>
        <v>1</v>
      </c>
      <c r="BM23" s="195">
        <f t="shared" si="55"/>
        <v>1</v>
      </c>
      <c r="BN23" s="195">
        <f t="shared" si="55"/>
        <v>1</v>
      </c>
      <c r="BR23" s="200"/>
      <c r="BS23" s="195" t="str">
        <f t="shared" si="1"/>
        <v>AustraliaTunezja</v>
      </c>
      <c r="BT23" s="200">
        <f t="shared" si="2"/>
        <v>3</v>
      </c>
    </row>
    <row r="24" spans="1:72" ht="14.25" customHeight="1">
      <c r="B24" s="211">
        <v>21</v>
      </c>
      <c r="C24" s="212" t="s">
        <v>73</v>
      </c>
      <c r="D24" s="202" t="str">
        <f>'FAZA GRUPOWA'!D23</f>
        <v>Tunezja</v>
      </c>
      <c r="E24" s="202">
        <f>IF('FAZA GRUPOWA'!AT23=".","",'FAZA GRUPOWA'!E23)</f>
        <v>0</v>
      </c>
      <c r="F24" s="212" t="s">
        <v>20</v>
      </c>
      <c r="G24" s="202">
        <f>IF('FAZA GRUPOWA'!AT71=".","",'FAZA GRUPOWA'!G23)</f>
        <v>1</v>
      </c>
      <c r="H24" s="202" t="str">
        <f>'FAZA GRUPOWA'!H23</f>
        <v>Australia</v>
      </c>
      <c r="I24" s="202" t="str">
        <f>'FAZA GRUPOWA'!I23</f>
        <v>D</v>
      </c>
      <c r="J24" s="213">
        <v>0.45833333333333331</v>
      </c>
      <c r="K24" s="204" t="str">
        <f>'FAZA GRUPOWA'!K23</f>
        <v>Al Janoub Stadium</v>
      </c>
      <c r="L24" s="214"/>
      <c r="N24" s="202" t="str">
        <f t="shared" si="3"/>
        <v>Australia</v>
      </c>
      <c r="O24" s="195">
        <f t="shared" si="4"/>
        <v>1</v>
      </c>
      <c r="P24" s="195">
        <f t="shared" si="5"/>
        <v>0</v>
      </c>
      <c r="Q24" s="202" t="str">
        <f t="shared" si="6"/>
        <v>Tunezja</v>
      </c>
      <c r="R24" s="195">
        <f t="shared" si="7"/>
        <v>0</v>
      </c>
      <c r="T24" s="195" t="str">
        <f t="array" ref="T24:U24">CHOOSE({1,2},Q24:Q119&amp;R24:R119)</f>
        <v>Tunezja0</v>
      </c>
      <c r="U24" s="195" t="e">
        <v>#VALUE!</v>
      </c>
      <c r="W24" s="195" t="s">
        <v>56</v>
      </c>
      <c r="X24" s="195">
        <f>COUNTIF($T$4:$T$99,'Arkusz1 (2)'!$W24&amp;3)</f>
        <v>2</v>
      </c>
      <c r="Y24" s="195">
        <f>COUNTIF($T$4:$T$99,'Arkusz1 (2)'!$W24&amp;1)</f>
        <v>0</v>
      </c>
      <c r="Z24" s="195">
        <f>COUNTIF($T$4:$T$99,'Arkusz1 (2)'!$W24&amp;0)</f>
        <v>1</v>
      </c>
      <c r="AB24" s="195">
        <f t="shared" ca="1" si="48"/>
        <v>2</v>
      </c>
      <c r="AC24" s="195">
        <f ca="1">_xlfn.RANK.EQ('Arkusz1 (2)'!$AM24,'Arkusz1 (2)'!$AM$23:$AM$26,0)</f>
        <v>2</v>
      </c>
      <c r="AD24" s="206" t="s">
        <v>48</v>
      </c>
      <c r="AE24" s="207">
        <f t="shared" si="49"/>
        <v>6</v>
      </c>
      <c r="AF24" s="209">
        <f t="shared" si="50"/>
        <v>3</v>
      </c>
      <c r="AG24" s="209">
        <f>VLOOKUP(AD24,'Arkusz1 (2)'!$W$4:$Z$35,2,FALSE)</f>
        <v>2</v>
      </c>
      <c r="AH24" s="209">
        <f>VLOOKUP(AD24,'Arkusz1 (2)'!$W$4:$Z$35,3,FALSE)</f>
        <v>0</v>
      </c>
      <c r="AI24" s="209">
        <f>VLOOKUP(AD24,'Arkusz1 (2)'!$W$4:$Z$35,4,FALSE)</f>
        <v>1</v>
      </c>
      <c r="AJ24" s="209">
        <f t="shared" ca="1" si="51"/>
        <v>3</v>
      </c>
      <c r="AK24" s="209">
        <f t="shared" ca="1" si="52"/>
        <v>4</v>
      </c>
      <c r="AL24" s="220">
        <f t="shared" ca="1" si="53"/>
        <v>-1</v>
      </c>
      <c r="AM24" s="208">
        <f ca="1">'Arkusz1 (2)'!$AE24*1000000+'Arkusz1 (2)'!$AL24*200+'Arkusz1 (2)'!$AJ24*40</f>
        <v>5999920</v>
      </c>
      <c r="AN24" s="210">
        <f ca="1">'Arkusz1 (2)'!$AM24+AO24</f>
        <v>5999920</v>
      </c>
      <c r="AO24" s="195">
        <f ca="1">IF(AND(SUM($AF$23:$AF$26)=12,AC24=AC25),VLOOKUP(AD24&amp;AD25,$BS$3:$BT$98,2,FALSE),IF(AND(SUM($AF$23:$AF$26)=12,AC24=AC26),VLOOKUP(AD24&amp;AD26,$BS$3:$BT$98,2,FALSE),IF(AND(SUM($AF$23:$AF$26)=12,AC24=AC23),VLOOKUP(AD24&amp;AD23,$BS$3:$BT$98,2,FALSE),0)))</f>
        <v>0</v>
      </c>
      <c r="AP24" s="195">
        <f t="shared" ca="1" si="54"/>
        <v>5999920</v>
      </c>
      <c r="AR24" s="195">
        <v>4</v>
      </c>
      <c r="AS24" s="195">
        <v>4</v>
      </c>
      <c r="AT24" s="195" t="s">
        <v>41</v>
      </c>
      <c r="AU24" s="195">
        <v>1</v>
      </c>
      <c r="AV24" s="195">
        <v>3</v>
      </c>
      <c r="AW24" s="195">
        <v>0</v>
      </c>
      <c r="AX24" s="195">
        <v>1</v>
      </c>
      <c r="AY24" s="195">
        <v>2</v>
      </c>
      <c r="AZ24" s="195">
        <v>1</v>
      </c>
      <c r="BA24" s="195">
        <v>3</v>
      </c>
      <c r="BB24" s="195">
        <v>-2</v>
      </c>
      <c r="BC24" s="195">
        <v>999640</v>
      </c>
      <c r="BD24" s="195">
        <v>999640</v>
      </c>
      <c r="BE24" s="195">
        <f t="shared" ca="1" si="46"/>
        <v>5999920</v>
      </c>
      <c r="BF24" s="195">
        <f t="shared" ref="BF24:BN24" si="56">AR24</f>
        <v>4</v>
      </c>
      <c r="BG24" s="195">
        <f t="shared" si="56"/>
        <v>4</v>
      </c>
      <c r="BH24" s="195" t="str">
        <f t="shared" si="56"/>
        <v>Dania</v>
      </c>
      <c r="BI24" s="195">
        <f t="shared" si="56"/>
        <v>1</v>
      </c>
      <c r="BJ24" s="195">
        <f t="shared" si="56"/>
        <v>3</v>
      </c>
      <c r="BK24" s="195">
        <f t="shared" si="56"/>
        <v>0</v>
      </c>
      <c r="BL24" s="195">
        <f t="shared" si="56"/>
        <v>1</v>
      </c>
      <c r="BM24" s="195">
        <f t="shared" si="56"/>
        <v>2</v>
      </c>
      <c r="BN24" s="195">
        <f t="shared" si="56"/>
        <v>1</v>
      </c>
      <c r="BR24" s="200"/>
      <c r="BS24" s="195" t="str">
        <f t="shared" si="1"/>
        <v>Arabia Saud.Polska</v>
      </c>
      <c r="BT24" s="200">
        <f t="shared" si="2"/>
        <v>0</v>
      </c>
    </row>
    <row r="25" spans="1:72" ht="14.25" customHeight="1">
      <c r="B25" s="211">
        <v>22</v>
      </c>
      <c r="C25" s="212" t="s">
        <v>73</v>
      </c>
      <c r="D25" s="202" t="str">
        <f>'FAZA GRUPOWA'!D24</f>
        <v>Polska</v>
      </c>
      <c r="E25" s="202">
        <f>IF('FAZA GRUPOWA'!AT24=".","",'FAZA GRUPOWA'!E24)</f>
        <v>2</v>
      </c>
      <c r="F25" s="212" t="s">
        <v>20</v>
      </c>
      <c r="G25" s="202">
        <f>IF('FAZA GRUPOWA'!AT72=".","",'FAZA GRUPOWA'!G24)</f>
        <v>0</v>
      </c>
      <c r="H25" s="202" t="str">
        <f>'FAZA GRUPOWA'!H24</f>
        <v>Arabia Saud.</v>
      </c>
      <c r="I25" s="202" t="str">
        <f>'FAZA GRUPOWA'!I24</f>
        <v>C</v>
      </c>
      <c r="J25" s="213">
        <v>0.58333333333333337</v>
      </c>
      <c r="K25" s="204" t="str">
        <f>'FAZA GRUPOWA'!K24</f>
        <v>Education City Stadium</v>
      </c>
      <c r="L25" s="214"/>
      <c r="N25" s="202" t="str">
        <f t="shared" si="3"/>
        <v>Arabia Saud.</v>
      </c>
      <c r="O25" s="195">
        <f t="shared" si="4"/>
        <v>0</v>
      </c>
      <c r="P25" s="195">
        <f t="shared" si="5"/>
        <v>2</v>
      </c>
      <c r="Q25" s="202" t="str">
        <f t="shared" si="6"/>
        <v>Polska</v>
      </c>
      <c r="R25" s="195">
        <f t="shared" si="7"/>
        <v>3</v>
      </c>
      <c r="T25" s="195" t="str">
        <f t="array" ref="T25:U25">CHOOSE({1,2},Q25:Q120&amp;R25:R120)</f>
        <v>Polska3</v>
      </c>
      <c r="U25" s="195" t="e">
        <v>#VALUE!</v>
      </c>
      <c r="W25" s="195" t="s">
        <v>52</v>
      </c>
      <c r="X25" s="195">
        <f>COUNTIF($T$4:$T$99,'Arkusz1 (2)'!$W25&amp;3)</f>
        <v>1</v>
      </c>
      <c r="Y25" s="195">
        <f>COUNTIF($T$4:$T$99,'Arkusz1 (2)'!$W25&amp;1)</f>
        <v>2</v>
      </c>
      <c r="Z25" s="195">
        <f>COUNTIF($T$4:$T$99,'Arkusz1 (2)'!$W25&amp;0)</f>
        <v>0</v>
      </c>
      <c r="AB25" s="195">
        <f t="shared" ca="1" si="48"/>
        <v>4</v>
      </c>
      <c r="AC25" s="195">
        <f ca="1">_xlfn.RANK.EQ('Arkusz1 (2)'!$AM25,'Arkusz1 (2)'!$AM$23:$AM$26,0)</f>
        <v>4</v>
      </c>
      <c r="AD25" s="215" t="s">
        <v>41</v>
      </c>
      <c r="AE25" s="207">
        <f t="shared" si="49"/>
        <v>1</v>
      </c>
      <c r="AF25" s="209">
        <f t="shared" si="50"/>
        <v>3</v>
      </c>
      <c r="AG25" s="209">
        <f>VLOOKUP(AD25,'Arkusz1 (2)'!$W$4:$Z$35,2,FALSE)</f>
        <v>0</v>
      </c>
      <c r="AH25" s="209">
        <f>VLOOKUP(AD25,'Arkusz1 (2)'!$W$4:$Z$35,3,FALSE)</f>
        <v>1</v>
      </c>
      <c r="AI25" s="209">
        <f>VLOOKUP(AD25,'Arkusz1 (2)'!$W$4:$Z$35,4,FALSE)</f>
        <v>2</v>
      </c>
      <c r="AJ25" s="209">
        <f t="shared" ca="1" si="51"/>
        <v>1</v>
      </c>
      <c r="AK25" s="209">
        <f t="shared" ca="1" si="52"/>
        <v>3</v>
      </c>
      <c r="AL25" s="220">
        <f t="shared" ca="1" si="53"/>
        <v>-2</v>
      </c>
      <c r="AM25" s="208">
        <f ca="1">'Arkusz1 (2)'!$AE25*1000000+'Arkusz1 (2)'!$AL25*200+'Arkusz1 (2)'!$AJ25*40</f>
        <v>999640</v>
      </c>
      <c r="AN25" s="210">
        <f ca="1">'Arkusz1 (2)'!$AM25+AO25</f>
        <v>999640</v>
      </c>
      <c r="AO25" s="195">
        <f ca="1">IF(AND(SUM($AF$23:$AF$26)=12,AC25=AC26),VLOOKUP(AD25&amp;AD26,$BS$3:$BT$98,2,FALSE),IF(AND(SUM($AF$23:$AF$26)=12,AC25=AC23),VLOOKUP(AD25&amp;AD23,$BS$3:$BT$98,2,FALSE),IF(AND(SUM($AF$23:$AF$26)=12,AC25=AC24),VLOOKUP(AD25&amp;AD24,$BS$3:$BT$98,2,FALSE),0)))</f>
        <v>0</v>
      </c>
      <c r="AP25" s="195">
        <f t="shared" ca="1" si="54"/>
        <v>999640</v>
      </c>
      <c r="BR25" s="200"/>
      <c r="BS25" s="195" t="str">
        <f t="shared" si="1"/>
        <v>DaniaFrancja</v>
      </c>
      <c r="BT25" s="200">
        <f t="shared" si="2"/>
        <v>0</v>
      </c>
    </row>
    <row r="26" spans="1:72" ht="14.25" customHeight="1">
      <c r="B26" s="211">
        <v>23</v>
      </c>
      <c r="C26" s="212" t="s">
        <v>73</v>
      </c>
      <c r="D26" s="202" t="str">
        <f>'FAZA GRUPOWA'!D25</f>
        <v>Francja</v>
      </c>
      <c r="E26" s="202">
        <f>IF('FAZA GRUPOWA'!AT25=".","",'FAZA GRUPOWA'!E25)</f>
        <v>2</v>
      </c>
      <c r="F26" s="212" t="s">
        <v>20</v>
      </c>
      <c r="G26" s="202">
        <f>IF('FAZA GRUPOWA'!AT73=".","",'FAZA GRUPOWA'!G25)</f>
        <v>1</v>
      </c>
      <c r="H26" s="202" t="str">
        <f>'FAZA GRUPOWA'!H25</f>
        <v>Dania</v>
      </c>
      <c r="I26" s="202" t="str">
        <f>'FAZA GRUPOWA'!I25</f>
        <v>D</v>
      </c>
      <c r="J26" s="213">
        <v>0.70833333333333337</v>
      </c>
      <c r="K26" s="204" t="str">
        <f>'FAZA GRUPOWA'!K25</f>
        <v>Stadium 974</v>
      </c>
      <c r="L26" s="214"/>
      <c r="N26" s="202" t="str">
        <f t="shared" si="3"/>
        <v>Dania</v>
      </c>
      <c r="O26" s="195">
        <f t="shared" si="4"/>
        <v>1</v>
      </c>
      <c r="P26" s="195">
        <f t="shared" si="5"/>
        <v>2</v>
      </c>
      <c r="Q26" s="202" t="str">
        <f t="shared" si="6"/>
        <v>Francja</v>
      </c>
      <c r="R26" s="195">
        <f t="shared" si="7"/>
        <v>3</v>
      </c>
      <c r="T26" s="195" t="str">
        <f t="array" ref="T26:U26">CHOOSE({1,2},Q26:Q121&amp;R26:R121)</f>
        <v>Francja3</v>
      </c>
      <c r="U26" s="195" t="e">
        <v>#VALUE!</v>
      </c>
      <c r="W26" s="195" t="s">
        <v>71</v>
      </c>
      <c r="X26" s="195">
        <f>COUNTIF($T$4:$T$99,'Arkusz1 (2)'!$W26&amp;3)</f>
        <v>0</v>
      </c>
      <c r="Y26" s="195">
        <f>COUNTIF($T$4:$T$99,'Arkusz1 (2)'!$W26&amp;1)</f>
        <v>1</v>
      </c>
      <c r="Z26" s="195">
        <f>COUNTIF($T$4:$T$99,'Arkusz1 (2)'!$W26&amp;0)</f>
        <v>2</v>
      </c>
      <c r="AB26" s="195">
        <f t="shared" ca="1" si="48"/>
        <v>3</v>
      </c>
      <c r="AC26" s="195">
        <f ca="1">_xlfn.RANK.EQ('Arkusz1 (2)'!$AM26,'Arkusz1 (2)'!$AM$23:$AM$26,0)</f>
        <v>3</v>
      </c>
      <c r="AD26" s="221" t="s">
        <v>42</v>
      </c>
      <c r="AE26" s="222">
        <f t="shared" si="49"/>
        <v>4</v>
      </c>
      <c r="AF26" s="223">
        <f t="shared" si="50"/>
        <v>3</v>
      </c>
      <c r="AG26" s="223">
        <f>VLOOKUP(AD26,'Arkusz1 (2)'!$W$4:$Z$35,2,FALSE)</f>
        <v>1</v>
      </c>
      <c r="AH26" s="223">
        <f>VLOOKUP(AD26,'Arkusz1 (2)'!$W$4:$Z$35,3,FALSE)</f>
        <v>1</v>
      </c>
      <c r="AI26" s="223">
        <f>VLOOKUP(AD26,'Arkusz1 (2)'!$W$4:$Z$35,4,FALSE)</f>
        <v>1</v>
      </c>
      <c r="AJ26" s="223">
        <f t="shared" ca="1" si="51"/>
        <v>1</v>
      </c>
      <c r="AK26" s="223">
        <f t="shared" ca="1" si="52"/>
        <v>1</v>
      </c>
      <c r="AL26" s="224">
        <f t="shared" ca="1" si="53"/>
        <v>0</v>
      </c>
      <c r="AM26" s="208">
        <f ca="1">'Arkusz1 (2)'!$AE26*1000000+'Arkusz1 (2)'!$AL26*200+'Arkusz1 (2)'!$AJ26*40</f>
        <v>4000040</v>
      </c>
      <c r="AN26" s="210">
        <f ca="1">'Arkusz1 (2)'!$AM26+AO26</f>
        <v>4000040</v>
      </c>
      <c r="AO26" s="195">
        <f ca="1">IF(AND(SUM($AF$23:$AF$26)=12,AC26=AC23),VLOOKUP(AD26&amp;AD23,$BS$3:$BT$98,2,FALSE),IF(AND(SUM($AF$23:$AF$26)=12,AC26=AC24),VLOOKUP(AD26&amp;AD24,$BS$3:$BT$98,2,FALSE),IF(AND(SUM($AF$23:$AF$26)=12,AC26=AC25),VLOOKUP(AD26&amp;AD25,$BS$3:$BT$98,2,FALSE),0)))</f>
        <v>0</v>
      </c>
      <c r="AP26" s="195">
        <f t="shared" ca="1" si="54"/>
        <v>4000040</v>
      </c>
      <c r="BR26" s="200"/>
      <c r="BS26" s="195" t="str">
        <f t="shared" si="1"/>
        <v>MeksykArgentyna</v>
      </c>
      <c r="BT26" s="200">
        <f t="shared" si="2"/>
        <v>0</v>
      </c>
    </row>
    <row r="27" spans="1:72" ht="14.25" customHeight="1">
      <c r="B27" s="211">
        <v>24</v>
      </c>
      <c r="C27" s="212" t="s">
        <v>73</v>
      </c>
      <c r="D27" s="202" t="str">
        <f>'FAZA GRUPOWA'!D26</f>
        <v>Argentyna</v>
      </c>
      <c r="E27" s="202">
        <f>IF('FAZA GRUPOWA'!AT26=".","",'FAZA GRUPOWA'!E26)</f>
        <v>2</v>
      </c>
      <c r="F27" s="212" t="s">
        <v>20</v>
      </c>
      <c r="G27" s="202">
        <f>IF('FAZA GRUPOWA'!AT74=".","",'FAZA GRUPOWA'!G26)</f>
        <v>0</v>
      </c>
      <c r="H27" s="202" t="str">
        <f>'FAZA GRUPOWA'!H26</f>
        <v>Meksyk</v>
      </c>
      <c r="I27" s="202" t="str">
        <f>'FAZA GRUPOWA'!I26</f>
        <v>C</v>
      </c>
      <c r="J27" s="213">
        <v>0.83333333333333337</v>
      </c>
      <c r="K27" s="204" t="str">
        <f>'FAZA GRUPOWA'!K26</f>
        <v>Lusail Stadium</v>
      </c>
      <c r="L27" s="214"/>
      <c r="N27" s="202" t="str">
        <f t="shared" si="3"/>
        <v>Meksyk</v>
      </c>
      <c r="O27" s="195">
        <f t="shared" si="4"/>
        <v>0</v>
      </c>
      <c r="P27" s="195">
        <f t="shared" si="5"/>
        <v>2</v>
      </c>
      <c r="Q27" s="202" t="str">
        <f t="shared" si="6"/>
        <v>Argentyna</v>
      </c>
      <c r="R27" s="195">
        <f t="shared" si="7"/>
        <v>3</v>
      </c>
      <c r="T27" s="195" t="str">
        <f t="array" ref="T27:U27">CHOOSE({1,2},Q27:Q122&amp;R27:R122)</f>
        <v>Argentyna3</v>
      </c>
      <c r="U27" s="195" t="e">
        <v>#VALUE!</v>
      </c>
      <c r="W27" s="195" t="s">
        <v>66</v>
      </c>
      <c r="X27" s="195">
        <f>COUNTIF($T$4:$T$99,'Arkusz1 (2)'!$W27&amp;3)</f>
        <v>1</v>
      </c>
      <c r="Y27" s="195">
        <f>COUNTIF($T$4:$T$99,'Arkusz1 (2)'!$W27&amp;1)</f>
        <v>1</v>
      </c>
      <c r="Z27" s="195">
        <f>COUNTIF($T$4:$T$99,'Arkusz1 (2)'!$W27&amp;0)</f>
        <v>1</v>
      </c>
      <c r="AD27" s="217"/>
      <c r="AE27" s="217"/>
      <c r="AF27" s="217"/>
      <c r="AG27" s="217"/>
      <c r="AH27" s="217"/>
      <c r="AI27" s="217"/>
      <c r="AJ27" s="217"/>
      <c r="AK27" s="217"/>
      <c r="AL27" s="217"/>
      <c r="AR27" s="195">
        <v>1</v>
      </c>
      <c r="AS27" s="195">
        <v>1</v>
      </c>
      <c r="AT27" s="195" t="s">
        <v>56</v>
      </c>
      <c r="AU27" s="195">
        <v>6</v>
      </c>
      <c r="AV27" s="195">
        <v>3</v>
      </c>
      <c r="AW27" s="195">
        <v>2</v>
      </c>
      <c r="AX27" s="195">
        <v>0</v>
      </c>
      <c r="AY27" s="195">
        <v>1</v>
      </c>
      <c r="AZ27" s="195">
        <v>4</v>
      </c>
      <c r="BA27" s="195">
        <v>3</v>
      </c>
      <c r="BB27" s="195">
        <v>1</v>
      </c>
      <c r="BC27" s="195">
        <v>6000224</v>
      </c>
      <c r="BD27" s="195">
        <v>6000224</v>
      </c>
      <c r="BF27" s="195">
        <f t="shared" ref="BF27:BP27" si="57">AR27</f>
        <v>1</v>
      </c>
      <c r="BG27" s="195">
        <f t="shared" si="57"/>
        <v>1</v>
      </c>
      <c r="BH27" s="195" t="str">
        <f t="shared" si="57"/>
        <v>Japonia</v>
      </c>
      <c r="BI27" s="195">
        <f t="shared" si="57"/>
        <v>6</v>
      </c>
      <c r="BJ27" s="195">
        <f t="shared" si="57"/>
        <v>3</v>
      </c>
      <c r="BK27" s="195">
        <f t="shared" si="57"/>
        <v>2</v>
      </c>
      <c r="BL27" s="195">
        <f t="shared" si="57"/>
        <v>0</v>
      </c>
      <c r="BM27" s="195">
        <f t="shared" si="57"/>
        <v>1</v>
      </c>
      <c r="BN27" s="195">
        <f t="shared" si="57"/>
        <v>4</v>
      </c>
      <c r="BO27" s="195">
        <f t="shared" si="57"/>
        <v>3</v>
      </c>
      <c r="BP27" s="195">
        <f t="shared" si="57"/>
        <v>1</v>
      </c>
      <c r="BS27" s="195" t="str">
        <f t="shared" si="1"/>
        <v>KostarykaJaponia</v>
      </c>
      <c r="BT27" s="200">
        <f t="shared" si="2"/>
        <v>3</v>
      </c>
    </row>
    <row r="28" spans="1:72" ht="14.25" customHeight="1">
      <c r="B28" s="211">
        <v>25</v>
      </c>
      <c r="C28" s="212" t="s">
        <v>75</v>
      </c>
      <c r="D28" s="202" t="str">
        <f>'FAZA GRUPOWA'!D27</f>
        <v>Japonia</v>
      </c>
      <c r="E28" s="202">
        <f>IF('FAZA GRUPOWA'!AT27=".","",'FAZA GRUPOWA'!E27)</f>
        <v>0</v>
      </c>
      <c r="F28" s="212" t="s">
        <v>20</v>
      </c>
      <c r="G28" s="202">
        <f>IF('FAZA GRUPOWA'!AT75=".","",'FAZA GRUPOWA'!G27)</f>
        <v>1</v>
      </c>
      <c r="H28" s="202" t="str">
        <f>'FAZA GRUPOWA'!H27</f>
        <v>Kostaryka</v>
      </c>
      <c r="I28" s="202" t="str">
        <f>'FAZA GRUPOWA'!I27</f>
        <v>E</v>
      </c>
      <c r="J28" s="203">
        <v>0.45833333333333331</v>
      </c>
      <c r="K28" s="204" t="str">
        <f>'FAZA GRUPOWA'!K27</f>
        <v>Ahmad Bin Ali Stadium</v>
      </c>
      <c r="L28" s="214"/>
      <c r="N28" s="202" t="str">
        <f t="shared" si="3"/>
        <v>Kostaryka</v>
      </c>
      <c r="O28" s="195">
        <f t="shared" si="4"/>
        <v>1</v>
      </c>
      <c r="P28" s="195">
        <f t="shared" si="5"/>
        <v>0</v>
      </c>
      <c r="Q28" s="202" t="str">
        <f t="shared" si="6"/>
        <v>Japonia</v>
      </c>
      <c r="R28" s="195">
        <f t="shared" si="7"/>
        <v>0</v>
      </c>
      <c r="T28" s="195" t="str">
        <f t="array" ref="T28:U28">CHOOSE({1,2},Q28:Q123&amp;R28:R123)</f>
        <v>Japonia0</v>
      </c>
      <c r="U28" s="195" t="e">
        <v>#VALUE!</v>
      </c>
      <c r="W28" s="195" t="s">
        <v>21</v>
      </c>
      <c r="X28" s="195">
        <f>COUNTIF($T$4:$T$99,'Arkusz1 (2)'!$W28&amp;3)</f>
        <v>1</v>
      </c>
      <c r="Y28" s="195">
        <f>COUNTIF($T$4:$T$99,'Arkusz1 (2)'!$W28&amp;1)</f>
        <v>1</v>
      </c>
      <c r="Z28" s="195">
        <f>COUNTIF($T$4:$T$99,'Arkusz1 (2)'!$W28&amp;0)</f>
        <v>1</v>
      </c>
      <c r="AD28" s="196" t="s">
        <v>81</v>
      </c>
      <c r="AE28" s="218" t="s">
        <v>10</v>
      </c>
      <c r="AF28" s="208" t="s">
        <v>181</v>
      </c>
      <c r="AG28" s="208" t="s">
        <v>12</v>
      </c>
      <c r="AH28" s="208" t="s">
        <v>13</v>
      </c>
      <c r="AI28" s="208" t="s">
        <v>14</v>
      </c>
      <c r="AJ28" s="208" t="s">
        <v>15</v>
      </c>
      <c r="AK28" s="208" t="s">
        <v>182</v>
      </c>
      <c r="AL28" s="219" t="s">
        <v>17</v>
      </c>
      <c r="AM28" s="208" t="s">
        <v>186</v>
      </c>
      <c r="AN28" s="208" t="s">
        <v>177</v>
      </c>
      <c r="AR28" s="195">
        <v>2</v>
      </c>
      <c r="AS28" s="195">
        <v>2</v>
      </c>
      <c r="AT28" s="195" t="s">
        <v>58</v>
      </c>
      <c r="AU28" s="195">
        <v>4</v>
      </c>
      <c r="AV28" s="195">
        <v>3</v>
      </c>
      <c r="AW28" s="195">
        <v>1</v>
      </c>
      <c r="AX28" s="195">
        <v>1</v>
      </c>
      <c r="AY28" s="195">
        <v>1</v>
      </c>
      <c r="AZ28" s="195">
        <v>9</v>
      </c>
      <c r="BA28" s="195">
        <v>3</v>
      </c>
      <c r="BB28" s="195">
        <v>6</v>
      </c>
      <c r="BC28" s="195">
        <v>4001254</v>
      </c>
      <c r="BD28" s="195">
        <v>4001254</v>
      </c>
      <c r="BF28" s="195">
        <f t="shared" ref="BF28:BP28" si="58">AR28</f>
        <v>2</v>
      </c>
      <c r="BG28" s="195">
        <f t="shared" si="58"/>
        <v>2</v>
      </c>
      <c r="BH28" s="195" t="str">
        <f t="shared" si="58"/>
        <v>Hiszpania</v>
      </c>
      <c r="BI28" s="195">
        <f t="shared" si="58"/>
        <v>4</v>
      </c>
      <c r="BJ28" s="195">
        <f t="shared" si="58"/>
        <v>3</v>
      </c>
      <c r="BK28" s="195">
        <f t="shared" si="58"/>
        <v>1</v>
      </c>
      <c r="BL28" s="195">
        <f t="shared" si="58"/>
        <v>1</v>
      </c>
      <c r="BM28" s="195">
        <f t="shared" si="58"/>
        <v>1</v>
      </c>
      <c r="BN28" s="195">
        <f t="shared" si="58"/>
        <v>9</v>
      </c>
      <c r="BO28" s="195">
        <f t="shared" si="58"/>
        <v>3</v>
      </c>
      <c r="BP28" s="195">
        <f t="shared" si="58"/>
        <v>6</v>
      </c>
      <c r="BS28" s="195" t="str">
        <f t="shared" si="1"/>
        <v>MarokoBelgia</v>
      </c>
      <c r="BT28" s="200">
        <f t="shared" si="2"/>
        <v>3</v>
      </c>
    </row>
    <row r="29" spans="1:72" ht="14.25" customHeight="1">
      <c r="B29" s="211">
        <v>26</v>
      </c>
      <c r="C29" s="212" t="s">
        <v>75</v>
      </c>
      <c r="D29" s="202" t="str">
        <f>'FAZA GRUPOWA'!D28</f>
        <v>Belgia</v>
      </c>
      <c r="E29" s="202">
        <f>IF('FAZA GRUPOWA'!AT28=".","",'FAZA GRUPOWA'!E28)</f>
        <v>0</v>
      </c>
      <c r="F29" s="212" t="s">
        <v>20</v>
      </c>
      <c r="G29" s="202">
        <f>IF('FAZA GRUPOWA'!AT76=".","",'FAZA GRUPOWA'!G28)</f>
        <v>2</v>
      </c>
      <c r="H29" s="202" t="str">
        <f>'FAZA GRUPOWA'!H28</f>
        <v>Maroko</v>
      </c>
      <c r="I29" s="202" t="str">
        <f>'FAZA GRUPOWA'!I28</f>
        <v>F</v>
      </c>
      <c r="J29" s="213">
        <v>0.58333333333333337</v>
      </c>
      <c r="K29" s="204" t="str">
        <f>'FAZA GRUPOWA'!K28</f>
        <v>Al Thumama Stadium</v>
      </c>
      <c r="L29" s="214"/>
      <c r="N29" s="202" t="str">
        <f t="shared" si="3"/>
        <v>Maroko</v>
      </c>
      <c r="O29" s="195">
        <f t="shared" si="4"/>
        <v>2</v>
      </c>
      <c r="P29" s="195">
        <f t="shared" si="5"/>
        <v>0</v>
      </c>
      <c r="Q29" s="202" t="str">
        <f t="shared" si="6"/>
        <v>Belgia</v>
      </c>
      <c r="R29" s="195">
        <f t="shared" si="7"/>
        <v>0</v>
      </c>
      <c r="T29" s="195" t="str">
        <f t="array" ref="T29:U29">CHOOSE({1,2},Q29:Q124&amp;R29:R124)</f>
        <v>Belgia0</v>
      </c>
      <c r="U29" s="195" t="e">
        <v>#VALUE!</v>
      </c>
      <c r="W29" s="195" t="s">
        <v>37</v>
      </c>
      <c r="X29" s="195">
        <f>COUNTIF($T$4:$T$99,'Arkusz1 (2)'!$W29&amp;3)</f>
        <v>1</v>
      </c>
      <c r="Y29" s="195">
        <f>COUNTIF($T$4:$T$99,'Arkusz1 (2)'!$W29&amp;1)</f>
        <v>0</v>
      </c>
      <c r="Z29" s="195">
        <f>COUNTIF($T$4:$T$99,'Arkusz1 (2)'!$W29&amp;0)</f>
        <v>2</v>
      </c>
      <c r="AB29" s="195">
        <f t="shared" ref="AB29:AB32" ca="1" si="59">_xlfn.RANK.EQ(AN29,$AN$29:$AN$32,0)</f>
        <v>2</v>
      </c>
      <c r="AC29" s="195">
        <f ca="1">_xlfn.RANK.EQ('Arkusz1 (2)'!$AM29,'Arkusz1 (2)'!$AM$29:$AM$32,0)</f>
        <v>2</v>
      </c>
      <c r="AD29" s="206" t="s">
        <v>58</v>
      </c>
      <c r="AE29" s="207">
        <f t="shared" ref="AE29:AE32" si="60">AG29*3+AH29</f>
        <v>4</v>
      </c>
      <c r="AF29" s="209">
        <f t="shared" ref="AF29:AF32" si="61">SUM(AG29:AI29)</f>
        <v>3</v>
      </c>
      <c r="AG29" s="209">
        <f>VLOOKUP(AD29,'Arkusz1 (2)'!$W$4:$Z$35,2,FALSE)</f>
        <v>1</v>
      </c>
      <c r="AH29" s="209">
        <f>VLOOKUP(AD29,'Arkusz1 (2)'!$W$4:$Z$35,3,FALSE)</f>
        <v>1</v>
      </c>
      <c r="AI29" s="209">
        <f>VLOOKUP(AD29,'Arkusz1 (2)'!$W$4:$Z$35,4,FALSE)</f>
        <v>1</v>
      </c>
      <c r="AJ29" s="209">
        <f t="shared" ref="AJ29:AJ32" ca="1" si="62">SUMIF($D$4:$E$51,AD29,$E$4:$E$51)+SUMIF($N$4:$O$51,AD29,$O$4:$O$51)</f>
        <v>9</v>
      </c>
      <c r="AK29" s="209">
        <f t="shared" ref="AK29:AK32" ca="1" si="63">SUMIF($D$4:$E$51,AD29,$G$4:$G$51)+SUMIF($N$4:$P$51,AD29,$P$4:$P$51)</f>
        <v>3</v>
      </c>
      <c r="AL29" s="220">
        <f t="shared" ref="AL29:AL32" ca="1" si="64">AJ29-AK29</f>
        <v>6</v>
      </c>
      <c r="AM29" s="208">
        <f ca="1">'Arkusz1 (2)'!$AE29*1000000+'Arkusz1 (2)'!$AL29*200+'Arkusz1 (2)'!$AJ29*6</f>
        <v>4001254</v>
      </c>
      <c r="AN29" s="210">
        <f ca="1">'Arkusz1 (2)'!$AM29+AO29</f>
        <v>4001254</v>
      </c>
      <c r="AO29" s="195">
        <f ca="1">IF(AND(SUM($AF$29:$AF$32)=12,AC29=AC30),VLOOKUP(AD29&amp;AD30,$BS$3:$BT$98,2,FALSE),IF(AND(SUM($AF$29:$AF$32)=12,AC29=AC31),VLOOKUP(AD29&amp;AD31,$BS$3:$BT$98,2,FALSE),IF(AND(SUM($AF$29:$AF$32)=12,AC29=AC32),VLOOKUP(AD29&amp;AD32,$BS$3:$BT$98,2,FALSE),0)))</f>
        <v>0</v>
      </c>
      <c r="AP29" s="195">
        <f t="shared" ref="AP29:AP32" ca="1" si="65">AM29+AO29</f>
        <v>4001254</v>
      </c>
      <c r="AR29" s="195">
        <v>3</v>
      </c>
      <c r="AS29" s="195">
        <v>3</v>
      </c>
      <c r="AT29" s="195" t="s">
        <v>55</v>
      </c>
      <c r="AU29" s="195">
        <v>4</v>
      </c>
      <c r="AV29" s="195">
        <v>3</v>
      </c>
      <c r="AW29" s="195">
        <v>1</v>
      </c>
      <c r="AX29" s="195">
        <v>1</v>
      </c>
      <c r="AY29" s="195">
        <v>1</v>
      </c>
      <c r="AZ29" s="195">
        <v>6</v>
      </c>
      <c r="BA29" s="195">
        <v>5</v>
      </c>
      <c r="BB29" s="195">
        <v>1</v>
      </c>
      <c r="BC29" s="195">
        <v>4000236</v>
      </c>
      <c r="BD29" s="195">
        <v>4000236</v>
      </c>
      <c r="BF29" s="195">
        <f t="shared" ref="BF29:BP29" si="66">AR29</f>
        <v>3</v>
      </c>
      <c r="BG29" s="195">
        <f t="shared" si="66"/>
        <v>3</v>
      </c>
      <c r="BH29" s="195" t="str">
        <f t="shared" si="66"/>
        <v>Niemcy</v>
      </c>
      <c r="BI29" s="195">
        <f t="shared" si="66"/>
        <v>4</v>
      </c>
      <c r="BJ29" s="195">
        <f t="shared" si="66"/>
        <v>3</v>
      </c>
      <c r="BK29" s="195">
        <f t="shared" si="66"/>
        <v>1</v>
      </c>
      <c r="BL29" s="195">
        <f t="shared" si="66"/>
        <v>1</v>
      </c>
      <c r="BM29" s="195">
        <f t="shared" si="66"/>
        <v>1</v>
      </c>
      <c r="BN29" s="195">
        <f t="shared" si="66"/>
        <v>6</v>
      </c>
      <c r="BO29" s="195">
        <f t="shared" si="66"/>
        <v>5</v>
      </c>
      <c r="BP29" s="195">
        <f t="shared" si="66"/>
        <v>1</v>
      </c>
      <c r="BS29" s="195" t="str">
        <f t="shared" si="1"/>
        <v>KanadaChorwacja</v>
      </c>
      <c r="BT29" s="200">
        <f t="shared" si="2"/>
        <v>0</v>
      </c>
    </row>
    <row r="30" spans="1:72" ht="14.25" customHeight="1">
      <c r="B30" s="211">
        <v>27</v>
      </c>
      <c r="C30" s="212" t="s">
        <v>75</v>
      </c>
      <c r="D30" s="202" t="str">
        <f>'FAZA GRUPOWA'!D29</f>
        <v>Chorwacja</v>
      </c>
      <c r="E30" s="202">
        <f>IF('FAZA GRUPOWA'!AT29=".","",'FAZA GRUPOWA'!E29)</f>
        <v>4</v>
      </c>
      <c r="F30" s="212" t="s">
        <v>20</v>
      </c>
      <c r="G30" s="202">
        <f>IF('FAZA GRUPOWA'!AT77=".","",'FAZA GRUPOWA'!G29)</f>
        <v>1</v>
      </c>
      <c r="H30" s="202" t="str">
        <f>'FAZA GRUPOWA'!H29</f>
        <v>Kanada</v>
      </c>
      <c r="I30" s="202" t="str">
        <f>'FAZA GRUPOWA'!I29</f>
        <v>F</v>
      </c>
      <c r="J30" s="213">
        <v>0.70833333333333337</v>
      </c>
      <c r="K30" s="204" t="str">
        <f>'FAZA GRUPOWA'!K29</f>
        <v>Khalifa International Stadium</v>
      </c>
      <c r="L30" s="214"/>
      <c r="N30" s="202" t="str">
        <f t="shared" si="3"/>
        <v>Kanada</v>
      </c>
      <c r="O30" s="195">
        <f t="shared" si="4"/>
        <v>1</v>
      </c>
      <c r="P30" s="195">
        <f t="shared" si="5"/>
        <v>4</v>
      </c>
      <c r="Q30" s="202" t="str">
        <f t="shared" si="6"/>
        <v>Chorwacja</v>
      </c>
      <c r="R30" s="195">
        <f t="shared" si="7"/>
        <v>3</v>
      </c>
      <c r="T30" s="195" t="str">
        <f t="array" ref="T30:U30">CHOOSE({1,2},Q30:Q125&amp;R30:R125)</f>
        <v>Chorwacja3</v>
      </c>
      <c r="U30" s="195" t="e">
        <v>#VALUE!</v>
      </c>
      <c r="W30" s="195" t="s">
        <v>60</v>
      </c>
      <c r="X30" s="195">
        <f>COUNTIF($T$4:$T$99,'Arkusz1 (2)'!$W30&amp;3)</f>
        <v>0</v>
      </c>
      <c r="Y30" s="195">
        <f>COUNTIF($T$4:$T$99,'Arkusz1 (2)'!$W30&amp;1)</f>
        <v>0</v>
      </c>
      <c r="Z30" s="195">
        <f>COUNTIF($T$4:$T$99,'Arkusz1 (2)'!$W30&amp;0)</f>
        <v>3</v>
      </c>
      <c r="AB30" s="195">
        <f t="shared" ca="1" si="59"/>
        <v>4</v>
      </c>
      <c r="AC30" s="195">
        <f ca="1">_xlfn.RANK.EQ('Arkusz1 (2)'!$AM30,'Arkusz1 (2)'!$AM$29:$AM$32,0)</f>
        <v>4</v>
      </c>
      <c r="AD30" s="206" t="s">
        <v>59</v>
      </c>
      <c r="AE30" s="207">
        <f t="shared" si="60"/>
        <v>3</v>
      </c>
      <c r="AF30" s="209">
        <f t="shared" si="61"/>
        <v>3</v>
      </c>
      <c r="AG30" s="209">
        <f>VLOOKUP(AD30,'Arkusz1 (2)'!$W$4:$Z$35,2,FALSE)</f>
        <v>1</v>
      </c>
      <c r="AH30" s="209">
        <f>VLOOKUP(AD30,'Arkusz1 (2)'!$W$4:$Z$35,3,FALSE)</f>
        <v>0</v>
      </c>
      <c r="AI30" s="209">
        <f>VLOOKUP(AD30,'Arkusz1 (2)'!$W$4:$Z$35,4,FALSE)</f>
        <v>2</v>
      </c>
      <c r="AJ30" s="209">
        <f t="shared" ca="1" si="62"/>
        <v>3</v>
      </c>
      <c r="AK30" s="209">
        <f t="shared" ca="1" si="63"/>
        <v>11</v>
      </c>
      <c r="AL30" s="220">
        <f t="shared" ca="1" si="64"/>
        <v>-8</v>
      </c>
      <c r="AM30" s="209">
        <f ca="1">'Arkusz1 (2)'!$AE30*1000000+'Arkusz1 (2)'!$AL30*200+'Arkusz1 (2)'!$AJ30*6</f>
        <v>2998418</v>
      </c>
      <c r="AN30" s="210">
        <f ca="1">'Arkusz1 (2)'!$AM30+AO30</f>
        <v>2998418</v>
      </c>
      <c r="AO30" s="195">
        <f ca="1">IF(AND(SUM($AF$29:$AF$32)=12,AC30=AC31),VLOOKUP(AD30&amp;AD31,$BS$3:$BT$98,2,FALSE),IF(AND(SUM($AF$29:$AF$32)=12,AC30=AC32),VLOOKUP(AD30&amp;AD32,$BS$3:$BT$98,2,FALSE),IF(AND(SUM($AF$29:$AF$32)=12,AC30=AC29),VLOOKUP(AD30&amp;AD29,$BS$3:$BT$98,2,FALSE),0)))</f>
        <v>0</v>
      </c>
      <c r="AP30" s="195">
        <f t="shared" ca="1" si="65"/>
        <v>2998418</v>
      </c>
      <c r="AR30" s="195">
        <v>4</v>
      </c>
      <c r="AS30" s="195">
        <v>4</v>
      </c>
      <c r="AT30" s="195" t="s">
        <v>59</v>
      </c>
      <c r="AU30" s="195">
        <v>3</v>
      </c>
      <c r="AV30" s="195">
        <v>3</v>
      </c>
      <c r="AW30" s="195">
        <v>1</v>
      </c>
      <c r="AX30" s="195">
        <v>0</v>
      </c>
      <c r="AY30" s="195">
        <v>2</v>
      </c>
      <c r="AZ30" s="195">
        <v>3</v>
      </c>
      <c r="BA30" s="195">
        <v>11</v>
      </c>
      <c r="BB30" s="195">
        <v>-8</v>
      </c>
      <c r="BC30" s="195">
        <v>2998418</v>
      </c>
      <c r="BD30" s="195">
        <v>2998418</v>
      </c>
      <c r="BF30" s="195">
        <f t="shared" ref="BF30:BP30" si="67">AR30</f>
        <v>4</v>
      </c>
      <c r="BG30" s="195">
        <f t="shared" si="67"/>
        <v>4</v>
      </c>
      <c r="BH30" s="195" t="str">
        <f t="shared" si="67"/>
        <v>Kostaryka</v>
      </c>
      <c r="BI30" s="195">
        <f t="shared" si="67"/>
        <v>3</v>
      </c>
      <c r="BJ30" s="195">
        <f t="shared" si="67"/>
        <v>3</v>
      </c>
      <c r="BK30" s="195">
        <f t="shared" si="67"/>
        <v>1</v>
      </c>
      <c r="BL30" s="195">
        <f t="shared" si="67"/>
        <v>0</v>
      </c>
      <c r="BM30" s="195">
        <f t="shared" si="67"/>
        <v>2</v>
      </c>
      <c r="BN30" s="195">
        <f t="shared" si="67"/>
        <v>3</v>
      </c>
      <c r="BO30" s="195">
        <f t="shared" si="67"/>
        <v>11</v>
      </c>
      <c r="BP30" s="195">
        <f t="shared" si="67"/>
        <v>-8</v>
      </c>
      <c r="BS30" s="195" t="str">
        <f t="shared" si="1"/>
        <v>NiemcyHiszpania</v>
      </c>
      <c r="BT30" s="200">
        <f t="shared" si="2"/>
        <v>1</v>
      </c>
    </row>
    <row r="31" spans="1:72" ht="14.25" customHeight="1">
      <c r="B31" s="211">
        <v>28</v>
      </c>
      <c r="C31" s="212" t="s">
        <v>75</v>
      </c>
      <c r="D31" s="202" t="str">
        <f>'FAZA GRUPOWA'!D30</f>
        <v>Hiszpania</v>
      </c>
      <c r="E31" s="202">
        <f>IF('FAZA GRUPOWA'!AT30=".","",'FAZA GRUPOWA'!E30)</f>
        <v>1</v>
      </c>
      <c r="F31" s="212" t="s">
        <v>20</v>
      </c>
      <c r="G31" s="202">
        <f>IF('FAZA GRUPOWA'!AT78=".","",'FAZA GRUPOWA'!G30)</f>
        <v>1</v>
      </c>
      <c r="H31" s="202" t="str">
        <f>'FAZA GRUPOWA'!H30</f>
        <v>Niemcy</v>
      </c>
      <c r="I31" s="202" t="str">
        <f>'FAZA GRUPOWA'!I30</f>
        <v>E</v>
      </c>
      <c r="J31" s="213">
        <v>0.83333333333333337</v>
      </c>
      <c r="K31" s="204" t="str">
        <f>'FAZA GRUPOWA'!K30</f>
        <v>Al Bayt Stadium</v>
      </c>
      <c r="L31" s="214"/>
      <c r="N31" s="202" t="str">
        <f t="shared" si="3"/>
        <v>Niemcy</v>
      </c>
      <c r="O31" s="195">
        <f t="shared" si="4"/>
        <v>1</v>
      </c>
      <c r="P31" s="195">
        <f t="shared" si="5"/>
        <v>1</v>
      </c>
      <c r="Q31" s="202" t="str">
        <f t="shared" si="6"/>
        <v>Hiszpania</v>
      </c>
      <c r="R31" s="195">
        <f t="shared" si="7"/>
        <v>1</v>
      </c>
      <c r="T31" s="195" t="str">
        <f t="array" ref="T31:U31">CHOOSE({1,2},Q31:Q126&amp;R31:R126)</f>
        <v>Hiszpania1</v>
      </c>
      <c r="U31" s="195" t="e">
        <v>#VALUE!</v>
      </c>
      <c r="W31" s="195" t="s">
        <v>59</v>
      </c>
      <c r="X31" s="195">
        <f>COUNTIF($T$4:$T$99,'Arkusz1 (2)'!$W31&amp;3)</f>
        <v>1</v>
      </c>
      <c r="Y31" s="195">
        <f>COUNTIF($T$4:$T$99,'Arkusz1 (2)'!$W31&amp;1)</f>
        <v>0</v>
      </c>
      <c r="Z31" s="195">
        <f>COUNTIF($T$4:$T$99,'Arkusz1 (2)'!$W31&amp;0)</f>
        <v>2</v>
      </c>
      <c r="AB31" s="195">
        <f t="shared" ca="1" si="59"/>
        <v>3</v>
      </c>
      <c r="AC31" s="195">
        <f ca="1">_xlfn.RANK.EQ('Arkusz1 (2)'!$AM31,'Arkusz1 (2)'!$AM$29:$AM$32,0)</f>
        <v>3</v>
      </c>
      <c r="AD31" s="215" t="s">
        <v>55</v>
      </c>
      <c r="AE31" s="207">
        <f t="shared" si="60"/>
        <v>4</v>
      </c>
      <c r="AF31" s="209">
        <f t="shared" si="61"/>
        <v>3</v>
      </c>
      <c r="AG31" s="209">
        <f>VLOOKUP(AD31,'Arkusz1 (2)'!$W$4:$Z$35,2,FALSE)</f>
        <v>1</v>
      </c>
      <c r="AH31" s="209">
        <f>VLOOKUP(AD31,'Arkusz1 (2)'!$W$4:$Z$35,3,FALSE)</f>
        <v>1</v>
      </c>
      <c r="AI31" s="209">
        <f>VLOOKUP(AD31,'Arkusz1 (2)'!$W$4:$Z$35,4,FALSE)</f>
        <v>1</v>
      </c>
      <c r="AJ31" s="209">
        <f t="shared" ca="1" si="62"/>
        <v>6</v>
      </c>
      <c r="AK31" s="209">
        <f t="shared" ca="1" si="63"/>
        <v>5</v>
      </c>
      <c r="AL31" s="220">
        <f t="shared" ca="1" si="64"/>
        <v>1</v>
      </c>
      <c r="AM31" s="209">
        <f ca="1">'Arkusz1 (2)'!$AE31*1000000+'Arkusz1 (2)'!$AL31*200+'Arkusz1 (2)'!$AJ31*6</f>
        <v>4000236</v>
      </c>
      <c r="AN31" s="210">
        <f ca="1">'Arkusz1 (2)'!$AM31+AO31</f>
        <v>4000236</v>
      </c>
      <c r="AO31" s="195">
        <f ca="1">IF(AND(SUM($AF$29:$AF$32)=12,AC31=AC32),VLOOKUP(AD31&amp;AD32,$BS$3:$BT$98,2,FALSE),IF(AND(SUM($AF$29:$AF$32)=12,AC31=AC29),VLOOKUP(AD31&amp;AD29,$BS$3:$BT$98,2,FALSE),IF(AND(SUM($AF$29:$AF$32)=12,AC31=AC30),VLOOKUP(AD31&amp;AD30,$BS$3:$BT$98,2,FALSE),0)))</f>
        <v>0</v>
      </c>
      <c r="AP31" s="195">
        <f t="shared" ca="1" si="65"/>
        <v>4000236</v>
      </c>
      <c r="BS31" s="195" t="str">
        <f t="shared" si="1"/>
        <v>SerbiaKamerun</v>
      </c>
      <c r="BT31" s="200">
        <f t="shared" si="2"/>
        <v>1</v>
      </c>
    </row>
    <row r="32" spans="1:72" ht="14.25" customHeight="1">
      <c r="B32" s="211">
        <v>29</v>
      </c>
      <c r="C32" s="212" t="s">
        <v>76</v>
      </c>
      <c r="D32" s="202" t="str">
        <f>'FAZA GRUPOWA'!D31</f>
        <v>Kamerun</v>
      </c>
      <c r="E32" s="202">
        <f>IF('FAZA GRUPOWA'!AT31=".","",'FAZA GRUPOWA'!E31)</f>
        <v>3</v>
      </c>
      <c r="F32" s="212" t="s">
        <v>20</v>
      </c>
      <c r="G32" s="202">
        <f>IF('FAZA GRUPOWA'!AT79=".","",'FAZA GRUPOWA'!G31)</f>
        <v>3</v>
      </c>
      <c r="H32" s="202" t="str">
        <f>'FAZA GRUPOWA'!H31</f>
        <v>Serbia</v>
      </c>
      <c r="I32" s="202" t="str">
        <f>'FAZA GRUPOWA'!I31</f>
        <v>G</v>
      </c>
      <c r="J32" s="213">
        <v>0.45833333333333331</v>
      </c>
      <c r="K32" s="204" t="str">
        <f>'FAZA GRUPOWA'!K31</f>
        <v>Al Janoub Stadium</v>
      </c>
      <c r="L32" s="214"/>
      <c r="N32" s="202" t="str">
        <f t="shared" si="3"/>
        <v>Serbia</v>
      </c>
      <c r="O32" s="195">
        <f t="shared" si="4"/>
        <v>3</v>
      </c>
      <c r="P32" s="195">
        <f t="shared" si="5"/>
        <v>3</v>
      </c>
      <c r="Q32" s="202" t="str">
        <f t="shared" si="6"/>
        <v>Kamerun</v>
      </c>
      <c r="R32" s="195">
        <f t="shared" si="7"/>
        <v>1</v>
      </c>
      <c r="T32" s="195" t="str">
        <f t="array" ref="T32:U32">CHOOSE({1,2},Q32:Q127&amp;R32:R127)</f>
        <v>Kamerun1</v>
      </c>
      <c r="U32" s="195" t="e">
        <v>#VALUE!</v>
      </c>
      <c r="W32" s="195" t="s">
        <v>69</v>
      </c>
      <c r="X32" s="195">
        <f>COUNTIF($T$4:$T$99,'Arkusz1 (2)'!$W32&amp;3)</f>
        <v>1</v>
      </c>
      <c r="Y32" s="195">
        <f>COUNTIF($T$4:$T$99,'Arkusz1 (2)'!$W32&amp;1)</f>
        <v>0</v>
      </c>
      <c r="Z32" s="195">
        <f>COUNTIF($T$4:$T$99,'Arkusz1 (2)'!$W32&amp;0)</f>
        <v>2</v>
      </c>
      <c r="AB32" s="195">
        <f t="shared" ca="1" si="59"/>
        <v>1</v>
      </c>
      <c r="AC32" s="195">
        <f ca="1">_xlfn.RANK.EQ('Arkusz1 (2)'!$AM32,'Arkusz1 (2)'!$AM$29:$AM$32,0)</f>
        <v>1</v>
      </c>
      <c r="AD32" s="221" t="s">
        <v>56</v>
      </c>
      <c r="AE32" s="222">
        <f t="shared" si="60"/>
        <v>6</v>
      </c>
      <c r="AF32" s="223">
        <f t="shared" si="61"/>
        <v>3</v>
      </c>
      <c r="AG32" s="223">
        <f>VLOOKUP(AD32,'Arkusz1 (2)'!$W$4:$Z$35,2,FALSE)</f>
        <v>2</v>
      </c>
      <c r="AH32" s="223">
        <f>VLOOKUP(AD32,'Arkusz1 (2)'!$W$4:$Z$35,3,FALSE)</f>
        <v>0</v>
      </c>
      <c r="AI32" s="223">
        <f>VLOOKUP(AD32,'Arkusz1 (2)'!$W$4:$Z$35,4,FALSE)</f>
        <v>1</v>
      </c>
      <c r="AJ32" s="223">
        <f t="shared" ca="1" si="62"/>
        <v>4</v>
      </c>
      <c r="AK32" s="223">
        <f t="shared" ca="1" si="63"/>
        <v>3</v>
      </c>
      <c r="AL32" s="224">
        <f t="shared" ca="1" si="64"/>
        <v>1</v>
      </c>
      <c r="AM32" s="223">
        <f ca="1">'Arkusz1 (2)'!$AE32*1000000+'Arkusz1 (2)'!$AL32*200+'Arkusz1 (2)'!$AJ32*6</f>
        <v>6000224</v>
      </c>
      <c r="AN32" s="210">
        <f ca="1">'Arkusz1 (2)'!$AM32+AO32</f>
        <v>6000224</v>
      </c>
      <c r="AO32" s="195">
        <f ca="1">IF(AND(SUM($AF$29:$AF$32)=12,AC32=AC29),VLOOKUP(AD32&amp;AD29,$BS$3:$BT$98,2,FALSE),IF(AND(SUM($AF$29:$AF$32)=12,AC32=AC30),VLOOKUP(AD32&amp;AD30,$BS$3:$BT$98,2,FALSE),IF(AND(SUM($AF$29:$AF$32)=12,AC32=AC31),VLOOKUP(AD32&amp;AD31,$BS$3:$BT$98,2,FALSE),0)))</f>
        <v>0</v>
      </c>
      <c r="AP32" s="195">
        <f t="shared" ca="1" si="65"/>
        <v>6000224</v>
      </c>
      <c r="BS32" s="195" t="str">
        <f t="shared" si="1"/>
        <v>GhanaKorea Płd.</v>
      </c>
      <c r="BT32" s="200">
        <f t="shared" si="2"/>
        <v>3</v>
      </c>
    </row>
    <row r="33" spans="1:72" ht="14.25" customHeight="1">
      <c r="B33" s="211">
        <v>30</v>
      </c>
      <c r="C33" s="212" t="s">
        <v>76</v>
      </c>
      <c r="D33" s="202" t="str">
        <f>'FAZA GRUPOWA'!D32</f>
        <v>Korea Płd.</v>
      </c>
      <c r="E33" s="202">
        <f>IF('FAZA GRUPOWA'!AT32=".","",'FAZA GRUPOWA'!E32)</f>
        <v>2</v>
      </c>
      <c r="F33" s="212" t="s">
        <v>20</v>
      </c>
      <c r="G33" s="202">
        <f>IF('FAZA GRUPOWA'!AT80=".","",'FAZA GRUPOWA'!G32)</f>
        <v>3</v>
      </c>
      <c r="H33" s="202" t="str">
        <f>'FAZA GRUPOWA'!H32</f>
        <v>Ghana</v>
      </c>
      <c r="I33" s="202" t="str">
        <f>'FAZA GRUPOWA'!I32</f>
        <v>H</v>
      </c>
      <c r="J33" s="213">
        <v>0.58333333333333337</v>
      </c>
      <c r="K33" s="204" t="str">
        <f>'FAZA GRUPOWA'!K32</f>
        <v>Education City Stadium</v>
      </c>
      <c r="L33" s="214"/>
      <c r="N33" s="202" t="str">
        <f t="shared" si="3"/>
        <v>Ghana</v>
      </c>
      <c r="O33" s="195">
        <f t="shared" si="4"/>
        <v>3</v>
      </c>
      <c r="P33" s="195">
        <f t="shared" si="5"/>
        <v>2</v>
      </c>
      <c r="Q33" s="202" t="str">
        <f t="shared" si="6"/>
        <v>Korea Płd.</v>
      </c>
      <c r="R33" s="195">
        <f t="shared" si="7"/>
        <v>0</v>
      </c>
      <c r="T33" s="195" t="str">
        <f t="array" ref="T33:U33">CHOOSE({1,2},Q33:Q128&amp;R33:R128)</f>
        <v>Korea Płd.0</v>
      </c>
      <c r="U33" s="195" t="e">
        <v>#VALUE!</v>
      </c>
      <c r="W33" s="195" t="s">
        <v>33</v>
      </c>
      <c r="X33" s="195">
        <f>COUNTIF($T$4:$T$99,'Arkusz1 (2)'!$W33&amp;3)</f>
        <v>0</v>
      </c>
      <c r="Y33" s="195">
        <f>COUNTIF($T$4:$T$99,'Arkusz1 (2)'!$W33&amp;1)</f>
        <v>1</v>
      </c>
      <c r="Z33" s="195">
        <f>COUNTIF($T$4:$T$99,'Arkusz1 (2)'!$W33&amp;0)</f>
        <v>2</v>
      </c>
      <c r="AD33" s="217"/>
      <c r="AE33" s="217"/>
      <c r="AF33" s="217"/>
      <c r="AG33" s="217"/>
      <c r="AH33" s="217"/>
      <c r="AI33" s="217"/>
      <c r="AJ33" s="217"/>
      <c r="AK33" s="217"/>
      <c r="AL33" s="217"/>
      <c r="AR33" s="195">
        <v>1</v>
      </c>
      <c r="AS33" s="195">
        <v>1</v>
      </c>
      <c r="AT33" s="195" t="s">
        <v>51</v>
      </c>
      <c r="AU33" s="195">
        <v>7</v>
      </c>
      <c r="AV33" s="195">
        <v>3</v>
      </c>
      <c r="AW33" s="195">
        <v>2</v>
      </c>
      <c r="AX33" s="195">
        <v>1</v>
      </c>
      <c r="AY33" s="195">
        <v>0</v>
      </c>
      <c r="AZ33" s="195">
        <v>4</v>
      </c>
      <c r="BA33" s="195">
        <v>1</v>
      </c>
      <c r="BB33" s="195">
        <v>3</v>
      </c>
      <c r="BC33" s="195">
        <v>700624</v>
      </c>
      <c r="BD33" s="195">
        <v>700624</v>
      </c>
      <c r="BF33" s="195">
        <f t="shared" ref="BF33:BP33" si="68">AR33</f>
        <v>1</v>
      </c>
      <c r="BG33" s="195">
        <f t="shared" si="68"/>
        <v>1</v>
      </c>
      <c r="BH33" s="195" t="str">
        <f t="shared" si="68"/>
        <v>Maroko</v>
      </c>
      <c r="BI33" s="195">
        <f t="shared" si="68"/>
        <v>7</v>
      </c>
      <c r="BJ33" s="195">
        <f t="shared" si="68"/>
        <v>3</v>
      </c>
      <c r="BK33" s="195">
        <f t="shared" si="68"/>
        <v>2</v>
      </c>
      <c r="BL33" s="195">
        <f t="shared" si="68"/>
        <v>1</v>
      </c>
      <c r="BM33" s="195">
        <f t="shared" si="68"/>
        <v>0</v>
      </c>
      <c r="BN33" s="195">
        <f t="shared" si="68"/>
        <v>4</v>
      </c>
      <c r="BO33" s="195">
        <f t="shared" si="68"/>
        <v>1</v>
      </c>
      <c r="BP33" s="195">
        <f t="shared" si="68"/>
        <v>3</v>
      </c>
      <c r="BS33" s="195" t="str">
        <f t="shared" si="1"/>
        <v>SzwajcariaBrazylia</v>
      </c>
      <c r="BT33" s="200">
        <f t="shared" si="2"/>
        <v>0</v>
      </c>
    </row>
    <row r="34" spans="1:72" ht="14.25" customHeight="1">
      <c r="B34" s="211">
        <v>31</v>
      </c>
      <c r="C34" s="212" t="s">
        <v>76</v>
      </c>
      <c r="D34" s="202" t="str">
        <f>'FAZA GRUPOWA'!D33</f>
        <v>Brazylia</v>
      </c>
      <c r="E34" s="202">
        <f>IF('FAZA GRUPOWA'!AT33=".","",'FAZA GRUPOWA'!E33)</f>
        <v>1</v>
      </c>
      <c r="F34" s="212" t="s">
        <v>20</v>
      </c>
      <c r="G34" s="202">
        <f>IF('FAZA GRUPOWA'!AT81=".","",'FAZA GRUPOWA'!G33)</f>
        <v>0</v>
      </c>
      <c r="H34" s="202" t="str">
        <f>'FAZA GRUPOWA'!H33</f>
        <v>Szwajcaria</v>
      </c>
      <c r="I34" s="202" t="str">
        <f>'FAZA GRUPOWA'!I33</f>
        <v>G</v>
      </c>
      <c r="J34" s="213">
        <v>0.70833333333333337</v>
      </c>
      <c r="K34" s="204" t="str">
        <f>'FAZA GRUPOWA'!K33</f>
        <v>Stadium 974</v>
      </c>
      <c r="L34" s="214"/>
      <c r="N34" s="202" t="str">
        <f t="shared" si="3"/>
        <v>Szwajcaria</v>
      </c>
      <c r="O34" s="195">
        <f t="shared" si="4"/>
        <v>0</v>
      </c>
      <c r="P34" s="195">
        <f t="shared" si="5"/>
        <v>1</v>
      </c>
      <c r="Q34" s="202" t="str">
        <f t="shared" si="6"/>
        <v>Brazylia</v>
      </c>
      <c r="R34" s="195">
        <f t="shared" si="7"/>
        <v>3</v>
      </c>
      <c r="T34" s="195" t="str">
        <f t="array" ref="T34:U34">CHOOSE({1,2},Q34:Q129&amp;R34:R129)</f>
        <v>Brazylia3</v>
      </c>
      <c r="U34" s="195" t="e">
        <v>#VALUE!</v>
      </c>
      <c r="W34" s="195" t="s">
        <v>48</v>
      </c>
      <c r="X34" s="195">
        <f>COUNTIF($T$4:$T$99,'Arkusz1 (2)'!$W34&amp;3)</f>
        <v>2</v>
      </c>
      <c r="Y34" s="195">
        <f>COUNTIF($T$4:$T$99,'Arkusz1 (2)'!$W34&amp;1)</f>
        <v>0</v>
      </c>
      <c r="Z34" s="195">
        <f>COUNTIF($T$4:$T$99,'Arkusz1 (2)'!$W34&amp;0)</f>
        <v>1</v>
      </c>
      <c r="AD34" s="196" t="s">
        <v>81</v>
      </c>
      <c r="AE34" s="218" t="s">
        <v>10</v>
      </c>
      <c r="AF34" s="208" t="s">
        <v>181</v>
      </c>
      <c r="AG34" s="208" t="s">
        <v>12</v>
      </c>
      <c r="AH34" s="208" t="s">
        <v>13</v>
      </c>
      <c r="AI34" s="208" t="s">
        <v>14</v>
      </c>
      <c r="AJ34" s="208" t="s">
        <v>15</v>
      </c>
      <c r="AK34" s="208" t="s">
        <v>182</v>
      </c>
      <c r="AL34" s="219" t="s">
        <v>17</v>
      </c>
      <c r="AM34" s="208" t="s">
        <v>177</v>
      </c>
      <c r="AN34" s="208" t="s">
        <v>183</v>
      </c>
      <c r="AR34" s="195">
        <v>2</v>
      </c>
      <c r="AS34" s="195">
        <v>2</v>
      </c>
      <c r="AT34" s="195" t="s">
        <v>52</v>
      </c>
      <c r="AU34" s="195">
        <v>5</v>
      </c>
      <c r="AV34" s="195">
        <v>3</v>
      </c>
      <c r="AW34" s="195">
        <v>1</v>
      </c>
      <c r="AX34" s="195">
        <v>2</v>
      </c>
      <c r="AY34" s="195">
        <v>0</v>
      </c>
      <c r="AZ34" s="195">
        <v>4</v>
      </c>
      <c r="BA34" s="195">
        <v>1</v>
      </c>
      <c r="BB34" s="195">
        <v>3</v>
      </c>
      <c r="BC34" s="195">
        <v>500624</v>
      </c>
      <c r="BD34" s="195">
        <v>500624</v>
      </c>
      <c r="BF34" s="195">
        <f t="shared" ref="BF34:BP34" si="69">AR34</f>
        <v>2</v>
      </c>
      <c r="BG34" s="195">
        <f t="shared" si="69"/>
        <v>2</v>
      </c>
      <c r="BH34" s="195" t="str">
        <f t="shared" si="69"/>
        <v>Chorwacja</v>
      </c>
      <c r="BI34" s="195">
        <f t="shared" si="69"/>
        <v>5</v>
      </c>
      <c r="BJ34" s="195">
        <f t="shared" si="69"/>
        <v>3</v>
      </c>
      <c r="BK34" s="195">
        <f t="shared" si="69"/>
        <v>1</v>
      </c>
      <c r="BL34" s="195">
        <f t="shared" si="69"/>
        <v>2</v>
      </c>
      <c r="BM34" s="195">
        <f t="shared" si="69"/>
        <v>0</v>
      </c>
      <c r="BN34" s="195">
        <f t="shared" si="69"/>
        <v>4</v>
      </c>
      <c r="BO34" s="195">
        <f t="shared" si="69"/>
        <v>1</v>
      </c>
      <c r="BP34" s="195">
        <f t="shared" si="69"/>
        <v>3</v>
      </c>
      <c r="BS34" s="195" t="str">
        <f t="shared" si="1"/>
        <v>UrugwajPortugalia</v>
      </c>
      <c r="BT34" s="200">
        <f t="shared" si="2"/>
        <v>0</v>
      </c>
    </row>
    <row r="35" spans="1:72" ht="14.25" customHeight="1">
      <c r="B35" s="211">
        <v>32</v>
      </c>
      <c r="C35" s="212" t="s">
        <v>76</v>
      </c>
      <c r="D35" s="202" t="str">
        <f>'FAZA GRUPOWA'!D34</f>
        <v>Portugalia</v>
      </c>
      <c r="E35" s="202">
        <f>IF('FAZA GRUPOWA'!AT34=".","",'FAZA GRUPOWA'!E34)</f>
        <v>2</v>
      </c>
      <c r="F35" s="212" t="s">
        <v>20</v>
      </c>
      <c r="G35" s="202">
        <f>IF('FAZA GRUPOWA'!AT82=".","",'FAZA GRUPOWA'!G34)</f>
        <v>0</v>
      </c>
      <c r="H35" s="202" t="str">
        <f>'FAZA GRUPOWA'!H34</f>
        <v>Urugwaj</v>
      </c>
      <c r="I35" s="202" t="str">
        <f>'FAZA GRUPOWA'!I34</f>
        <v>H</v>
      </c>
      <c r="J35" s="213">
        <v>0.83333333333333337</v>
      </c>
      <c r="K35" s="204" t="str">
        <f>'FAZA GRUPOWA'!K34</f>
        <v>Lusail Stadium</v>
      </c>
      <c r="L35" s="214"/>
      <c r="N35" s="202" t="str">
        <f t="shared" si="3"/>
        <v>Urugwaj</v>
      </c>
      <c r="O35" s="195">
        <f t="shared" si="4"/>
        <v>0</v>
      </c>
      <c r="P35" s="195">
        <f t="shared" si="5"/>
        <v>2</v>
      </c>
      <c r="Q35" s="202" t="str">
        <f t="shared" si="6"/>
        <v>Portugalia</v>
      </c>
      <c r="R35" s="195">
        <f t="shared" si="7"/>
        <v>3</v>
      </c>
      <c r="T35" s="195" t="str">
        <f t="array" ref="T35:U35">CHOOSE({1,2},Q35:Q130&amp;R35:R130)</f>
        <v>Portugalia3</v>
      </c>
      <c r="U35" s="195" t="e">
        <v>#VALUE!</v>
      </c>
      <c r="W35" s="195" t="s">
        <v>63</v>
      </c>
      <c r="X35" s="195">
        <f>COUNTIF($T$4:$T$99,'Arkusz1 (2)'!$W35&amp;3)</f>
        <v>1</v>
      </c>
      <c r="Y35" s="195">
        <f>COUNTIF($T$4:$T$99,'Arkusz1 (2)'!$W35&amp;1)</f>
        <v>1</v>
      </c>
      <c r="Z35" s="195">
        <f>COUNTIF($T$4:$T$99,'Arkusz1 (2)'!$W35&amp;0)</f>
        <v>1</v>
      </c>
      <c r="AB35" s="195">
        <f t="shared" ref="AB35:AB38" ca="1" si="70">_xlfn.RANK.EQ(AN35,$AN$35:$AN$38,0)</f>
        <v>3</v>
      </c>
      <c r="AC35" s="195">
        <f ca="1">_xlfn.RANK.EQ('Arkusz1 (2)'!$AM35,'Arkusz1 (2)'!$AM$35:$AM$38,0)</f>
        <v>3</v>
      </c>
      <c r="AD35" s="206" t="s">
        <v>54</v>
      </c>
      <c r="AE35" s="207">
        <f t="shared" ref="AE35:AE38" si="71">AG35*3+AH35</f>
        <v>4</v>
      </c>
      <c r="AF35" s="209">
        <f t="shared" ref="AF35:AF38" si="72">SUM(AG35:AI35)</f>
        <v>3</v>
      </c>
      <c r="AG35" s="209">
        <f>VLOOKUP(AD35,'Arkusz1 (2)'!$W$4:$Z$35,2,FALSE)</f>
        <v>1</v>
      </c>
      <c r="AH35" s="209">
        <f>VLOOKUP(AD35,'Arkusz1 (2)'!$W$4:$Z$35,3,FALSE)</f>
        <v>1</v>
      </c>
      <c r="AI35" s="209">
        <f>VLOOKUP(AD35,'Arkusz1 (2)'!$W$4:$Z$35,4,FALSE)</f>
        <v>1</v>
      </c>
      <c r="AJ35" s="209">
        <f t="shared" ref="AJ35:AJ38" ca="1" si="73">SUMIF($D$4:$E$51,AD35,$E$4:$E$51)+SUMIF($N$4:$O$51,AD35,$O$4:$O$51)</f>
        <v>1</v>
      </c>
      <c r="AK35" s="209">
        <f t="shared" ref="AK35:AK38" ca="1" si="74">SUMIF($D$4:$E$51,AD35,$G$4:$G$51)+SUMIF($N$4:$P$51,AD35,$P$4:$P$51)</f>
        <v>2</v>
      </c>
      <c r="AL35" s="220">
        <f t="shared" ref="AL35:AL38" ca="1" si="75">AJ35-AK35</f>
        <v>-1</v>
      </c>
      <c r="AM35" s="208">
        <f ca="1">'Arkusz1 (2)'!$AE35*100000+'Arkusz1 (2)'!$AL35*200+'Arkusz1 (2)'!$AJ35*6</f>
        <v>399806</v>
      </c>
      <c r="AN35" s="210">
        <f ca="1">'Arkusz1 (2)'!$AM35+AO35</f>
        <v>399806</v>
      </c>
      <c r="AO35" s="195">
        <f ca="1">IF(AND(SUM($AF$35:$AF$38)=12,AC35=AC36),VLOOKUP(AD35&amp;AD36,$BS$3:$BT$98,2,FALSE),IF(AND(SUM($AF$35:$AF$38)=12,AC35=AC37),VLOOKUP(AD35&amp;AD37,$BS$3:$BT$98,2,FALSE),IF(AND(SUM($AF$35:$AF$38)=12,AC35=AC38),VLOOKUP(AD35&amp;AD38,$BS$3:$BT$98,2,FALSE),0)))</f>
        <v>0</v>
      </c>
      <c r="AP35" s="195">
        <f t="shared" ref="AP35:AP38" ca="1" si="76">AM35+AO35</f>
        <v>399806</v>
      </c>
      <c r="AR35" s="195">
        <v>3</v>
      </c>
      <c r="AS35" s="195">
        <v>3</v>
      </c>
      <c r="AT35" s="195" t="s">
        <v>54</v>
      </c>
      <c r="AU35" s="195">
        <v>4</v>
      </c>
      <c r="AV35" s="195">
        <v>3</v>
      </c>
      <c r="AW35" s="195">
        <v>1</v>
      </c>
      <c r="AX35" s="195">
        <v>1</v>
      </c>
      <c r="AY35" s="195">
        <v>1</v>
      </c>
      <c r="AZ35" s="195">
        <v>1</v>
      </c>
      <c r="BA35" s="195">
        <v>2</v>
      </c>
      <c r="BB35" s="195">
        <v>-1</v>
      </c>
      <c r="BC35" s="195">
        <v>399806</v>
      </c>
      <c r="BD35" s="195">
        <v>399806</v>
      </c>
      <c r="BF35" s="195">
        <f t="shared" ref="BF35:BP35" si="77">AR35</f>
        <v>3</v>
      </c>
      <c r="BG35" s="195">
        <f t="shared" si="77"/>
        <v>3</v>
      </c>
      <c r="BH35" s="195" t="str">
        <f t="shared" si="77"/>
        <v>Belgia</v>
      </c>
      <c r="BI35" s="195">
        <f t="shared" si="77"/>
        <v>4</v>
      </c>
      <c r="BJ35" s="195">
        <f t="shared" si="77"/>
        <v>3</v>
      </c>
      <c r="BK35" s="195">
        <f t="shared" si="77"/>
        <v>1</v>
      </c>
      <c r="BL35" s="195">
        <f t="shared" si="77"/>
        <v>1</v>
      </c>
      <c r="BM35" s="195">
        <f t="shared" si="77"/>
        <v>1</v>
      </c>
      <c r="BN35" s="195">
        <f t="shared" si="77"/>
        <v>1</v>
      </c>
      <c r="BO35" s="195">
        <f t="shared" si="77"/>
        <v>2</v>
      </c>
      <c r="BP35" s="195">
        <f t="shared" si="77"/>
        <v>-1</v>
      </c>
      <c r="BS35" s="195" t="str">
        <f t="shared" si="1"/>
        <v>SenegalEkwador</v>
      </c>
      <c r="BT35" s="200">
        <f t="shared" si="2"/>
        <v>3</v>
      </c>
    </row>
    <row r="36" spans="1:72" ht="14.25" customHeight="1">
      <c r="B36" s="211">
        <v>35</v>
      </c>
      <c r="C36" s="212" t="s">
        <v>77</v>
      </c>
      <c r="D36" s="202" t="str">
        <f>'FAZA GRUPOWA'!D35</f>
        <v>Ekwador</v>
      </c>
      <c r="E36" s="202">
        <f>IF('FAZA GRUPOWA'!AT35=".","",'FAZA GRUPOWA'!E35)</f>
        <v>1</v>
      </c>
      <c r="F36" s="212" t="s">
        <v>20</v>
      </c>
      <c r="G36" s="202">
        <f>IF('FAZA GRUPOWA'!AT83=".","",'FAZA GRUPOWA'!G35)</f>
        <v>2</v>
      </c>
      <c r="H36" s="202" t="str">
        <f>'FAZA GRUPOWA'!H35</f>
        <v>Senegal</v>
      </c>
      <c r="I36" s="202" t="str">
        <f>'FAZA GRUPOWA'!I35</f>
        <v>A</v>
      </c>
      <c r="J36" s="213">
        <v>0.66666666666666663</v>
      </c>
      <c r="K36" s="204" t="str">
        <f>'FAZA GRUPOWA'!K35</f>
        <v>Khalifa International Stadium</v>
      </c>
      <c r="L36" s="214"/>
      <c r="N36" s="202" t="str">
        <f t="shared" si="3"/>
        <v>Senegal</v>
      </c>
      <c r="O36" s="195">
        <f t="shared" si="4"/>
        <v>2</v>
      </c>
      <c r="P36" s="195">
        <f t="shared" si="5"/>
        <v>1</v>
      </c>
      <c r="Q36" s="202" t="str">
        <f t="shared" si="6"/>
        <v>Ekwador</v>
      </c>
      <c r="R36" s="195">
        <f t="shared" si="7"/>
        <v>0</v>
      </c>
      <c r="T36" s="195" t="str">
        <f t="array" ref="T36:U36">CHOOSE({1,2},Q36:Q131&amp;R36:R131)</f>
        <v>Ekwador0</v>
      </c>
      <c r="U36" s="195" t="e">
        <v>#VALUE!</v>
      </c>
      <c r="AB36" s="195">
        <f t="shared" ca="1" si="70"/>
        <v>4</v>
      </c>
      <c r="AC36" s="195">
        <f ca="1">_xlfn.RANK.EQ('Arkusz1 (2)'!$AM36,'Arkusz1 (2)'!$AM$35:$AM$38,0)</f>
        <v>4</v>
      </c>
      <c r="AD36" s="206" t="s">
        <v>60</v>
      </c>
      <c r="AE36" s="207">
        <f t="shared" si="71"/>
        <v>0</v>
      </c>
      <c r="AF36" s="209">
        <f t="shared" si="72"/>
        <v>3</v>
      </c>
      <c r="AG36" s="209">
        <f>VLOOKUP(AD36,'Arkusz1 (2)'!$W$4:$Z$35,2,FALSE)</f>
        <v>0</v>
      </c>
      <c r="AH36" s="209">
        <f>VLOOKUP(AD36,'Arkusz1 (2)'!$W$4:$Z$35,3,FALSE)</f>
        <v>0</v>
      </c>
      <c r="AI36" s="209">
        <f>VLOOKUP(AD36,'Arkusz1 (2)'!$W$4:$Z$35,4,FALSE)</f>
        <v>3</v>
      </c>
      <c r="AJ36" s="209">
        <f t="shared" ca="1" si="73"/>
        <v>2</v>
      </c>
      <c r="AK36" s="209">
        <f t="shared" ca="1" si="74"/>
        <v>7</v>
      </c>
      <c r="AL36" s="220">
        <f t="shared" ca="1" si="75"/>
        <v>-5</v>
      </c>
      <c r="AM36" s="209">
        <f ca="1">'Arkusz1 (2)'!$AE36*100000+'Arkusz1 (2)'!$AL36*200+'Arkusz1 (2)'!$AJ36*6</f>
        <v>-988</v>
      </c>
      <c r="AN36" s="210">
        <f ca="1">'Arkusz1 (2)'!$AM36+AO36</f>
        <v>-988</v>
      </c>
      <c r="AO36" s="195">
        <f ca="1">IF(AND(SUM($AF$35:$AF$38)=12,AC36=AC37),VLOOKUP(AD36&amp;AD37,$BS$3:$BT$98,2,FALSE),IF(AND(SUM($AF$35:$AF$38)=12,AC36=AC38),VLOOKUP(AD36&amp;AD38,$BS$3:$BT$98,2,FALSE),IF(AND(SUM($AF$35:$AF$38)=12,AC36=AC35),VLOOKUP(AD36&amp;AD35,$BS$3:$BT$98,2,FALSE),0)))</f>
        <v>0</v>
      </c>
      <c r="AP36" s="195">
        <f t="shared" ca="1" si="76"/>
        <v>-988</v>
      </c>
      <c r="AR36" s="195">
        <v>4</v>
      </c>
      <c r="AS36" s="195">
        <v>4</v>
      </c>
      <c r="AT36" s="195" t="s">
        <v>60</v>
      </c>
      <c r="AU36" s="195">
        <v>0</v>
      </c>
      <c r="AV36" s="195">
        <v>3</v>
      </c>
      <c r="AW36" s="195">
        <v>0</v>
      </c>
      <c r="AX36" s="195">
        <v>0</v>
      </c>
      <c r="AY36" s="195">
        <v>3</v>
      </c>
      <c r="AZ36" s="195">
        <v>2</v>
      </c>
      <c r="BA36" s="195">
        <v>7</v>
      </c>
      <c r="BB36" s="195">
        <v>-5</v>
      </c>
      <c r="BC36" s="195">
        <v>-988</v>
      </c>
      <c r="BD36" s="195">
        <v>-988</v>
      </c>
      <c r="BF36" s="195">
        <f t="shared" ref="BF36:BP36" si="78">AR36</f>
        <v>4</v>
      </c>
      <c r="BG36" s="195">
        <f t="shared" si="78"/>
        <v>4</v>
      </c>
      <c r="BH36" s="195" t="str">
        <f t="shared" si="78"/>
        <v>Kanada</v>
      </c>
      <c r="BI36" s="195">
        <f t="shared" si="78"/>
        <v>0</v>
      </c>
      <c r="BJ36" s="195">
        <f t="shared" si="78"/>
        <v>3</v>
      </c>
      <c r="BK36" s="195">
        <f t="shared" si="78"/>
        <v>0</v>
      </c>
      <c r="BL36" s="195">
        <f t="shared" si="78"/>
        <v>0</v>
      </c>
      <c r="BM36" s="195">
        <f t="shared" si="78"/>
        <v>3</v>
      </c>
      <c r="BN36" s="195">
        <f t="shared" si="78"/>
        <v>2</v>
      </c>
      <c r="BO36" s="195">
        <f t="shared" si="78"/>
        <v>7</v>
      </c>
      <c r="BP36" s="195">
        <f t="shared" si="78"/>
        <v>-5</v>
      </c>
      <c r="BS36" s="195" t="str">
        <f t="shared" si="1"/>
        <v>KatarHolandia</v>
      </c>
      <c r="BT36" s="200">
        <f t="shared" si="2"/>
        <v>0</v>
      </c>
    </row>
    <row r="37" spans="1:72" ht="14.25" customHeight="1">
      <c r="A37" s="195"/>
      <c r="B37" s="211">
        <v>36</v>
      </c>
      <c r="C37" s="212" t="s">
        <v>77</v>
      </c>
      <c r="D37" s="202" t="str">
        <f>'FAZA GRUPOWA'!D36</f>
        <v>Holandia</v>
      </c>
      <c r="E37" s="202">
        <f>IF('FAZA GRUPOWA'!AT36=".","",'FAZA GRUPOWA'!E36)</f>
        <v>2</v>
      </c>
      <c r="F37" s="212" t="s">
        <v>20</v>
      </c>
      <c r="G37" s="202">
        <f>IF('FAZA GRUPOWA'!AT84=".","",'FAZA GRUPOWA'!G36)</f>
        <v>0</v>
      </c>
      <c r="H37" s="202" t="str">
        <f>'FAZA GRUPOWA'!H36</f>
        <v>Katar</v>
      </c>
      <c r="I37" s="202" t="str">
        <f>'FAZA GRUPOWA'!I36</f>
        <v>A</v>
      </c>
      <c r="J37" s="213">
        <v>0.66666666666666663</v>
      </c>
      <c r="K37" s="204" t="str">
        <f>'FAZA GRUPOWA'!K36</f>
        <v>Al Bayt Stadium</v>
      </c>
      <c r="L37" s="214"/>
      <c r="N37" s="202" t="str">
        <f t="shared" si="3"/>
        <v>Katar</v>
      </c>
      <c r="O37" s="195">
        <f t="shared" si="4"/>
        <v>0</v>
      </c>
      <c r="P37" s="195">
        <f t="shared" si="5"/>
        <v>2</v>
      </c>
      <c r="Q37" s="202" t="str">
        <f t="shared" si="6"/>
        <v>Holandia</v>
      </c>
      <c r="R37" s="195">
        <f t="shared" si="7"/>
        <v>3</v>
      </c>
      <c r="T37" s="195" t="str">
        <f t="array" ref="T37:U37">CHOOSE({1,2},Q37:Q132&amp;R37:R132)</f>
        <v>Holandia3</v>
      </c>
      <c r="U37" s="195" t="e">
        <v>#VALUE!</v>
      </c>
      <c r="AB37" s="195">
        <f t="shared" ca="1" si="70"/>
        <v>1</v>
      </c>
      <c r="AC37" s="195">
        <f ca="1">_xlfn.RANK.EQ('Arkusz1 (2)'!$AM37,'Arkusz1 (2)'!$AM$35:$AM$38,0)</f>
        <v>1</v>
      </c>
      <c r="AD37" s="215" t="s">
        <v>51</v>
      </c>
      <c r="AE37" s="207">
        <f t="shared" si="71"/>
        <v>7</v>
      </c>
      <c r="AF37" s="209">
        <f t="shared" si="72"/>
        <v>3</v>
      </c>
      <c r="AG37" s="209">
        <f>VLOOKUP(AD37,'Arkusz1 (2)'!$W$4:$Z$35,2,FALSE)</f>
        <v>2</v>
      </c>
      <c r="AH37" s="209">
        <f>VLOOKUP(AD37,'Arkusz1 (2)'!$W$4:$Z$35,3,FALSE)</f>
        <v>1</v>
      </c>
      <c r="AI37" s="209">
        <f>VLOOKUP(AD37,'Arkusz1 (2)'!$W$4:$Z$35,4,FALSE)</f>
        <v>0</v>
      </c>
      <c r="AJ37" s="209">
        <f t="shared" ca="1" si="73"/>
        <v>4</v>
      </c>
      <c r="AK37" s="209">
        <f t="shared" ca="1" si="74"/>
        <v>1</v>
      </c>
      <c r="AL37" s="220">
        <f t="shared" ca="1" si="75"/>
        <v>3</v>
      </c>
      <c r="AM37" s="209">
        <f ca="1">'Arkusz1 (2)'!$AE37*100000+'Arkusz1 (2)'!$AL37*200+'Arkusz1 (2)'!$AJ37*6</f>
        <v>700624</v>
      </c>
      <c r="AN37" s="210">
        <f ca="1">'Arkusz1 (2)'!$AM37+AO37</f>
        <v>700624</v>
      </c>
      <c r="AO37" s="195">
        <f ca="1">IF(AND(SUM($AF$35:$AF$38)=12,AC37=AC38),VLOOKUP(AD37&amp;AD38,$BS$3:$BT$98,2,FALSE),IF(AND(SUM($AF$35:$AF$38)=12,AC37=AC35),VLOOKUP(AD37&amp;AD35,$BS$3:$BT$98,2,FALSE),IF(AND(SUM($AF$35:$AF$38)=12,AC37=AC36),VLOOKUP(AD37&amp;AD36,$BS$3:$BT$98,2,FALSE),0)))</f>
        <v>0</v>
      </c>
      <c r="AP37" s="195">
        <f t="shared" ca="1" si="76"/>
        <v>700624</v>
      </c>
      <c r="BS37" s="195" t="str">
        <f t="shared" si="1"/>
        <v>AngliaWalia</v>
      </c>
      <c r="BT37" s="200">
        <f t="shared" si="2"/>
        <v>3</v>
      </c>
    </row>
    <row r="38" spans="1:72" ht="14.25" customHeight="1">
      <c r="B38" s="211">
        <v>33</v>
      </c>
      <c r="C38" s="212" t="s">
        <v>77</v>
      </c>
      <c r="D38" s="202" t="str">
        <f>'FAZA GRUPOWA'!D37</f>
        <v>Walia</v>
      </c>
      <c r="E38" s="202">
        <f>IF('FAZA GRUPOWA'!AT37=".","",'FAZA GRUPOWA'!E37)</f>
        <v>0</v>
      </c>
      <c r="F38" s="212" t="s">
        <v>20</v>
      </c>
      <c r="G38" s="202">
        <f>IF('FAZA GRUPOWA'!AT85=".","",'FAZA GRUPOWA'!G37)</f>
        <v>3</v>
      </c>
      <c r="H38" s="202" t="str">
        <f>'FAZA GRUPOWA'!H37</f>
        <v>Anglia</v>
      </c>
      <c r="I38" s="202" t="str">
        <f>'FAZA GRUPOWA'!I37</f>
        <v>B</v>
      </c>
      <c r="J38" s="203">
        <v>0.83333333333333337</v>
      </c>
      <c r="K38" s="204" t="str">
        <f>'FAZA GRUPOWA'!K37</f>
        <v>Ahmad Bin Ali Stadium</v>
      </c>
      <c r="L38" s="214"/>
      <c r="N38" s="202" t="str">
        <f t="shared" si="3"/>
        <v>Anglia</v>
      </c>
      <c r="O38" s="195">
        <f t="shared" si="4"/>
        <v>3</v>
      </c>
      <c r="P38" s="195">
        <f t="shared" si="5"/>
        <v>0</v>
      </c>
      <c r="Q38" s="202" t="str">
        <f t="shared" si="6"/>
        <v>Walia</v>
      </c>
      <c r="R38" s="195">
        <f t="shared" si="7"/>
        <v>0</v>
      </c>
      <c r="T38" s="195" t="str">
        <f t="array" ref="T38:U38">CHOOSE({1,2},Q38:Q133&amp;R38:R133)</f>
        <v>Walia0</v>
      </c>
      <c r="U38" s="195" t="e">
        <v>#VALUE!</v>
      </c>
      <c r="AB38" s="195">
        <f t="shared" ca="1" si="70"/>
        <v>2</v>
      </c>
      <c r="AC38" s="195">
        <f ca="1">_xlfn.RANK.EQ('Arkusz1 (2)'!$AM38,'Arkusz1 (2)'!$AM$35:$AM$38,0)</f>
        <v>2</v>
      </c>
      <c r="AD38" s="221" t="s">
        <v>52</v>
      </c>
      <c r="AE38" s="222">
        <f t="shared" si="71"/>
        <v>5</v>
      </c>
      <c r="AF38" s="223">
        <f t="shared" si="72"/>
        <v>3</v>
      </c>
      <c r="AG38" s="223">
        <f>VLOOKUP(AD38,'Arkusz1 (2)'!$W$4:$Z$35,2,FALSE)</f>
        <v>1</v>
      </c>
      <c r="AH38" s="223">
        <f>VLOOKUP(AD38,'Arkusz1 (2)'!$W$4:$Z$35,3,FALSE)</f>
        <v>2</v>
      </c>
      <c r="AI38" s="223">
        <f>VLOOKUP(AD38,'Arkusz1 (2)'!$W$4:$Z$35,4,FALSE)</f>
        <v>0</v>
      </c>
      <c r="AJ38" s="223">
        <f t="shared" ca="1" si="73"/>
        <v>4</v>
      </c>
      <c r="AK38" s="223">
        <f t="shared" ca="1" si="74"/>
        <v>1</v>
      </c>
      <c r="AL38" s="224">
        <f t="shared" ca="1" si="75"/>
        <v>3</v>
      </c>
      <c r="AM38" s="223">
        <f ca="1">'Arkusz1 (2)'!$AE38*100000+'Arkusz1 (2)'!$AL38*200+'Arkusz1 (2)'!$AJ38*6</f>
        <v>500624</v>
      </c>
      <c r="AN38" s="210">
        <f ca="1">'Arkusz1 (2)'!$AM38+AO38</f>
        <v>500624</v>
      </c>
      <c r="AO38" s="195">
        <f ca="1">IF(AND(SUM($AF$35:$AF$38)=12,AC38=AC35),VLOOKUP(AD38&amp;AD35,$BS$3:$BT$98,2,FALSE),IF(AND(SUM($AF$35:$AF$38)=12,AC38=AC36),VLOOKUP(AD38&amp;AD36,$BS$3:$BT$98,2,FALSE),IF(AND(SUM($AF$35:$AF$38)=12,AC38=AC37),VLOOKUP(AD38&amp;AD37,$BS$3:$BT$98,2,FALSE),0)))</f>
        <v>0</v>
      </c>
      <c r="AP38" s="195">
        <f t="shared" ca="1" si="76"/>
        <v>500624</v>
      </c>
      <c r="BS38" s="195" t="str">
        <f t="shared" si="1"/>
        <v>USAIran</v>
      </c>
      <c r="BT38" s="200">
        <f t="shared" si="2"/>
        <v>3</v>
      </c>
    </row>
    <row r="39" spans="1:72" ht="14.25" customHeight="1">
      <c r="A39" s="195"/>
      <c r="B39" s="211">
        <v>34</v>
      </c>
      <c r="C39" s="212" t="s">
        <v>77</v>
      </c>
      <c r="D39" s="202" t="str">
        <f>'FAZA GRUPOWA'!D38</f>
        <v>Iran</v>
      </c>
      <c r="E39" s="202">
        <f>IF('FAZA GRUPOWA'!AT38=".","",'FAZA GRUPOWA'!E38)</f>
        <v>0</v>
      </c>
      <c r="F39" s="212" t="s">
        <v>20</v>
      </c>
      <c r="G39" s="202">
        <f>IF('FAZA GRUPOWA'!AT86=".","",'FAZA GRUPOWA'!G38)</f>
        <v>1</v>
      </c>
      <c r="H39" s="202" t="str">
        <f>'FAZA GRUPOWA'!H38</f>
        <v>USA</v>
      </c>
      <c r="I39" s="202" t="str">
        <f>'FAZA GRUPOWA'!I38</f>
        <v>B</v>
      </c>
      <c r="J39" s="213">
        <v>0.83333333333333337</v>
      </c>
      <c r="K39" s="204" t="str">
        <f>'FAZA GRUPOWA'!K38</f>
        <v>Al Thumama Stadium</v>
      </c>
      <c r="L39" s="214"/>
      <c r="N39" s="202" t="str">
        <f t="shared" si="3"/>
        <v>USA</v>
      </c>
      <c r="O39" s="195">
        <f t="shared" si="4"/>
        <v>1</v>
      </c>
      <c r="P39" s="195">
        <f t="shared" si="5"/>
        <v>0</v>
      </c>
      <c r="Q39" s="202" t="str">
        <f t="shared" si="6"/>
        <v>Iran</v>
      </c>
      <c r="R39" s="195">
        <f t="shared" si="7"/>
        <v>0</v>
      </c>
      <c r="T39" s="195" t="str">
        <f t="array" ref="T39:U39">CHOOSE({1,2},Q39:Q134&amp;R39:R134)</f>
        <v>Iran0</v>
      </c>
      <c r="U39" s="195" t="e">
        <v>#VALUE!</v>
      </c>
      <c r="AD39" s="217"/>
      <c r="AE39" s="217"/>
      <c r="AF39" s="217"/>
      <c r="AG39" s="217"/>
      <c r="AH39" s="217"/>
      <c r="AI39" s="217"/>
      <c r="AJ39" s="217"/>
      <c r="AK39" s="217"/>
      <c r="AL39" s="217"/>
      <c r="AR39" s="195">
        <v>1</v>
      </c>
      <c r="AS39" s="195">
        <v>1</v>
      </c>
      <c r="AT39" s="195" t="s">
        <v>70</v>
      </c>
      <c r="AU39" s="195">
        <v>6</v>
      </c>
      <c r="AV39" s="195">
        <v>3</v>
      </c>
      <c r="AW39" s="195">
        <v>2</v>
      </c>
      <c r="AX39" s="195">
        <v>0</v>
      </c>
      <c r="AY39" s="195">
        <v>1</v>
      </c>
      <c r="AZ39" s="195">
        <v>3</v>
      </c>
      <c r="BA39" s="195">
        <v>1</v>
      </c>
      <c r="BB39" s="195">
        <v>2</v>
      </c>
      <c r="BC39" s="195">
        <v>6000418</v>
      </c>
      <c r="BD39" s="195">
        <v>6000418</v>
      </c>
      <c r="BF39" s="195">
        <f t="shared" ref="BF39:BP39" si="79">AR39</f>
        <v>1</v>
      </c>
      <c r="BG39" s="195">
        <f t="shared" si="79"/>
        <v>1</v>
      </c>
      <c r="BH39" s="195" t="str">
        <f t="shared" si="79"/>
        <v>Brazylia</v>
      </c>
      <c r="BI39" s="195">
        <f t="shared" si="79"/>
        <v>6</v>
      </c>
      <c r="BJ39" s="195">
        <f t="shared" si="79"/>
        <v>3</v>
      </c>
      <c r="BK39" s="195">
        <f t="shared" si="79"/>
        <v>2</v>
      </c>
      <c r="BL39" s="195">
        <f t="shared" si="79"/>
        <v>0</v>
      </c>
      <c r="BM39" s="195">
        <f t="shared" si="79"/>
        <v>1</v>
      </c>
      <c r="BN39" s="195">
        <f t="shared" si="79"/>
        <v>3</v>
      </c>
      <c r="BO39" s="195">
        <f t="shared" si="79"/>
        <v>1</v>
      </c>
      <c r="BP39" s="195">
        <f t="shared" si="79"/>
        <v>2</v>
      </c>
      <c r="BS39" s="195" t="str">
        <f t="shared" si="1"/>
        <v>DaniaAustralia</v>
      </c>
      <c r="BT39" s="200">
        <f t="shared" si="2"/>
        <v>0</v>
      </c>
    </row>
    <row r="40" spans="1:72" ht="14.25" customHeight="1">
      <c r="B40" s="211">
        <v>37</v>
      </c>
      <c r="C40" s="212" t="s">
        <v>78</v>
      </c>
      <c r="D40" s="202" t="str">
        <f>'FAZA GRUPOWA'!D39</f>
        <v>Australia</v>
      </c>
      <c r="E40" s="202">
        <f>IF('FAZA GRUPOWA'!AT39=".","",'FAZA GRUPOWA'!E39)</f>
        <v>1</v>
      </c>
      <c r="F40" s="212" t="s">
        <v>20</v>
      </c>
      <c r="G40" s="202">
        <f>IF('FAZA GRUPOWA'!AT87=".","",'FAZA GRUPOWA'!G39)</f>
        <v>0</v>
      </c>
      <c r="H40" s="202" t="str">
        <f>'FAZA GRUPOWA'!H39</f>
        <v>Dania</v>
      </c>
      <c r="I40" s="202" t="str">
        <f>'FAZA GRUPOWA'!I39</f>
        <v>D</v>
      </c>
      <c r="J40" s="213">
        <v>0.66666666666666663</v>
      </c>
      <c r="K40" s="204" t="str">
        <f>'FAZA GRUPOWA'!K39</f>
        <v>Al Janoub Stadium</v>
      </c>
      <c r="L40" s="214"/>
      <c r="N40" s="202" t="str">
        <f t="shared" si="3"/>
        <v>Dania</v>
      </c>
      <c r="O40" s="195">
        <f t="shared" si="4"/>
        <v>0</v>
      </c>
      <c r="P40" s="195">
        <f t="shared" si="5"/>
        <v>1</v>
      </c>
      <c r="Q40" s="202" t="str">
        <f t="shared" si="6"/>
        <v>Australia</v>
      </c>
      <c r="R40" s="195">
        <f t="shared" si="7"/>
        <v>3</v>
      </c>
      <c r="T40" s="195" t="str">
        <f t="array" ref="T40:U40">CHOOSE({1,2},Q40:Q135&amp;R40:R135)</f>
        <v>Australia3</v>
      </c>
      <c r="U40" s="195" t="e">
        <v>#VALUE!</v>
      </c>
      <c r="AD40" s="196" t="s">
        <v>81</v>
      </c>
      <c r="AE40" s="218" t="s">
        <v>10</v>
      </c>
      <c r="AF40" s="208" t="s">
        <v>181</v>
      </c>
      <c r="AG40" s="208" t="s">
        <v>12</v>
      </c>
      <c r="AH40" s="208" t="s">
        <v>13</v>
      </c>
      <c r="AI40" s="208" t="s">
        <v>14</v>
      </c>
      <c r="AJ40" s="208" t="s">
        <v>15</v>
      </c>
      <c r="AK40" s="208" t="s">
        <v>182</v>
      </c>
      <c r="AL40" s="219" t="s">
        <v>17</v>
      </c>
      <c r="AM40" s="208" t="s">
        <v>177</v>
      </c>
      <c r="AN40" s="208" t="s">
        <v>183</v>
      </c>
      <c r="AR40" s="195">
        <v>2</v>
      </c>
      <c r="AS40" s="195">
        <v>2</v>
      </c>
      <c r="AT40" s="195" t="s">
        <v>62</v>
      </c>
      <c r="AU40" s="195">
        <v>6</v>
      </c>
      <c r="AV40" s="195">
        <v>3</v>
      </c>
      <c r="AW40" s="195">
        <v>2</v>
      </c>
      <c r="AX40" s="195">
        <v>0</v>
      </c>
      <c r="AY40" s="195">
        <v>1</v>
      </c>
      <c r="AZ40" s="195">
        <v>4</v>
      </c>
      <c r="BA40" s="195">
        <v>3</v>
      </c>
      <c r="BB40" s="195">
        <v>1</v>
      </c>
      <c r="BC40" s="195">
        <v>6000224</v>
      </c>
      <c r="BD40" s="195">
        <v>6000224</v>
      </c>
      <c r="BF40" s="195">
        <f t="shared" ref="BF40:BP40" si="80">AR40</f>
        <v>2</v>
      </c>
      <c r="BG40" s="195">
        <f t="shared" si="80"/>
        <v>2</v>
      </c>
      <c r="BH40" s="195" t="str">
        <f t="shared" si="80"/>
        <v>Szwajcaria</v>
      </c>
      <c r="BI40" s="195">
        <f t="shared" si="80"/>
        <v>6</v>
      </c>
      <c r="BJ40" s="195">
        <f t="shared" si="80"/>
        <v>3</v>
      </c>
      <c r="BK40" s="195">
        <f t="shared" si="80"/>
        <v>2</v>
      </c>
      <c r="BL40" s="195">
        <f t="shared" si="80"/>
        <v>0</v>
      </c>
      <c r="BM40" s="195">
        <f t="shared" si="80"/>
        <v>1</v>
      </c>
      <c r="BN40" s="195">
        <f t="shared" si="80"/>
        <v>4</v>
      </c>
      <c r="BO40" s="195">
        <f t="shared" si="80"/>
        <v>3</v>
      </c>
      <c r="BP40" s="195">
        <f t="shared" si="80"/>
        <v>1</v>
      </c>
      <c r="BS40" s="195" t="str">
        <f t="shared" si="1"/>
        <v>FrancjaTunezja</v>
      </c>
      <c r="BT40" s="200">
        <f t="shared" si="2"/>
        <v>0</v>
      </c>
    </row>
    <row r="41" spans="1:72" ht="14.25" customHeight="1">
      <c r="B41" s="211">
        <v>38</v>
      </c>
      <c r="C41" s="212" t="s">
        <v>78</v>
      </c>
      <c r="D41" s="202" t="str">
        <f>'FAZA GRUPOWA'!D40</f>
        <v>Tunezja</v>
      </c>
      <c r="E41" s="202">
        <f>IF('FAZA GRUPOWA'!AT40=".","",'FAZA GRUPOWA'!E40)</f>
        <v>1</v>
      </c>
      <c r="F41" s="212" t="s">
        <v>20</v>
      </c>
      <c r="G41" s="202">
        <f>IF('FAZA GRUPOWA'!AT88=".","",'FAZA GRUPOWA'!G40)</f>
        <v>0</v>
      </c>
      <c r="H41" s="202" t="str">
        <f>'FAZA GRUPOWA'!H40</f>
        <v>Francja</v>
      </c>
      <c r="I41" s="202" t="str">
        <f>'FAZA GRUPOWA'!I40</f>
        <v>D</v>
      </c>
      <c r="J41" s="213">
        <v>0.66666666666666663</v>
      </c>
      <c r="K41" s="204" t="str">
        <f>'FAZA GRUPOWA'!K40</f>
        <v>Education City Stadium</v>
      </c>
      <c r="L41" s="214"/>
      <c r="N41" s="202" t="str">
        <f t="shared" si="3"/>
        <v>Francja</v>
      </c>
      <c r="O41" s="195">
        <f t="shared" si="4"/>
        <v>0</v>
      </c>
      <c r="P41" s="195">
        <f t="shared" si="5"/>
        <v>1</v>
      </c>
      <c r="Q41" s="202" t="str">
        <f t="shared" si="6"/>
        <v>Tunezja</v>
      </c>
      <c r="R41" s="195">
        <f t="shared" si="7"/>
        <v>3</v>
      </c>
      <c r="T41" s="195" t="str">
        <f t="array" ref="T41:U41">CHOOSE({1,2},Q41:Q136&amp;R41:R136)</f>
        <v>Tunezja3</v>
      </c>
      <c r="U41" s="195" t="e">
        <v>#VALUE!</v>
      </c>
      <c r="AB41" s="195">
        <f t="shared" ref="AB41:AB44" ca="1" si="81">_xlfn.RANK.EQ(AN41,$AN$41:$AN$44,0)</f>
        <v>1</v>
      </c>
      <c r="AC41" s="195">
        <f ca="1">_xlfn.RANK.EQ('Arkusz1 (2)'!$AM41,'Arkusz1 (2)'!$AM$41:$AM$44,0)</f>
        <v>1</v>
      </c>
      <c r="AD41" s="206" t="s">
        <v>70</v>
      </c>
      <c r="AE41" s="207">
        <f t="shared" ref="AE41:AE44" si="82">AG41*3+AH41</f>
        <v>6</v>
      </c>
      <c r="AF41" s="209">
        <f t="shared" ref="AF41:AF44" si="83">SUM(AG41:AI41)</f>
        <v>3</v>
      </c>
      <c r="AG41" s="209">
        <f>VLOOKUP(AD41,'Arkusz1 (2)'!$W$4:$Z$35,2,FALSE)</f>
        <v>2</v>
      </c>
      <c r="AH41" s="209">
        <f>VLOOKUP(AD41,'Arkusz1 (2)'!$W$4:$Z$35,3,FALSE)</f>
        <v>0</v>
      </c>
      <c r="AI41" s="209">
        <f>VLOOKUP(AD41,'Arkusz1 (2)'!$W$4:$Z$35,4,FALSE)</f>
        <v>1</v>
      </c>
      <c r="AJ41" s="209">
        <f t="shared" ref="AJ41:AJ44" ca="1" si="84">SUMIF($D$4:$E$51,AD41,$E$4:$E$51)+SUMIF($N$4:$O$51,AD41,$O$4:$O$51)</f>
        <v>3</v>
      </c>
      <c r="AK41" s="209">
        <f t="shared" ref="AK41:AK44" ca="1" si="85">SUMIF($D$4:$E$51,AD41,$G$4:$G$51)+SUMIF($N$4:$P$51,AD41,$P$4:$P$51)</f>
        <v>1</v>
      </c>
      <c r="AL41" s="220">
        <f t="shared" ref="AL41:AL44" ca="1" si="86">AJ41-AK41</f>
        <v>2</v>
      </c>
      <c r="AM41" s="208">
        <f ca="1">'Arkusz1 (2)'!$AE41*1000000+'Arkusz1 (2)'!$AL41*200+'Arkusz1 (2)'!$AJ41*6</f>
        <v>6000418</v>
      </c>
      <c r="AN41" s="210">
        <f ca="1">'Arkusz1 (2)'!$AM41+AO41</f>
        <v>6000418</v>
      </c>
      <c r="AO41" s="195">
        <f ca="1">IF(AND(SUM($AF$41:$AF$44)=12,AC41=AC42),VLOOKUP(AD41&amp;AD42,$BS$3:$BT$98,2,FALSE),IF(AND(SUM($AF$41:$AF$44)=12,AC41=AC43),VLOOKUP(AD41&amp;AD43,$BS$3:$BT$98,2,FALSE),IF(AND(SUM($AF$41:$AF$44)=12,AC41=AC44),VLOOKUP(AD41&amp;AD44,$BS$3:$BT$98,2,FALSE),0)))</f>
        <v>0</v>
      </c>
      <c r="AP41" s="195">
        <f t="shared" ref="AP41:AP44" ca="1" si="87">AM41+AO41</f>
        <v>6000418</v>
      </c>
      <c r="AR41" s="195">
        <v>3</v>
      </c>
      <c r="AS41" s="195">
        <v>3</v>
      </c>
      <c r="AT41" s="195" t="s">
        <v>63</v>
      </c>
      <c r="AU41" s="195">
        <v>4</v>
      </c>
      <c r="AV41" s="195">
        <v>3</v>
      </c>
      <c r="AW41" s="195">
        <v>1</v>
      </c>
      <c r="AX41" s="195">
        <v>1</v>
      </c>
      <c r="AY41" s="195">
        <v>1</v>
      </c>
      <c r="AZ41" s="195">
        <v>4</v>
      </c>
      <c r="BA41" s="195">
        <v>4</v>
      </c>
      <c r="BB41" s="195">
        <v>0</v>
      </c>
      <c r="BC41" s="195">
        <v>4000024</v>
      </c>
      <c r="BD41" s="195">
        <v>4000024</v>
      </c>
      <c r="BF41" s="195">
        <f t="shared" ref="BF41:BP41" si="88">AR41</f>
        <v>3</v>
      </c>
      <c r="BG41" s="195">
        <f t="shared" si="88"/>
        <v>3</v>
      </c>
      <c r="BH41" s="195" t="str">
        <f t="shared" si="88"/>
        <v>Kamerun</v>
      </c>
      <c r="BI41" s="195">
        <f t="shared" si="88"/>
        <v>4</v>
      </c>
      <c r="BJ41" s="195">
        <f t="shared" si="88"/>
        <v>3</v>
      </c>
      <c r="BK41" s="195">
        <f t="shared" si="88"/>
        <v>1</v>
      </c>
      <c r="BL41" s="195">
        <f t="shared" si="88"/>
        <v>1</v>
      </c>
      <c r="BM41" s="195">
        <f t="shared" si="88"/>
        <v>1</v>
      </c>
      <c r="BN41" s="195">
        <f t="shared" si="88"/>
        <v>4</v>
      </c>
      <c r="BO41" s="195">
        <f t="shared" si="88"/>
        <v>4</v>
      </c>
      <c r="BP41" s="195">
        <f t="shared" si="88"/>
        <v>0</v>
      </c>
      <c r="BS41" s="195" t="str">
        <f t="shared" si="1"/>
        <v>ArgentynaPolska</v>
      </c>
      <c r="BT41" s="200">
        <f t="shared" si="2"/>
        <v>3</v>
      </c>
    </row>
    <row r="42" spans="1:72" ht="14.25" customHeight="1">
      <c r="B42" s="211">
        <v>39</v>
      </c>
      <c r="C42" s="212" t="s">
        <v>78</v>
      </c>
      <c r="D42" s="202" t="str">
        <f>'FAZA GRUPOWA'!D41</f>
        <v>Polska</v>
      </c>
      <c r="E42" s="202">
        <f>IF('FAZA GRUPOWA'!AT41=".","",'FAZA GRUPOWA'!E41)</f>
        <v>0</v>
      </c>
      <c r="F42" s="212" t="s">
        <v>20</v>
      </c>
      <c r="G42" s="202">
        <f>IF('FAZA GRUPOWA'!AT89=".","",'FAZA GRUPOWA'!G41)</f>
        <v>2</v>
      </c>
      <c r="H42" s="202" t="str">
        <f>'FAZA GRUPOWA'!H41</f>
        <v>Argentyna</v>
      </c>
      <c r="I42" s="202" t="str">
        <f>'FAZA GRUPOWA'!I41</f>
        <v>C</v>
      </c>
      <c r="J42" s="203">
        <v>0.83333333333333337</v>
      </c>
      <c r="K42" s="204" t="str">
        <f>'FAZA GRUPOWA'!K41</f>
        <v>Stadium 974</v>
      </c>
      <c r="L42" s="214"/>
      <c r="N42" s="202" t="str">
        <f t="shared" si="3"/>
        <v>Argentyna</v>
      </c>
      <c r="O42" s="195">
        <f t="shared" si="4"/>
        <v>2</v>
      </c>
      <c r="P42" s="195">
        <f t="shared" si="5"/>
        <v>0</v>
      </c>
      <c r="Q42" s="202" t="str">
        <f t="shared" si="6"/>
        <v>Polska</v>
      </c>
      <c r="R42" s="195">
        <f t="shared" si="7"/>
        <v>0</v>
      </c>
      <c r="T42" s="195" t="str">
        <f t="array" ref="T42:U42">CHOOSE({1,2},Q42:Q137&amp;R42:R137)</f>
        <v>Polska0</v>
      </c>
      <c r="U42" s="195" t="e">
        <v>#VALUE!</v>
      </c>
      <c r="AB42" s="195">
        <f t="shared" ca="1" si="81"/>
        <v>4</v>
      </c>
      <c r="AC42" s="195">
        <f ca="1">_xlfn.RANK.EQ('Arkusz1 (2)'!$AM42,'Arkusz1 (2)'!$AM$41:$AM$44,0)</f>
        <v>4</v>
      </c>
      <c r="AD42" s="206" t="s">
        <v>71</v>
      </c>
      <c r="AE42" s="207">
        <f t="shared" si="82"/>
        <v>1</v>
      </c>
      <c r="AF42" s="209">
        <f t="shared" si="83"/>
        <v>3</v>
      </c>
      <c r="AG42" s="209">
        <f>VLOOKUP(AD42,'Arkusz1 (2)'!$W$4:$Z$35,2,FALSE)</f>
        <v>0</v>
      </c>
      <c r="AH42" s="209">
        <f>VLOOKUP(AD42,'Arkusz1 (2)'!$W$4:$Z$35,3,FALSE)</f>
        <v>1</v>
      </c>
      <c r="AI42" s="209">
        <f>VLOOKUP(AD42,'Arkusz1 (2)'!$W$4:$Z$35,4,FALSE)</f>
        <v>2</v>
      </c>
      <c r="AJ42" s="209">
        <f t="shared" ca="1" si="84"/>
        <v>5</v>
      </c>
      <c r="AK42" s="209">
        <f t="shared" ca="1" si="85"/>
        <v>8</v>
      </c>
      <c r="AL42" s="220">
        <f t="shared" ca="1" si="86"/>
        <v>-3</v>
      </c>
      <c r="AM42" s="209">
        <f ca="1">'Arkusz1 (2)'!$AE42*1000000+'Arkusz1 (2)'!$AL42*200+'Arkusz1 (2)'!$AJ42*6</f>
        <v>999430</v>
      </c>
      <c r="AN42" s="210">
        <f ca="1">'Arkusz1 (2)'!$AM42+AO42</f>
        <v>999430</v>
      </c>
      <c r="AO42" s="195">
        <f ca="1">IF(AND(SUM($AF$41:$AF$44)=12,AC42=AC43),VLOOKUP(AD42&amp;AD43,$BS$3:$BT$98,2,FALSE),IF(AND(SUM($AF$41:$AF$44)=12,AC42=AC44),VLOOKUP(AD42&amp;AD44,$BS$3:$BT$98,2,FALSE),IF(AND(SUM($AF$41:$AF$44)=12,AC42=AC41),VLOOKUP(AD42&amp;AD41,$BS$3:$BT$98,2,FALSE),0)))</f>
        <v>0</v>
      </c>
      <c r="AP42" s="195">
        <f t="shared" ca="1" si="87"/>
        <v>999430</v>
      </c>
      <c r="AR42" s="195">
        <v>4</v>
      </c>
      <c r="AS42" s="195">
        <v>4</v>
      </c>
      <c r="AT42" s="195" t="s">
        <v>71</v>
      </c>
      <c r="AU42" s="195">
        <v>1</v>
      </c>
      <c r="AV42" s="195">
        <v>3</v>
      </c>
      <c r="AW42" s="195">
        <v>0</v>
      </c>
      <c r="AX42" s="195">
        <v>1</v>
      </c>
      <c r="AY42" s="195">
        <v>2</v>
      </c>
      <c r="AZ42" s="195">
        <v>5</v>
      </c>
      <c r="BA42" s="195">
        <v>8</v>
      </c>
      <c r="BB42" s="195">
        <v>-3</v>
      </c>
      <c r="BC42" s="195">
        <v>999430</v>
      </c>
      <c r="BD42" s="195">
        <v>999430</v>
      </c>
      <c r="BF42" s="195">
        <f t="shared" ref="BF42:BP42" si="89">AR42</f>
        <v>4</v>
      </c>
      <c r="BG42" s="195">
        <f t="shared" si="89"/>
        <v>4</v>
      </c>
      <c r="BH42" s="195" t="str">
        <f t="shared" si="89"/>
        <v>Serbia</v>
      </c>
      <c r="BI42" s="195">
        <f t="shared" si="89"/>
        <v>1</v>
      </c>
      <c r="BJ42" s="195">
        <f t="shared" si="89"/>
        <v>3</v>
      </c>
      <c r="BK42" s="195">
        <f t="shared" si="89"/>
        <v>0</v>
      </c>
      <c r="BL42" s="195">
        <f t="shared" si="89"/>
        <v>1</v>
      </c>
      <c r="BM42" s="195">
        <f t="shared" si="89"/>
        <v>2</v>
      </c>
      <c r="BN42" s="195">
        <f t="shared" si="89"/>
        <v>5</v>
      </c>
      <c r="BO42" s="195">
        <f t="shared" si="89"/>
        <v>8</v>
      </c>
      <c r="BP42" s="195">
        <f t="shared" si="89"/>
        <v>-3</v>
      </c>
      <c r="BS42" s="195" t="str">
        <f t="shared" si="1"/>
        <v>MeksykArabia Saud.</v>
      </c>
      <c r="BT42" s="200">
        <f t="shared" si="2"/>
        <v>3</v>
      </c>
    </row>
    <row r="43" spans="1:72" ht="14.25" customHeight="1">
      <c r="B43" s="211">
        <v>40</v>
      </c>
      <c r="C43" s="212" t="s">
        <v>78</v>
      </c>
      <c r="D43" s="202" t="str">
        <f>'FAZA GRUPOWA'!D42</f>
        <v>Arabia Saud.</v>
      </c>
      <c r="E43" s="202">
        <f>IF('FAZA GRUPOWA'!AT42=".","",'FAZA GRUPOWA'!E42)</f>
        <v>1</v>
      </c>
      <c r="F43" s="212" t="s">
        <v>20</v>
      </c>
      <c r="G43" s="202">
        <f>IF('FAZA GRUPOWA'!AT90=".","",'FAZA GRUPOWA'!G42)</f>
        <v>2</v>
      </c>
      <c r="H43" s="202" t="str">
        <f>'FAZA GRUPOWA'!H42</f>
        <v>Meksyk</v>
      </c>
      <c r="I43" s="202" t="str">
        <f>'FAZA GRUPOWA'!I42</f>
        <v>C</v>
      </c>
      <c r="J43" s="213">
        <v>0.83333333333333337</v>
      </c>
      <c r="K43" s="204" t="str">
        <f>'FAZA GRUPOWA'!K42</f>
        <v>Lusail Stadium</v>
      </c>
      <c r="L43" s="214"/>
      <c r="N43" s="202" t="str">
        <f t="shared" si="3"/>
        <v>Meksyk</v>
      </c>
      <c r="O43" s="195">
        <f t="shared" si="4"/>
        <v>2</v>
      </c>
      <c r="P43" s="195">
        <f t="shared" si="5"/>
        <v>1</v>
      </c>
      <c r="Q43" s="202" t="str">
        <f t="shared" si="6"/>
        <v>Arabia Saud.</v>
      </c>
      <c r="R43" s="195">
        <f t="shared" si="7"/>
        <v>0</v>
      </c>
      <c r="T43" s="195" t="str">
        <f t="array" ref="T43:U43">CHOOSE({1,2},Q43:Q138&amp;R43:R138)</f>
        <v>Arabia Saud.0</v>
      </c>
      <c r="U43" s="195" t="e">
        <v>#VALUE!</v>
      </c>
      <c r="AB43" s="195">
        <f t="shared" ca="1" si="81"/>
        <v>2</v>
      </c>
      <c r="AC43" s="195">
        <f ca="1">_xlfn.RANK.EQ('Arkusz1 (2)'!$AM43,'Arkusz1 (2)'!$AM$41:$AM$44,0)</f>
        <v>2</v>
      </c>
      <c r="AD43" s="215" t="s">
        <v>62</v>
      </c>
      <c r="AE43" s="207">
        <f t="shared" si="82"/>
        <v>6</v>
      </c>
      <c r="AF43" s="209">
        <f t="shared" si="83"/>
        <v>3</v>
      </c>
      <c r="AG43" s="209">
        <f>VLOOKUP(AD43,'Arkusz1 (2)'!$W$4:$Z$35,2,FALSE)</f>
        <v>2</v>
      </c>
      <c r="AH43" s="209">
        <f>VLOOKUP(AD43,'Arkusz1 (2)'!$W$4:$Z$35,3,FALSE)</f>
        <v>0</v>
      </c>
      <c r="AI43" s="209">
        <f>VLOOKUP(AD43,'Arkusz1 (2)'!$W$4:$Z$35,4,FALSE)</f>
        <v>1</v>
      </c>
      <c r="AJ43" s="209">
        <f t="shared" ca="1" si="84"/>
        <v>4</v>
      </c>
      <c r="AK43" s="209">
        <f t="shared" ca="1" si="85"/>
        <v>3</v>
      </c>
      <c r="AL43" s="220">
        <f t="shared" ca="1" si="86"/>
        <v>1</v>
      </c>
      <c r="AM43" s="209">
        <f ca="1">'Arkusz1 (2)'!$AE43*1000000+'Arkusz1 (2)'!$AL43*200+'Arkusz1 (2)'!$AJ43*6</f>
        <v>6000224</v>
      </c>
      <c r="AN43" s="210">
        <f ca="1">'Arkusz1 (2)'!$AM43+AO43</f>
        <v>6000224</v>
      </c>
      <c r="AO43" s="195">
        <f ca="1">IF(AND(SUM($AF$41:$AF$44)=12,AC43=AC44),VLOOKUP(AD43&amp;AD44,$BS$3:$BT$98,2,FALSE),IF(AND(SUM($AF$41:$AF$44)=12,AC43=AC41),VLOOKUP(AD43&amp;AD41,$BS$3:$BT$98,2,FALSE),IF(AND(SUM($AF$41:$AF$44)=12,AC43=AC42),VLOOKUP(AD43&amp;AD42,$BS$3:$BT$98,2,FALSE),0)))</f>
        <v>0</v>
      </c>
      <c r="AP43" s="195">
        <f t="shared" ca="1" si="87"/>
        <v>6000224</v>
      </c>
      <c r="BS43" s="195" t="str">
        <f t="shared" si="1"/>
        <v>BelgiaChorwacja</v>
      </c>
      <c r="BT43" s="200">
        <f t="shared" si="2"/>
        <v>1</v>
      </c>
    </row>
    <row r="44" spans="1:72" ht="14.25" customHeight="1">
      <c r="B44" s="211">
        <v>41</v>
      </c>
      <c r="C44" s="212" t="s">
        <v>79</v>
      </c>
      <c r="D44" s="202" t="str">
        <f>'FAZA GRUPOWA'!D43</f>
        <v>Chorwacja</v>
      </c>
      <c r="E44" s="202">
        <f>IF('FAZA GRUPOWA'!AT43=".","",'FAZA GRUPOWA'!E43)</f>
        <v>0</v>
      </c>
      <c r="F44" s="212" t="s">
        <v>20</v>
      </c>
      <c r="G44" s="202">
        <f>IF('FAZA GRUPOWA'!AT91=".","",'FAZA GRUPOWA'!G43)</f>
        <v>0</v>
      </c>
      <c r="H44" s="202" t="str">
        <f>'FAZA GRUPOWA'!H43</f>
        <v>Belgia</v>
      </c>
      <c r="I44" s="202" t="str">
        <f>'FAZA GRUPOWA'!I43</f>
        <v>F</v>
      </c>
      <c r="J44" s="213">
        <v>0.66666666666666663</v>
      </c>
      <c r="K44" s="204" t="str">
        <f>'FAZA GRUPOWA'!K43</f>
        <v>Ahmad Bin Ali Stadium</v>
      </c>
      <c r="L44" s="214"/>
      <c r="N44" s="202" t="str">
        <f t="shared" si="3"/>
        <v>Belgia</v>
      </c>
      <c r="O44" s="195">
        <f t="shared" si="4"/>
        <v>0</v>
      </c>
      <c r="P44" s="195">
        <f t="shared" si="5"/>
        <v>0</v>
      </c>
      <c r="Q44" s="202" t="str">
        <f t="shared" si="6"/>
        <v>Chorwacja</v>
      </c>
      <c r="R44" s="195">
        <f t="shared" si="7"/>
        <v>1</v>
      </c>
      <c r="T44" s="195" t="str">
        <f t="array" ref="T44:U44">CHOOSE({1,2},Q44:Q139&amp;R44:R139)</f>
        <v>Chorwacja1</v>
      </c>
      <c r="U44" s="195" t="e">
        <v>#VALUE!</v>
      </c>
      <c r="AB44" s="195">
        <f t="shared" ca="1" si="81"/>
        <v>3</v>
      </c>
      <c r="AC44" s="195">
        <f ca="1">_xlfn.RANK.EQ('Arkusz1 (2)'!$AM44,'Arkusz1 (2)'!$AM$41:$AM$44,0)</f>
        <v>3</v>
      </c>
      <c r="AD44" s="221" t="s">
        <v>63</v>
      </c>
      <c r="AE44" s="222">
        <f t="shared" si="82"/>
        <v>4</v>
      </c>
      <c r="AF44" s="223">
        <f t="shared" si="83"/>
        <v>3</v>
      </c>
      <c r="AG44" s="223">
        <f>VLOOKUP(AD44,'Arkusz1 (2)'!$W$4:$Z$35,2,FALSE)</f>
        <v>1</v>
      </c>
      <c r="AH44" s="223">
        <f>VLOOKUP(AD44,'Arkusz1 (2)'!$W$4:$Z$35,3,FALSE)</f>
        <v>1</v>
      </c>
      <c r="AI44" s="223">
        <f>VLOOKUP(AD44,'Arkusz1 (2)'!$W$4:$Z$35,4,FALSE)</f>
        <v>1</v>
      </c>
      <c r="AJ44" s="223">
        <f t="shared" ca="1" si="84"/>
        <v>4</v>
      </c>
      <c r="AK44" s="223">
        <f t="shared" ca="1" si="85"/>
        <v>4</v>
      </c>
      <c r="AL44" s="224">
        <f t="shared" ca="1" si="86"/>
        <v>0</v>
      </c>
      <c r="AM44" s="223">
        <f ca="1">'Arkusz1 (2)'!$AE44*1000000+'Arkusz1 (2)'!$AL44*200+'Arkusz1 (2)'!$AJ44*6</f>
        <v>4000024</v>
      </c>
      <c r="AN44" s="210">
        <f ca="1">'Arkusz1 (2)'!$AM44+AO44</f>
        <v>4000024</v>
      </c>
      <c r="AO44" s="195">
        <f ca="1">IF(AND(SUM($AF$41:$AF$44)=12,AC44=AC41),VLOOKUP(AD44&amp;AD41,$BS$3:$BT$98,2,FALSE),IF(AND(SUM($AF$41:$AF$44)=12,AC44=AC42),VLOOKUP(AD44&amp;AD42,$BS$3:$BT$98,2,FALSE),IF(AND(SUM($AF$41:$AF$44)=12,AC44=AC43),VLOOKUP(AD44&amp;AD43,$BS$3:$BT$98,2,FALSE),0)))</f>
        <v>0</v>
      </c>
      <c r="AP44" s="195">
        <f t="shared" ca="1" si="87"/>
        <v>4000024</v>
      </c>
      <c r="BS44" s="195" t="str">
        <f t="shared" si="1"/>
        <v>MarokoKanada</v>
      </c>
      <c r="BT44" s="200">
        <f t="shared" si="2"/>
        <v>3</v>
      </c>
    </row>
    <row r="45" spans="1:72" ht="14.25" customHeight="1">
      <c r="B45" s="211">
        <v>42</v>
      </c>
      <c r="C45" s="212" t="s">
        <v>79</v>
      </c>
      <c r="D45" s="202" t="str">
        <f>'FAZA GRUPOWA'!D44</f>
        <v>Kanada</v>
      </c>
      <c r="E45" s="202">
        <f>IF('FAZA GRUPOWA'!AT44=".","",'FAZA GRUPOWA'!E44)</f>
        <v>1</v>
      </c>
      <c r="F45" s="212" t="s">
        <v>20</v>
      </c>
      <c r="G45" s="202">
        <f>IF('FAZA GRUPOWA'!AT92=".","",'FAZA GRUPOWA'!G44)</f>
        <v>2</v>
      </c>
      <c r="H45" s="202" t="str">
        <f>'FAZA GRUPOWA'!H44</f>
        <v>Maroko</v>
      </c>
      <c r="I45" s="202" t="str">
        <f>'FAZA GRUPOWA'!I44</f>
        <v>F</v>
      </c>
      <c r="J45" s="213">
        <v>0.66666666666666663</v>
      </c>
      <c r="K45" s="204" t="str">
        <f>'FAZA GRUPOWA'!K44</f>
        <v>Al Thumama Stadium</v>
      </c>
      <c r="L45" s="214"/>
      <c r="N45" s="202" t="str">
        <f t="shared" si="3"/>
        <v>Maroko</v>
      </c>
      <c r="O45" s="195">
        <f t="shared" si="4"/>
        <v>2</v>
      </c>
      <c r="P45" s="195">
        <f t="shared" si="5"/>
        <v>1</v>
      </c>
      <c r="Q45" s="202" t="str">
        <f t="shared" si="6"/>
        <v>Kanada</v>
      </c>
      <c r="R45" s="195">
        <f t="shared" si="7"/>
        <v>0</v>
      </c>
      <c r="T45" s="195" t="str">
        <f t="array" ref="T45:U45">CHOOSE({1,2},Q45:Q140&amp;R45:R140)</f>
        <v>Kanada0</v>
      </c>
      <c r="U45" s="195" t="e">
        <v>#VALUE!</v>
      </c>
      <c r="AD45" s="217"/>
      <c r="AE45" s="217"/>
      <c r="AF45" s="217"/>
      <c r="AG45" s="217"/>
      <c r="AH45" s="217"/>
      <c r="AI45" s="217"/>
      <c r="AJ45" s="217"/>
      <c r="AK45" s="217"/>
      <c r="AL45" s="217"/>
      <c r="AR45" s="195">
        <v>1</v>
      </c>
      <c r="AS45" s="195">
        <v>1</v>
      </c>
      <c r="AT45" s="195" t="s">
        <v>68</v>
      </c>
      <c r="AU45" s="195">
        <v>6</v>
      </c>
      <c r="AV45" s="195">
        <v>3</v>
      </c>
      <c r="AW45" s="195">
        <v>2</v>
      </c>
      <c r="AX45" s="195">
        <v>0</v>
      </c>
      <c r="AY45" s="195">
        <v>1</v>
      </c>
      <c r="AZ45" s="195">
        <v>6</v>
      </c>
      <c r="BA45" s="195">
        <v>4</v>
      </c>
      <c r="BB45" s="195">
        <v>2</v>
      </c>
      <c r="BC45" s="195">
        <v>6000436</v>
      </c>
      <c r="BD45" s="195">
        <v>6000436</v>
      </c>
      <c r="BF45" s="195">
        <f t="shared" ref="BF45:BP45" si="90">AR45</f>
        <v>1</v>
      </c>
      <c r="BG45" s="195">
        <f t="shared" si="90"/>
        <v>1</v>
      </c>
      <c r="BH45" s="195" t="str">
        <f t="shared" si="90"/>
        <v>Portugalia</v>
      </c>
      <c r="BI45" s="195">
        <f t="shared" si="90"/>
        <v>6</v>
      </c>
      <c r="BJ45" s="195">
        <f t="shared" si="90"/>
        <v>3</v>
      </c>
      <c r="BK45" s="195">
        <f t="shared" si="90"/>
        <v>2</v>
      </c>
      <c r="BL45" s="195">
        <f t="shared" si="90"/>
        <v>0</v>
      </c>
      <c r="BM45" s="195">
        <f t="shared" si="90"/>
        <v>1</v>
      </c>
      <c r="BN45" s="195">
        <f t="shared" si="90"/>
        <v>6</v>
      </c>
      <c r="BO45" s="195">
        <f t="shared" si="90"/>
        <v>4</v>
      </c>
      <c r="BP45" s="195">
        <f t="shared" si="90"/>
        <v>2</v>
      </c>
      <c r="BS45" s="195" t="str">
        <f t="shared" si="1"/>
        <v>HiszpaniaJaponia</v>
      </c>
      <c r="BT45" s="200">
        <f t="shared" si="2"/>
        <v>0</v>
      </c>
    </row>
    <row r="46" spans="1:72" ht="14.25" customHeight="1">
      <c r="B46" s="211">
        <v>43</v>
      </c>
      <c r="C46" s="212" t="s">
        <v>79</v>
      </c>
      <c r="D46" s="202" t="str">
        <f>'FAZA GRUPOWA'!D45</f>
        <v>Japonia</v>
      </c>
      <c r="E46" s="202">
        <f>IF('FAZA GRUPOWA'!AT45=".","",'FAZA GRUPOWA'!E45)</f>
        <v>2</v>
      </c>
      <c r="F46" s="212" t="s">
        <v>20</v>
      </c>
      <c r="G46" s="202">
        <f>IF('FAZA GRUPOWA'!AT93=".","",'FAZA GRUPOWA'!G45)</f>
        <v>1</v>
      </c>
      <c r="H46" s="202" t="str">
        <f>'FAZA GRUPOWA'!H45</f>
        <v>Hiszpania</v>
      </c>
      <c r="I46" s="202" t="str">
        <f>'FAZA GRUPOWA'!I45</f>
        <v>E</v>
      </c>
      <c r="J46" s="203">
        <v>0.83333333333333337</v>
      </c>
      <c r="K46" s="204" t="str">
        <f>'FAZA GRUPOWA'!K45</f>
        <v>Khalifa International Stadium</v>
      </c>
      <c r="L46" s="214"/>
      <c r="N46" s="202" t="str">
        <f t="shared" si="3"/>
        <v>Hiszpania</v>
      </c>
      <c r="O46" s="195">
        <f t="shared" si="4"/>
        <v>1</v>
      </c>
      <c r="P46" s="195">
        <f t="shared" si="5"/>
        <v>2</v>
      </c>
      <c r="Q46" s="202" t="str">
        <f t="shared" si="6"/>
        <v>Japonia</v>
      </c>
      <c r="R46" s="195">
        <f t="shared" si="7"/>
        <v>3</v>
      </c>
      <c r="T46" s="195" t="str">
        <f t="array" ref="T46:U46">CHOOSE({1,2},Q46:Q141&amp;R46:R141)</f>
        <v>Japonia3</v>
      </c>
      <c r="U46" s="195" t="e">
        <v>#VALUE!</v>
      </c>
      <c r="AD46" s="196" t="s">
        <v>81</v>
      </c>
      <c r="AE46" s="218" t="s">
        <v>10</v>
      </c>
      <c r="AF46" s="208" t="s">
        <v>181</v>
      </c>
      <c r="AG46" s="208" t="s">
        <v>12</v>
      </c>
      <c r="AH46" s="208" t="s">
        <v>13</v>
      </c>
      <c r="AI46" s="208" t="s">
        <v>14</v>
      </c>
      <c r="AJ46" s="208" t="s">
        <v>15</v>
      </c>
      <c r="AK46" s="208" t="s">
        <v>182</v>
      </c>
      <c r="AL46" s="219" t="s">
        <v>17</v>
      </c>
      <c r="AM46" s="208" t="s">
        <v>177</v>
      </c>
      <c r="AN46" s="208" t="s">
        <v>183</v>
      </c>
      <c r="AR46" s="195">
        <v>2</v>
      </c>
      <c r="AS46" s="195">
        <v>2</v>
      </c>
      <c r="AT46" s="195" t="s">
        <v>66</v>
      </c>
      <c r="AU46" s="195">
        <v>4</v>
      </c>
      <c r="AV46" s="195">
        <v>3</v>
      </c>
      <c r="AW46" s="195">
        <v>1</v>
      </c>
      <c r="AX46" s="195">
        <v>1</v>
      </c>
      <c r="AY46" s="195">
        <v>1</v>
      </c>
      <c r="AZ46" s="195">
        <v>4</v>
      </c>
      <c r="BA46" s="195">
        <v>4</v>
      </c>
      <c r="BB46" s="195">
        <v>0</v>
      </c>
      <c r="BC46" s="195">
        <v>4000024</v>
      </c>
      <c r="BD46" s="195">
        <v>4000024</v>
      </c>
      <c r="BF46" s="195">
        <f t="shared" ref="BF46:BP46" si="91">AR46</f>
        <v>2</v>
      </c>
      <c r="BG46" s="195">
        <f t="shared" si="91"/>
        <v>2</v>
      </c>
      <c r="BH46" s="195" t="str">
        <f t="shared" si="91"/>
        <v>Korea Płd.</v>
      </c>
      <c r="BI46" s="195">
        <f t="shared" si="91"/>
        <v>4</v>
      </c>
      <c r="BJ46" s="195">
        <f t="shared" si="91"/>
        <v>3</v>
      </c>
      <c r="BK46" s="195">
        <f t="shared" si="91"/>
        <v>1</v>
      </c>
      <c r="BL46" s="195">
        <f t="shared" si="91"/>
        <v>1</v>
      </c>
      <c r="BM46" s="195">
        <f t="shared" si="91"/>
        <v>1</v>
      </c>
      <c r="BN46" s="195">
        <f t="shared" si="91"/>
        <v>4</v>
      </c>
      <c r="BO46" s="195">
        <f t="shared" si="91"/>
        <v>4</v>
      </c>
      <c r="BP46" s="195">
        <f t="shared" si="91"/>
        <v>0</v>
      </c>
      <c r="BS46" s="195" t="str">
        <f t="shared" si="1"/>
        <v>NiemcyKostaryka</v>
      </c>
      <c r="BT46" s="200">
        <f t="shared" si="2"/>
        <v>3</v>
      </c>
    </row>
    <row r="47" spans="1:72" ht="14.25" customHeight="1">
      <c r="B47" s="211">
        <v>44</v>
      </c>
      <c r="C47" s="212" t="s">
        <v>79</v>
      </c>
      <c r="D47" s="202" t="str">
        <f>'FAZA GRUPOWA'!D46</f>
        <v>Kostaryka</v>
      </c>
      <c r="E47" s="202">
        <f>IF('FAZA GRUPOWA'!AT46=".","",'FAZA GRUPOWA'!E46)</f>
        <v>2</v>
      </c>
      <c r="F47" s="212" t="s">
        <v>20</v>
      </c>
      <c r="G47" s="202">
        <f>IF('FAZA GRUPOWA'!AT94=".","",'FAZA GRUPOWA'!G46)</f>
        <v>4</v>
      </c>
      <c r="H47" s="202" t="str">
        <f>'FAZA GRUPOWA'!H46</f>
        <v>Niemcy</v>
      </c>
      <c r="I47" s="202" t="str">
        <f>'FAZA GRUPOWA'!I46</f>
        <v>E</v>
      </c>
      <c r="J47" s="213">
        <v>0.83333333333333337</v>
      </c>
      <c r="K47" s="204" t="str">
        <f>'FAZA GRUPOWA'!K46</f>
        <v>Al Bayt Stadium</v>
      </c>
      <c r="L47" s="214"/>
      <c r="N47" s="202" t="str">
        <f t="shared" si="3"/>
        <v>Niemcy</v>
      </c>
      <c r="O47" s="195">
        <f t="shared" si="4"/>
        <v>4</v>
      </c>
      <c r="P47" s="195">
        <f t="shared" si="5"/>
        <v>2</v>
      </c>
      <c r="Q47" s="202" t="str">
        <f t="shared" si="6"/>
        <v>Kostaryka</v>
      </c>
      <c r="R47" s="195">
        <f t="shared" si="7"/>
        <v>0</v>
      </c>
      <c r="T47" s="195" t="str">
        <f t="array" ref="T47:U47">CHOOSE({1,2},Q47:Q142&amp;R47:R142)</f>
        <v>Kostaryka0</v>
      </c>
      <c r="U47" s="195" t="e">
        <v>#VALUE!</v>
      </c>
      <c r="AB47" s="195">
        <f t="shared" ref="AB47:AB50" ca="1" si="92">_xlfn.RANK.EQ(AN47,$AN$47:$AN$50,0)</f>
        <v>1</v>
      </c>
      <c r="AC47" s="195">
        <f ca="1">_xlfn.RANK.EQ('Arkusz1 (2)'!$AM47,'Arkusz1 (2)'!$AM$47:$AM$50,0)</f>
        <v>1</v>
      </c>
      <c r="AD47" s="206" t="s">
        <v>68</v>
      </c>
      <c r="AE47" s="207">
        <f t="shared" ref="AE47:AE50" si="93">AG47*3+AH47</f>
        <v>6</v>
      </c>
      <c r="AF47" s="209">
        <f t="shared" ref="AF47:AF50" si="94">SUM(AG47:AI47)</f>
        <v>3</v>
      </c>
      <c r="AG47" s="209">
        <f>VLOOKUP(AD47,'Arkusz1 (2)'!$W$4:$Z$35,2,FALSE)</f>
        <v>2</v>
      </c>
      <c r="AH47" s="209">
        <f>VLOOKUP(AD47,'Arkusz1 (2)'!$W$4:$Z$35,3,FALSE)</f>
        <v>0</v>
      </c>
      <c r="AI47" s="209">
        <f>VLOOKUP(AD47,'Arkusz1 (2)'!$W$4:$Z$35,4,FALSE)</f>
        <v>1</v>
      </c>
      <c r="AJ47" s="209">
        <f t="shared" ref="AJ47:AJ50" ca="1" si="95">SUMIF($D$4:$E$51,AD47,$E$4:$E$51)+SUMIF($N$4:$O$51,AD47,$O$4:$O$51)</f>
        <v>6</v>
      </c>
      <c r="AK47" s="209">
        <f t="shared" ref="AK47:AK50" ca="1" si="96">SUMIF($D$4:$E$51,AD47,$G$4:$G$51)+SUMIF($N$4:$P$51,AD47,$P$4:$P$51)</f>
        <v>4</v>
      </c>
      <c r="AL47" s="220">
        <f t="shared" ref="AL47:AL50" ca="1" si="97">AJ47-AK47</f>
        <v>2</v>
      </c>
      <c r="AM47" s="208">
        <f ca="1">'Arkusz1 (2)'!$AE47*1000000+'Arkusz1 (2)'!$AL47*200+'Arkusz1 (2)'!$AJ47*6</f>
        <v>6000436</v>
      </c>
      <c r="AN47" s="210">
        <f ca="1">'Arkusz1 (2)'!$AM47+AO47</f>
        <v>6000436</v>
      </c>
      <c r="AO47" s="195">
        <f ca="1">IF(AND(SUM($AF$47:$AF$50)=12,AC47=AC48),VLOOKUP(AD47&amp;AD48,$BS$3:$BT$98,2,FALSE),IF(AND(SUM($AF$47:$AF$50)=12,AC47=AC49),VLOOKUP(AD47&amp;AD49,$BS$3:$BT$98,2,FALSE),IF(AND(SUM($AF$47:$AF$50)=12,AC47=AC50),VLOOKUP(AD47&amp;AD50,$BS$3:$BT$98,2,FALSE),0)))</f>
        <v>0</v>
      </c>
      <c r="AP47" s="195">
        <f t="shared" ref="AP47:AP50" ca="1" si="98">AM47+AO47</f>
        <v>6000436</v>
      </c>
      <c r="AR47" s="195">
        <v>3</v>
      </c>
      <c r="AS47" s="195">
        <v>3</v>
      </c>
      <c r="AT47" s="195" t="s">
        <v>65</v>
      </c>
      <c r="AU47" s="195">
        <v>4</v>
      </c>
      <c r="AV47" s="195">
        <v>3</v>
      </c>
      <c r="AW47" s="195">
        <v>1</v>
      </c>
      <c r="AX47" s="195">
        <v>1</v>
      </c>
      <c r="AY47" s="195">
        <v>1</v>
      </c>
      <c r="AZ47" s="195">
        <v>2</v>
      </c>
      <c r="BA47" s="195">
        <v>2</v>
      </c>
      <c r="BB47" s="195">
        <v>0</v>
      </c>
      <c r="BC47" s="195">
        <v>4000012</v>
      </c>
      <c r="BD47" s="195">
        <v>4000012</v>
      </c>
      <c r="BF47" s="195">
        <f t="shared" ref="BF47:BP47" si="99">AR47</f>
        <v>3</v>
      </c>
      <c r="BG47" s="195">
        <f t="shared" si="99"/>
        <v>3</v>
      </c>
      <c r="BH47" s="195" t="str">
        <f t="shared" si="99"/>
        <v>Urugwaj</v>
      </c>
      <c r="BI47" s="195">
        <f t="shared" si="99"/>
        <v>4</v>
      </c>
      <c r="BJ47" s="195">
        <f t="shared" si="99"/>
        <v>3</v>
      </c>
      <c r="BK47" s="195">
        <f t="shared" si="99"/>
        <v>1</v>
      </c>
      <c r="BL47" s="195">
        <f t="shared" si="99"/>
        <v>1</v>
      </c>
      <c r="BM47" s="195">
        <f t="shared" si="99"/>
        <v>1</v>
      </c>
      <c r="BN47" s="195">
        <f t="shared" si="99"/>
        <v>2</v>
      </c>
      <c r="BO47" s="195">
        <f t="shared" si="99"/>
        <v>2</v>
      </c>
      <c r="BP47" s="195">
        <f t="shared" si="99"/>
        <v>0</v>
      </c>
      <c r="BS47" s="195" t="str">
        <f t="shared" si="1"/>
        <v>UrugwajGhana</v>
      </c>
      <c r="BT47" s="200">
        <f t="shared" si="2"/>
        <v>3</v>
      </c>
    </row>
    <row r="48" spans="1:72" ht="14.25" customHeight="1">
      <c r="B48" s="211">
        <v>45</v>
      </c>
      <c r="C48" s="212" t="s">
        <v>80</v>
      </c>
      <c r="D48" s="202" t="str">
        <f>'FAZA GRUPOWA'!D47</f>
        <v>Ghana</v>
      </c>
      <c r="E48" s="202">
        <f>IF('FAZA GRUPOWA'!AT47=".","",'FAZA GRUPOWA'!E47)</f>
        <v>0</v>
      </c>
      <c r="F48" s="212" t="s">
        <v>20</v>
      </c>
      <c r="G48" s="202">
        <f>IF('FAZA GRUPOWA'!AT95=".","",'FAZA GRUPOWA'!G47)</f>
        <v>2</v>
      </c>
      <c r="H48" s="202" t="str">
        <f>'FAZA GRUPOWA'!H47</f>
        <v>Urugwaj</v>
      </c>
      <c r="I48" s="202" t="str">
        <f>'FAZA GRUPOWA'!I47</f>
        <v>H</v>
      </c>
      <c r="J48" s="213">
        <v>0.66666666666666663</v>
      </c>
      <c r="K48" s="204" t="str">
        <f>'FAZA GRUPOWA'!K47</f>
        <v>Al Janoub Stadium</v>
      </c>
      <c r="L48" s="214"/>
      <c r="N48" s="202" t="str">
        <f t="shared" si="3"/>
        <v>Urugwaj</v>
      </c>
      <c r="O48" s="195">
        <f t="shared" si="4"/>
        <v>2</v>
      </c>
      <c r="P48" s="195">
        <f t="shared" si="5"/>
        <v>0</v>
      </c>
      <c r="Q48" s="202" t="str">
        <f t="shared" si="6"/>
        <v>Ghana</v>
      </c>
      <c r="R48" s="195">
        <f t="shared" si="7"/>
        <v>0</v>
      </c>
      <c r="T48" s="195" t="str">
        <f t="array" ref="T48:U48">CHOOSE({1,2},Q48:Q143&amp;R48:R143)</f>
        <v>Ghana0</v>
      </c>
      <c r="U48" s="195" t="e">
        <v>#VALUE!</v>
      </c>
      <c r="AB48" s="195">
        <f t="shared" ca="1" si="92"/>
        <v>4</v>
      </c>
      <c r="AC48" s="195">
        <f ca="1">_xlfn.RANK.EQ('Arkusz1 (2)'!$AM48,'Arkusz1 (2)'!$AM$47:$AM$50,0)</f>
        <v>4</v>
      </c>
      <c r="AD48" s="206" t="s">
        <v>69</v>
      </c>
      <c r="AE48" s="207">
        <f t="shared" si="93"/>
        <v>3</v>
      </c>
      <c r="AF48" s="209">
        <f t="shared" si="94"/>
        <v>3</v>
      </c>
      <c r="AG48" s="209">
        <f>VLOOKUP(AD48,'Arkusz1 (2)'!$W$4:$Z$35,2,FALSE)</f>
        <v>1</v>
      </c>
      <c r="AH48" s="209">
        <f>VLOOKUP(AD48,'Arkusz1 (2)'!$W$4:$Z$35,3,FALSE)</f>
        <v>0</v>
      </c>
      <c r="AI48" s="209">
        <f>VLOOKUP(AD48,'Arkusz1 (2)'!$W$4:$Z$35,4,FALSE)</f>
        <v>2</v>
      </c>
      <c r="AJ48" s="209">
        <f t="shared" ca="1" si="95"/>
        <v>5</v>
      </c>
      <c r="AK48" s="209">
        <f t="shared" ca="1" si="96"/>
        <v>7</v>
      </c>
      <c r="AL48" s="220">
        <f t="shared" ca="1" si="97"/>
        <v>-2</v>
      </c>
      <c r="AM48" s="209">
        <f ca="1">'Arkusz1 (2)'!$AE48*1000000+'Arkusz1 (2)'!$AL48*200+'Arkusz1 (2)'!$AJ48*6</f>
        <v>2999630</v>
      </c>
      <c r="AN48" s="210">
        <f ca="1">'Arkusz1 (2)'!$AM48+AO48</f>
        <v>2999630</v>
      </c>
      <c r="AO48" s="195">
        <f ca="1">IF(AND(SUM($AF$47:$AF$50)=12,AC48=AC49),VLOOKUP(AD48&amp;AD49,$BS$3:$BT$98,2,FALSE),IF(AND(SUM($AF$47:$AF$50)=12,AC48=AC50),VLOOKUP(AD48&amp;AD50,$BS$3:$BT$98,2,FALSE),IF(AND(SUM($AF$47:$AF$50)=12,AC48=AC47),VLOOKUP(AD48&amp;AD47,$BS$3:$BT$98,2,FALSE),0)))</f>
        <v>0</v>
      </c>
      <c r="AP48" s="195">
        <f t="shared" ca="1" si="98"/>
        <v>2999630</v>
      </c>
      <c r="AR48" s="195">
        <v>4</v>
      </c>
      <c r="AS48" s="195">
        <v>4</v>
      </c>
      <c r="AT48" s="195" t="s">
        <v>69</v>
      </c>
      <c r="AU48" s="195">
        <v>3</v>
      </c>
      <c r="AV48" s="195">
        <v>3</v>
      </c>
      <c r="AW48" s="195">
        <v>1</v>
      </c>
      <c r="AX48" s="195">
        <v>0</v>
      </c>
      <c r="AY48" s="195">
        <v>2</v>
      </c>
      <c r="AZ48" s="195">
        <v>5</v>
      </c>
      <c r="BA48" s="195">
        <v>7</v>
      </c>
      <c r="BB48" s="195">
        <v>-2</v>
      </c>
      <c r="BC48" s="195">
        <v>2999630</v>
      </c>
      <c r="BD48" s="195">
        <v>2999630</v>
      </c>
      <c r="BF48" s="195">
        <f t="shared" ref="BF48:BP48" si="100">AR48</f>
        <v>4</v>
      </c>
      <c r="BG48" s="195">
        <f t="shared" si="100"/>
        <v>4</v>
      </c>
      <c r="BH48" s="195" t="str">
        <f t="shared" si="100"/>
        <v>Ghana</v>
      </c>
      <c r="BI48" s="195">
        <f t="shared" si="100"/>
        <v>3</v>
      </c>
      <c r="BJ48" s="195">
        <f t="shared" si="100"/>
        <v>3</v>
      </c>
      <c r="BK48" s="195">
        <f t="shared" si="100"/>
        <v>1</v>
      </c>
      <c r="BL48" s="195">
        <f t="shared" si="100"/>
        <v>0</v>
      </c>
      <c r="BM48" s="195">
        <f t="shared" si="100"/>
        <v>2</v>
      </c>
      <c r="BN48" s="195">
        <f t="shared" si="100"/>
        <v>5</v>
      </c>
      <c r="BO48" s="195">
        <f t="shared" si="100"/>
        <v>7</v>
      </c>
      <c r="BP48" s="195">
        <f t="shared" si="100"/>
        <v>-2</v>
      </c>
      <c r="BS48" s="195" t="str">
        <f t="shared" si="1"/>
        <v>PortugaliaKorea Płd.</v>
      </c>
      <c r="BT48" s="200">
        <f t="shared" si="2"/>
        <v>0</v>
      </c>
    </row>
    <row r="49" spans="2:72" ht="14.25" customHeight="1">
      <c r="B49" s="211">
        <v>46</v>
      </c>
      <c r="C49" s="212" t="s">
        <v>80</v>
      </c>
      <c r="D49" s="202" t="str">
        <f>'FAZA GRUPOWA'!D48</f>
        <v>Korea Płd.</v>
      </c>
      <c r="E49" s="202">
        <f>IF('FAZA GRUPOWA'!AT48=".","",'FAZA GRUPOWA'!E48)</f>
        <v>2</v>
      </c>
      <c r="F49" s="212" t="s">
        <v>20</v>
      </c>
      <c r="G49" s="202">
        <f>IF('FAZA GRUPOWA'!AT96=".","",'FAZA GRUPOWA'!G48)</f>
        <v>1</v>
      </c>
      <c r="H49" s="202" t="str">
        <f>'FAZA GRUPOWA'!H48</f>
        <v>Portugalia</v>
      </c>
      <c r="I49" s="202" t="str">
        <f>'FAZA GRUPOWA'!I48</f>
        <v>H</v>
      </c>
      <c r="J49" s="213">
        <v>0.66666666666666663</v>
      </c>
      <c r="K49" s="204" t="str">
        <f>'FAZA GRUPOWA'!K48</f>
        <v>Education City Stadium</v>
      </c>
      <c r="L49" s="214"/>
      <c r="N49" s="202" t="str">
        <f t="shared" si="3"/>
        <v>Portugalia</v>
      </c>
      <c r="O49" s="195">
        <f t="shared" si="4"/>
        <v>1</v>
      </c>
      <c r="P49" s="195">
        <f t="shared" si="5"/>
        <v>2</v>
      </c>
      <c r="Q49" s="202" t="str">
        <f t="shared" si="6"/>
        <v>Korea Płd.</v>
      </c>
      <c r="R49" s="195">
        <f t="shared" si="7"/>
        <v>3</v>
      </c>
      <c r="T49" s="195" t="str">
        <f t="array" ref="T49:U49">CHOOSE({1,2},Q49:Q144&amp;R49:R144)</f>
        <v>Korea Płd.3</v>
      </c>
      <c r="U49" s="195" t="e">
        <v>#VALUE!</v>
      </c>
      <c r="AB49" s="195">
        <f t="shared" ca="1" si="92"/>
        <v>3</v>
      </c>
      <c r="AC49" s="195">
        <f ca="1">_xlfn.RANK.EQ('Arkusz1 (2)'!$AM49,'Arkusz1 (2)'!$AM$47:$AM$50,0)</f>
        <v>3</v>
      </c>
      <c r="AD49" s="215" t="s">
        <v>65</v>
      </c>
      <c r="AE49" s="207">
        <f t="shared" si="93"/>
        <v>4</v>
      </c>
      <c r="AF49" s="209">
        <f t="shared" si="94"/>
        <v>3</v>
      </c>
      <c r="AG49" s="209">
        <f>VLOOKUP(AD49,'Arkusz1 (2)'!$W$4:$Z$35,2,FALSE)</f>
        <v>1</v>
      </c>
      <c r="AH49" s="209">
        <f>VLOOKUP(AD49,'Arkusz1 (2)'!$W$4:$Z$35,3,FALSE)</f>
        <v>1</v>
      </c>
      <c r="AI49" s="209">
        <f>VLOOKUP(AD49,'Arkusz1 (2)'!$W$4:$Z$35,4,FALSE)</f>
        <v>1</v>
      </c>
      <c r="AJ49" s="209">
        <f t="shared" ca="1" si="95"/>
        <v>2</v>
      </c>
      <c r="AK49" s="209">
        <f t="shared" ca="1" si="96"/>
        <v>2</v>
      </c>
      <c r="AL49" s="220">
        <f t="shared" ca="1" si="97"/>
        <v>0</v>
      </c>
      <c r="AM49" s="209">
        <f ca="1">'Arkusz1 (2)'!$AE49*1000000+'Arkusz1 (2)'!$AL49*200+'Arkusz1 (2)'!$AJ49*6</f>
        <v>4000012</v>
      </c>
      <c r="AN49" s="210">
        <f ca="1">'Arkusz1 (2)'!$AM49+AO49</f>
        <v>4000012</v>
      </c>
      <c r="AO49" s="195">
        <f ca="1">IF(AND(SUM($AF$47:$AF$50)=12,AC49=AC50),VLOOKUP(AD49&amp;AD50,$BS$3:$BT$98,2,FALSE),IF(AND(SUM($AF$47:$AF$50)=12,AC49=AC47),VLOOKUP(AD49&amp;AD47,$BS$3:$BT$98,2,FALSE),IF(AND(SUM($AF$47:$AF$50)=12,AC49=AC48),VLOOKUP(AD49&amp;AD48,$BS$3:$BT$98,2,FALSE),0)))</f>
        <v>0</v>
      </c>
      <c r="AP49" s="195">
        <f t="shared" ca="1" si="98"/>
        <v>4000012</v>
      </c>
      <c r="BS49" s="195" t="str">
        <f t="shared" si="1"/>
        <v>SzwajcariaSerbia</v>
      </c>
      <c r="BT49" s="200">
        <f t="shared" si="2"/>
        <v>3</v>
      </c>
    </row>
    <row r="50" spans="2:72" ht="14.25" customHeight="1">
      <c r="B50" s="211">
        <v>47</v>
      </c>
      <c r="C50" s="212" t="s">
        <v>80</v>
      </c>
      <c r="D50" s="202" t="str">
        <f>'FAZA GRUPOWA'!D49</f>
        <v>Serbia</v>
      </c>
      <c r="E50" s="202">
        <f>IF('FAZA GRUPOWA'!AT49=".","",'FAZA GRUPOWA'!E49)</f>
        <v>2</v>
      </c>
      <c r="F50" s="212" t="s">
        <v>20</v>
      </c>
      <c r="G50" s="202">
        <f>IF('FAZA GRUPOWA'!AT97=".","",'FAZA GRUPOWA'!G49)</f>
        <v>3</v>
      </c>
      <c r="H50" s="202" t="str">
        <f>'FAZA GRUPOWA'!H49</f>
        <v>Szwajcaria</v>
      </c>
      <c r="I50" s="202" t="str">
        <f>'FAZA GRUPOWA'!I49</f>
        <v>G</v>
      </c>
      <c r="J50" s="203">
        <v>0.83333333333333337</v>
      </c>
      <c r="K50" s="204" t="str">
        <f>'FAZA GRUPOWA'!K49</f>
        <v>Stadium 974</v>
      </c>
      <c r="L50" s="214"/>
      <c r="N50" s="202" t="str">
        <f t="shared" si="3"/>
        <v>Szwajcaria</v>
      </c>
      <c r="O50" s="195">
        <f t="shared" si="4"/>
        <v>3</v>
      </c>
      <c r="P50" s="195">
        <f t="shared" si="5"/>
        <v>2</v>
      </c>
      <c r="Q50" s="202" t="str">
        <f t="shared" si="6"/>
        <v>Serbia</v>
      </c>
      <c r="R50" s="195">
        <f t="shared" si="7"/>
        <v>0</v>
      </c>
      <c r="T50" s="195" t="str">
        <f t="array" ref="T50:U50">CHOOSE({1,2},Q50:Q145&amp;R50:R145)</f>
        <v>Serbia0</v>
      </c>
      <c r="U50" s="195" t="e">
        <v>#VALUE!</v>
      </c>
      <c r="AB50" s="195">
        <f t="shared" ca="1" si="92"/>
        <v>2</v>
      </c>
      <c r="AC50" s="195">
        <f ca="1">_xlfn.RANK.EQ('Arkusz1 (2)'!$AM50,'Arkusz1 (2)'!$AM$47:$AM$50,0)</f>
        <v>2</v>
      </c>
      <c r="AD50" s="221" t="s">
        <v>66</v>
      </c>
      <c r="AE50" s="222">
        <f t="shared" si="93"/>
        <v>4</v>
      </c>
      <c r="AF50" s="223">
        <f t="shared" si="94"/>
        <v>3</v>
      </c>
      <c r="AG50" s="223">
        <f>VLOOKUP(AD50,'Arkusz1 (2)'!$W$4:$Z$35,2,FALSE)</f>
        <v>1</v>
      </c>
      <c r="AH50" s="223">
        <f>VLOOKUP(AD50,'Arkusz1 (2)'!$W$4:$Z$35,3,FALSE)</f>
        <v>1</v>
      </c>
      <c r="AI50" s="223">
        <f>VLOOKUP(AD50,'Arkusz1 (2)'!$W$4:$Z$35,4,FALSE)</f>
        <v>1</v>
      </c>
      <c r="AJ50" s="223">
        <f t="shared" ca="1" si="95"/>
        <v>4</v>
      </c>
      <c r="AK50" s="223">
        <f t="shared" ca="1" si="96"/>
        <v>4</v>
      </c>
      <c r="AL50" s="224">
        <f t="shared" ca="1" si="97"/>
        <v>0</v>
      </c>
      <c r="AM50" s="223">
        <f ca="1">'Arkusz1 (2)'!$AE50*1000000+'Arkusz1 (2)'!$AL50*200+'Arkusz1 (2)'!$AJ50*6</f>
        <v>4000024</v>
      </c>
      <c r="AN50" s="210">
        <f ca="1">'Arkusz1 (2)'!$AM50+AO50</f>
        <v>4000024</v>
      </c>
      <c r="AO50" s="195">
        <f ca="1">IF(AND(SUM($AF$47:$AF$50)=12,AC50=AC47),VLOOKUP(AD50&amp;AD47,$BS$3:$BT$98,2,FALSE),IF(AND(SUM($AF$47:$AF$50)=12,AC50=AC48),VLOOKUP(AD50&amp;AD48,$BS$3:$BT$98,2,FALSE),IF(AND(SUM($AF$47:$AF$50)=12,AC50=AC49),VLOOKUP(AD50&amp;AD49,$BS$3:$BT$98,2,FALSE),0)))</f>
        <v>0</v>
      </c>
      <c r="AP50" s="195">
        <f t="shared" ca="1" si="98"/>
        <v>4000024</v>
      </c>
      <c r="BS50" s="195" t="str">
        <f t="shared" si="1"/>
        <v>BrazyliaKamerun</v>
      </c>
      <c r="BT50" s="200">
        <f t="shared" si="2"/>
        <v>0</v>
      </c>
    </row>
    <row r="51" spans="2:72" ht="14.25" customHeight="1">
      <c r="B51" s="225">
        <v>48</v>
      </c>
      <c r="C51" s="226" t="s">
        <v>80</v>
      </c>
      <c r="D51" s="202" t="str">
        <f>'FAZA GRUPOWA'!D50</f>
        <v>Kamerun</v>
      </c>
      <c r="E51" s="202">
        <f>IF('FAZA GRUPOWA'!AT50=".","",'FAZA GRUPOWA'!E50)</f>
        <v>1</v>
      </c>
      <c r="F51" s="226" t="s">
        <v>20</v>
      </c>
      <c r="G51" s="202">
        <f>IF('FAZA GRUPOWA'!AT98=".","",'FAZA GRUPOWA'!G50)</f>
        <v>0</v>
      </c>
      <c r="H51" s="202" t="str">
        <f>'FAZA GRUPOWA'!H50</f>
        <v>Brazylia</v>
      </c>
      <c r="I51" s="202" t="str">
        <f>'FAZA GRUPOWA'!I50</f>
        <v>G</v>
      </c>
      <c r="J51" s="213">
        <v>0.83333333333333337</v>
      </c>
      <c r="K51" s="204" t="str">
        <f>'FAZA GRUPOWA'!K50</f>
        <v>Lusail Stadium</v>
      </c>
      <c r="L51" s="227"/>
      <c r="N51" s="202" t="str">
        <f t="shared" si="3"/>
        <v>Brazylia</v>
      </c>
      <c r="O51" s="195">
        <f t="shared" si="4"/>
        <v>0</v>
      </c>
      <c r="P51" s="195">
        <f t="shared" si="5"/>
        <v>1</v>
      </c>
      <c r="Q51" s="202" t="str">
        <f t="shared" si="6"/>
        <v>Kamerun</v>
      </c>
      <c r="R51" s="195">
        <f t="shared" si="7"/>
        <v>3</v>
      </c>
      <c r="T51" s="195" t="str">
        <f t="array" ref="T51:U51">CHOOSE({1,2},Q51:Q146&amp;R51:R146)</f>
        <v>Kamerun3</v>
      </c>
      <c r="U51" s="195" t="e">
        <v>#VALUE!</v>
      </c>
      <c r="BS51" s="195" t="str">
        <f t="shared" ref="BS51:BS98" si="101">Q4&amp;N4</f>
        <v>KatarEkwador</v>
      </c>
      <c r="BT51" s="195">
        <f t="shared" ref="BT51:BT98" si="102">IF(BT3=1,1,IF(BT3=3,0,IF(BT3=0,3,".")))</f>
        <v>0</v>
      </c>
    </row>
    <row r="52" spans="2:72" ht="14.25" customHeight="1">
      <c r="Q52" s="195" t="str">
        <f t="shared" ref="Q52:Q99" si="103">N4</f>
        <v>Ekwador</v>
      </c>
      <c r="R52" s="195">
        <f t="shared" ref="R52:R99" si="104">IF(E4&lt;G4,3,IF(E4&gt;G4,0,IF(E4="",".",1)))</f>
        <v>3</v>
      </c>
      <c r="T52" s="195" t="str">
        <f t="array" ref="T52:U52">CHOOSE({1,2},Q52:Q147&amp;R52:R147)</f>
        <v>Ekwador3</v>
      </c>
      <c r="U52" s="195" t="e">
        <v>#VALUE!</v>
      </c>
      <c r="AH52" s="195">
        <v>3</v>
      </c>
      <c r="AI52" s="195">
        <v>1</v>
      </c>
      <c r="AJ52" s="195">
        <v>0</v>
      </c>
      <c r="BS52" s="195" t="str">
        <f t="shared" si="101"/>
        <v>AngliaIran</v>
      </c>
      <c r="BT52" s="195">
        <f t="shared" si="102"/>
        <v>3</v>
      </c>
    </row>
    <row r="53" spans="2:72" ht="14.25" customHeight="1">
      <c r="Q53" s="195" t="str">
        <f t="shared" si="103"/>
        <v>Iran</v>
      </c>
      <c r="R53" s="195">
        <f t="shared" si="104"/>
        <v>0</v>
      </c>
      <c r="T53" s="195" t="str">
        <f t="array" ref="T53:U53">CHOOSE({1,2},Q53:Q148&amp;R53:R148)</f>
        <v>Iran0</v>
      </c>
      <c r="U53" s="195" t="e">
        <v>#VALUE!</v>
      </c>
      <c r="AE53" s="195">
        <v>3</v>
      </c>
      <c r="AF53" s="195">
        <v>1</v>
      </c>
      <c r="AG53" s="195">
        <v>0</v>
      </c>
      <c r="AH53" s="195" t="s">
        <v>187</v>
      </c>
      <c r="AI53" s="195" t="s">
        <v>188</v>
      </c>
      <c r="AJ53" s="195" t="s">
        <v>189</v>
      </c>
      <c r="AK53" s="195" t="s">
        <v>156</v>
      </c>
      <c r="BS53" s="195" t="str">
        <f t="shared" si="101"/>
        <v>SenegalHolandia</v>
      </c>
      <c r="BT53" s="195">
        <f t="shared" si="102"/>
        <v>0</v>
      </c>
    </row>
    <row r="54" spans="2:72" ht="14.25" customHeight="1">
      <c r="Q54" s="195" t="str">
        <f t="shared" si="103"/>
        <v>Holandia</v>
      </c>
      <c r="R54" s="195">
        <f t="shared" si="104"/>
        <v>3</v>
      </c>
      <c r="T54" s="195" t="str">
        <f t="array" ref="T54:U54">CHOOSE({1,2},Q54:Q149&amp;R54:R149)</f>
        <v>Holandia3</v>
      </c>
      <c r="U54" s="195" t="e">
        <v>#VALUE!</v>
      </c>
      <c r="AD54" s="195" t="str">
        <f>TYPY!N4</f>
        <v>TATA</v>
      </c>
      <c r="AE54" s="195">
        <f>COUNTIF(TYPY!$W$10:$W$74,'Arkusz1 (2)'!AE$53)</f>
        <v>7</v>
      </c>
      <c r="AF54" s="195">
        <f>COUNTIF(TYPY!$W$10:$W$74,'Arkusz1 (2)'!AF$53)</f>
        <v>25</v>
      </c>
      <c r="AG54" s="195">
        <f>COUNTIF(TYPY!$W$10:$W$74,'Arkusz1 (2)'!AG$53)</f>
        <v>32</v>
      </c>
      <c r="AH54" s="195">
        <f>COUNTIF(TYPY!$X$10:$X$74,'Arkusz1 (2)'!AH$52)</f>
        <v>0</v>
      </c>
      <c r="AI54" s="195">
        <f>COUNTIF(TYPY!$X$10:$X$74,'Arkusz1 (2)'!AI$52)</f>
        <v>0</v>
      </c>
      <c r="AJ54" s="195">
        <f>COUNTIF(TYPY!$X$10:$X$74,'Arkusz1 (2)'!AJ$52)</f>
        <v>0</v>
      </c>
      <c r="AK54" s="195">
        <f t="shared" ref="AK54:AK58" si="105">3*AE54+AF54+3*AH54+AI54</f>
        <v>46</v>
      </c>
      <c r="AL54" s="195">
        <f t="shared" ref="AL54:AL59" si="106">AE54*3.00000001+AF54 +AI54</f>
        <v>46.000000069999999</v>
      </c>
      <c r="BS54" s="195" t="str">
        <f t="shared" si="101"/>
        <v>USAWalia</v>
      </c>
      <c r="BT54" s="195">
        <f t="shared" si="102"/>
        <v>1</v>
      </c>
    </row>
    <row r="55" spans="2:72" ht="14.25" customHeight="1">
      <c r="Q55" s="195" t="str">
        <f t="shared" si="103"/>
        <v>Walia</v>
      </c>
      <c r="R55" s="195">
        <f t="shared" si="104"/>
        <v>1</v>
      </c>
      <c r="T55" s="195" t="str">
        <f t="array" ref="T55:U55">CHOOSE({1,2},Q55:Q150&amp;R55:R150)</f>
        <v>Walia1</v>
      </c>
      <c r="U55" s="195" t="e">
        <v>#VALUE!</v>
      </c>
      <c r="AD55" s="195" t="str">
        <f>TYPY!Z4</f>
        <v>MAMA</v>
      </c>
      <c r="AE55" s="195">
        <f>COUNTIF(TYPY!$AH$10:$AH$74,'Arkusz1 (2)'!AE$53)</f>
        <v>2</v>
      </c>
      <c r="AF55" s="195">
        <f>COUNTIF(TYPY!$AH$10:$AH$74,'Arkusz1 (2)'!AF$53)</f>
        <v>30</v>
      </c>
      <c r="AG55" s="195">
        <f>COUNTIF(TYPY!$AH$10:$AH$74,'Arkusz1 (2)'!AG$53)</f>
        <v>32</v>
      </c>
      <c r="AH55" s="195">
        <f>COUNTIF(TYPY!$AI$10:$AI$74,'Arkusz1 (2)'!AH$52)</f>
        <v>0</v>
      </c>
      <c r="AI55" s="195">
        <f>COUNTIF(TYPY!$AI$10:$AI$74,'Arkusz1 (2)'!AI$52)</f>
        <v>0</v>
      </c>
      <c r="AJ55" s="195">
        <f>COUNTIF(TYPY!$AI$10:$AI$74,'Arkusz1 (2)'!AJ$52)</f>
        <v>0</v>
      </c>
      <c r="AK55" s="195">
        <f t="shared" si="105"/>
        <v>36</v>
      </c>
      <c r="AL55" s="195">
        <f t="shared" si="106"/>
        <v>36.000000020000002</v>
      </c>
      <c r="BS55" s="195" t="str">
        <f t="shared" si="101"/>
        <v>ArgentynaArabia Saud.</v>
      </c>
      <c r="BT55" s="195">
        <f t="shared" si="102"/>
        <v>0</v>
      </c>
    </row>
    <row r="56" spans="2:72" ht="14.25" customHeight="1">
      <c r="Q56" s="195" t="str">
        <f t="shared" si="103"/>
        <v>Arabia Saud.</v>
      </c>
      <c r="R56" s="195">
        <f t="shared" si="104"/>
        <v>3</v>
      </c>
      <c r="T56" s="195" t="str">
        <f t="array" ref="T56:U56">CHOOSE({1,2},Q56:Q151&amp;R56:R151)</f>
        <v>Arabia Saud.3</v>
      </c>
      <c r="U56" s="195" t="e">
        <v>#VALUE!</v>
      </c>
      <c r="AD56" s="195" t="str">
        <f>TYPY!AK4</f>
        <v>KAMA</v>
      </c>
      <c r="AE56" s="195">
        <f>COUNTIF(TYPY!$AS$10:$AS$74,'Arkusz1 (2)'!AE$53)</f>
        <v>4</v>
      </c>
      <c r="AF56" s="195">
        <f>COUNTIF(TYPY!$AS$10:$AS$74,'Arkusz1 (2)'!AF$53)</f>
        <v>31</v>
      </c>
      <c r="AG56" s="195">
        <f>COUNTIF(TYPY!$AS$10:$AS$74,'Arkusz1 (2)'!AG$53)</f>
        <v>29</v>
      </c>
      <c r="AH56" s="195">
        <f>COUNTIF(TYPY!$AT$10:$AT$74,'Arkusz1 (2)'!AH$52)</f>
        <v>0</v>
      </c>
      <c r="AI56" s="195">
        <f>COUNTIF(TYPY!$AT$10:$AT$74,'Arkusz1 (2)'!AI$52)</f>
        <v>0</v>
      </c>
      <c r="AJ56" s="195">
        <f>COUNTIF(TYPY!$AT$10:$AT$74,'Arkusz1 (2)'!AJ$52)</f>
        <v>0</v>
      </c>
      <c r="AK56" s="195">
        <f t="shared" si="105"/>
        <v>43</v>
      </c>
      <c r="AL56" s="195">
        <f t="shared" si="106"/>
        <v>43.000000040000003</v>
      </c>
      <c r="BS56" s="195" t="str">
        <f t="shared" si="101"/>
        <v>DaniaTunezja</v>
      </c>
      <c r="BT56" s="195">
        <f t="shared" si="102"/>
        <v>1</v>
      </c>
    </row>
    <row r="57" spans="2:72" ht="14.25" customHeight="1">
      <c r="G57" s="228"/>
      <c r="Q57" s="195" t="str">
        <f t="shared" si="103"/>
        <v>Tunezja</v>
      </c>
      <c r="R57" s="195">
        <f t="shared" si="104"/>
        <v>1</v>
      </c>
      <c r="T57" s="195" t="str">
        <f t="array" ref="T57:U57">CHOOSE({1,2},Q57:Q152&amp;R57:R152)</f>
        <v>Tunezja1</v>
      </c>
      <c r="U57" s="195" t="e">
        <v>#VALUE!</v>
      </c>
      <c r="AD57" s="195" t="str">
        <f>TYPY!AV4</f>
        <v>MICHUR</v>
      </c>
      <c r="AE57" s="195">
        <f>COUNTIF(TYPY!$BD$10:$BD$74,'Arkusz1 (2)'!AE$53)</f>
        <v>5</v>
      </c>
      <c r="AF57" s="195">
        <f>COUNTIF(TYPY!$BD$10:$BD$74,'Arkusz1 (2)'!AF$53)</f>
        <v>27</v>
      </c>
      <c r="AG57" s="195">
        <f>COUNTIF(TYPY!$BD$10:$BD$74,'Arkusz1 (2)'!AG$53)</f>
        <v>32</v>
      </c>
      <c r="AH57" s="195">
        <f>COUNTIF(TYPY!$BE$10:$BE$74,'Arkusz1 (2)'!AH$52)</f>
        <v>0</v>
      </c>
      <c r="AI57" s="195">
        <f>COUNTIF(TYPY!$BE$10:$BE$74,'Arkusz1 (2)'!AI$52)</f>
        <v>2</v>
      </c>
      <c r="AJ57" s="195">
        <f>COUNTIF(TYPY!$BE$10:$BE$74,'Arkusz1 (2)'!AJ$52)</f>
        <v>0</v>
      </c>
      <c r="AK57" s="195">
        <f t="shared" si="105"/>
        <v>44</v>
      </c>
      <c r="AL57" s="195">
        <f t="shared" si="106"/>
        <v>44.000000049999997</v>
      </c>
      <c r="BS57" s="195" t="str">
        <f t="shared" si="101"/>
        <v>MeksykPolska</v>
      </c>
      <c r="BT57" s="195">
        <f t="shared" si="102"/>
        <v>1</v>
      </c>
    </row>
    <row r="58" spans="2:72" ht="14.25" customHeight="1">
      <c r="Q58" s="195" t="str">
        <f t="shared" si="103"/>
        <v>Polska</v>
      </c>
      <c r="R58" s="195">
        <f t="shared" si="104"/>
        <v>1</v>
      </c>
      <c r="T58" s="195" t="str">
        <f t="array" ref="T58:U58">CHOOSE({1,2},Q58:Q153&amp;R58:R153)</f>
        <v>Polska1</v>
      </c>
      <c r="U58" s="195" t="e">
        <v>#VALUE!</v>
      </c>
      <c r="AD58" s="195" t="str">
        <f>TYPY!BG4</f>
        <v>MATI</v>
      </c>
      <c r="AE58" s="195">
        <f>COUNTIF(TYPY!$BO$10:$BO$74,'Arkusz1 (2)'!AE$53)</f>
        <v>6</v>
      </c>
      <c r="AF58" s="195">
        <f>COUNTIF(TYPY!$BO$10:$BO$74,'Arkusz1 (2)'!AF$53)</f>
        <v>27</v>
      </c>
      <c r="AG58" s="195">
        <f>COUNTIF(TYPY!$BO$10:$BO$74,'Arkusz1 (2)'!AG$53)</f>
        <v>31</v>
      </c>
      <c r="AH58" s="195">
        <f>COUNTIF(TYPY!$BP$10:$BP$74,'Arkusz1 (2)'!AH$52)</f>
        <v>0</v>
      </c>
      <c r="AI58" s="195">
        <f>COUNTIF(TYPY!$BP$10:$BP$74,'Arkusz1 (2)'!AI$52)</f>
        <v>1</v>
      </c>
      <c r="AJ58" s="195">
        <f>COUNTIF(TYPY!$BP$10:$BP$74,'Arkusz1 (2)'!AJ$52)</f>
        <v>0</v>
      </c>
      <c r="AK58" s="195">
        <f t="shared" si="105"/>
        <v>46</v>
      </c>
      <c r="AL58" s="195">
        <f t="shared" si="106"/>
        <v>46.000000059999998</v>
      </c>
      <c r="BS58" s="195" t="str">
        <f t="shared" si="101"/>
        <v>FrancjaAustralia</v>
      </c>
      <c r="BT58" s="195">
        <f t="shared" si="102"/>
        <v>3</v>
      </c>
    </row>
    <row r="59" spans="2:72" ht="14.25" customHeight="1">
      <c r="Q59" s="195" t="str">
        <f t="shared" si="103"/>
        <v>Australia</v>
      </c>
      <c r="R59" s="195">
        <f t="shared" si="104"/>
        <v>0</v>
      </c>
      <c r="T59" s="195" t="str">
        <f t="array" ref="T59:U59">CHOOSE({1,2},Q59:Q154&amp;R59:R154)</f>
        <v>Australia0</v>
      </c>
      <c r="U59" s="195" t="e">
        <v>#VALUE!</v>
      </c>
      <c r="AL59" s="195">
        <f t="shared" si="106"/>
        <v>0</v>
      </c>
      <c r="BS59" s="195" t="str">
        <f t="shared" si="101"/>
        <v>MarokoChorwacja</v>
      </c>
      <c r="BT59" s="195">
        <f t="shared" si="102"/>
        <v>1</v>
      </c>
    </row>
    <row r="60" spans="2:72" ht="14.25" customHeight="1">
      <c r="Q60" s="195" t="str">
        <f t="shared" si="103"/>
        <v>Chorwacja</v>
      </c>
      <c r="R60" s="195">
        <f t="shared" si="104"/>
        <v>1</v>
      </c>
      <c r="T60" s="195" t="str">
        <f t="array" ref="T60:U60">CHOOSE({1,2},Q60:Q155&amp;R60:R155)</f>
        <v>Chorwacja1</v>
      </c>
      <c r="U60" s="195" t="e">
        <v>#VALUE!</v>
      </c>
      <c r="AD60" s="195" t="s">
        <v>190</v>
      </c>
      <c r="AE60" s="195">
        <v>3</v>
      </c>
      <c r="AF60" s="195">
        <v>1</v>
      </c>
      <c r="AG60" s="195">
        <v>0</v>
      </c>
      <c r="AH60" s="195" t="s">
        <v>191</v>
      </c>
      <c r="AI60" s="195" t="s">
        <v>192</v>
      </c>
      <c r="AJ60" s="195" t="s">
        <v>189</v>
      </c>
      <c r="AK60" s="195" t="s">
        <v>193</v>
      </c>
      <c r="BS60" s="195" t="str">
        <f t="shared" si="101"/>
        <v>NiemcyJaponia</v>
      </c>
      <c r="BT60" s="195">
        <f t="shared" si="102"/>
        <v>0</v>
      </c>
    </row>
    <row r="61" spans="2:72" ht="14.25" customHeight="1">
      <c r="Q61" s="195" t="str">
        <f t="shared" si="103"/>
        <v>Japonia</v>
      </c>
      <c r="R61" s="195">
        <f t="shared" si="104"/>
        <v>3</v>
      </c>
      <c r="T61" s="195" t="str">
        <f t="array" ref="T61:U61">CHOOSE({1,2},Q61:Q156&amp;R61:R156)</f>
        <v>Japonia3</v>
      </c>
      <c r="U61" s="195" t="e">
        <v>#VALUE!</v>
      </c>
      <c r="AC61" s="195">
        <f t="shared" ref="AC61:AC65" si="107">_xlfn.RANK.EQ(AL61,$AL$61:$AL$65)</f>
        <v>1</v>
      </c>
      <c r="AD61" s="195" t="str" cm="1">
        <f t="array" ref="AD61:AL65">_xlfn._xlws.SORT(AD54:AL58,8,-1,FALSE)</f>
        <v>TATA</v>
      </c>
      <c r="AE61" s="195">
        <v>7</v>
      </c>
      <c r="AF61" s="195">
        <v>25</v>
      </c>
      <c r="AG61" s="195">
        <v>32</v>
      </c>
      <c r="AH61" s="195">
        <v>0</v>
      </c>
      <c r="AI61" s="195">
        <v>0</v>
      </c>
      <c r="AJ61" s="195">
        <v>0</v>
      </c>
      <c r="AK61" s="195">
        <v>46</v>
      </c>
      <c r="AL61" s="195">
        <v>46.000000069999999</v>
      </c>
      <c r="BS61" s="195" t="str">
        <f t="shared" si="101"/>
        <v>HiszpaniaKostaryka</v>
      </c>
      <c r="BT61" s="195">
        <f t="shared" si="102"/>
        <v>3</v>
      </c>
    </row>
    <row r="62" spans="2:72" ht="14.25" customHeight="1">
      <c r="Q62" s="195" t="str">
        <f t="shared" si="103"/>
        <v>Kostaryka</v>
      </c>
      <c r="R62" s="195">
        <f t="shared" si="104"/>
        <v>0</v>
      </c>
      <c r="T62" s="195" t="str">
        <f t="array" ref="T62:U62">CHOOSE({1,2},Q62:Q157&amp;R62:R157)</f>
        <v>Kostaryka0</v>
      </c>
      <c r="U62" s="195" t="e">
        <v>#VALUE!</v>
      </c>
      <c r="AC62" s="195">
        <f t="shared" si="107"/>
        <v>2</v>
      </c>
      <c r="AD62" s="195" t="str">
        <v>MATI</v>
      </c>
      <c r="AE62" s="195">
        <v>6</v>
      </c>
      <c r="AF62" s="195">
        <v>27</v>
      </c>
      <c r="AG62" s="195">
        <v>31</v>
      </c>
      <c r="AH62" s="195">
        <v>0</v>
      </c>
      <c r="AI62" s="195">
        <v>1</v>
      </c>
      <c r="AJ62" s="195">
        <v>0</v>
      </c>
      <c r="AK62" s="195">
        <v>46</v>
      </c>
      <c r="AL62" s="195">
        <v>46.000000059999998</v>
      </c>
      <c r="BS62" s="195" t="str">
        <f t="shared" si="101"/>
        <v>BelgiaKanada</v>
      </c>
      <c r="BT62" s="195">
        <f t="shared" si="102"/>
        <v>3</v>
      </c>
    </row>
    <row r="63" spans="2:72" ht="14.25" customHeight="1">
      <c r="Q63" s="195" t="str">
        <f t="shared" si="103"/>
        <v>Kanada</v>
      </c>
      <c r="R63" s="195">
        <f t="shared" si="104"/>
        <v>0</v>
      </c>
      <c r="T63" s="195" t="str">
        <f t="array" ref="T63:U63">CHOOSE({1,2},Q63:Q158&amp;R63:R158)</f>
        <v>Kanada0</v>
      </c>
      <c r="U63" s="195" t="e">
        <v>#VALUE!</v>
      </c>
      <c r="AC63" s="195">
        <f t="shared" si="107"/>
        <v>3</v>
      </c>
      <c r="AD63" s="195" t="str">
        <v>MICHUR</v>
      </c>
      <c r="AE63" s="195">
        <v>5</v>
      </c>
      <c r="AF63" s="195">
        <v>27</v>
      </c>
      <c r="AG63" s="195">
        <v>32</v>
      </c>
      <c r="AH63" s="195">
        <v>0</v>
      </c>
      <c r="AI63" s="195">
        <v>2</v>
      </c>
      <c r="AJ63" s="195">
        <v>0</v>
      </c>
      <c r="AK63" s="195">
        <v>44</v>
      </c>
      <c r="AL63" s="195">
        <v>44.000000049999997</v>
      </c>
      <c r="BS63" s="195" t="str">
        <f t="shared" si="101"/>
        <v>SzwajcariaKamerun</v>
      </c>
      <c r="BT63" s="195">
        <f t="shared" si="102"/>
        <v>3</v>
      </c>
    </row>
    <row r="64" spans="2:72" ht="14.25" customHeight="1">
      <c r="Q64" s="195" t="str">
        <f t="shared" si="103"/>
        <v>Kamerun</v>
      </c>
      <c r="R64" s="195">
        <f t="shared" si="104"/>
        <v>0</v>
      </c>
      <c r="T64" s="195" t="str">
        <f t="array" ref="T64:U64">CHOOSE({1,2},Q64:Q159&amp;R64:R159)</f>
        <v>Kamerun0</v>
      </c>
      <c r="U64" s="195" t="e">
        <v>#VALUE!</v>
      </c>
      <c r="AC64" s="195">
        <f t="shared" si="107"/>
        <v>4</v>
      </c>
      <c r="AD64" s="195" t="str">
        <v>KAMA</v>
      </c>
      <c r="AE64" s="195">
        <v>4</v>
      </c>
      <c r="AF64" s="195">
        <v>31</v>
      </c>
      <c r="AG64" s="195">
        <v>29</v>
      </c>
      <c r="AH64" s="195">
        <v>0</v>
      </c>
      <c r="AI64" s="195">
        <v>0</v>
      </c>
      <c r="AJ64" s="195">
        <v>0</v>
      </c>
      <c r="AK64" s="195">
        <v>43</v>
      </c>
      <c r="AL64" s="195">
        <v>43.000000040000003</v>
      </c>
      <c r="BS64" s="195" t="str">
        <f t="shared" si="101"/>
        <v>UrugwajKorea Płd.</v>
      </c>
      <c r="BT64" s="195">
        <f t="shared" si="102"/>
        <v>1</v>
      </c>
    </row>
    <row r="65" spans="17:77" ht="14.25" customHeight="1">
      <c r="Q65" s="195" t="str">
        <f t="shared" si="103"/>
        <v>Korea Płd.</v>
      </c>
      <c r="R65" s="195">
        <f t="shared" si="104"/>
        <v>1</v>
      </c>
      <c r="T65" s="195" t="str">
        <f t="array" ref="T65:U65">CHOOSE({1,2},Q65:Q160&amp;R65:R160)</f>
        <v>Korea Płd.1</v>
      </c>
      <c r="U65" s="195" t="e">
        <v>#VALUE!</v>
      </c>
      <c r="AC65" s="195">
        <f t="shared" si="107"/>
        <v>5</v>
      </c>
      <c r="AD65" s="195" t="str">
        <v>MAMA</v>
      </c>
      <c r="AE65" s="195">
        <v>2</v>
      </c>
      <c r="AF65" s="195">
        <v>30</v>
      </c>
      <c r="AG65" s="195">
        <v>32</v>
      </c>
      <c r="AH65" s="195">
        <v>0</v>
      </c>
      <c r="AI65" s="195">
        <v>0</v>
      </c>
      <c r="AJ65" s="195">
        <v>0</v>
      </c>
      <c r="AK65" s="195">
        <v>36</v>
      </c>
      <c r="AL65" s="195">
        <v>36.000000020000002</v>
      </c>
      <c r="BS65" s="195" t="str">
        <f t="shared" si="101"/>
        <v>PortugaliaGhana</v>
      </c>
      <c r="BT65" s="195">
        <f t="shared" si="102"/>
        <v>3</v>
      </c>
    </row>
    <row r="66" spans="17:77" ht="14.25" customHeight="1">
      <c r="Q66" s="195" t="str">
        <f t="shared" si="103"/>
        <v>Ghana</v>
      </c>
      <c r="R66" s="195">
        <f t="shared" si="104"/>
        <v>0</v>
      </c>
      <c r="T66" s="195" t="str">
        <f t="array" ref="T66:U66">CHOOSE({1,2},Q66:Q161&amp;R66:R161)</f>
        <v>Ghana0</v>
      </c>
      <c r="U66" s="195" t="e">
        <v>#VALUE!</v>
      </c>
      <c r="BS66" s="195" t="str">
        <f t="shared" si="101"/>
        <v>BrazyliaSerbia</v>
      </c>
      <c r="BT66" s="195">
        <f t="shared" si="102"/>
        <v>3</v>
      </c>
    </row>
    <row r="67" spans="17:77" ht="14.25" customHeight="1">
      <c r="Q67" s="195" t="str">
        <f t="shared" si="103"/>
        <v>Serbia</v>
      </c>
      <c r="R67" s="195">
        <f t="shared" si="104"/>
        <v>0</v>
      </c>
      <c r="T67" s="195" t="str">
        <f t="array" ref="T67:U67">CHOOSE({1,2},Q67:Q162&amp;R67:R162)</f>
        <v>Serbia0</v>
      </c>
      <c r="U67" s="195" t="e">
        <v>#VALUE!</v>
      </c>
      <c r="BS67" s="195" t="str">
        <f t="shared" si="101"/>
        <v>IranWalia</v>
      </c>
      <c r="BT67" s="195">
        <f t="shared" si="102"/>
        <v>3</v>
      </c>
    </row>
    <row r="68" spans="17:77" ht="14.25" customHeight="1">
      <c r="Q68" s="195" t="str">
        <f t="shared" si="103"/>
        <v>Walia</v>
      </c>
      <c r="R68" s="195">
        <f t="shared" si="104"/>
        <v>0</v>
      </c>
      <c r="T68" s="195" t="str">
        <f t="array" ref="T68:U68">CHOOSE({1,2},Q68:Q163&amp;R68:R163)</f>
        <v>Walia0</v>
      </c>
      <c r="U68" s="195" t="e">
        <v>#VALUE!</v>
      </c>
      <c r="BS68" s="195" t="str">
        <f t="shared" si="101"/>
        <v>KatarSenegal</v>
      </c>
      <c r="BT68" s="195">
        <f t="shared" si="102"/>
        <v>0</v>
      </c>
      <c r="BV68" s="200"/>
      <c r="BW68" s="200"/>
      <c r="BX68" s="200"/>
      <c r="BY68" s="200"/>
    </row>
    <row r="69" spans="17:77" ht="14.25" customHeight="1">
      <c r="Q69" s="195" t="str">
        <f t="shared" si="103"/>
        <v>Senegal</v>
      </c>
      <c r="R69" s="195">
        <f t="shared" si="104"/>
        <v>3</v>
      </c>
      <c r="T69" s="195" t="str">
        <f t="array" ref="T69:U69">CHOOSE({1,2},Q69:Q164&amp;R69:R164)</f>
        <v>Senegal3</v>
      </c>
      <c r="U69" s="195" t="e">
        <v>#VALUE!</v>
      </c>
      <c r="BS69" s="195" t="str">
        <f t="shared" si="101"/>
        <v>HolandiaEkwador</v>
      </c>
      <c r="BT69" s="195">
        <f t="shared" si="102"/>
        <v>1</v>
      </c>
      <c r="BV69" s="200"/>
      <c r="BW69" s="200"/>
      <c r="BX69" s="200"/>
      <c r="BY69" s="200"/>
    </row>
    <row r="70" spans="17:77" ht="14.25" customHeight="1">
      <c r="Q70" s="195" t="str">
        <f t="shared" si="103"/>
        <v>Ekwador</v>
      </c>
      <c r="R70" s="195">
        <f t="shared" si="104"/>
        <v>1</v>
      </c>
      <c r="T70" s="195" t="str">
        <f t="array" ref="T70:U70">CHOOSE({1,2},Q70:Q165&amp;R70:R165)</f>
        <v>Ekwador1</v>
      </c>
      <c r="U70" s="195" t="e">
        <v>#VALUE!</v>
      </c>
      <c r="BS70" s="195" t="str">
        <f t="shared" si="101"/>
        <v>AngliaUSA</v>
      </c>
      <c r="BT70" s="195">
        <f t="shared" si="102"/>
        <v>1</v>
      </c>
    </row>
    <row r="71" spans="17:77" ht="14.25" customHeight="1">
      <c r="Q71" s="195" t="str">
        <f t="shared" si="103"/>
        <v>USA</v>
      </c>
      <c r="R71" s="195">
        <f t="shared" si="104"/>
        <v>1</v>
      </c>
      <c r="T71" s="195" t="str">
        <f t="array" ref="T71:U71">CHOOSE({1,2},Q71:Q166&amp;R71:R166)</f>
        <v>USA1</v>
      </c>
      <c r="U71" s="195" t="e">
        <v>#VALUE!</v>
      </c>
      <c r="BS71" s="195" t="str">
        <f t="shared" si="101"/>
        <v>TunezjaAustralia</v>
      </c>
      <c r="BT71" s="195">
        <f t="shared" si="102"/>
        <v>0</v>
      </c>
    </row>
    <row r="72" spans="17:77" ht="14.25" customHeight="1">
      <c r="Q72" s="195" t="str">
        <f t="shared" si="103"/>
        <v>Australia</v>
      </c>
      <c r="R72" s="195">
        <f t="shared" si="104"/>
        <v>3</v>
      </c>
      <c r="T72" s="195" t="str">
        <f t="array" ref="T72:U72">CHOOSE({1,2},Q72:Q167&amp;R72:R167)</f>
        <v>Australia3</v>
      </c>
      <c r="U72" s="195" t="e">
        <v>#VALUE!</v>
      </c>
      <c r="BS72" s="195" t="str">
        <f t="shared" si="101"/>
        <v>PolskaArabia Saud.</v>
      </c>
      <c r="BT72" s="195">
        <f t="shared" si="102"/>
        <v>3</v>
      </c>
    </row>
    <row r="73" spans="17:77" ht="14.25" customHeight="1">
      <c r="Q73" s="195" t="str">
        <f t="shared" si="103"/>
        <v>Arabia Saud.</v>
      </c>
      <c r="R73" s="195">
        <f t="shared" si="104"/>
        <v>0</v>
      </c>
      <c r="T73" s="195" t="str">
        <f t="array" ref="T73:U73">CHOOSE({1,2},Q73:Q168&amp;R73:R168)</f>
        <v>Arabia Saud.0</v>
      </c>
      <c r="U73" s="195" t="e">
        <v>#VALUE!</v>
      </c>
      <c r="BS73" s="195" t="str">
        <f t="shared" si="101"/>
        <v>FrancjaDania</v>
      </c>
      <c r="BT73" s="195">
        <f t="shared" si="102"/>
        <v>3</v>
      </c>
    </row>
    <row r="74" spans="17:77" ht="14.25" customHeight="1">
      <c r="Q74" s="195" t="str">
        <f t="shared" si="103"/>
        <v>Dania</v>
      </c>
      <c r="R74" s="195">
        <f t="shared" si="104"/>
        <v>0</v>
      </c>
      <c r="T74" s="195" t="str">
        <f t="array" ref="T74:U74">CHOOSE({1,2},Q74:Q169&amp;R74:R169)</f>
        <v>Dania0</v>
      </c>
      <c r="U74" s="195" t="e">
        <v>#VALUE!</v>
      </c>
      <c r="AC74" s="195" t="str">
        <f>'FAZA PUCHAROWA'!E5</f>
        <v>Holandia</v>
      </c>
      <c r="AD74" s="195">
        <f>'FAZA PUCHAROWA'!F5</f>
        <v>3</v>
      </c>
      <c r="AE74" s="195" t="str">
        <f>'FAZA PUCHAROWA'!G5</f>
        <v>:</v>
      </c>
      <c r="AF74" s="195">
        <f>'FAZA PUCHAROWA'!H5</f>
        <v>1</v>
      </c>
      <c r="AG74" s="195">
        <f>'FAZA PUCHAROWA'!K5</f>
        <v>0</v>
      </c>
      <c r="AH74" s="195" t="str">
        <f>'FAZA PUCHAROWA'!L5</f>
        <v>:</v>
      </c>
      <c r="AI74" s="195">
        <f>'FAZA PUCHAROWA'!M5</f>
        <v>0</v>
      </c>
      <c r="AO74" s="195" t="str">
        <f t="shared" ref="AO74:AU74" si="108">AC74</f>
        <v>Holandia</v>
      </c>
      <c r="AP74" s="195">
        <f t="shared" si="108"/>
        <v>3</v>
      </c>
      <c r="AQ74" s="195" t="str">
        <f t="shared" si="108"/>
        <v>:</v>
      </c>
      <c r="AR74" s="195">
        <f t="shared" si="108"/>
        <v>1</v>
      </c>
      <c r="AS74" s="195">
        <f t="shared" si="108"/>
        <v>0</v>
      </c>
      <c r="AT74" s="195" t="str">
        <f t="shared" si="108"/>
        <v>:</v>
      </c>
      <c r="AU74" s="195">
        <f t="shared" si="108"/>
        <v>0</v>
      </c>
      <c r="AV74" s="195" t="str">
        <f t="shared" ref="AV74:AV89" si="109">IF(OR(AP74&gt;AR74,AS74&gt;AU74),"W","L")</f>
        <v>W</v>
      </c>
      <c r="AZ74" s="195" t="s">
        <v>12</v>
      </c>
      <c r="BS74" s="195" t="str">
        <f t="shared" si="101"/>
        <v>ArgentynaMeksyk</v>
      </c>
      <c r="BT74" s="195">
        <f t="shared" si="102"/>
        <v>3</v>
      </c>
    </row>
    <row r="75" spans="17:77" ht="14.25" customHeight="1">
      <c r="Q75" s="195" t="str">
        <f t="shared" si="103"/>
        <v>Meksyk</v>
      </c>
      <c r="R75" s="195">
        <f t="shared" si="104"/>
        <v>0</v>
      </c>
      <c r="T75" s="195" t="str">
        <f t="array" ref="T75:U75">CHOOSE({1,2},Q75:Q170&amp;R75:R170)</f>
        <v>Meksyk0</v>
      </c>
      <c r="U75" s="195" t="e">
        <v>#VALUE!</v>
      </c>
      <c r="AC75" s="195" t="str">
        <f>'FAZA PUCHAROWA'!E6</f>
        <v>Argentyna</v>
      </c>
      <c r="AD75" s="195">
        <f>'FAZA PUCHAROWA'!F6</f>
        <v>2</v>
      </c>
      <c r="AE75" s="195" t="str">
        <f>'FAZA PUCHAROWA'!G6</f>
        <v>:</v>
      </c>
      <c r="AF75" s="195">
        <f>'FAZA PUCHAROWA'!H6</f>
        <v>1</v>
      </c>
      <c r="AG75" s="195">
        <f>'FAZA PUCHAROWA'!K6</f>
        <v>0</v>
      </c>
      <c r="AH75" s="195" t="str">
        <f>'FAZA PUCHAROWA'!L6</f>
        <v>:</v>
      </c>
      <c r="AI75" s="195">
        <f>'FAZA PUCHAROWA'!M6</f>
        <v>0</v>
      </c>
      <c r="AO75" s="195" t="str">
        <f t="shared" ref="AO75:AU75" si="110">AC75</f>
        <v>Argentyna</v>
      </c>
      <c r="AP75" s="195">
        <f t="shared" si="110"/>
        <v>2</v>
      </c>
      <c r="AQ75" s="195" t="str">
        <f t="shared" si="110"/>
        <v>:</v>
      </c>
      <c r="AR75" s="195">
        <f t="shared" si="110"/>
        <v>1</v>
      </c>
      <c r="AS75" s="195">
        <f t="shared" si="110"/>
        <v>0</v>
      </c>
      <c r="AT75" s="195" t="str">
        <f t="shared" si="110"/>
        <v>:</v>
      </c>
      <c r="AU75" s="195">
        <f t="shared" si="110"/>
        <v>0</v>
      </c>
      <c r="AV75" s="195" t="str">
        <f t="shared" si="109"/>
        <v>W</v>
      </c>
      <c r="AZ75" s="195" t="s">
        <v>194</v>
      </c>
      <c r="BS75" s="195" t="str">
        <f t="shared" si="101"/>
        <v>JaponiaKostaryka</v>
      </c>
      <c r="BT75" s="195">
        <f t="shared" si="102"/>
        <v>0</v>
      </c>
    </row>
    <row r="76" spans="17:77" ht="14.25" customHeight="1">
      <c r="Q76" s="195" t="str">
        <f t="shared" si="103"/>
        <v>Kostaryka</v>
      </c>
      <c r="R76" s="195">
        <f t="shared" si="104"/>
        <v>3</v>
      </c>
      <c r="T76" s="195" t="str">
        <f t="array" ref="T76:U76">CHOOSE({1,2},Q76:Q171&amp;R76:R171)</f>
        <v>Kostaryka3</v>
      </c>
      <c r="U76" s="195" t="e">
        <v>#VALUE!</v>
      </c>
      <c r="AC76" s="195" t="str">
        <f>'FAZA PUCHAROWA'!E7</f>
        <v>Francja</v>
      </c>
      <c r="AD76" s="195">
        <f>'FAZA PUCHAROWA'!F7</f>
        <v>3</v>
      </c>
      <c r="AE76" s="195" t="str">
        <f>'FAZA PUCHAROWA'!G7</f>
        <v>:</v>
      </c>
      <c r="AF76" s="195">
        <f>'FAZA PUCHAROWA'!H7</f>
        <v>1</v>
      </c>
      <c r="AG76" s="195">
        <f>'FAZA PUCHAROWA'!K7</f>
        <v>0</v>
      </c>
      <c r="AH76" s="195" t="str">
        <f>'FAZA PUCHAROWA'!L7</f>
        <v>:</v>
      </c>
      <c r="AI76" s="195">
        <f>'FAZA PUCHAROWA'!M7</f>
        <v>0</v>
      </c>
      <c r="AO76" s="195" t="str">
        <f t="shared" ref="AO76:AU76" si="111">AC76</f>
        <v>Francja</v>
      </c>
      <c r="AP76" s="195">
        <f t="shared" si="111"/>
        <v>3</v>
      </c>
      <c r="AQ76" s="195" t="str">
        <f t="shared" si="111"/>
        <v>:</v>
      </c>
      <c r="AR76" s="195">
        <f t="shared" si="111"/>
        <v>1</v>
      </c>
      <c r="AS76" s="195">
        <f t="shared" si="111"/>
        <v>0</v>
      </c>
      <c r="AT76" s="195" t="str">
        <f t="shared" si="111"/>
        <v>:</v>
      </c>
      <c r="AU76" s="195">
        <f t="shared" si="111"/>
        <v>0</v>
      </c>
      <c r="AV76" s="195" t="str">
        <f t="shared" si="109"/>
        <v>W</v>
      </c>
      <c r="BS76" s="195" t="str">
        <f t="shared" si="101"/>
        <v>BelgiaMaroko</v>
      </c>
      <c r="BT76" s="195">
        <f t="shared" si="102"/>
        <v>0</v>
      </c>
    </row>
    <row r="77" spans="17:77" ht="14.25" customHeight="1">
      <c r="Q77" s="195" t="str">
        <f t="shared" si="103"/>
        <v>Maroko</v>
      </c>
      <c r="R77" s="195">
        <f t="shared" si="104"/>
        <v>3</v>
      </c>
      <c r="T77" s="195" t="str">
        <f t="array" ref="T77:U77">CHOOSE({1,2},Q77:Q172&amp;R77:R172)</f>
        <v>Maroko3</v>
      </c>
      <c r="U77" s="195" t="e">
        <v>#VALUE!</v>
      </c>
      <c r="AC77" s="195" t="str">
        <f>'FAZA PUCHAROWA'!E8</f>
        <v>Anglia</v>
      </c>
      <c r="AD77" s="195">
        <f>'FAZA PUCHAROWA'!F8</f>
        <v>3</v>
      </c>
      <c r="AE77" s="195" t="str">
        <f>'FAZA PUCHAROWA'!G8</f>
        <v>:</v>
      </c>
      <c r="AF77" s="195">
        <f>'FAZA PUCHAROWA'!H8</f>
        <v>0</v>
      </c>
      <c r="AG77" s="195">
        <f>'FAZA PUCHAROWA'!K8</f>
        <v>0</v>
      </c>
      <c r="AH77" s="195" t="str">
        <f>'FAZA PUCHAROWA'!L8</f>
        <v>:</v>
      </c>
      <c r="AI77" s="195">
        <f>'FAZA PUCHAROWA'!M8</f>
        <v>0</v>
      </c>
      <c r="AO77" s="195" t="str">
        <f t="shared" ref="AO77:AU77" si="112">AC77</f>
        <v>Anglia</v>
      </c>
      <c r="AP77" s="195">
        <f t="shared" si="112"/>
        <v>3</v>
      </c>
      <c r="AQ77" s="195" t="str">
        <f t="shared" si="112"/>
        <v>:</v>
      </c>
      <c r="AR77" s="195">
        <f t="shared" si="112"/>
        <v>0</v>
      </c>
      <c r="AS77" s="195">
        <f t="shared" si="112"/>
        <v>0</v>
      </c>
      <c r="AT77" s="195" t="str">
        <f t="shared" si="112"/>
        <v>:</v>
      </c>
      <c r="AU77" s="195">
        <f t="shared" si="112"/>
        <v>0</v>
      </c>
      <c r="AV77" s="195" t="str">
        <f t="shared" si="109"/>
        <v>W</v>
      </c>
      <c r="BS77" s="195" t="str">
        <f t="shared" si="101"/>
        <v>ChorwacjaKanada</v>
      </c>
      <c r="BT77" s="195">
        <f t="shared" si="102"/>
        <v>3</v>
      </c>
    </row>
    <row r="78" spans="17:77" ht="14.25" customHeight="1">
      <c r="Q78" s="195" t="str">
        <f t="shared" si="103"/>
        <v>Kanada</v>
      </c>
      <c r="R78" s="195">
        <f t="shared" si="104"/>
        <v>0</v>
      </c>
      <c r="T78" s="195" t="str">
        <f t="array" ref="T78:U78">CHOOSE({1,2},Q78:Q173&amp;R78:R173)</f>
        <v>Kanada0</v>
      </c>
      <c r="U78" s="195" t="e">
        <v>#VALUE!</v>
      </c>
      <c r="AC78" s="195" t="str">
        <f>'FAZA PUCHAROWA'!E9</f>
        <v>Japonia</v>
      </c>
      <c r="AD78" s="195">
        <f>'FAZA PUCHAROWA'!F9</f>
        <v>1</v>
      </c>
      <c r="AE78" s="195" t="str">
        <f>'FAZA PUCHAROWA'!G9</f>
        <v>:</v>
      </c>
      <c r="AF78" s="195">
        <f>'FAZA PUCHAROWA'!H9</f>
        <v>1</v>
      </c>
      <c r="AG78" s="195">
        <f>'FAZA PUCHAROWA'!K9</f>
        <v>1</v>
      </c>
      <c r="AH78" s="195" t="str">
        <f>'FAZA PUCHAROWA'!L9</f>
        <v>:</v>
      </c>
      <c r="AI78" s="195">
        <f>'FAZA PUCHAROWA'!M9</f>
        <v>3</v>
      </c>
      <c r="AO78" s="195" t="str">
        <f t="shared" ref="AO78:AU78" si="113">AC78</f>
        <v>Japonia</v>
      </c>
      <c r="AP78" s="195">
        <f t="shared" si="113"/>
        <v>1</v>
      </c>
      <c r="AQ78" s="195" t="str">
        <f t="shared" si="113"/>
        <v>:</v>
      </c>
      <c r="AR78" s="195">
        <f t="shared" si="113"/>
        <v>1</v>
      </c>
      <c r="AS78" s="195">
        <f t="shared" si="113"/>
        <v>1</v>
      </c>
      <c r="AT78" s="195" t="str">
        <f t="shared" si="113"/>
        <v>:</v>
      </c>
      <c r="AU78" s="195">
        <f t="shared" si="113"/>
        <v>3</v>
      </c>
      <c r="AV78" s="195" t="str">
        <f t="shared" si="109"/>
        <v>L</v>
      </c>
      <c r="BS78" s="195" t="str">
        <f t="shared" si="101"/>
        <v>HiszpaniaNiemcy</v>
      </c>
      <c r="BT78" s="195">
        <f t="shared" si="102"/>
        <v>1</v>
      </c>
    </row>
    <row r="79" spans="17:77" ht="14.25" customHeight="1">
      <c r="Q79" s="195" t="str">
        <f t="shared" si="103"/>
        <v>Niemcy</v>
      </c>
      <c r="R79" s="195">
        <f t="shared" si="104"/>
        <v>1</v>
      </c>
      <c r="T79" s="195" t="str">
        <f t="array" ref="T79:U79">CHOOSE({1,2},Q79:Q174&amp;R79:R174)</f>
        <v>Niemcy1</v>
      </c>
      <c r="U79" s="195" t="e">
        <v>#VALUE!</v>
      </c>
      <c r="AC79" s="195" t="str">
        <f>'FAZA PUCHAROWA'!E10</f>
        <v>Brazylia</v>
      </c>
      <c r="AD79" s="195">
        <f>'FAZA PUCHAROWA'!F10</f>
        <v>4</v>
      </c>
      <c r="AE79" s="195" t="str">
        <f>'FAZA PUCHAROWA'!G10</f>
        <v>:</v>
      </c>
      <c r="AF79" s="195">
        <f>'FAZA PUCHAROWA'!H10</f>
        <v>1</v>
      </c>
      <c r="AG79" s="195">
        <f>'FAZA PUCHAROWA'!K10</f>
        <v>0</v>
      </c>
      <c r="AH79" s="195" t="str">
        <f>'FAZA PUCHAROWA'!L10</f>
        <v>:</v>
      </c>
      <c r="AI79" s="195">
        <f>'FAZA PUCHAROWA'!M10</f>
        <v>0</v>
      </c>
      <c r="AO79" s="195" t="str">
        <f t="shared" ref="AO79:AU79" si="114">AC79</f>
        <v>Brazylia</v>
      </c>
      <c r="AP79" s="195">
        <f t="shared" si="114"/>
        <v>4</v>
      </c>
      <c r="AQ79" s="195" t="str">
        <f t="shared" si="114"/>
        <v>:</v>
      </c>
      <c r="AR79" s="195">
        <f t="shared" si="114"/>
        <v>1</v>
      </c>
      <c r="AS79" s="195">
        <f t="shared" si="114"/>
        <v>0</v>
      </c>
      <c r="AT79" s="195" t="str">
        <f t="shared" si="114"/>
        <v>:</v>
      </c>
      <c r="AU79" s="195">
        <f t="shared" si="114"/>
        <v>0</v>
      </c>
      <c r="AV79" s="195" t="str">
        <f t="shared" si="109"/>
        <v>W</v>
      </c>
      <c r="BS79" s="195" t="str">
        <f t="shared" si="101"/>
        <v>KamerunSerbia</v>
      </c>
      <c r="BT79" s="195">
        <f t="shared" si="102"/>
        <v>1</v>
      </c>
    </row>
    <row r="80" spans="17:77" ht="14.25" customHeight="1">
      <c r="Q80" s="195" t="str">
        <f t="shared" si="103"/>
        <v>Serbia</v>
      </c>
      <c r="R80" s="195">
        <f t="shared" si="104"/>
        <v>1</v>
      </c>
      <c r="T80" s="195" t="str">
        <f t="array" ref="T80:U80">CHOOSE({1,2},Q80:Q175&amp;R80:R175)</f>
        <v>Serbia1</v>
      </c>
      <c r="U80" s="195" t="e">
        <v>#VALUE!</v>
      </c>
      <c r="AC80" s="195" t="str">
        <f>'FAZA PUCHAROWA'!E11</f>
        <v>Maroko</v>
      </c>
      <c r="AD80" s="195">
        <f>'FAZA PUCHAROWA'!F11</f>
        <v>0</v>
      </c>
      <c r="AE80" s="195" t="str">
        <f>'FAZA PUCHAROWA'!G11</f>
        <v>:</v>
      </c>
      <c r="AF80" s="195">
        <f>'FAZA PUCHAROWA'!H11</f>
        <v>0</v>
      </c>
      <c r="AG80" s="195">
        <f>'FAZA PUCHAROWA'!K11</f>
        <v>3</v>
      </c>
      <c r="AH80" s="195" t="str">
        <f>'FAZA PUCHAROWA'!L11</f>
        <v>:</v>
      </c>
      <c r="AI80" s="195">
        <f>'FAZA PUCHAROWA'!M11</f>
        <v>0</v>
      </c>
      <c r="AO80" s="195" t="str">
        <f t="shared" ref="AO80:AU80" si="115">AC80</f>
        <v>Maroko</v>
      </c>
      <c r="AP80" s="195">
        <f t="shared" si="115"/>
        <v>0</v>
      </c>
      <c r="AQ80" s="195" t="str">
        <f t="shared" si="115"/>
        <v>:</v>
      </c>
      <c r="AR80" s="195">
        <f t="shared" si="115"/>
        <v>0</v>
      </c>
      <c r="AS80" s="195">
        <f t="shared" si="115"/>
        <v>3</v>
      </c>
      <c r="AT80" s="195" t="str">
        <f t="shared" si="115"/>
        <v>:</v>
      </c>
      <c r="AU80" s="195">
        <f t="shared" si="115"/>
        <v>0</v>
      </c>
      <c r="AV80" s="195" t="str">
        <f t="shared" si="109"/>
        <v>W</v>
      </c>
      <c r="BS80" s="195" t="str">
        <f t="shared" si="101"/>
        <v>Korea Płd.Ghana</v>
      </c>
      <c r="BT80" s="195">
        <f t="shared" si="102"/>
        <v>0</v>
      </c>
    </row>
    <row r="81" spans="17:72" ht="14.25" customHeight="1">
      <c r="Q81" s="195" t="str">
        <f t="shared" si="103"/>
        <v>Ghana</v>
      </c>
      <c r="R81" s="195">
        <f t="shared" si="104"/>
        <v>3</v>
      </c>
      <c r="T81" s="195" t="str">
        <f t="array" ref="T81:U81">CHOOSE({1,2},Q81:Q176&amp;R81:R176)</f>
        <v>Ghana3</v>
      </c>
      <c r="U81" s="195" t="e">
        <v>#VALUE!</v>
      </c>
      <c r="AC81" s="195" t="str">
        <f>'FAZA PUCHAROWA'!E12</f>
        <v>Portugalia</v>
      </c>
      <c r="AD81" s="195">
        <f>'FAZA PUCHAROWA'!F12</f>
        <v>6</v>
      </c>
      <c r="AE81" s="195" t="str">
        <f>'FAZA PUCHAROWA'!G12</f>
        <v>:</v>
      </c>
      <c r="AF81" s="195">
        <f>'FAZA PUCHAROWA'!H12</f>
        <v>1</v>
      </c>
      <c r="AG81" s="195">
        <f>'FAZA PUCHAROWA'!K12</f>
        <v>0</v>
      </c>
      <c r="AH81" s="195" t="str">
        <f>'FAZA PUCHAROWA'!L12</f>
        <v>:</v>
      </c>
      <c r="AI81" s="195">
        <f>'FAZA PUCHAROWA'!M12</f>
        <v>0</v>
      </c>
      <c r="AO81" s="195" t="str">
        <f t="shared" ref="AO81:AU81" si="116">AC81</f>
        <v>Portugalia</v>
      </c>
      <c r="AP81" s="195">
        <f t="shared" si="116"/>
        <v>6</v>
      </c>
      <c r="AQ81" s="195" t="str">
        <f t="shared" si="116"/>
        <v>:</v>
      </c>
      <c r="AR81" s="195">
        <f t="shared" si="116"/>
        <v>1</v>
      </c>
      <c r="AS81" s="195">
        <f t="shared" si="116"/>
        <v>0</v>
      </c>
      <c r="AT81" s="195" t="str">
        <f t="shared" si="116"/>
        <v>:</v>
      </c>
      <c r="AU81" s="195">
        <f t="shared" si="116"/>
        <v>0</v>
      </c>
      <c r="AV81" s="195" t="str">
        <f t="shared" si="109"/>
        <v>W</v>
      </c>
      <c r="BS81" s="195" t="str">
        <f t="shared" si="101"/>
        <v>BrazyliaSzwajcaria</v>
      </c>
      <c r="BT81" s="195">
        <f t="shared" si="102"/>
        <v>3</v>
      </c>
    </row>
    <row r="82" spans="17:72" ht="14.25" customHeight="1">
      <c r="Q82" s="195" t="str">
        <f t="shared" si="103"/>
        <v>Szwajcaria</v>
      </c>
      <c r="R82" s="195">
        <f t="shared" si="104"/>
        <v>0</v>
      </c>
      <c r="T82" s="195" t="str">
        <f t="array" ref="T82:U82">CHOOSE({1,2},Q82:Q177&amp;R82:R177)</f>
        <v>Szwajcaria0</v>
      </c>
      <c r="U82" s="195" t="e">
        <v>#VALUE!</v>
      </c>
      <c r="AC82" s="195">
        <f>'FAZA PUCHAROWA'!E13</f>
        <v>0</v>
      </c>
      <c r="AD82" s="195">
        <f>'FAZA PUCHAROWA'!F13</f>
        <v>0</v>
      </c>
      <c r="AE82" s="195">
        <f>'FAZA PUCHAROWA'!G13</f>
        <v>0</v>
      </c>
      <c r="AF82" s="195">
        <f>'FAZA PUCHAROWA'!H13</f>
        <v>0</v>
      </c>
      <c r="AG82" s="195">
        <f>'FAZA PUCHAROWA'!K13</f>
        <v>0</v>
      </c>
      <c r="AH82" s="195">
        <f>'FAZA PUCHAROWA'!L13</f>
        <v>0</v>
      </c>
      <c r="AI82" s="195">
        <f>'FAZA PUCHAROWA'!M13</f>
        <v>0</v>
      </c>
      <c r="AO82" s="195" t="str">
        <f t="shared" ref="AO82:AU82" si="117">AC99</f>
        <v>USA</v>
      </c>
      <c r="AP82" s="195">
        <f t="shared" si="117"/>
        <v>1</v>
      </c>
      <c r="AQ82" s="195" t="str">
        <f t="shared" si="117"/>
        <v>:</v>
      </c>
      <c r="AR82" s="195">
        <f t="shared" si="117"/>
        <v>3</v>
      </c>
      <c r="AS82" s="195">
        <f t="shared" si="117"/>
        <v>0</v>
      </c>
      <c r="AT82" s="195" t="str">
        <f t="shared" si="117"/>
        <v>:</v>
      </c>
      <c r="AU82" s="195">
        <f t="shared" si="117"/>
        <v>0</v>
      </c>
      <c r="AV82" s="195" t="str">
        <f t="shared" si="109"/>
        <v>L</v>
      </c>
      <c r="BS82" s="195" t="str">
        <f t="shared" si="101"/>
        <v>PortugaliaUrugwaj</v>
      </c>
      <c r="BT82" s="195">
        <f t="shared" si="102"/>
        <v>3</v>
      </c>
    </row>
    <row r="83" spans="17:72" ht="14.25" customHeight="1">
      <c r="Q83" s="195" t="str">
        <f t="shared" si="103"/>
        <v>Urugwaj</v>
      </c>
      <c r="R83" s="195">
        <f t="shared" si="104"/>
        <v>0</v>
      </c>
      <c r="T83" s="195" t="str">
        <f t="array" ref="T83:U83">CHOOSE({1,2},Q83:Q178&amp;R83:R178)</f>
        <v>Urugwaj0</v>
      </c>
      <c r="U83" s="195" t="e">
        <v>#VALUE!</v>
      </c>
      <c r="AC83" s="195" t="str">
        <f>'FAZA PUCHAROWA'!E14</f>
        <v>Mecz</v>
      </c>
      <c r="AD83" s="195">
        <f>'FAZA PUCHAROWA'!F14</f>
        <v>0</v>
      </c>
      <c r="AE83" s="195">
        <f>'FAZA PUCHAROWA'!G14</f>
        <v>0</v>
      </c>
      <c r="AF83" s="195">
        <f>'FAZA PUCHAROWA'!H14</f>
        <v>0</v>
      </c>
      <c r="AG83" s="195" t="str">
        <f>'FAZA PUCHAROWA'!K14</f>
        <v>Karne</v>
      </c>
      <c r="AH83" s="195">
        <f>'FAZA PUCHAROWA'!L14</f>
        <v>0</v>
      </c>
      <c r="AI83" s="195">
        <f>'FAZA PUCHAROWA'!M14</f>
        <v>0</v>
      </c>
      <c r="AO83" s="195" t="str">
        <f t="shared" ref="AO83:AU83" si="118">AC100</f>
        <v>Australia</v>
      </c>
      <c r="AP83" s="195">
        <f t="shared" si="118"/>
        <v>1</v>
      </c>
      <c r="AQ83" s="195" t="str">
        <f t="shared" si="118"/>
        <v>:</v>
      </c>
      <c r="AR83" s="195">
        <f t="shared" si="118"/>
        <v>2</v>
      </c>
      <c r="AS83" s="195">
        <f t="shared" si="118"/>
        <v>0</v>
      </c>
      <c r="AT83" s="195" t="str">
        <f t="shared" si="118"/>
        <v>:</v>
      </c>
      <c r="AU83" s="195">
        <f t="shared" si="118"/>
        <v>0</v>
      </c>
      <c r="AV83" s="195" t="str">
        <f t="shared" si="109"/>
        <v>L</v>
      </c>
      <c r="BS83" s="195" t="str">
        <f t="shared" si="101"/>
        <v>EkwadorSenegal</v>
      </c>
      <c r="BT83" s="195">
        <f t="shared" si="102"/>
        <v>0</v>
      </c>
    </row>
    <row r="84" spans="17:72" ht="14.25" customHeight="1">
      <c r="Q84" s="195" t="str">
        <f t="shared" si="103"/>
        <v>Senegal</v>
      </c>
      <c r="R84" s="195">
        <f t="shared" si="104"/>
        <v>3</v>
      </c>
      <c r="T84" s="195" t="str">
        <f t="array" ref="T84:U84">CHOOSE({1,2},Q84:Q179&amp;R84:R179)</f>
        <v>Senegal3</v>
      </c>
      <c r="U84" s="195" t="e">
        <v>#VALUE!</v>
      </c>
      <c r="AC84" s="195" t="str">
        <f>'FAZA PUCHAROWA'!E15</f>
        <v>Chorwacja</v>
      </c>
      <c r="AD84" s="195">
        <f>'FAZA PUCHAROWA'!F15</f>
        <v>1</v>
      </c>
      <c r="AE84" s="195" t="str">
        <f>'FAZA PUCHAROWA'!G15</f>
        <v>:</v>
      </c>
      <c r="AF84" s="195">
        <f>'FAZA PUCHAROWA'!H15</f>
        <v>1</v>
      </c>
      <c r="AG84" s="195">
        <f>'FAZA PUCHAROWA'!K15</f>
        <v>4</v>
      </c>
      <c r="AH84" s="195" t="str">
        <f>'FAZA PUCHAROWA'!L15</f>
        <v>:</v>
      </c>
      <c r="AI84" s="195">
        <f>'FAZA PUCHAROWA'!M15</f>
        <v>2</v>
      </c>
      <c r="AO84" s="195" t="str">
        <f t="shared" ref="AO84:AU84" si="119">AC101</f>
        <v>Polska</v>
      </c>
      <c r="AP84" s="195">
        <f t="shared" si="119"/>
        <v>1</v>
      </c>
      <c r="AQ84" s="195" t="str">
        <f t="shared" si="119"/>
        <v>:</v>
      </c>
      <c r="AR84" s="195">
        <f t="shared" si="119"/>
        <v>3</v>
      </c>
      <c r="AS84" s="195">
        <f t="shared" si="119"/>
        <v>0</v>
      </c>
      <c r="AT84" s="195" t="str">
        <f t="shared" si="119"/>
        <v>:</v>
      </c>
      <c r="AU84" s="195">
        <f t="shared" si="119"/>
        <v>0</v>
      </c>
      <c r="AV84" s="195" t="str">
        <f t="shared" si="109"/>
        <v>L</v>
      </c>
      <c r="BS84" s="195" t="str">
        <f t="shared" si="101"/>
        <v>HolandiaKatar</v>
      </c>
      <c r="BT84" s="195">
        <f t="shared" si="102"/>
        <v>3</v>
      </c>
    </row>
    <row r="85" spans="17:72" ht="14.25" customHeight="1">
      <c r="Q85" s="195" t="str">
        <f t="shared" si="103"/>
        <v>Katar</v>
      </c>
      <c r="R85" s="195">
        <f t="shared" si="104"/>
        <v>0</v>
      </c>
      <c r="T85" s="195" t="str">
        <f t="array" ref="T85:U85">CHOOSE({1,2},Q85:Q180&amp;R85:R180)</f>
        <v>Katar0</v>
      </c>
      <c r="U85" s="195" t="e">
        <v>#VALUE!</v>
      </c>
      <c r="AC85" s="195" t="str">
        <f>'FAZA PUCHAROWA'!E16</f>
        <v>Holandia</v>
      </c>
      <c r="AD85" s="195">
        <f>'FAZA PUCHAROWA'!F16</f>
        <v>2</v>
      </c>
      <c r="AE85" s="195" t="str">
        <f>'FAZA PUCHAROWA'!G16</f>
        <v>:</v>
      </c>
      <c r="AF85" s="195">
        <f>'FAZA PUCHAROWA'!H16</f>
        <v>2</v>
      </c>
      <c r="AG85" s="195">
        <f>'FAZA PUCHAROWA'!K16</f>
        <v>3</v>
      </c>
      <c r="AH85" s="195" t="str">
        <f>'FAZA PUCHAROWA'!L16</f>
        <v>:</v>
      </c>
      <c r="AI85" s="195">
        <f>'FAZA PUCHAROWA'!M16</f>
        <v>4</v>
      </c>
      <c r="AO85" s="195" t="str">
        <f t="shared" ref="AO85:AU85" si="120">AC102</f>
        <v>Senegal</v>
      </c>
      <c r="AP85" s="195">
        <f t="shared" si="120"/>
        <v>0</v>
      </c>
      <c r="AQ85" s="195" t="str">
        <f t="shared" si="120"/>
        <v>:</v>
      </c>
      <c r="AR85" s="195">
        <f t="shared" si="120"/>
        <v>3</v>
      </c>
      <c r="AS85" s="195">
        <f t="shared" si="120"/>
        <v>0</v>
      </c>
      <c r="AT85" s="195" t="str">
        <f t="shared" si="120"/>
        <v>:</v>
      </c>
      <c r="AU85" s="195">
        <f t="shared" si="120"/>
        <v>0</v>
      </c>
      <c r="AV85" s="195" t="str">
        <f t="shared" si="109"/>
        <v>L</v>
      </c>
      <c r="BS85" s="195" t="str">
        <f t="shared" si="101"/>
        <v>WaliaAnglia</v>
      </c>
      <c r="BT85" s="195">
        <f t="shared" si="102"/>
        <v>0</v>
      </c>
    </row>
    <row r="86" spans="17:72" ht="14.25" customHeight="1">
      <c r="Q86" s="195" t="str">
        <f t="shared" si="103"/>
        <v>Anglia</v>
      </c>
      <c r="R86" s="195">
        <f t="shared" si="104"/>
        <v>3</v>
      </c>
      <c r="T86" s="195" t="str">
        <f t="array" ref="T86:U86">CHOOSE({1,2},Q86:Q181&amp;R86:R181)</f>
        <v>Anglia3</v>
      </c>
      <c r="U86" s="195" t="e">
        <v>#VALUE!</v>
      </c>
      <c r="AC86" s="195" t="str">
        <f>'FAZA PUCHAROWA'!E17</f>
        <v>Maroko</v>
      </c>
      <c r="AD86" s="195">
        <f>'FAZA PUCHAROWA'!F17</f>
        <v>1</v>
      </c>
      <c r="AE86" s="195" t="str">
        <f>'FAZA PUCHAROWA'!G17</f>
        <v>:</v>
      </c>
      <c r="AF86" s="195">
        <f>'FAZA PUCHAROWA'!H17</f>
        <v>0</v>
      </c>
      <c r="AG86" s="195">
        <f>'FAZA PUCHAROWA'!K17</f>
        <v>0</v>
      </c>
      <c r="AH86" s="195" t="str">
        <f>'FAZA PUCHAROWA'!L17</f>
        <v>:</v>
      </c>
      <c r="AI86" s="195">
        <f>'FAZA PUCHAROWA'!M17</f>
        <v>0</v>
      </c>
      <c r="AO86" s="195" t="str">
        <f t="shared" ref="AO86:AU86" si="121">AC103</f>
        <v>Chorwacja</v>
      </c>
      <c r="AP86" s="195">
        <f t="shared" si="121"/>
        <v>1</v>
      </c>
      <c r="AQ86" s="195" t="str">
        <f t="shared" si="121"/>
        <v>:</v>
      </c>
      <c r="AR86" s="195">
        <f t="shared" si="121"/>
        <v>1</v>
      </c>
      <c r="AS86" s="195">
        <f t="shared" si="121"/>
        <v>3</v>
      </c>
      <c r="AT86" s="195" t="str">
        <f t="shared" si="121"/>
        <v>:</v>
      </c>
      <c r="AU86" s="195">
        <f t="shared" si="121"/>
        <v>1</v>
      </c>
      <c r="AV86" s="195" t="str">
        <f t="shared" si="109"/>
        <v>W</v>
      </c>
      <c r="BS86" s="195" t="str">
        <f t="shared" si="101"/>
        <v>IranUSA</v>
      </c>
      <c r="BT86" s="195">
        <f t="shared" si="102"/>
        <v>0</v>
      </c>
    </row>
    <row r="87" spans="17:72" ht="14.25" customHeight="1">
      <c r="Q87" s="195" t="str">
        <f t="shared" si="103"/>
        <v>USA</v>
      </c>
      <c r="R87" s="195">
        <f t="shared" si="104"/>
        <v>3</v>
      </c>
      <c r="T87" s="195" t="str">
        <f t="array" ref="T87:U87">CHOOSE({1,2},Q87:Q182&amp;R87:R182)</f>
        <v>USA3</v>
      </c>
      <c r="U87" s="195" t="e">
        <v>#VALUE!</v>
      </c>
      <c r="AC87" s="195" t="str">
        <f>'FAZA PUCHAROWA'!E18</f>
        <v>Francja</v>
      </c>
      <c r="AD87" s="195">
        <f>'FAZA PUCHAROWA'!F18</f>
        <v>2</v>
      </c>
      <c r="AE87" s="195" t="str">
        <f>'FAZA PUCHAROWA'!G18</f>
        <v>:</v>
      </c>
      <c r="AF87" s="195">
        <f>'FAZA PUCHAROWA'!H18</f>
        <v>1</v>
      </c>
      <c r="AG87" s="195">
        <f>'FAZA PUCHAROWA'!K18</f>
        <v>0</v>
      </c>
      <c r="AH87" s="195" t="str">
        <f>'FAZA PUCHAROWA'!L18</f>
        <v>:</v>
      </c>
      <c r="AI87" s="195">
        <f>'FAZA PUCHAROWA'!M18</f>
        <v>0</v>
      </c>
      <c r="AO87" s="195" t="str">
        <f t="shared" ref="AO87:AU87" si="122">AC104</f>
        <v>Korea Płd.</v>
      </c>
      <c r="AP87" s="195">
        <f t="shared" si="122"/>
        <v>1</v>
      </c>
      <c r="AQ87" s="195" t="str">
        <f t="shared" si="122"/>
        <v>:</v>
      </c>
      <c r="AR87" s="195">
        <f t="shared" si="122"/>
        <v>4</v>
      </c>
      <c r="AS87" s="195">
        <f t="shared" si="122"/>
        <v>0</v>
      </c>
      <c r="AT87" s="195" t="str">
        <f t="shared" si="122"/>
        <v>:</v>
      </c>
      <c r="AU87" s="195">
        <f t="shared" si="122"/>
        <v>0</v>
      </c>
      <c r="AV87" s="195" t="str">
        <f t="shared" si="109"/>
        <v>L</v>
      </c>
      <c r="BS87" s="195" t="str">
        <f t="shared" si="101"/>
        <v>AustraliaDania</v>
      </c>
      <c r="BT87" s="195">
        <f t="shared" si="102"/>
        <v>3</v>
      </c>
    </row>
    <row r="88" spans="17:72" ht="14.25" customHeight="1">
      <c r="Q88" s="195" t="str">
        <f t="shared" si="103"/>
        <v>Dania</v>
      </c>
      <c r="R88" s="195">
        <f t="shared" si="104"/>
        <v>0</v>
      </c>
      <c r="T88" s="195" t="str">
        <f t="array" ref="T88:U88">CHOOSE({1,2},Q88:Q183&amp;R88:R183)</f>
        <v>Dania0</v>
      </c>
      <c r="U88" s="195" t="e">
        <v>#VALUE!</v>
      </c>
      <c r="AC88" s="195">
        <f>'FAZA PUCHAROWA'!E19</f>
        <v>0</v>
      </c>
      <c r="AD88" s="195">
        <f>'FAZA PUCHAROWA'!F19</f>
        <v>0</v>
      </c>
      <c r="AE88" s="195">
        <f>'FAZA PUCHAROWA'!G19</f>
        <v>0</v>
      </c>
      <c r="AF88" s="195">
        <f>'FAZA PUCHAROWA'!H19</f>
        <v>0</v>
      </c>
      <c r="AG88" s="195">
        <f>'FAZA PUCHAROWA'!K19</f>
        <v>0</v>
      </c>
      <c r="AH88" s="195">
        <f>'FAZA PUCHAROWA'!L19</f>
        <v>0</v>
      </c>
      <c r="AI88" s="195">
        <f>'FAZA PUCHAROWA'!M19</f>
        <v>0</v>
      </c>
      <c r="AO88" s="195" t="str">
        <f t="shared" ref="AO88:AU88" si="123">AC105</f>
        <v>Hiszpania</v>
      </c>
      <c r="AP88" s="195">
        <f t="shared" si="123"/>
        <v>0</v>
      </c>
      <c r="AQ88" s="195" t="str">
        <f t="shared" si="123"/>
        <v>:</v>
      </c>
      <c r="AR88" s="195">
        <f t="shared" si="123"/>
        <v>0</v>
      </c>
      <c r="AS88" s="195">
        <f t="shared" si="123"/>
        <v>0</v>
      </c>
      <c r="AT88" s="195" t="str">
        <f t="shared" si="123"/>
        <v>:</v>
      </c>
      <c r="AU88" s="195">
        <f t="shared" si="123"/>
        <v>3</v>
      </c>
      <c r="AV88" s="195" t="str">
        <f t="shared" si="109"/>
        <v>L</v>
      </c>
      <c r="BS88" s="195" t="str">
        <f t="shared" si="101"/>
        <v>TunezjaFrancja</v>
      </c>
      <c r="BT88" s="195">
        <f t="shared" si="102"/>
        <v>3</v>
      </c>
    </row>
    <row r="89" spans="17:72" ht="14.25" customHeight="1">
      <c r="Q89" s="195" t="str">
        <f t="shared" si="103"/>
        <v>Francja</v>
      </c>
      <c r="R89" s="195">
        <f t="shared" si="104"/>
        <v>0</v>
      </c>
      <c r="T89" s="195" t="str">
        <f t="array" ref="T89:U89">CHOOSE({1,2},Q89:Q184&amp;R89:R184)</f>
        <v>Francja0</v>
      </c>
      <c r="U89" s="195" t="e">
        <v>#VALUE!</v>
      </c>
      <c r="AC89" s="195" t="str">
        <f>'FAZA PUCHAROWA'!E20</f>
        <v>Mecz</v>
      </c>
      <c r="AD89" s="195">
        <f>'FAZA PUCHAROWA'!F20</f>
        <v>0</v>
      </c>
      <c r="AE89" s="195">
        <f>'FAZA PUCHAROWA'!G20</f>
        <v>0</v>
      </c>
      <c r="AF89" s="195">
        <f>'FAZA PUCHAROWA'!H20</f>
        <v>0</v>
      </c>
      <c r="AG89" s="195" t="str">
        <f>'FAZA PUCHAROWA'!K20</f>
        <v>Karne</v>
      </c>
      <c r="AH89" s="195">
        <f>'FAZA PUCHAROWA'!L20</f>
        <v>0</v>
      </c>
      <c r="AI89" s="195">
        <f>'FAZA PUCHAROWA'!M20</f>
        <v>0</v>
      </c>
      <c r="AO89" s="195" t="str">
        <f t="shared" ref="AO89:AU89" si="124">AC106</f>
        <v>Szwajcaria</v>
      </c>
      <c r="AP89" s="195">
        <f t="shared" si="124"/>
        <v>1</v>
      </c>
      <c r="AQ89" s="195" t="str">
        <f t="shared" si="124"/>
        <v>:</v>
      </c>
      <c r="AR89" s="195">
        <f t="shared" si="124"/>
        <v>6</v>
      </c>
      <c r="AS89" s="195">
        <f t="shared" si="124"/>
        <v>0</v>
      </c>
      <c r="AT89" s="195" t="str">
        <f t="shared" si="124"/>
        <v>:</v>
      </c>
      <c r="AU89" s="195">
        <f t="shared" si="124"/>
        <v>0</v>
      </c>
      <c r="AV89" s="195" t="str">
        <f t="shared" si="109"/>
        <v>L</v>
      </c>
      <c r="BS89" s="195" t="str">
        <f t="shared" si="101"/>
        <v>PolskaArgentyna</v>
      </c>
      <c r="BT89" s="195">
        <f t="shared" si="102"/>
        <v>0</v>
      </c>
    </row>
    <row r="90" spans="17:72" ht="14.25" customHeight="1">
      <c r="Q90" s="195" t="str">
        <f t="shared" si="103"/>
        <v>Argentyna</v>
      </c>
      <c r="R90" s="195">
        <f t="shared" si="104"/>
        <v>3</v>
      </c>
      <c r="T90" s="195" t="str">
        <f t="array" ref="T90:U90">CHOOSE({1,2},Q90:Q185&amp;R90:R185)</f>
        <v>Argentyna3</v>
      </c>
      <c r="U90" s="195" t="e">
        <v>#VALUE!</v>
      </c>
      <c r="AC90" s="195" t="str">
        <f>'FAZA PUCHAROWA'!E21</f>
        <v>Chorwacja</v>
      </c>
      <c r="AD90" s="195">
        <f>'FAZA PUCHAROWA'!F21</f>
        <v>0</v>
      </c>
      <c r="AE90" s="195" t="str">
        <f>'FAZA PUCHAROWA'!G21</f>
        <v>:</v>
      </c>
      <c r="AF90" s="195">
        <f>'FAZA PUCHAROWA'!H21</f>
        <v>3</v>
      </c>
      <c r="AG90" s="195">
        <f>'FAZA PUCHAROWA'!K21</f>
        <v>0</v>
      </c>
      <c r="AH90" s="195" t="str">
        <f>'FAZA PUCHAROWA'!L21</f>
        <v>:</v>
      </c>
      <c r="AI90" s="195">
        <f>'FAZA PUCHAROWA'!M21</f>
        <v>0</v>
      </c>
      <c r="BS90" s="195" t="str">
        <f t="shared" si="101"/>
        <v>Arabia Saud.Meksyk</v>
      </c>
      <c r="BT90" s="195">
        <f t="shared" si="102"/>
        <v>0</v>
      </c>
    </row>
    <row r="91" spans="17:72" ht="14.25" customHeight="1">
      <c r="Q91" s="195" t="str">
        <f t="shared" si="103"/>
        <v>Meksyk</v>
      </c>
      <c r="R91" s="195">
        <f t="shared" si="104"/>
        <v>3</v>
      </c>
      <c r="T91" s="195" t="str">
        <f t="array" ref="T91:U91">CHOOSE({1,2},Q91:Q186&amp;R91:R186)</f>
        <v>Meksyk3</v>
      </c>
      <c r="U91" s="195" t="e">
        <v>#VALUE!</v>
      </c>
      <c r="AC91" s="195" t="str">
        <f>'FAZA PUCHAROWA'!E22</f>
        <v>Maroko</v>
      </c>
      <c r="AD91" s="195">
        <f>'FAZA PUCHAROWA'!F22</f>
        <v>0</v>
      </c>
      <c r="AE91" s="195" t="str">
        <f>'FAZA PUCHAROWA'!G22</f>
        <v>:</v>
      </c>
      <c r="AF91" s="195">
        <f>'FAZA PUCHAROWA'!H22</f>
        <v>2</v>
      </c>
      <c r="AG91" s="195">
        <f>'FAZA PUCHAROWA'!K22</f>
        <v>0</v>
      </c>
      <c r="AH91" s="195" t="str">
        <f>'FAZA PUCHAROWA'!L22</f>
        <v>:</v>
      </c>
      <c r="AI91" s="195">
        <f>'FAZA PUCHAROWA'!M22</f>
        <v>0</v>
      </c>
      <c r="AO91" s="195" t="str">
        <f t="shared" ref="AO91:AU91" si="125">AC84</f>
        <v>Chorwacja</v>
      </c>
      <c r="AP91" s="195">
        <f t="shared" si="125"/>
        <v>1</v>
      </c>
      <c r="AQ91" s="195" t="str">
        <f t="shared" si="125"/>
        <v>:</v>
      </c>
      <c r="AR91" s="195">
        <f t="shared" si="125"/>
        <v>1</v>
      </c>
      <c r="AS91" s="195">
        <f t="shared" si="125"/>
        <v>4</v>
      </c>
      <c r="AT91" s="195" t="str">
        <f t="shared" si="125"/>
        <v>:</v>
      </c>
      <c r="AU91" s="195">
        <f t="shared" si="125"/>
        <v>2</v>
      </c>
      <c r="AV91" s="195" t="str">
        <f t="shared" ref="AV91:AV98" si="126">IF(OR(AP91&gt;AR91,AS91&gt;AU91),"W","L")</f>
        <v>W</v>
      </c>
      <c r="BS91" s="195" t="str">
        <f t="shared" si="101"/>
        <v>ChorwacjaBelgia</v>
      </c>
      <c r="BT91" s="195">
        <f t="shared" si="102"/>
        <v>1</v>
      </c>
    </row>
    <row r="92" spans="17:72" ht="14.25" customHeight="1">
      <c r="Q92" s="195" t="str">
        <f t="shared" si="103"/>
        <v>Belgia</v>
      </c>
      <c r="R92" s="195">
        <f t="shared" si="104"/>
        <v>1</v>
      </c>
      <c r="T92" s="195" t="str">
        <f t="array" ref="T92:U92">CHOOSE({1,2},Q92:Q187&amp;R92:R187)</f>
        <v>Belgia1</v>
      </c>
      <c r="U92" s="195" t="e">
        <v>#VALUE!</v>
      </c>
      <c r="AC92" s="195">
        <f>'FAZA PUCHAROWA'!E23</f>
        <v>0</v>
      </c>
      <c r="AD92" s="195">
        <f>'FAZA PUCHAROWA'!F23</f>
        <v>0</v>
      </c>
      <c r="AE92" s="195">
        <f>'FAZA PUCHAROWA'!G23</f>
        <v>0</v>
      </c>
      <c r="AF92" s="195">
        <f>'FAZA PUCHAROWA'!H23</f>
        <v>0</v>
      </c>
      <c r="AG92" s="195">
        <f>'FAZA PUCHAROWA'!K23</f>
        <v>0</v>
      </c>
      <c r="AH92" s="195">
        <f>'FAZA PUCHAROWA'!L23</f>
        <v>0</v>
      </c>
      <c r="AI92" s="195">
        <f>'FAZA PUCHAROWA'!M23</f>
        <v>0</v>
      </c>
      <c r="AO92" s="195" t="str">
        <f t="shared" ref="AO92:AU92" si="127">AC85</f>
        <v>Holandia</v>
      </c>
      <c r="AP92" s="195">
        <f t="shared" si="127"/>
        <v>2</v>
      </c>
      <c r="AQ92" s="195" t="str">
        <f t="shared" si="127"/>
        <v>:</v>
      </c>
      <c r="AR92" s="195">
        <f t="shared" si="127"/>
        <v>2</v>
      </c>
      <c r="AS92" s="195">
        <f t="shared" si="127"/>
        <v>3</v>
      </c>
      <c r="AT92" s="195" t="str">
        <f t="shared" si="127"/>
        <v>:</v>
      </c>
      <c r="AU92" s="195">
        <f t="shared" si="127"/>
        <v>4</v>
      </c>
      <c r="AV92" s="195" t="str">
        <f t="shared" si="126"/>
        <v>L</v>
      </c>
      <c r="BS92" s="195" t="str">
        <f t="shared" si="101"/>
        <v>KanadaMaroko</v>
      </c>
      <c r="BT92" s="195">
        <f t="shared" si="102"/>
        <v>0</v>
      </c>
    </row>
    <row r="93" spans="17:72" ht="14.25" customHeight="1">
      <c r="Q93" s="195" t="str">
        <f t="shared" si="103"/>
        <v>Maroko</v>
      </c>
      <c r="R93" s="195">
        <f t="shared" si="104"/>
        <v>3</v>
      </c>
      <c r="T93" s="195" t="str">
        <f t="array" ref="T93:U93">CHOOSE({1,2},Q93:Q188&amp;R93:R188)</f>
        <v>Maroko3</v>
      </c>
      <c r="U93" s="195" t="e">
        <v>#VALUE!</v>
      </c>
      <c r="AC93" s="195" t="str">
        <f>'FAZA PUCHAROWA'!E24</f>
        <v>Mecz</v>
      </c>
      <c r="AD93" s="195">
        <f>'FAZA PUCHAROWA'!F24</f>
        <v>0</v>
      </c>
      <c r="AE93" s="195">
        <f>'FAZA PUCHAROWA'!G24</f>
        <v>0</v>
      </c>
      <c r="AF93" s="195">
        <f>'FAZA PUCHAROWA'!H24</f>
        <v>0</v>
      </c>
      <c r="AG93" s="195" t="str">
        <f>'FAZA PUCHAROWA'!K24</f>
        <v>Karne</v>
      </c>
      <c r="AH93" s="195">
        <f>'FAZA PUCHAROWA'!L24</f>
        <v>0</v>
      </c>
      <c r="AI93" s="195">
        <f>'FAZA PUCHAROWA'!M24</f>
        <v>0</v>
      </c>
      <c r="AO93" s="195" t="str">
        <f t="shared" ref="AO93:AU93" si="128">AC86</f>
        <v>Maroko</v>
      </c>
      <c r="AP93" s="195">
        <f t="shared" si="128"/>
        <v>1</v>
      </c>
      <c r="AQ93" s="195" t="str">
        <f t="shared" si="128"/>
        <v>:</v>
      </c>
      <c r="AR93" s="195">
        <f t="shared" si="128"/>
        <v>0</v>
      </c>
      <c r="AS93" s="195">
        <f t="shared" si="128"/>
        <v>0</v>
      </c>
      <c r="AT93" s="195" t="str">
        <f t="shared" si="128"/>
        <v>:</v>
      </c>
      <c r="AU93" s="195">
        <f t="shared" si="128"/>
        <v>0</v>
      </c>
      <c r="AV93" s="195" t="str">
        <f t="shared" si="126"/>
        <v>W</v>
      </c>
      <c r="BS93" s="195" t="str">
        <f t="shared" si="101"/>
        <v>JaponiaHiszpania</v>
      </c>
      <c r="BT93" s="195">
        <f t="shared" si="102"/>
        <v>3</v>
      </c>
    </row>
    <row r="94" spans="17:72" ht="14.25" customHeight="1">
      <c r="Q94" s="195" t="str">
        <f t="shared" si="103"/>
        <v>Hiszpania</v>
      </c>
      <c r="R94" s="195">
        <f t="shared" si="104"/>
        <v>0</v>
      </c>
      <c r="T94" s="195" t="str">
        <f t="array" ref="T94:U94">CHOOSE({1,2},Q94:Q189&amp;R94:R189)</f>
        <v>Hiszpania0</v>
      </c>
      <c r="U94" s="195" t="e">
        <v>#VALUE!</v>
      </c>
      <c r="AC94" s="195" t="str">
        <f>'FAZA PUCHAROWA'!E25</f>
        <v>Maroko</v>
      </c>
      <c r="AD94" s="195">
        <f>'FAZA PUCHAROWA'!F25</f>
        <v>1</v>
      </c>
      <c r="AE94" s="195" t="str">
        <f>'FAZA PUCHAROWA'!G25</f>
        <v>:</v>
      </c>
      <c r="AF94" s="195">
        <f>'FAZA PUCHAROWA'!H25</f>
        <v>2</v>
      </c>
      <c r="AG94" s="195">
        <f>'FAZA PUCHAROWA'!K25</f>
        <v>0</v>
      </c>
      <c r="AH94" s="195" t="str">
        <f>'FAZA PUCHAROWA'!L25</f>
        <v>:</v>
      </c>
      <c r="AI94" s="195">
        <f>'FAZA PUCHAROWA'!M25</f>
        <v>0</v>
      </c>
      <c r="AO94" s="195" t="str">
        <f t="shared" ref="AO94:AU94" si="129">AC87</f>
        <v>Francja</v>
      </c>
      <c r="AP94" s="195">
        <f t="shared" si="129"/>
        <v>2</v>
      </c>
      <c r="AQ94" s="195" t="str">
        <f t="shared" si="129"/>
        <v>:</v>
      </c>
      <c r="AR94" s="195">
        <f t="shared" si="129"/>
        <v>1</v>
      </c>
      <c r="AS94" s="195">
        <f t="shared" si="129"/>
        <v>0</v>
      </c>
      <c r="AT94" s="195" t="str">
        <f t="shared" si="129"/>
        <v>:</v>
      </c>
      <c r="AU94" s="195">
        <f t="shared" si="129"/>
        <v>0</v>
      </c>
      <c r="AV94" s="195" t="str">
        <f t="shared" si="126"/>
        <v>W</v>
      </c>
      <c r="BS94" s="195" t="str">
        <f t="shared" si="101"/>
        <v>KostarykaNiemcy</v>
      </c>
      <c r="BT94" s="195">
        <f t="shared" si="102"/>
        <v>0</v>
      </c>
    </row>
    <row r="95" spans="17:72" ht="14.25" customHeight="1">
      <c r="Q95" s="195" t="str">
        <f t="shared" si="103"/>
        <v>Niemcy</v>
      </c>
      <c r="R95" s="195">
        <f t="shared" si="104"/>
        <v>3</v>
      </c>
      <c r="T95" s="195" t="str">
        <f t="array" ref="T95:U95">CHOOSE({1,2},Q95:Q190&amp;R95:R190)</f>
        <v>Niemcy3</v>
      </c>
      <c r="U95" s="195" t="e">
        <v>#VALUE!</v>
      </c>
      <c r="AC95" s="195">
        <f>'FAZA PUCHAROWA'!E26</f>
        <v>0</v>
      </c>
      <c r="AD95" s="195">
        <f>'FAZA PUCHAROWA'!F26</f>
        <v>0</v>
      </c>
      <c r="AE95" s="195">
        <f>'FAZA PUCHAROWA'!G26</f>
        <v>0</v>
      </c>
      <c r="AF95" s="195">
        <f>'FAZA PUCHAROWA'!H26</f>
        <v>0</v>
      </c>
      <c r="AG95" s="195">
        <f>'FAZA PUCHAROWA'!K26</f>
        <v>0</v>
      </c>
      <c r="AH95" s="195">
        <f>'FAZA PUCHAROWA'!L26</f>
        <v>0</v>
      </c>
      <c r="AI95" s="195">
        <f>'FAZA PUCHAROWA'!M26</f>
        <v>0</v>
      </c>
      <c r="AO95" s="195" t="str">
        <f t="shared" ref="AO95:AU95" si="130">AC109</f>
        <v>Brazylia</v>
      </c>
      <c r="AP95" s="195">
        <f t="shared" si="130"/>
        <v>1</v>
      </c>
      <c r="AQ95" s="195" t="str">
        <f t="shared" si="130"/>
        <v>:</v>
      </c>
      <c r="AR95" s="195">
        <f t="shared" si="130"/>
        <v>1</v>
      </c>
      <c r="AS95" s="195">
        <f t="shared" si="130"/>
        <v>2</v>
      </c>
      <c r="AT95" s="195" t="str">
        <f t="shared" si="130"/>
        <v>:</v>
      </c>
      <c r="AU95" s="195">
        <f t="shared" si="130"/>
        <v>4</v>
      </c>
      <c r="AV95" s="195" t="str">
        <f t="shared" si="126"/>
        <v>L</v>
      </c>
      <c r="BS95" s="195" t="str">
        <f t="shared" si="101"/>
        <v>GhanaUrugwaj</v>
      </c>
      <c r="BT95" s="195">
        <f t="shared" si="102"/>
        <v>0</v>
      </c>
    </row>
    <row r="96" spans="17:72" ht="14.25" customHeight="1">
      <c r="Q96" s="195" t="str">
        <f t="shared" si="103"/>
        <v>Urugwaj</v>
      </c>
      <c r="R96" s="195">
        <f t="shared" si="104"/>
        <v>3</v>
      </c>
      <c r="T96" s="195" t="str">
        <f t="array" ref="T96:U96">CHOOSE({1,2},Q96:Q191&amp;R96:R191)</f>
        <v>Urugwaj3</v>
      </c>
      <c r="U96" s="195" t="e">
        <v>#VALUE!</v>
      </c>
      <c r="AC96" s="195" t="str">
        <f>'FAZA PUCHAROWA'!E27</f>
        <v>Mecz</v>
      </c>
      <c r="AD96" s="195">
        <f>'FAZA PUCHAROWA'!F27</f>
        <v>0</v>
      </c>
      <c r="AE96" s="195">
        <f>'FAZA PUCHAROWA'!G27</f>
        <v>0</v>
      </c>
      <c r="AF96" s="195">
        <f>'FAZA PUCHAROWA'!H27</f>
        <v>0</v>
      </c>
      <c r="AG96" s="195" t="str">
        <f>'FAZA PUCHAROWA'!K27</f>
        <v>Karne</v>
      </c>
      <c r="AH96" s="195">
        <f>'FAZA PUCHAROWA'!L27</f>
        <v>0</v>
      </c>
      <c r="AI96" s="195">
        <f>'FAZA PUCHAROWA'!M27</f>
        <v>0</v>
      </c>
      <c r="AO96" s="195" t="str">
        <f t="shared" ref="AO96:AU96" si="131">AC110</f>
        <v>Argentyna</v>
      </c>
      <c r="AP96" s="195">
        <f t="shared" si="131"/>
        <v>2</v>
      </c>
      <c r="AQ96" s="195" t="str">
        <f t="shared" si="131"/>
        <v>:</v>
      </c>
      <c r="AR96" s="195">
        <f t="shared" si="131"/>
        <v>2</v>
      </c>
      <c r="AS96" s="195">
        <f t="shared" si="131"/>
        <v>4</v>
      </c>
      <c r="AT96" s="195" t="str">
        <f t="shared" si="131"/>
        <v>:</v>
      </c>
      <c r="AU96" s="195">
        <f t="shared" si="131"/>
        <v>3</v>
      </c>
      <c r="AV96" s="195" t="str">
        <f t="shared" si="126"/>
        <v>W</v>
      </c>
      <c r="BS96" s="195" t="str">
        <f t="shared" si="101"/>
        <v>Korea Płd.Portugalia</v>
      </c>
      <c r="BT96" s="195">
        <f t="shared" si="102"/>
        <v>3</v>
      </c>
    </row>
    <row r="97" spans="17:72" ht="14.25" customHeight="1">
      <c r="Q97" s="195" t="str">
        <f t="shared" si="103"/>
        <v>Portugalia</v>
      </c>
      <c r="R97" s="195">
        <f t="shared" si="104"/>
        <v>0</v>
      </c>
      <c r="T97" s="195" t="str">
        <f t="array" ref="T97:U97">CHOOSE({1,2},Q97:Q192&amp;R97:R192)</f>
        <v>Portugalia0</v>
      </c>
      <c r="U97" s="195" t="e">
        <v>#VALUE!</v>
      </c>
      <c r="AC97" s="195" t="str">
        <f>'FAZA PUCHAROWA'!E28</f>
        <v>Argentyna</v>
      </c>
      <c r="AD97" s="195">
        <f>'FAZA PUCHAROWA'!F28</f>
        <v>3</v>
      </c>
      <c r="AE97" s="195" t="str">
        <f>'FAZA PUCHAROWA'!G28</f>
        <v>:</v>
      </c>
      <c r="AF97" s="195">
        <f>'FAZA PUCHAROWA'!H28</f>
        <v>3</v>
      </c>
      <c r="AG97" s="195">
        <f>'FAZA PUCHAROWA'!K28</f>
        <v>4</v>
      </c>
      <c r="AH97" s="195" t="str">
        <f>'FAZA PUCHAROWA'!L28</f>
        <v>:</v>
      </c>
      <c r="AI97" s="195">
        <f>'FAZA PUCHAROWA'!M28</f>
        <v>2</v>
      </c>
      <c r="AO97" s="195" t="str">
        <f t="shared" ref="AO97:AU97" si="132">AC111</f>
        <v>Portugalia</v>
      </c>
      <c r="AP97" s="195">
        <f t="shared" si="132"/>
        <v>0</v>
      </c>
      <c r="AQ97" s="195" t="str">
        <f t="shared" si="132"/>
        <v>:</v>
      </c>
      <c r="AR97" s="195">
        <f t="shared" si="132"/>
        <v>1</v>
      </c>
      <c r="AS97" s="195">
        <f t="shared" si="132"/>
        <v>0</v>
      </c>
      <c r="AT97" s="195" t="str">
        <f t="shared" si="132"/>
        <v>:</v>
      </c>
      <c r="AU97" s="195">
        <f t="shared" si="132"/>
        <v>0</v>
      </c>
      <c r="AV97" s="195" t="str">
        <f t="shared" si="126"/>
        <v>L</v>
      </c>
      <c r="BS97" s="195" t="str">
        <f t="shared" si="101"/>
        <v>SerbiaSzwajcaria</v>
      </c>
      <c r="BT97" s="195">
        <f t="shared" si="102"/>
        <v>0</v>
      </c>
    </row>
    <row r="98" spans="17:72" ht="14.25" customHeight="1">
      <c r="Q98" s="195" t="str">
        <f t="shared" si="103"/>
        <v>Szwajcaria</v>
      </c>
      <c r="R98" s="195">
        <f t="shared" si="104"/>
        <v>3</v>
      </c>
      <c r="T98" s="195" t="str">
        <f t="array" ref="T98:U98">CHOOSE({1,2},Q98:Q193&amp;R98:R193)</f>
        <v>Szwajcaria3</v>
      </c>
      <c r="U98" s="195" t="e">
        <v>#VALUE!</v>
      </c>
      <c r="AC98" s="23">
        <f>'FAZA PUCHAROWA'!E29</f>
        <v>0</v>
      </c>
      <c r="AO98" s="195" t="str">
        <f t="shared" ref="AO98:AU98" si="133">AC112</f>
        <v>Anglia</v>
      </c>
      <c r="AP98" s="195">
        <f t="shared" si="133"/>
        <v>1</v>
      </c>
      <c r="AQ98" s="195" t="str">
        <f t="shared" si="133"/>
        <v>:</v>
      </c>
      <c r="AR98" s="195">
        <f t="shared" si="133"/>
        <v>2</v>
      </c>
      <c r="AS98" s="195">
        <f t="shared" si="133"/>
        <v>0</v>
      </c>
      <c r="AT98" s="195" t="str">
        <f t="shared" si="133"/>
        <v>:</v>
      </c>
      <c r="AU98" s="195">
        <f t="shared" si="133"/>
        <v>0</v>
      </c>
      <c r="AV98" s="195" t="str">
        <f t="shared" si="126"/>
        <v>L</v>
      </c>
      <c r="BS98" s="195" t="str">
        <f t="shared" si="101"/>
        <v>KamerunBrazylia</v>
      </c>
      <c r="BT98" s="195">
        <f t="shared" si="102"/>
        <v>3</v>
      </c>
    </row>
    <row r="99" spans="17:72" ht="14.25" customHeight="1">
      <c r="Q99" s="195" t="str">
        <f t="shared" si="103"/>
        <v>Brazylia</v>
      </c>
      <c r="R99" s="195">
        <f t="shared" si="104"/>
        <v>0</v>
      </c>
      <c r="T99" s="195" t="str">
        <f t="array" ref="T99:U99">CHOOSE({1,2},Q99:Q194&amp;R99:R194)</f>
        <v>Brazylia0</v>
      </c>
      <c r="U99" s="195" t="e">
        <v>#VALUE!</v>
      </c>
      <c r="AC99" s="195" t="str">
        <f>'FAZA PUCHAROWA'!I5</f>
        <v>USA</v>
      </c>
      <c r="AD99" s="195">
        <f t="shared" ref="AD99:AD122" si="134">AF74</f>
        <v>1</v>
      </c>
      <c r="AE99" s="195" t="str">
        <f t="shared" ref="AE99:AE122" si="135">AE74</f>
        <v>:</v>
      </c>
      <c r="AF99" s="195">
        <f t="shared" ref="AF99:AF122" si="136">AD74</f>
        <v>3</v>
      </c>
      <c r="AG99" s="195">
        <f t="shared" ref="AG99:AG122" si="137">AI74</f>
        <v>0</v>
      </c>
      <c r="AH99" s="195" t="s">
        <v>20</v>
      </c>
      <c r="AI99" s="195">
        <f t="shared" ref="AI99:AI122" si="138">AG74</f>
        <v>0</v>
      </c>
    </row>
    <row r="100" spans="17:72" ht="14.25" customHeight="1">
      <c r="AC100" s="195" t="str">
        <f>'FAZA PUCHAROWA'!I6</f>
        <v>Australia</v>
      </c>
      <c r="AD100" s="195">
        <f t="shared" si="134"/>
        <v>1</v>
      </c>
      <c r="AE100" s="195" t="str">
        <f t="shared" si="135"/>
        <v>:</v>
      </c>
      <c r="AF100" s="195">
        <f t="shared" si="136"/>
        <v>2</v>
      </c>
      <c r="AG100" s="195">
        <f t="shared" si="137"/>
        <v>0</v>
      </c>
      <c r="AH100" s="195" t="s">
        <v>20</v>
      </c>
      <c r="AI100" s="195">
        <f t="shared" si="138"/>
        <v>0</v>
      </c>
      <c r="AO100" s="195" t="str">
        <f t="shared" ref="AO100:AU100" si="139">AC90</f>
        <v>Chorwacja</v>
      </c>
      <c r="AP100" s="195">
        <f t="shared" si="139"/>
        <v>0</v>
      </c>
      <c r="AQ100" s="195" t="str">
        <f t="shared" si="139"/>
        <v>:</v>
      </c>
      <c r="AR100" s="195">
        <f t="shared" si="139"/>
        <v>3</v>
      </c>
      <c r="AS100" s="195">
        <f t="shared" si="139"/>
        <v>0</v>
      </c>
      <c r="AT100" s="195" t="str">
        <f t="shared" si="139"/>
        <v>:</v>
      </c>
      <c r="AU100" s="195">
        <f t="shared" si="139"/>
        <v>0</v>
      </c>
      <c r="AV100" s="195" t="str">
        <f t="shared" ref="AV100:AV103" si="140">IF(OR(AP100&gt;AR100,AS100&gt;AU100),"W","L")</f>
        <v>L</v>
      </c>
    </row>
    <row r="101" spans="17:72" ht="14.25" customHeight="1">
      <c r="AC101" s="195" t="str">
        <f>'FAZA PUCHAROWA'!I7</f>
        <v>Polska</v>
      </c>
      <c r="AD101" s="195">
        <f t="shared" si="134"/>
        <v>1</v>
      </c>
      <c r="AE101" s="195" t="str">
        <f t="shared" si="135"/>
        <v>:</v>
      </c>
      <c r="AF101" s="195">
        <f t="shared" si="136"/>
        <v>3</v>
      </c>
      <c r="AG101" s="195">
        <f t="shared" si="137"/>
        <v>0</v>
      </c>
      <c r="AH101" s="195" t="s">
        <v>20</v>
      </c>
      <c r="AI101" s="195">
        <f t="shared" si="138"/>
        <v>0</v>
      </c>
      <c r="AO101" s="195" t="str">
        <f t="shared" ref="AO101:AU101" si="141">AC91</f>
        <v>Maroko</v>
      </c>
      <c r="AP101" s="195">
        <f t="shared" si="141"/>
        <v>0</v>
      </c>
      <c r="AQ101" s="195" t="str">
        <f t="shared" si="141"/>
        <v>:</v>
      </c>
      <c r="AR101" s="195">
        <f t="shared" si="141"/>
        <v>2</v>
      </c>
      <c r="AS101" s="195">
        <f t="shared" si="141"/>
        <v>0</v>
      </c>
      <c r="AT101" s="195" t="str">
        <f t="shared" si="141"/>
        <v>:</v>
      </c>
      <c r="AU101" s="195">
        <f t="shared" si="141"/>
        <v>0</v>
      </c>
      <c r="AV101" s="195" t="str">
        <f t="shared" si="140"/>
        <v>L</v>
      </c>
    </row>
    <row r="102" spans="17:72" ht="14.25" customHeight="1">
      <c r="AC102" s="195" t="str">
        <f>'FAZA PUCHAROWA'!I8</f>
        <v>Senegal</v>
      </c>
      <c r="AD102" s="195">
        <f t="shared" si="134"/>
        <v>0</v>
      </c>
      <c r="AE102" s="195" t="str">
        <f t="shared" si="135"/>
        <v>:</v>
      </c>
      <c r="AF102" s="195">
        <f t="shared" si="136"/>
        <v>3</v>
      </c>
      <c r="AG102" s="195">
        <f t="shared" si="137"/>
        <v>0</v>
      </c>
      <c r="AH102" s="195" t="s">
        <v>20</v>
      </c>
      <c r="AI102" s="195">
        <f t="shared" si="138"/>
        <v>0</v>
      </c>
      <c r="AO102" s="195" t="str">
        <f t="shared" ref="AO102:AU102" si="142">AC115</f>
        <v>Argentyna</v>
      </c>
      <c r="AP102" s="195">
        <f t="shared" si="142"/>
        <v>3</v>
      </c>
      <c r="AQ102" s="195" t="str">
        <f t="shared" si="142"/>
        <v>:</v>
      </c>
      <c r="AR102" s="195">
        <f t="shared" si="142"/>
        <v>0</v>
      </c>
      <c r="AS102" s="195">
        <f t="shared" si="142"/>
        <v>0</v>
      </c>
      <c r="AT102" s="195" t="str">
        <f t="shared" si="142"/>
        <v>:</v>
      </c>
      <c r="AU102" s="195">
        <f t="shared" si="142"/>
        <v>0</v>
      </c>
      <c r="AV102" s="195" t="str">
        <f t="shared" si="140"/>
        <v>W</v>
      </c>
    </row>
    <row r="103" spans="17:72" ht="14.25" customHeight="1">
      <c r="AC103" s="195" t="str">
        <f>'FAZA PUCHAROWA'!I9</f>
        <v>Chorwacja</v>
      </c>
      <c r="AD103" s="195">
        <f t="shared" si="134"/>
        <v>1</v>
      </c>
      <c r="AE103" s="195" t="str">
        <f t="shared" si="135"/>
        <v>:</v>
      </c>
      <c r="AF103" s="195">
        <f t="shared" si="136"/>
        <v>1</v>
      </c>
      <c r="AG103" s="195">
        <f t="shared" si="137"/>
        <v>3</v>
      </c>
      <c r="AH103" s="195" t="s">
        <v>20</v>
      </c>
      <c r="AI103" s="195">
        <f t="shared" si="138"/>
        <v>1</v>
      </c>
      <c r="AO103" s="195" t="str">
        <f t="shared" ref="AO103:AU103" si="143">AC116</f>
        <v>Francja</v>
      </c>
      <c r="AP103" s="195">
        <f t="shared" si="143"/>
        <v>2</v>
      </c>
      <c r="AQ103" s="195" t="str">
        <f t="shared" si="143"/>
        <v>:</v>
      </c>
      <c r="AR103" s="195">
        <f t="shared" si="143"/>
        <v>0</v>
      </c>
      <c r="AS103" s="195">
        <f t="shared" si="143"/>
        <v>0</v>
      </c>
      <c r="AT103" s="195" t="str">
        <f t="shared" si="143"/>
        <v>:</v>
      </c>
      <c r="AU103" s="195">
        <f t="shared" si="143"/>
        <v>0</v>
      </c>
      <c r="AV103" s="195" t="str">
        <f t="shared" si="140"/>
        <v>W</v>
      </c>
    </row>
    <row r="104" spans="17:72" ht="14.25" customHeight="1">
      <c r="AC104" s="195" t="str">
        <f>'FAZA PUCHAROWA'!I10</f>
        <v>Korea Płd.</v>
      </c>
      <c r="AD104" s="195">
        <f t="shared" si="134"/>
        <v>1</v>
      </c>
      <c r="AE104" s="195" t="str">
        <f t="shared" si="135"/>
        <v>:</v>
      </c>
      <c r="AF104" s="195">
        <f t="shared" si="136"/>
        <v>4</v>
      </c>
      <c r="AG104" s="195">
        <f t="shared" si="137"/>
        <v>0</v>
      </c>
      <c r="AH104" s="195" t="s">
        <v>20</v>
      </c>
      <c r="AI104" s="195">
        <f t="shared" si="138"/>
        <v>0</v>
      </c>
    </row>
    <row r="105" spans="17:72" ht="14.25" customHeight="1">
      <c r="AC105" s="195" t="str">
        <f>'FAZA PUCHAROWA'!I11</f>
        <v>Hiszpania</v>
      </c>
      <c r="AD105" s="195">
        <f t="shared" si="134"/>
        <v>0</v>
      </c>
      <c r="AE105" s="195" t="str">
        <f t="shared" si="135"/>
        <v>:</v>
      </c>
      <c r="AF105" s="195">
        <f t="shared" si="136"/>
        <v>0</v>
      </c>
      <c r="AG105" s="195">
        <f t="shared" si="137"/>
        <v>0</v>
      </c>
      <c r="AH105" s="195" t="s">
        <v>20</v>
      </c>
      <c r="AI105" s="195">
        <f t="shared" si="138"/>
        <v>3</v>
      </c>
      <c r="AO105" s="195" t="str">
        <f t="shared" ref="AO105:AU105" si="144">AC94</f>
        <v>Maroko</v>
      </c>
      <c r="AP105" s="195">
        <f t="shared" si="144"/>
        <v>1</v>
      </c>
      <c r="AQ105" s="195" t="str">
        <f t="shared" si="144"/>
        <v>:</v>
      </c>
      <c r="AR105" s="195">
        <f t="shared" si="144"/>
        <v>2</v>
      </c>
      <c r="AS105" s="195">
        <f t="shared" si="144"/>
        <v>0</v>
      </c>
      <c r="AT105" s="195" t="str">
        <f t="shared" si="144"/>
        <v>:</v>
      </c>
      <c r="AU105" s="195">
        <f t="shared" si="144"/>
        <v>0</v>
      </c>
      <c r="AV105" s="195" t="str">
        <f t="shared" ref="AV105:AV106" si="145">IF(OR(AP105&gt;AR105,AS105&gt;AU105),"W","L")</f>
        <v>L</v>
      </c>
    </row>
    <row r="106" spans="17:72" ht="14.25" customHeight="1">
      <c r="AC106" s="195" t="str">
        <f>'FAZA PUCHAROWA'!I12</f>
        <v>Szwajcaria</v>
      </c>
      <c r="AD106" s="195">
        <f t="shared" si="134"/>
        <v>1</v>
      </c>
      <c r="AE106" s="195" t="str">
        <f t="shared" si="135"/>
        <v>:</v>
      </c>
      <c r="AF106" s="195">
        <f t="shared" si="136"/>
        <v>6</v>
      </c>
      <c r="AG106" s="195">
        <f t="shared" si="137"/>
        <v>0</v>
      </c>
      <c r="AH106" s="195" t="s">
        <v>20</v>
      </c>
      <c r="AI106" s="195">
        <f t="shared" si="138"/>
        <v>0</v>
      </c>
      <c r="AO106" s="195" t="str">
        <f t="shared" ref="AO106:AU106" si="146">AC119</f>
        <v>Chorwacja</v>
      </c>
      <c r="AP106" s="195">
        <f t="shared" si="146"/>
        <v>2</v>
      </c>
      <c r="AQ106" s="195" t="str">
        <f t="shared" si="146"/>
        <v>:</v>
      </c>
      <c r="AR106" s="195">
        <f t="shared" si="146"/>
        <v>1</v>
      </c>
      <c r="AS106" s="195">
        <f t="shared" si="146"/>
        <v>0</v>
      </c>
      <c r="AT106" s="195" t="str">
        <f t="shared" si="146"/>
        <v>:</v>
      </c>
      <c r="AU106" s="195">
        <f t="shared" si="146"/>
        <v>0</v>
      </c>
      <c r="AV106" s="195" t="str">
        <f t="shared" si="145"/>
        <v>W</v>
      </c>
    </row>
    <row r="107" spans="17:72" ht="14.25" customHeight="1">
      <c r="AC107" s="195">
        <f>'FAZA PUCHAROWA'!I13</f>
        <v>0</v>
      </c>
      <c r="AD107" s="195">
        <f t="shared" si="134"/>
        <v>0</v>
      </c>
      <c r="AE107" s="195">
        <f t="shared" si="135"/>
        <v>0</v>
      </c>
      <c r="AF107" s="195">
        <f t="shared" si="136"/>
        <v>0</v>
      </c>
      <c r="AG107" s="195">
        <f t="shared" si="137"/>
        <v>0</v>
      </c>
      <c r="AH107" s="195" t="s">
        <v>20</v>
      </c>
      <c r="AI107" s="195">
        <f t="shared" si="138"/>
        <v>0</v>
      </c>
    </row>
    <row r="108" spans="17:72" ht="14.25" customHeight="1">
      <c r="AC108" s="195">
        <f>'FAZA PUCHAROWA'!I14</f>
        <v>0</v>
      </c>
      <c r="AD108" s="195">
        <f t="shared" si="134"/>
        <v>0</v>
      </c>
      <c r="AE108" s="195">
        <f t="shared" si="135"/>
        <v>0</v>
      </c>
      <c r="AF108" s="195">
        <f t="shared" si="136"/>
        <v>0</v>
      </c>
      <c r="AG108" s="195">
        <f t="shared" si="137"/>
        <v>0</v>
      </c>
      <c r="AH108" s="195" t="s">
        <v>20</v>
      </c>
      <c r="AI108" s="195" t="str">
        <f t="shared" si="138"/>
        <v>Karne</v>
      </c>
      <c r="AO108" s="195" t="str">
        <f t="shared" ref="AO108:AU108" si="147">AC97</f>
        <v>Argentyna</v>
      </c>
      <c r="AP108" s="195">
        <f t="shared" si="147"/>
        <v>3</v>
      </c>
      <c r="AQ108" s="195" t="str">
        <f t="shared" si="147"/>
        <v>:</v>
      </c>
      <c r="AR108" s="195">
        <f t="shared" si="147"/>
        <v>3</v>
      </c>
      <c r="AS108" s="195">
        <f t="shared" si="147"/>
        <v>4</v>
      </c>
      <c r="AT108" s="195" t="str">
        <f t="shared" si="147"/>
        <v>:</v>
      </c>
      <c r="AU108" s="195">
        <f t="shared" si="147"/>
        <v>2</v>
      </c>
      <c r="AV108" s="195" t="str">
        <f t="shared" ref="AV108:AV109" si="148">IF(OR(AP108&gt;AR108,AS108&gt;AU108),"W","L")</f>
        <v>W</v>
      </c>
    </row>
    <row r="109" spans="17:72" ht="14.25" customHeight="1">
      <c r="AC109" s="195" t="str">
        <f>'FAZA PUCHAROWA'!I15</f>
        <v>Brazylia</v>
      </c>
      <c r="AD109" s="195">
        <f t="shared" si="134"/>
        <v>1</v>
      </c>
      <c r="AE109" s="195" t="str">
        <f t="shared" si="135"/>
        <v>:</v>
      </c>
      <c r="AF109" s="195">
        <f t="shared" si="136"/>
        <v>1</v>
      </c>
      <c r="AG109" s="195">
        <f t="shared" si="137"/>
        <v>2</v>
      </c>
      <c r="AH109" s="195" t="s">
        <v>20</v>
      </c>
      <c r="AI109" s="195">
        <f t="shared" si="138"/>
        <v>4</v>
      </c>
      <c r="AO109" s="195" t="str">
        <f t="shared" ref="AO109:AU109" si="149">AC122</f>
        <v>Francja</v>
      </c>
      <c r="AP109" s="195">
        <f t="shared" si="149"/>
        <v>3</v>
      </c>
      <c r="AQ109" s="195" t="str">
        <f t="shared" si="149"/>
        <v>:</v>
      </c>
      <c r="AR109" s="195">
        <f t="shared" si="149"/>
        <v>3</v>
      </c>
      <c r="AS109" s="195">
        <f t="shared" si="149"/>
        <v>2</v>
      </c>
      <c r="AT109" s="195" t="str">
        <f t="shared" si="149"/>
        <v>:</v>
      </c>
      <c r="AU109" s="195">
        <f t="shared" si="149"/>
        <v>4</v>
      </c>
      <c r="AV109" s="195" t="str">
        <f t="shared" si="148"/>
        <v>L</v>
      </c>
    </row>
    <row r="110" spans="17:72" ht="14.25" customHeight="1">
      <c r="AC110" s="195" t="str">
        <f>'FAZA PUCHAROWA'!I16</f>
        <v>Argentyna</v>
      </c>
      <c r="AD110" s="195">
        <f t="shared" si="134"/>
        <v>2</v>
      </c>
      <c r="AE110" s="195" t="str">
        <f t="shared" si="135"/>
        <v>:</v>
      </c>
      <c r="AF110" s="195">
        <f t="shared" si="136"/>
        <v>2</v>
      </c>
      <c r="AG110" s="195">
        <f t="shared" si="137"/>
        <v>4</v>
      </c>
      <c r="AH110" s="195" t="s">
        <v>20</v>
      </c>
      <c r="AI110" s="195">
        <f t="shared" si="138"/>
        <v>3</v>
      </c>
    </row>
    <row r="111" spans="17:72" ht="14.25" customHeight="1">
      <c r="AC111" s="195" t="str">
        <f>'FAZA PUCHAROWA'!I17</f>
        <v>Portugalia</v>
      </c>
      <c r="AD111" s="195">
        <f t="shared" si="134"/>
        <v>0</v>
      </c>
      <c r="AE111" s="195" t="str">
        <f t="shared" si="135"/>
        <v>:</v>
      </c>
      <c r="AF111" s="195">
        <f t="shared" si="136"/>
        <v>1</v>
      </c>
      <c r="AG111" s="195">
        <f t="shared" si="137"/>
        <v>0</v>
      </c>
      <c r="AH111" s="195" t="s">
        <v>20</v>
      </c>
      <c r="AI111" s="195">
        <f t="shared" si="138"/>
        <v>0</v>
      </c>
    </row>
    <row r="112" spans="17:72" ht="14.25" customHeight="1">
      <c r="AC112" s="195" t="str">
        <f>'FAZA PUCHAROWA'!I18</f>
        <v>Anglia</v>
      </c>
      <c r="AD112" s="195">
        <f t="shared" si="134"/>
        <v>1</v>
      </c>
      <c r="AE112" s="195" t="str">
        <f t="shared" si="135"/>
        <v>:</v>
      </c>
      <c r="AF112" s="195">
        <f t="shared" si="136"/>
        <v>2</v>
      </c>
      <c r="AG112" s="195">
        <f t="shared" si="137"/>
        <v>0</v>
      </c>
      <c r="AH112" s="195" t="s">
        <v>20</v>
      </c>
      <c r="AI112" s="195">
        <f t="shared" si="138"/>
        <v>0</v>
      </c>
    </row>
    <row r="113" spans="29:51" ht="14.25" customHeight="1">
      <c r="AC113" s="195">
        <f>'FAZA PUCHAROWA'!I19</f>
        <v>0</v>
      </c>
      <c r="AD113" s="195">
        <f t="shared" si="134"/>
        <v>0</v>
      </c>
      <c r="AE113" s="195">
        <f t="shared" si="135"/>
        <v>0</v>
      </c>
      <c r="AF113" s="195">
        <f t="shared" si="136"/>
        <v>0</v>
      </c>
      <c r="AG113" s="195">
        <f t="shared" si="137"/>
        <v>0</v>
      </c>
      <c r="AH113" s="195" t="s">
        <v>20</v>
      </c>
      <c r="AI113" s="195">
        <f t="shared" si="138"/>
        <v>0</v>
      </c>
    </row>
    <row r="114" spans="29:51" ht="14.25" customHeight="1">
      <c r="AC114" s="195">
        <f>'FAZA PUCHAROWA'!I20</f>
        <v>0</v>
      </c>
      <c r="AD114" s="195">
        <f t="shared" si="134"/>
        <v>0</v>
      </c>
      <c r="AE114" s="195">
        <f t="shared" si="135"/>
        <v>0</v>
      </c>
      <c r="AF114" s="195">
        <f t="shared" si="136"/>
        <v>0</v>
      </c>
      <c r="AG114" s="195">
        <f t="shared" si="137"/>
        <v>0</v>
      </c>
      <c r="AH114" s="195" t="s">
        <v>20</v>
      </c>
      <c r="AI114" s="195" t="str">
        <f t="shared" si="138"/>
        <v>Karne</v>
      </c>
    </row>
    <row r="115" spans="29:51" ht="14.25" customHeight="1">
      <c r="AC115" s="195" t="str">
        <f>'FAZA PUCHAROWA'!I21</f>
        <v>Argentyna</v>
      </c>
      <c r="AD115" s="195">
        <f t="shared" si="134"/>
        <v>3</v>
      </c>
      <c r="AE115" s="195" t="str">
        <f t="shared" si="135"/>
        <v>:</v>
      </c>
      <c r="AF115" s="195">
        <f t="shared" si="136"/>
        <v>0</v>
      </c>
      <c r="AG115" s="195">
        <f t="shared" si="137"/>
        <v>0</v>
      </c>
      <c r="AH115" s="195" t="s">
        <v>20</v>
      </c>
      <c r="AI115" s="195">
        <f t="shared" si="138"/>
        <v>0</v>
      </c>
      <c r="AO115" s="195" t="str">
        <f>TYPY!N4</f>
        <v>TATA</v>
      </c>
      <c r="AP115" s="195" t="str">
        <f>TYPY!Z4</f>
        <v>MAMA</v>
      </c>
      <c r="AQ115" s="195" t="str">
        <f>TYPY!AK4</f>
        <v>KAMA</v>
      </c>
      <c r="AR115" s="195" t="str">
        <f>TYPY!AV4</f>
        <v>MICHUR</v>
      </c>
      <c r="AS115" s="195" t="str">
        <f>TYPY!BG4</f>
        <v>MATI</v>
      </c>
      <c r="AU115" s="195" t="str">
        <f t="shared" ref="AU115:AY115" si="150">AO115</f>
        <v>TATA</v>
      </c>
      <c r="AV115" s="195" t="str">
        <f t="shared" si="150"/>
        <v>MAMA</v>
      </c>
      <c r="AW115" s="195" t="str">
        <f t="shared" si="150"/>
        <v>KAMA</v>
      </c>
      <c r="AX115" s="195" t="str">
        <f t="shared" si="150"/>
        <v>MICHUR</v>
      </c>
      <c r="AY115" s="195" t="str">
        <f t="shared" si="150"/>
        <v>MATI</v>
      </c>
    </row>
    <row r="116" spans="29:51" ht="14.25" customHeight="1">
      <c r="AC116" s="195" t="str">
        <f>'FAZA PUCHAROWA'!I22</f>
        <v>Francja</v>
      </c>
      <c r="AD116" s="195">
        <f t="shared" si="134"/>
        <v>2</v>
      </c>
      <c r="AE116" s="195" t="str">
        <f t="shared" si="135"/>
        <v>:</v>
      </c>
      <c r="AF116" s="195">
        <f t="shared" si="136"/>
        <v>0</v>
      </c>
      <c r="AG116" s="195">
        <f t="shared" si="137"/>
        <v>0</v>
      </c>
      <c r="AH116" s="195" t="s">
        <v>20</v>
      </c>
      <c r="AI116" s="195">
        <f t="shared" si="138"/>
        <v>0</v>
      </c>
      <c r="AO116" s="195">
        <f>SUM(TYPY!W10,TYPY!X10)</f>
        <v>1</v>
      </c>
      <c r="AP116" s="195">
        <f>SUM(TYPY!AH10:AI10)</f>
        <v>1</v>
      </c>
      <c r="AQ116" s="195">
        <f>SUM(TYPY!AS10:AT10)</f>
        <v>1</v>
      </c>
      <c r="AR116" s="195">
        <f>SUM(TYPY!BD10:BE10)</f>
        <v>0</v>
      </c>
      <c r="AS116" s="195">
        <f>SUM(TYPY!BO10:BP10)</f>
        <v>0</v>
      </c>
      <c r="AT116" s="195">
        <v>1</v>
      </c>
      <c r="AU116" s="195">
        <f t="shared" ref="AU116:AY116" si="151">AO116</f>
        <v>1</v>
      </c>
      <c r="AV116" s="195">
        <f t="shared" si="151"/>
        <v>1</v>
      </c>
      <c r="AW116" s="195">
        <f t="shared" si="151"/>
        <v>1</v>
      </c>
      <c r="AX116" s="195">
        <f t="shared" si="151"/>
        <v>0</v>
      </c>
      <c r="AY116" s="195">
        <f t="shared" si="151"/>
        <v>0</v>
      </c>
    </row>
    <row r="117" spans="29:51" ht="14.25" customHeight="1">
      <c r="AC117" s="195">
        <f>'FAZA PUCHAROWA'!I23</f>
        <v>0</v>
      </c>
      <c r="AD117" s="195">
        <f t="shared" si="134"/>
        <v>0</v>
      </c>
      <c r="AE117" s="195">
        <f t="shared" si="135"/>
        <v>0</v>
      </c>
      <c r="AF117" s="195">
        <f t="shared" si="136"/>
        <v>0</v>
      </c>
      <c r="AG117" s="195">
        <f t="shared" si="137"/>
        <v>0</v>
      </c>
      <c r="AH117" s="195" t="s">
        <v>20</v>
      </c>
      <c r="AI117" s="195">
        <f t="shared" si="138"/>
        <v>0</v>
      </c>
      <c r="AO117" s="195">
        <f>SUM(TYPY!W11,TYPY!X11)</f>
        <v>1</v>
      </c>
      <c r="AP117" s="195">
        <f>SUM(TYPY!AH11:AI11)</f>
        <v>1</v>
      </c>
      <c r="AQ117" s="195">
        <f>SUM(TYPY!AS11:AT11)</f>
        <v>1</v>
      </c>
      <c r="AR117" s="195">
        <f>SUM(TYPY!BD11:BE11)</f>
        <v>1</v>
      </c>
      <c r="AS117" s="195">
        <f>SUM(TYPY!BO11:BP11)</f>
        <v>1</v>
      </c>
      <c r="AT117" s="195">
        <v>2</v>
      </c>
      <c r="AU117" s="195">
        <f t="shared" ref="AU117:AY117" si="152">AU116+AO117</f>
        <v>2</v>
      </c>
      <c r="AV117" s="195">
        <f t="shared" si="152"/>
        <v>2</v>
      </c>
      <c r="AW117" s="195">
        <f t="shared" si="152"/>
        <v>2</v>
      </c>
      <c r="AX117" s="195">
        <f t="shared" si="152"/>
        <v>1</v>
      </c>
      <c r="AY117" s="195">
        <f t="shared" si="152"/>
        <v>1</v>
      </c>
    </row>
    <row r="118" spans="29:51" ht="14.25" customHeight="1">
      <c r="AC118" s="195">
        <f>'FAZA PUCHAROWA'!I24</f>
        <v>0</v>
      </c>
      <c r="AD118" s="195">
        <f t="shared" si="134"/>
        <v>0</v>
      </c>
      <c r="AE118" s="195">
        <f t="shared" si="135"/>
        <v>0</v>
      </c>
      <c r="AF118" s="195">
        <f t="shared" si="136"/>
        <v>0</v>
      </c>
      <c r="AG118" s="195">
        <f t="shared" si="137"/>
        <v>0</v>
      </c>
      <c r="AH118" s="195" t="s">
        <v>20</v>
      </c>
      <c r="AI118" s="195" t="str">
        <f t="shared" si="138"/>
        <v>Karne</v>
      </c>
      <c r="AO118" s="195">
        <f>SUM(TYPY!W12,TYPY!X12)</f>
        <v>1</v>
      </c>
      <c r="AP118" s="195">
        <f>SUM(TYPY!AH12:AI12)</f>
        <v>1</v>
      </c>
      <c r="AQ118" s="195">
        <f>SUM(TYPY!AS12:AT12)</f>
        <v>1</v>
      </c>
      <c r="AR118" s="195">
        <f>SUM(TYPY!BD12:BE12)</f>
        <v>1</v>
      </c>
      <c r="AS118" s="195">
        <f>SUM(TYPY!BO12:BP12)</f>
        <v>3</v>
      </c>
      <c r="AT118" s="195">
        <v>3</v>
      </c>
      <c r="AU118" s="195">
        <f t="shared" ref="AU118:AY118" si="153">AU117+AO118</f>
        <v>3</v>
      </c>
      <c r="AV118" s="195">
        <f t="shared" si="153"/>
        <v>3</v>
      </c>
      <c r="AW118" s="195">
        <f t="shared" si="153"/>
        <v>3</v>
      </c>
      <c r="AX118" s="195">
        <f t="shared" si="153"/>
        <v>2</v>
      </c>
      <c r="AY118" s="195">
        <f t="shared" si="153"/>
        <v>4</v>
      </c>
    </row>
    <row r="119" spans="29:51" ht="14.25" customHeight="1">
      <c r="AC119" s="195" t="str">
        <f>'FAZA PUCHAROWA'!I25</f>
        <v>Chorwacja</v>
      </c>
      <c r="AD119" s="195">
        <f t="shared" si="134"/>
        <v>2</v>
      </c>
      <c r="AE119" s="195" t="str">
        <f t="shared" si="135"/>
        <v>:</v>
      </c>
      <c r="AF119" s="195">
        <f t="shared" si="136"/>
        <v>1</v>
      </c>
      <c r="AG119" s="195">
        <f t="shared" si="137"/>
        <v>0</v>
      </c>
      <c r="AH119" s="195" t="s">
        <v>20</v>
      </c>
      <c r="AI119" s="195">
        <f t="shared" si="138"/>
        <v>0</v>
      </c>
      <c r="AO119" s="195">
        <f>SUM(TYPY!W13,TYPY!X13)</f>
        <v>3</v>
      </c>
      <c r="AP119" s="195">
        <f>SUM(TYPY!AH13:AI13)</f>
        <v>0</v>
      </c>
      <c r="AQ119" s="195">
        <f>SUM(TYPY!AS13:AT13)</f>
        <v>0</v>
      </c>
      <c r="AR119" s="195">
        <f>SUM(TYPY!BD13:BE13)</f>
        <v>0</v>
      </c>
      <c r="AS119" s="195">
        <f>SUM(TYPY!BO13:BP13)</f>
        <v>0</v>
      </c>
      <c r="AT119" s="195">
        <v>4</v>
      </c>
      <c r="AU119" s="195">
        <f t="shared" ref="AU119:AY119" si="154">AU118+AO119</f>
        <v>6</v>
      </c>
      <c r="AV119" s="195">
        <f t="shared" si="154"/>
        <v>3</v>
      </c>
      <c r="AW119" s="195">
        <f t="shared" si="154"/>
        <v>3</v>
      </c>
      <c r="AX119" s="195">
        <f t="shared" si="154"/>
        <v>2</v>
      </c>
      <c r="AY119" s="195">
        <f t="shared" si="154"/>
        <v>4</v>
      </c>
    </row>
    <row r="120" spans="29:51" ht="14.25" customHeight="1">
      <c r="AC120" s="195">
        <f>'FAZA PUCHAROWA'!I26</f>
        <v>0</v>
      </c>
      <c r="AD120" s="195">
        <f t="shared" si="134"/>
        <v>0</v>
      </c>
      <c r="AE120" s="195">
        <f t="shared" si="135"/>
        <v>0</v>
      </c>
      <c r="AF120" s="195">
        <f t="shared" si="136"/>
        <v>0</v>
      </c>
      <c r="AG120" s="195">
        <f t="shared" si="137"/>
        <v>0</v>
      </c>
      <c r="AH120" s="195" t="s">
        <v>20</v>
      </c>
      <c r="AI120" s="195">
        <f t="shared" si="138"/>
        <v>0</v>
      </c>
      <c r="AO120" s="195">
        <f>SUM(TYPY!W14,TYPY!X14)</f>
        <v>0</v>
      </c>
      <c r="AP120" s="195">
        <f>SUM(TYPY!AH14:AI14)</f>
        <v>0</v>
      </c>
      <c r="AQ120" s="195">
        <f>SUM(TYPY!AS14:AT14)</f>
        <v>0</v>
      </c>
      <c r="AR120" s="195">
        <f>SUM(TYPY!BD14:BE14)</f>
        <v>0</v>
      </c>
      <c r="AS120" s="195">
        <f>SUM(TYPY!BO14:BP14)</f>
        <v>0</v>
      </c>
      <c r="AT120" s="195">
        <v>5</v>
      </c>
      <c r="AU120" s="195">
        <f t="shared" ref="AU120:AY120" si="155">AU119+AO120</f>
        <v>6</v>
      </c>
      <c r="AV120" s="195">
        <f t="shared" si="155"/>
        <v>3</v>
      </c>
      <c r="AW120" s="195">
        <f t="shared" si="155"/>
        <v>3</v>
      </c>
      <c r="AX120" s="195">
        <f t="shared" si="155"/>
        <v>2</v>
      </c>
      <c r="AY120" s="195">
        <f t="shared" si="155"/>
        <v>4</v>
      </c>
    </row>
    <row r="121" spans="29:51" ht="14.25" customHeight="1">
      <c r="AC121" s="195">
        <f>'FAZA PUCHAROWA'!I27</f>
        <v>0</v>
      </c>
      <c r="AD121" s="195">
        <f t="shared" si="134"/>
        <v>0</v>
      </c>
      <c r="AE121" s="195">
        <f t="shared" si="135"/>
        <v>0</v>
      </c>
      <c r="AF121" s="195">
        <f t="shared" si="136"/>
        <v>0</v>
      </c>
      <c r="AG121" s="195">
        <f t="shared" si="137"/>
        <v>0</v>
      </c>
      <c r="AH121" s="195" t="s">
        <v>20</v>
      </c>
      <c r="AI121" s="195" t="str">
        <f t="shared" si="138"/>
        <v>Karne</v>
      </c>
      <c r="AO121" s="195">
        <f>SUM(TYPY!W15,TYPY!X15)</f>
        <v>0</v>
      </c>
      <c r="AP121" s="195">
        <f>SUM(TYPY!AH15:AI15)</f>
        <v>0</v>
      </c>
      <c r="AQ121" s="195">
        <f>SUM(TYPY!AS15:AT15)</f>
        <v>0</v>
      </c>
      <c r="AR121" s="195">
        <f>SUM(TYPY!BD15:BE15)</f>
        <v>0</v>
      </c>
      <c r="AS121" s="195">
        <f>SUM(TYPY!BO15:BP15)</f>
        <v>0</v>
      </c>
      <c r="AT121" s="195">
        <v>6</v>
      </c>
      <c r="AU121" s="195">
        <f t="shared" ref="AU121:AY121" si="156">AU120+AO121</f>
        <v>6</v>
      </c>
      <c r="AV121" s="195">
        <f t="shared" si="156"/>
        <v>3</v>
      </c>
      <c r="AW121" s="195">
        <f t="shared" si="156"/>
        <v>3</v>
      </c>
      <c r="AX121" s="195">
        <f t="shared" si="156"/>
        <v>2</v>
      </c>
      <c r="AY121" s="195">
        <f t="shared" si="156"/>
        <v>4</v>
      </c>
    </row>
    <row r="122" spans="29:51" ht="14.25" customHeight="1">
      <c r="AC122" s="195" t="str">
        <f>'FAZA PUCHAROWA'!I28</f>
        <v>Francja</v>
      </c>
      <c r="AD122" s="195">
        <f t="shared" si="134"/>
        <v>3</v>
      </c>
      <c r="AE122" s="195" t="str">
        <f t="shared" si="135"/>
        <v>:</v>
      </c>
      <c r="AF122" s="195">
        <f t="shared" si="136"/>
        <v>3</v>
      </c>
      <c r="AG122" s="195">
        <f t="shared" si="137"/>
        <v>2</v>
      </c>
      <c r="AH122" s="195" t="s">
        <v>20</v>
      </c>
      <c r="AI122" s="195">
        <f t="shared" si="138"/>
        <v>4</v>
      </c>
      <c r="AO122" s="195">
        <f>SUM(TYPY!W16,TYPY!X16)</f>
        <v>0</v>
      </c>
      <c r="AP122" s="195">
        <f>SUM(TYPY!AH16:AI16)</f>
        <v>0</v>
      </c>
      <c r="AQ122" s="195">
        <f>SUM(TYPY!AS16:AT16)</f>
        <v>0</v>
      </c>
      <c r="AR122" s="195">
        <f>SUM(TYPY!BD16:BE16)</f>
        <v>0</v>
      </c>
      <c r="AS122" s="195">
        <f>SUM(TYPY!BO16:BP16)</f>
        <v>1</v>
      </c>
      <c r="AT122" s="195">
        <v>7</v>
      </c>
      <c r="AU122" s="195">
        <f t="shared" ref="AU122:AY122" si="157">AU121+AO122</f>
        <v>6</v>
      </c>
      <c r="AV122" s="195">
        <f t="shared" si="157"/>
        <v>3</v>
      </c>
      <c r="AW122" s="195">
        <f t="shared" si="157"/>
        <v>3</v>
      </c>
      <c r="AX122" s="195">
        <f t="shared" si="157"/>
        <v>2</v>
      </c>
      <c r="AY122" s="195">
        <f t="shared" si="157"/>
        <v>5</v>
      </c>
    </row>
    <row r="123" spans="29:51" ht="14.25" customHeight="1">
      <c r="AO123" s="195">
        <f>SUM(TYPY!W17,TYPY!X17)</f>
        <v>1</v>
      </c>
      <c r="AP123" s="195">
        <f>SUM(TYPY!AH17:AI17)</f>
        <v>1</v>
      </c>
      <c r="AQ123" s="195">
        <f>SUM(TYPY!AS17:AT17)</f>
        <v>1</v>
      </c>
      <c r="AR123" s="195">
        <f>SUM(TYPY!BD17:BE17)</f>
        <v>1</v>
      </c>
      <c r="AS123" s="195">
        <f>SUM(TYPY!BO17:BP17)</f>
        <v>1</v>
      </c>
      <c r="AT123" s="195">
        <v>8</v>
      </c>
      <c r="AU123" s="195">
        <f t="shared" ref="AU123:AY123" si="158">AU122+AO123</f>
        <v>7</v>
      </c>
      <c r="AV123" s="195">
        <f t="shared" si="158"/>
        <v>4</v>
      </c>
      <c r="AW123" s="195">
        <f t="shared" si="158"/>
        <v>4</v>
      </c>
      <c r="AX123" s="195">
        <f t="shared" si="158"/>
        <v>3</v>
      </c>
      <c r="AY123" s="195">
        <f t="shared" si="158"/>
        <v>6</v>
      </c>
    </row>
    <row r="124" spans="29:51" ht="14.25" customHeight="1">
      <c r="AO124" s="195">
        <f>SUM(TYPY!W18,TYPY!X18)</f>
        <v>0</v>
      </c>
      <c r="AP124" s="195">
        <f>SUM(TYPY!AH18:AI18)</f>
        <v>0</v>
      </c>
      <c r="AQ124" s="195">
        <f>SUM(TYPY!AS18:AT18)</f>
        <v>0</v>
      </c>
      <c r="AR124" s="195">
        <f>SUM(TYPY!BD18:BE18)</f>
        <v>0</v>
      </c>
      <c r="AS124" s="195">
        <f>SUM(TYPY!BO18:BP18)</f>
        <v>0</v>
      </c>
      <c r="AT124" s="195">
        <v>9</v>
      </c>
      <c r="AU124" s="195">
        <f t="shared" ref="AU124:AY124" si="159">AU123+AO124</f>
        <v>7</v>
      </c>
      <c r="AV124" s="195">
        <f t="shared" si="159"/>
        <v>4</v>
      </c>
      <c r="AW124" s="195">
        <f t="shared" si="159"/>
        <v>4</v>
      </c>
      <c r="AX124" s="195">
        <f t="shared" si="159"/>
        <v>3</v>
      </c>
      <c r="AY124" s="195">
        <f t="shared" si="159"/>
        <v>6</v>
      </c>
    </row>
    <row r="125" spans="29:51" ht="14.25" customHeight="1">
      <c r="AO125" s="195">
        <f>SUM(TYPY!W19,TYPY!X19)</f>
        <v>0</v>
      </c>
      <c r="AP125" s="195">
        <f>SUM(TYPY!AH19:AI19)</f>
        <v>0</v>
      </c>
      <c r="AQ125" s="195">
        <f>SUM(TYPY!AS19:AT19)</f>
        <v>0</v>
      </c>
      <c r="AR125" s="195">
        <f>SUM(TYPY!BD19:BE19)</f>
        <v>0</v>
      </c>
      <c r="AS125" s="195">
        <f>SUM(TYPY!BO19:BP19)</f>
        <v>0</v>
      </c>
      <c r="AT125" s="195">
        <v>10</v>
      </c>
      <c r="AU125" s="195">
        <f t="shared" ref="AU125:AY125" si="160">AU124+AO125</f>
        <v>7</v>
      </c>
      <c r="AV125" s="195">
        <f t="shared" si="160"/>
        <v>4</v>
      </c>
      <c r="AW125" s="195">
        <f t="shared" si="160"/>
        <v>4</v>
      </c>
      <c r="AX125" s="195">
        <f t="shared" si="160"/>
        <v>3</v>
      </c>
      <c r="AY125" s="195">
        <f t="shared" si="160"/>
        <v>6</v>
      </c>
    </row>
    <row r="126" spans="29:51" ht="14.25" customHeight="1">
      <c r="AO126" s="195">
        <f>SUM(TYPY!W20,TYPY!X20)</f>
        <v>1</v>
      </c>
      <c r="AP126" s="195">
        <f>SUM(TYPY!AH20:AI20)</f>
        <v>1</v>
      </c>
      <c r="AQ126" s="195">
        <f>SUM(TYPY!AS20:AT20)</f>
        <v>1</v>
      </c>
      <c r="AR126" s="195">
        <f>SUM(TYPY!BD20:BE20)</f>
        <v>1</v>
      </c>
      <c r="AS126" s="195">
        <f>SUM(TYPY!BO20:BP20)</f>
        <v>1</v>
      </c>
      <c r="AT126" s="195">
        <v>11</v>
      </c>
      <c r="AU126" s="195">
        <f t="shared" ref="AU126:AY126" si="161">AU125+AO126</f>
        <v>8</v>
      </c>
      <c r="AV126" s="195">
        <f t="shared" si="161"/>
        <v>5</v>
      </c>
      <c r="AW126" s="195">
        <f t="shared" si="161"/>
        <v>5</v>
      </c>
      <c r="AX126" s="195">
        <f t="shared" si="161"/>
        <v>4</v>
      </c>
      <c r="AY126" s="195">
        <f t="shared" si="161"/>
        <v>7</v>
      </c>
    </row>
    <row r="127" spans="29:51" ht="14.25" customHeight="1">
      <c r="AO127" s="195">
        <f>SUM(TYPY!W21,TYPY!X21)</f>
        <v>1</v>
      </c>
      <c r="AP127" s="195">
        <f>SUM(TYPY!AH21:AI21)</f>
        <v>1</v>
      </c>
      <c r="AQ127" s="195">
        <f>SUM(TYPY!AS21:AT21)</f>
        <v>1</v>
      </c>
      <c r="AR127" s="195">
        <f>SUM(TYPY!BD21:BE21)</f>
        <v>1</v>
      </c>
      <c r="AS127" s="195">
        <f>SUM(TYPY!BO21:BP21)</f>
        <v>1</v>
      </c>
      <c r="AT127" s="195">
        <v>12</v>
      </c>
      <c r="AU127" s="195">
        <f t="shared" ref="AU127:AY127" si="162">AU126+AO127</f>
        <v>9</v>
      </c>
      <c r="AV127" s="195">
        <f t="shared" si="162"/>
        <v>6</v>
      </c>
      <c r="AW127" s="195">
        <f t="shared" si="162"/>
        <v>6</v>
      </c>
      <c r="AX127" s="195">
        <f t="shared" si="162"/>
        <v>5</v>
      </c>
      <c r="AY127" s="195">
        <f t="shared" si="162"/>
        <v>8</v>
      </c>
    </row>
    <row r="128" spans="29:51" ht="14.25" customHeight="1">
      <c r="AO128" s="195">
        <f>SUM(TYPY!W22,TYPY!X22)</f>
        <v>3</v>
      </c>
      <c r="AP128" s="195">
        <f>SUM(TYPY!AH22:AI22)</f>
        <v>1</v>
      </c>
      <c r="AQ128" s="195">
        <f>SUM(TYPY!AS22:AT22)</f>
        <v>1</v>
      </c>
      <c r="AR128" s="195">
        <f>SUM(TYPY!BD22:BE22)</f>
        <v>1</v>
      </c>
      <c r="AS128" s="195">
        <f>SUM(TYPY!BO22:BP22)</f>
        <v>1</v>
      </c>
      <c r="AT128" s="195">
        <v>13</v>
      </c>
      <c r="AU128" s="195">
        <f t="shared" ref="AU128:AY128" si="163">AU127+AO128</f>
        <v>12</v>
      </c>
      <c r="AV128" s="195">
        <f t="shared" si="163"/>
        <v>7</v>
      </c>
      <c r="AW128" s="195">
        <f t="shared" si="163"/>
        <v>7</v>
      </c>
      <c r="AX128" s="195">
        <f t="shared" si="163"/>
        <v>6</v>
      </c>
      <c r="AY128" s="195">
        <f t="shared" si="163"/>
        <v>9</v>
      </c>
    </row>
    <row r="129" spans="41:51" ht="14.25" customHeight="1">
      <c r="AO129" s="195">
        <f>SUM(TYPY!W23,TYPY!X23)</f>
        <v>0</v>
      </c>
      <c r="AP129" s="195">
        <f>SUM(TYPY!AH23:AI23)</f>
        <v>0</v>
      </c>
      <c r="AQ129" s="195">
        <f>SUM(TYPY!AS23:AT23)</f>
        <v>1</v>
      </c>
      <c r="AR129" s="195">
        <f>SUM(TYPY!BD23:BE23)</f>
        <v>0</v>
      </c>
      <c r="AS129" s="195">
        <f>SUM(TYPY!BO23:BP23)</f>
        <v>0</v>
      </c>
      <c r="AT129" s="195">
        <v>14</v>
      </c>
      <c r="AU129" s="195">
        <f t="shared" ref="AU129:AY129" si="164">AU128+AO129</f>
        <v>12</v>
      </c>
      <c r="AV129" s="195">
        <f t="shared" si="164"/>
        <v>7</v>
      </c>
      <c r="AW129" s="195">
        <f t="shared" si="164"/>
        <v>8</v>
      </c>
      <c r="AX129" s="195">
        <f t="shared" si="164"/>
        <v>6</v>
      </c>
      <c r="AY129" s="195">
        <f t="shared" si="164"/>
        <v>9</v>
      </c>
    </row>
    <row r="130" spans="41:51" ht="14.25" customHeight="1">
      <c r="AO130" s="195">
        <f>SUM(TYPY!W24,TYPY!X24)</f>
        <v>1</v>
      </c>
      <c r="AP130" s="195">
        <f>SUM(TYPY!AH24:AI24)</f>
        <v>1</v>
      </c>
      <c r="AQ130" s="195">
        <f>SUM(TYPY!AS24:AT24)</f>
        <v>1</v>
      </c>
      <c r="AR130" s="195">
        <f>SUM(TYPY!BD24:BE24)</f>
        <v>1</v>
      </c>
      <c r="AS130" s="195">
        <f>SUM(TYPY!BO24:BP24)</f>
        <v>1</v>
      </c>
      <c r="AT130" s="195">
        <v>15</v>
      </c>
      <c r="AU130" s="195">
        <f t="shared" ref="AU130:AY130" si="165">AU129+AO130</f>
        <v>13</v>
      </c>
      <c r="AV130" s="195">
        <f t="shared" si="165"/>
        <v>8</v>
      </c>
      <c r="AW130" s="195">
        <f t="shared" si="165"/>
        <v>9</v>
      </c>
      <c r="AX130" s="195">
        <f t="shared" si="165"/>
        <v>7</v>
      </c>
      <c r="AY130" s="195">
        <f t="shared" si="165"/>
        <v>10</v>
      </c>
    </row>
    <row r="131" spans="41:51" ht="14.25" customHeight="1">
      <c r="AO131" s="195">
        <f>SUM(TYPY!W25,TYPY!X25)</f>
        <v>1</v>
      </c>
      <c r="AP131" s="195">
        <f>SUM(TYPY!AH25:AI25)</f>
        <v>1</v>
      </c>
      <c r="AQ131" s="195">
        <f>SUM(TYPY!AS25:AT25)</f>
        <v>1</v>
      </c>
      <c r="AR131" s="195">
        <f>SUM(TYPY!BD25:BE25)</f>
        <v>1</v>
      </c>
      <c r="AS131" s="195">
        <f>SUM(TYPY!BO25:BP25)</f>
        <v>1</v>
      </c>
      <c r="AT131" s="195">
        <v>16</v>
      </c>
      <c r="AU131" s="195">
        <f t="shared" ref="AU131:AY131" si="166">AU130+AO131</f>
        <v>14</v>
      </c>
      <c r="AV131" s="195">
        <f t="shared" si="166"/>
        <v>9</v>
      </c>
      <c r="AW131" s="195">
        <f t="shared" si="166"/>
        <v>10</v>
      </c>
      <c r="AX131" s="195">
        <f t="shared" si="166"/>
        <v>8</v>
      </c>
      <c r="AY131" s="195">
        <f t="shared" si="166"/>
        <v>11</v>
      </c>
    </row>
    <row r="132" spans="41:51" ht="14.25" customHeight="1">
      <c r="AO132" s="195">
        <f>SUM(TYPY!W26,TYPY!X26)</f>
        <v>0</v>
      </c>
      <c r="AP132" s="195">
        <f>SUM(TYPY!AH26:AI26)</f>
        <v>0</v>
      </c>
      <c r="AQ132" s="195">
        <f>SUM(TYPY!AS26:AT26)</f>
        <v>0</v>
      </c>
      <c r="AR132" s="195">
        <f>SUM(TYPY!BD26:BE26)</f>
        <v>0</v>
      </c>
      <c r="AS132" s="195">
        <f>SUM(TYPY!BO26:BP26)</f>
        <v>0</v>
      </c>
      <c r="AT132" s="195">
        <v>17</v>
      </c>
      <c r="AU132" s="195">
        <f t="shared" ref="AU132:AY132" si="167">AU131+AO132</f>
        <v>14</v>
      </c>
      <c r="AV132" s="195">
        <f t="shared" si="167"/>
        <v>9</v>
      </c>
      <c r="AW132" s="195">
        <f t="shared" si="167"/>
        <v>10</v>
      </c>
      <c r="AX132" s="195">
        <f t="shared" si="167"/>
        <v>8</v>
      </c>
      <c r="AY132" s="195">
        <f t="shared" si="167"/>
        <v>11</v>
      </c>
    </row>
    <row r="133" spans="41:51" ht="14.25" customHeight="1">
      <c r="AO133" s="195">
        <f>SUM(TYPY!W27,TYPY!X27)</f>
        <v>1</v>
      </c>
      <c r="AP133" s="195">
        <f>SUM(TYPY!AH27:AI27)</f>
        <v>1</v>
      </c>
      <c r="AQ133" s="195">
        <f>SUM(TYPY!AS27:AT27)</f>
        <v>1</v>
      </c>
      <c r="AR133" s="195">
        <f>SUM(TYPY!BD27:BE27)</f>
        <v>1</v>
      </c>
      <c r="AS133" s="195">
        <f>SUM(TYPY!BO27:BP27)</f>
        <v>1</v>
      </c>
      <c r="AT133" s="195">
        <v>18</v>
      </c>
      <c r="AU133" s="195">
        <f t="shared" ref="AU133:AY133" si="168">AU132+AO133</f>
        <v>15</v>
      </c>
      <c r="AV133" s="195">
        <f t="shared" si="168"/>
        <v>10</v>
      </c>
      <c r="AW133" s="195">
        <f t="shared" si="168"/>
        <v>11</v>
      </c>
      <c r="AX133" s="195">
        <f t="shared" si="168"/>
        <v>9</v>
      </c>
      <c r="AY133" s="195">
        <f t="shared" si="168"/>
        <v>12</v>
      </c>
    </row>
    <row r="134" spans="41:51" ht="14.25" customHeight="1">
      <c r="AO134" s="195">
        <f>SUM(TYPY!W28,TYPY!X28)</f>
        <v>1</v>
      </c>
      <c r="AP134" s="195">
        <f>SUM(TYPY!AH28:AI28)</f>
        <v>0</v>
      </c>
      <c r="AQ134" s="195">
        <f>SUM(TYPY!AS28:AT28)</f>
        <v>0</v>
      </c>
      <c r="AR134" s="195">
        <f>SUM(TYPY!BD28:BE28)</f>
        <v>0</v>
      </c>
      <c r="AS134" s="195">
        <f>SUM(TYPY!BO28:BP28)</f>
        <v>0</v>
      </c>
      <c r="AT134" s="195">
        <v>19</v>
      </c>
      <c r="AU134" s="195">
        <f t="shared" ref="AU134:AY134" si="169">AU133+AO134</f>
        <v>16</v>
      </c>
      <c r="AV134" s="195">
        <f t="shared" si="169"/>
        <v>10</v>
      </c>
      <c r="AW134" s="195">
        <f t="shared" si="169"/>
        <v>11</v>
      </c>
      <c r="AX134" s="195">
        <f t="shared" si="169"/>
        <v>9</v>
      </c>
      <c r="AY134" s="195">
        <f t="shared" si="169"/>
        <v>12</v>
      </c>
    </row>
    <row r="135" spans="41:51" ht="14.25" customHeight="1">
      <c r="AO135" s="195">
        <f>SUM(TYPY!W29,TYPY!X29)</f>
        <v>0</v>
      </c>
      <c r="AP135" s="195">
        <f>SUM(TYPY!AH29:AI29)</f>
        <v>0</v>
      </c>
      <c r="AQ135" s="195">
        <f>SUM(TYPY!AS29:AT29)</f>
        <v>0</v>
      </c>
      <c r="AR135" s="195">
        <f>SUM(TYPY!BD29:BE29)</f>
        <v>0</v>
      </c>
      <c r="AS135" s="195">
        <f>SUM(TYPY!BO29:BP29)</f>
        <v>0</v>
      </c>
      <c r="AT135" s="195">
        <v>20</v>
      </c>
      <c r="AU135" s="195">
        <f t="shared" ref="AU135:AY135" si="170">AU134+AO135</f>
        <v>16</v>
      </c>
      <c r="AV135" s="195">
        <f t="shared" si="170"/>
        <v>10</v>
      </c>
      <c r="AW135" s="195">
        <f t="shared" si="170"/>
        <v>11</v>
      </c>
      <c r="AX135" s="195">
        <f t="shared" si="170"/>
        <v>9</v>
      </c>
      <c r="AY135" s="195">
        <f t="shared" si="170"/>
        <v>12</v>
      </c>
    </row>
    <row r="136" spans="41:51" ht="14.25" customHeight="1">
      <c r="AO136" s="195">
        <f>SUM(TYPY!W30,TYPY!X30)</f>
        <v>3</v>
      </c>
      <c r="AP136" s="195">
        <f>SUM(TYPY!AH30:AI30)</f>
        <v>0</v>
      </c>
      <c r="AQ136" s="195">
        <f>SUM(TYPY!AS30:AT30)</f>
        <v>0</v>
      </c>
      <c r="AR136" s="195">
        <f>SUM(TYPY!BD30:BE30)</f>
        <v>3</v>
      </c>
      <c r="AS136" s="195">
        <f>SUM(TYPY!BO30:BP30)</f>
        <v>0</v>
      </c>
      <c r="AT136" s="195">
        <v>21</v>
      </c>
      <c r="AU136" s="195">
        <f t="shared" ref="AU136:AY136" si="171">AU135+AO136</f>
        <v>19</v>
      </c>
      <c r="AV136" s="195">
        <f t="shared" si="171"/>
        <v>10</v>
      </c>
      <c r="AW136" s="195">
        <f t="shared" si="171"/>
        <v>11</v>
      </c>
      <c r="AX136" s="195">
        <f t="shared" si="171"/>
        <v>12</v>
      </c>
      <c r="AY136" s="195">
        <f t="shared" si="171"/>
        <v>12</v>
      </c>
    </row>
    <row r="137" spans="41:51" ht="14.25" customHeight="1">
      <c r="AO137" s="195">
        <f>SUM(TYPY!W31,TYPY!X31)</f>
        <v>1</v>
      </c>
      <c r="AP137" s="195">
        <f>SUM(TYPY!AH31:AI31)</f>
        <v>1</v>
      </c>
      <c r="AQ137" s="195">
        <f>SUM(TYPY!AS31:AT31)</f>
        <v>1</v>
      </c>
      <c r="AR137" s="195">
        <f>SUM(TYPY!BD31:BE31)</f>
        <v>1</v>
      </c>
      <c r="AS137" s="195">
        <f>SUM(TYPY!BO31:BP31)</f>
        <v>0</v>
      </c>
      <c r="AT137" s="195">
        <v>22</v>
      </c>
      <c r="AU137" s="195">
        <f t="shared" ref="AU137:AY137" si="172">AU136+AO137</f>
        <v>20</v>
      </c>
      <c r="AV137" s="195">
        <f t="shared" si="172"/>
        <v>11</v>
      </c>
      <c r="AW137" s="195">
        <f t="shared" si="172"/>
        <v>12</v>
      </c>
      <c r="AX137" s="195">
        <f t="shared" si="172"/>
        <v>13</v>
      </c>
      <c r="AY137" s="195">
        <f t="shared" si="172"/>
        <v>12</v>
      </c>
    </row>
    <row r="138" spans="41:51" ht="14.25" customHeight="1">
      <c r="AO138" s="195">
        <f>SUM(TYPY!W32,TYPY!X32)</f>
        <v>3</v>
      </c>
      <c r="AP138" s="195">
        <f>SUM(TYPY!AH32:AI32)</f>
        <v>3</v>
      </c>
      <c r="AQ138" s="195">
        <f>SUM(TYPY!AS32:AT32)</f>
        <v>3</v>
      </c>
      <c r="AR138" s="195">
        <f>SUM(TYPY!BD32:BE32)</f>
        <v>1</v>
      </c>
      <c r="AS138" s="195">
        <f>SUM(TYPY!BO32:BP32)</f>
        <v>1</v>
      </c>
      <c r="AT138" s="195">
        <v>23</v>
      </c>
      <c r="AU138" s="195">
        <f t="shared" ref="AU138:AY138" si="173">AU137+AO138</f>
        <v>23</v>
      </c>
      <c r="AV138" s="195">
        <f t="shared" si="173"/>
        <v>14</v>
      </c>
      <c r="AW138" s="195">
        <f t="shared" si="173"/>
        <v>15</v>
      </c>
      <c r="AX138" s="195">
        <f t="shared" si="173"/>
        <v>14</v>
      </c>
      <c r="AY138" s="195">
        <f t="shared" si="173"/>
        <v>13</v>
      </c>
    </row>
    <row r="139" spans="41:51" ht="14.25" customHeight="1">
      <c r="AO139" s="195">
        <f>SUM(TYPY!W33,TYPY!X33)</f>
        <v>0</v>
      </c>
      <c r="AP139" s="195">
        <f>SUM(TYPY!AH33:AI33)</f>
        <v>1</v>
      </c>
      <c r="AQ139" s="195">
        <f>SUM(TYPY!AS33:AT33)</f>
        <v>1</v>
      </c>
      <c r="AR139" s="195">
        <f>SUM(TYPY!BD33:BE33)</f>
        <v>3</v>
      </c>
      <c r="AS139" s="195">
        <f>SUM(TYPY!BO33:BP33)</f>
        <v>3</v>
      </c>
      <c r="AT139" s="195">
        <v>24</v>
      </c>
      <c r="AU139" s="195">
        <f t="shared" ref="AU139:AY139" si="174">AU138+AO139</f>
        <v>23</v>
      </c>
      <c r="AV139" s="195">
        <f t="shared" si="174"/>
        <v>15</v>
      </c>
      <c r="AW139" s="195">
        <f t="shared" si="174"/>
        <v>16</v>
      </c>
      <c r="AX139" s="195">
        <f t="shared" si="174"/>
        <v>17</v>
      </c>
      <c r="AY139" s="195">
        <f t="shared" si="174"/>
        <v>16</v>
      </c>
    </row>
    <row r="140" spans="41:51" ht="14.25" customHeight="1">
      <c r="AO140" s="195">
        <f>SUM(TYPY!W34,TYPY!X34)</f>
        <v>0</v>
      </c>
      <c r="AP140" s="195">
        <f>SUM(TYPY!AH34:AI34)</f>
        <v>0</v>
      </c>
      <c r="AQ140" s="195">
        <f>SUM(TYPY!AS34:AT34)</f>
        <v>0</v>
      </c>
      <c r="AR140" s="195">
        <f>SUM(TYPY!BD34:BE34)</f>
        <v>0</v>
      </c>
      <c r="AS140" s="195">
        <f>SUM(TYPY!BO34:BP34)</f>
        <v>0</v>
      </c>
      <c r="AT140" s="195">
        <v>25</v>
      </c>
      <c r="AU140" s="195">
        <f t="shared" ref="AU140:AY140" si="175">AU139+AO140</f>
        <v>23</v>
      </c>
      <c r="AV140" s="195">
        <f t="shared" si="175"/>
        <v>15</v>
      </c>
      <c r="AW140" s="195">
        <f t="shared" si="175"/>
        <v>16</v>
      </c>
      <c r="AX140" s="195">
        <f t="shared" si="175"/>
        <v>17</v>
      </c>
      <c r="AY140" s="195">
        <f t="shared" si="175"/>
        <v>16</v>
      </c>
    </row>
    <row r="141" spans="41:51" ht="14.25" customHeight="1">
      <c r="AO141" s="195">
        <f>SUM(TYPY!W35,TYPY!X35)</f>
        <v>0</v>
      </c>
      <c r="AP141" s="195">
        <f>SUM(TYPY!AH35:AI35)</f>
        <v>0</v>
      </c>
      <c r="AQ141" s="195">
        <f>SUM(TYPY!AS35:AT35)</f>
        <v>0</v>
      </c>
      <c r="AR141" s="195">
        <f>SUM(TYPY!BD35:BE35)</f>
        <v>0</v>
      </c>
      <c r="AS141" s="195">
        <f>SUM(TYPY!BO35:BP35)</f>
        <v>0</v>
      </c>
      <c r="AT141" s="195">
        <v>26</v>
      </c>
      <c r="AU141" s="195">
        <f t="shared" ref="AU141:AY141" si="176">AU140+AO141</f>
        <v>23</v>
      </c>
      <c r="AV141" s="195">
        <f t="shared" si="176"/>
        <v>15</v>
      </c>
      <c r="AW141" s="195">
        <f t="shared" si="176"/>
        <v>16</v>
      </c>
      <c r="AX141" s="195">
        <f t="shared" si="176"/>
        <v>17</v>
      </c>
      <c r="AY141" s="195">
        <f t="shared" si="176"/>
        <v>16</v>
      </c>
    </row>
    <row r="142" spans="41:51" ht="14.25" customHeight="1">
      <c r="AO142" s="195">
        <f>SUM(TYPY!W36,TYPY!X36)</f>
        <v>0</v>
      </c>
      <c r="AP142" s="195">
        <f>SUM(TYPY!AH36:AI36)</f>
        <v>1</v>
      </c>
      <c r="AQ142" s="195">
        <f>SUM(TYPY!AS36:AT36)</f>
        <v>1</v>
      </c>
      <c r="AR142" s="195">
        <f>SUM(TYPY!BD36:BE36)</f>
        <v>0</v>
      </c>
      <c r="AS142" s="195">
        <f>SUM(TYPY!BO36:BP36)</f>
        <v>1</v>
      </c>
      <c r="AT142" s="195">
        <v>27</v>
      </c>
      <c r="AU142" s="195">
        <f t="shared" ref="AU142:AY142" si="177">AU141+AO142</f>
        <v>23</v>
      </c>
      <c r="AV142" s="195">
        <f t="shared" si="177"/>
        <v>16</v>
      </c>
      <c r="AW142" s="195">
        <f t="shared" si="177"/>
        <v>17</v>
      </c>
      <c r="AX142" s="195">
        <f t="shared" si="177"/>
        <v>17</v>
      </c>
      <c r="AY142" s="195">
        <f t="shared" si="177"/>
        <v>17</v>
      </c>
    </row>
    <row r="143" spans="41:51" ht="14.25" customHeight="1">
      <c r="AO143" s="195">
        <f>SUM(TYPY!W37,TYPY!X37)</f>
        <v>3</v>
      </c>
      <c r="AP143" s="195">
        <f>SUM(TYPY!AH37:AI37)</f>
        <v>0</v>
      </c>
      <c r="AQ143" s="195">
        <f>SUM(TYPY!AS37:AT37)</f>
        <v>0</v>
      </c>
      <c r="AR143" s="195">
        <f>SUM(TYPY!BD37:BE37)</f>
        <v>0</v>
      </c>
      <c r="AS143" s="195">
        <f>SUM(TYPY!BO37:BP37)</f>
        <v>0</v>
      </c>
      <c r="AT143" s="195">
        <v>28</v>
      </c>
      <c r="AU143" s="195">
        <f t="shared" ref="AU143:AY143" si="178">AU142+AO143</f>
        <v>26</v>
      </c>
      <c r="AV143" s="195">
        <f t="shared" si="178"/>
        <v>16</v>
      </c>
      <c r="AW143" s="195">
        <f t="shared" si="178"/>
        <v>17</v>
      </c>
      <c r="AX143" s="195">
        <f t="shared" si="178"/>
        <v>17</v>
      </c>
      <c r="AY143" s="195">
        <f t="shared" si="178"/>
        <v>17</v>
      </c>
    </row>
    <row r="144" spans="41:51" ht="14.25" customHeight="1">
      <c r="AO144" s="195">
        <f>SUM(TYPY!W38,TYPY!X38)</f>
        <v>0</v>
      </c>
      <c r="AP144" s="195">
        <f>SUM(TYPY!AH38:AI38)</f>
        <v>0</v>
      </c>
      <c r="AQ144" s="195">
        <f>SUM(TYPY!AS38:AT38)</f>
        <v>0</v>
      </c>
      <c r="AR144" s="195">
        <f>SUM(TYPY!BD38:BE38)</f>
        <v>0</v>
      </c>
      <c r="AS144" s="195">
        <f>SUM(TYPY!BO38:BP38)</f>
        <v>0</v>
      </c>
      <c r="AT144" s="195">
        <v>29</v>
      </c>
      <c r="AU144" s="195">
        <f t="shared" ref="AU144:AY144" si="179">AU143+AO144</f>
        <v>26</v>
      </c>
      <c r="AV144" s="195">
        <f t="shared" si="179"/>
        <v>16</v>
      </c>
      <c r="AW144" s="195">
        <f t="shared" si="179"/>
        <v>17</v>
      </c>
      <c r="AX144" s="195">
        <f t="shared" si="179"/>
        <v>17</v>
      </c>
      <c r="AY144" s="195">
        <f t="shared" si="179"/>
        <v>17</v>
      </c>
    </row>
    <row r="145" spans="41:51" ht="14.25" customHeight="1">
      <c r="AO145" s="195">
        <f>SUM(TYPY!W39,TYPY!X39)</f>
        <v>0</v>
      </c>
      <c r="AP145" s="195">
        <f>SUM(TYPY!AH39:AI39)</f>
        <v>1</v>
      </c>
      <c r="AQ145" s="195">
        <f>SUM(TYPY!AS39:AT39)</f>
        <v>0</v>
      </c>
      <c r="AR145" s="195">
        <f>SUM(TYPY!BD39:BE39)</f>
        <v>0</v>
      </c>
      <c r="AS145" s="195">
        <f>SUM(TYPY!BO39:BP39)</f>
        <v>1</v>
      </c>
      <c r="AT145" s="195">
        <v>30</v>
      </c>
      <c r="AU145" s="195">
        <f t="shared" ref="AU145:AY145" si="180">AU144+AO145</f>
        <v>26</v>
      </c>
      <c r="AV145" s="195">
        <f t="shared" si="180"/>
        <v>17</v>
      </c>
      <c r="AW145" s="195">
        <f t="shared" si="180"/>
        <v>17</v>
      </c>
      <c r="AX145" s="195">
        <f t="shared" si="180"/>
        <v>17</v>
      </c>
      <c r="AY145" s="195">
        <f t="shared" si="180"/>
        <v>18</v>
      </c>
    </row>
    <row r="146" spans="41:51" ht="14.25" customHeight="1">
      <c r="AO146" s="195">
        <f>SUM(TYPY!W40,TYPY!X40)</f>
        <v>3</v>
      </c>
      <c r="AP146" s="195">
        <f>SUM(TYPY!AH40:AI40)</f>
        <v>1</v>
      </c>
      <c r="AQ146" s="195">
        <f>SUM(TYPY!AS40:AT40)</f>
        <v>1</v>
      </c>
      <c r="AR146" s="195">
        <f>SUM(TYPY!BD40:BE40)</f>
        <v>1</v>
      </c>
      <c r="AS146" s="195">
        <f>SUM(TYPY!BO40:BP40)</f>
        <v>1</v>
      </c>
      <c r="AT146" s="195">
        <v>31</v>
      </c>
      <c r="AU146" s="195">
        <f t="shared" ref="AU146:AY146" si="181">AU145+AO146</f>
        <v>29</v>
      </c>
      <c r="AV146" s="195">
        <f t="shared" si="181"/>
        <v>18</v>
      </c>
      <c r="AW146" s="195">
        <f t="shared" si="181"/>
        <v>18</v>
      </c>
      <c r="AX146" s="195">
        <f t="shared" si="181"/>
        <v>18</v>
      </c>
      <c r="AY146" s="195">
        <f t="shared" si="181"/>
        <v>19</v>
      </c>
    </row>
    <row r="147" spans="41:51" ht="14.25" customHeight="1">
      <c r="AO147" s="195">
        <f>SUM(TYPY!W41,TYPY!X41)</f>
        <v>0</v>
      </c>
      <c r="AP147" s="195">
        <f>SUM(TYPY!AH41:AI41)</f>
        <v>1</v>
      </c>
      <c r="AQ147" s="195">
        <f>SUM(TYPY!AS41:AT41)</f>
        <v>1</v>
      </c>
      <c r="AR147" s="195">
        <f>SUM(TYPY!BD41:BE41)</f>
        <v>1</v>
      </c>
      <c r="AS147" s="195">
        <f>SUM(TYPY!BO41:BP41)</f>
        <v>1</v>
      </c>
      <c r="AT147" s="195">
        <v>32</v>
      </c>
      <c r="AU147" s="195">
        <f t="shared" ref="AU147:AY147" si="182">AU146+AO147</f>
        <v>29</v>
      </c>
      <c r="AV147" s="195">
        <f t="shared" si="182"/>
        <v>19</v>
      </c>
      <c r="AW147" s="195">
        <f t="shared" si="182"/>
        <v>19</v>
      </c>
      <c r="AX147" s="195">
        <f t="shared" si="182"/>
        <v>19</v>
      </c>
      <c r="AY147" s="195">
        <f t="shared" si="182"/>
        <v>20</v>
      </c>
    </row>
    <row r="148" spans="41:51" ht="14.25" customHeight="1">
      <c r="AO148" s="195">
        <f>SUM(TYPY!W42,TYPY!X42)</f>
        <v>0</v>
      </c>
      <c r="AP148" s="195">
        <f>SUM(TYPY!AH42:AI42)</f>
        <v>0</v>
      </c>
      <c r="AQ148" s="195">
        <f>SUM(TYPY!AS42:AT42)</f>
        <v>0</v>
      </c>
      <c r="AR148" s="195">
        <f>SUM(TYPY!BD42:BE42)</f>
        <v>0</v>
      </c>
      <c r="AS148" s="195">
        <f>SUM(TYPY!BO42:BP42)</f>
        <v>0</v>
      </c>
      <c r="AT148" s="195">
        <v>33</v>
      </c>
      <c r="AU148" s="195">
        <f t="shared" ref="AU148:AY148" si="183">AU147+AO148</f>
        <v>29</v>
      </c>
      <c r="AV148" s="195">
        <f t="shared" si="183"/>
        <v>19</v>
      </c>
      <c r="AW148" s="195">
        <f t="shared" si="183"/>
        <v>19</v>
      </c>
      <c r="AX148" s="195">
        <f t="shared" si="183"/>
        <v>19</v>
      </c>
      <c r="AY148" s="195">
        <f t="shared" si="183"/>
        <v>20</v>
      </c>
    </row>
    <row r="149" spans="41:51" ht="14.25" customHeight="1">
      <c r="AO149" s="195">
        <f>SUM(TYPY!W43,TYPY!X43)</f>
        <v>3</v>
      </c>
      <c r="AP149" s="195">
        <f>SUM(TYPY!AH43:AI43)</f>
        <v>1</v>
      </c>
      <c r="AQ149" s="195">
        <f>SUM(TYPY!AS43:AT43)</f>
        <v>1</v>
      </c>
      <c r="AR149" s="195">
        <f>SUM(TYPY!BD43:BE43)</f>
        <v>1</v>
      </c>
      <c r="AS149" s="195">
        <f>SUM(TYPY!BO43:BP43)</f>
        <v>3</v>
      </c>
      <c r="AT149" s="195">
        <v>34</v>
      </c>
      <c r="AU149" s="195">
        <f t="shared" ref="AU149:AY149" si="184">AU148+AO149</f>
        <v>32</v>
      </c>
      <c r="AV149" s="195">
        <f t="shared" si="184"/>
        <v>20</v>
      </c>
      <c r="AW149" s="195">
        <f t="shared" si="184"/>
        <v>20</v>
      </c>
      <c r="AX149" s="195">
        <f t="shared" si="184"/>
        <v>20</v>
      </c>
      <c r="AY149" s="195">
        <f t="shared" si="184"/>
        <v>23</v>
      </c>
    </row>
    <row r="150" spans="41:51" ht="14.25" customHeight="1">
      <c r="AO150" s="195">
        <f>SUM(TYPY!W44,TYPY!X44)</f>
        <v>1</v>
      </c>
      <c r="AP150" s="195">
        <f>SUM(TYPY!AH44:AI44)</f>
        <v>1</v>
      </c>
      <c r="AQ150" s="195">
        <f>SUM(TYPY!AS44:AT44)</f>
        <v>1</v>
      </c>
      <c r="AR150" s="195">
        <f>SUM(TYPY!BD44:BE44)</f>
        <v>1</v>
      </c>
      <c r="AS150" s="195">
        <f>SUM(TYPY!BO44:BP44)</f>
        <v>1</v>
      </c>
      <c r="AT150" s="195">
        <v>35</v>
      </c>
      <c r="AU150" s="195">
        <f t="shared" ref="AU150:AY150" si="185">AU149+AO150</f>
        <v>33</v>
      </c>
      <c r="AV150" s="195">
        <f t="shared" si="185"/>
        <v>21</v>
      </c>
      <c r="AW150" s="195">
        <f t="shared" si="185"/>
        <v>21</v>
      </c>
      <c r="AX150" s="195">
        <f t="shared" si="185"/>
        <v>21</v>
      </c>
      <c r="AY150" s="195">
        <f t="shared" si="185"/>
        <v>24</v>
      </c>
    </row>
    <row r="151" spans="41:51" ht="14.25" customHeight="1">
      <c r="AO151" s="195">
        <f>SUM(TYPY!W45,TYPY!X45)</f>
        <v>1</v>
      </c>
      <c r="AP151" s="195">
        <f>SUM(TYPY!AH45:AI45)</f>
        <v>1</v>
      </c>
      <c r="AQ151" s="195">
        <f>SUM(TYPY!AS45:AT45)</f>
        <v>1</v>
      </c>
      <c r="AR151" s="195">
        <f>SUM(TYPY!BD45:BE45)</f>
        <v>0</v>
      </c>
      <c r="AS151" s="195">
        <f>SUM(TYPY!BO45:BP45)</f>
        <v>3</v>
      </c>
      <c r="AT151" s="195">
        <v>36</v>
      </c>
      <c r="AU151" s="195">
        <f t="shared" ref="AU151:AY151" si="186">AU150+AO151</f>
        <v>34</v>
      </c>
      <c r="AV151" s="195">
        <f t="shared" si="186"/>
        <v>22</v>
      </c>
      <c r="AW151" s="195">
        <f t="shared" si="186"/>
        <v>22</v>
      </c>
      <c r="AX151" s="195">
        <f t="shared" si="186"/>
        <v>21</v>
      </c>
      <c r="AY151" s="195">
        <f t="shared" si="186"/>
        <v>27</v>
      </c>
    </row>
    <row r="152" spans="41:51" ht="14.25" customHeight="1">
      <c r="AO152" s="195">
        <f>SUM(TYPY!W46,TYPY!X46)</f>
        <v>0</v>
      </c>
      <c r="AP152" s="195">
        <f>SUM(TYPY!AH46:AI46)</f>
        <v>0</v>
      </c>
      <c r="AQ152" s="195">
        <f>SUM(TYPY!AS46:AT46)</f>
        <v>0</v>
      </c>
      <c r="AR152" s="195">
        <f>SUM(TYPY!BD46:BE46)</f>
        <v>0</v>
      </c>
      <c r="AS152" s="195">
        <f>SUM(TYPY!BO46:BP46)</f>
        <v>0</v>
      </c>
      <c r="AT152" s="195">
        <v>37</v>
      </c>
      <c r="AU152" s="195">
        <f t="shared" ref="AU152:AY152" si="187">AU151+AO152</f>
        <v>34</v>
      </c>
      <c r="AV152" s="195">
        <f t="shared" si="187"/>
        <v>22</v>
      </c>
      <c r="AW152" s="195">
        <f t="shared" si="187"/>
        <v>22</v>
      </c>
      <c r="AX152" s="195">
        <f t="shared" si="187"/>
        <v>21</v>
      </c>
      <c r="AY152" s="195">
        <f t="shared" si="187"/>
        <v>27</v>
      </c>
    </row>
    <row r="153" spans="41:51" ht="14.25" customHeight="1">
      <c r="AO153" s="195">
        <f>SUM(TYPY!W47,TYPY!X47)</f>
        <v>0</v>
      </c>
      <c r="AP153" s="195">
        <f>SUM(TYPY!AH47:AI47)</f>
        <v>0</v>
      </c>
      <c r="AQ153" s="195">
        <f>SUM(TYPY!AS47:AT47)</f>
        <v>0</v>
      </c>
      <c r="AR153" s="195">
        <f>SUM(TYPY!BD47:BE47)</f>
        <v>0</v>
      </c>
      <c r="AS153" s="195">
        <f>SUM(TYPY!BO47:BP47)</f>
        <v>0</v>
      </c>
      <c r="AT153" s="195">
        <v>38</v>
      </c>
      <c r="AU153" s="195">
        <f t="shared" ref="AU153:AY153" si="188">AU152+AO153</f>
        <v>34</v>
      </c>
      <c r="AV153" s="195">
        <f t="shared" si="188"/>
        <v>22</v>
      </c>
      <c r="AW153" s="195">
        <f t="shared" si="188"/>
        <v>22</v>
      </c>
      <c r="AX153" s="195">
        <f t="shared" si="188"/>
        <v>21</v>
      </c>
      <c r="AY153" s="195">
        <f t="shared" si="188"/>
        <v>27</v>
      </c>
    </row>
    <row r="154" spans="41:51" ht="14.25" customHeight="1">
      <c r="AO154" s="195">
        <f>SUM(TYPY!W48,TYPY!X48)</f>
        <v>0</v>
      </c>
      <c r="AP154" s="195">
        <f>SUM(TYPY!AH48:AI48)</f>
        <v>1</v>
      </c>
      <c r="AQ154" s="195">
        <f>SUM(TYPY!AS48:AT48)</f>
        <v>1</v>
      </c>
      <c r="AR154" s="195">
        <f>SUM(TYPY!BD48:BE48)</f>
        <v>0</v>
      </c>
      <c r="AS154" s="195">
        <f>SUM(TYPY!BO48:BP48)</f>
        <v>3</v>
      </c>
      <c r="AT154" s="195">
        <v>39</v>
      </c>
      <c r="AU154" s="195">
        <f t="shared" ref="AU154:AY154" si="189">AU153+AO154</f>
        <v>34</v>
      </c>
      <c r="AV154" s="195">
        <f t="shared" si="189"/>
        <v>23</v>
      </c>
      <c r="AW154" s="195">
        <f t="shared" si="189"/>
        <v>23</v>
      </c>
      <c r="AX154" s="195">
        <f t="shared" si="189"/>
        <v>21</v>
      </c>
      <c r="AY154" s="195">
        <f t="shared" si="189"/>
        <v>30</v>
      </c>
    </row>
    <row r="155" spans="41:51" ht="14.25" customHeight="1">
      <c r="AO155" s="195">
        <f>SUM(TYPY!W49,TYPY!X49)</f>
        <v>0</v>
      </c>
      <c r="AP155" s="195">
        <f>SUM(TYPY!AH49:AI49)</f>
        <v>1</v>
      </c>
      <c r="AQ155" s="195">
        <f>SUM(TYPY!AS49:AT49)</f>
        <v>1</v>
      </c>
      <c r="AR155" s="195">
        <f>SUM(TYPY!BD49:BE49)</f>
        <v>3</v>
      </c>
      <c r="AS155" s="195">
        <f>SUM(TYPY!BO49:BP49)</f>
        <v>0</v>
      </c>
      <c r="AT155" s="195">
        <v>40</v>
      </c>
      <c r="AU155" s="195">
        <f t="shared" ref="AU155:AY155" si="190">AU154+AO155</f>
        <v>34</v>
      </c>
      <c r="AV155" s="195">
        <f t="shared" si="190"/>
        <v>24</v>
      </c>
      <c r="AW155" s="195">
        <f t="shared" si="190"/>
        <v>24</v>
      </c>
      <c r="AX155" s="195">
        <f t="shared" si="190"/>
        <v>24</v>
      </c>
      <c r="AY155" s="195">
        <f t="shared" si="190"/>
        <v>30</v>
      </c>
    </row>
    <row r="156" spans="41:51" ht="14.25" customHeight="1">
      <c r="AO156" s="195">
        <f>SUM(TYPY!W50,TYPY!X50)</f>
        <v>0</v>
      </c>
      <c r="AP156" s="195">
        <f>SUM(TYPY!AH50:AI50)</f>
        <v>0</v>
      </c>
      <c r="AQ156" s="195">
        <f>SUM(TYPY!AS50:AT50)</f>
        <v>0</v>
      </c>
      <c r="AR156" s="195">
        <f>SUM(TYPY!BD50:BE50)</f>
        <v>0</v>
      </c>
      <c r="AS156" s="195">
        <f>SUM(TYPY!BO50:BP50)</f>
        <v>0</v>
      </c>
      <c r="AT156" s="195">
        <v>41</v>
      </c>
      <c r="AU156" s="195">
        <f t="shared" ref="AU156:AY156" si="191">AU155+AO156</f>
        <v>34</v>
      </c>
      <c r="AV156" s="195">
        <f t="shared" si="191"/>
        <v>24</v>
      </c>
      <c r="AW156" s="195">
        <f t="shared" si="191"/>
        <v>24</v>
      </c>
      <c r="AX156" s="195">
        <f t="shared" si="191"/>
        <v>24</v>
      </c>
      <c r="AY156" s="195">
        <f t="shared" si="191"/>
        <v>30</v>
      </c>
    </row>
    <row r="157" spans="41:51" ht="14.25" customHeight="1">
      <c r="AO157" s="195">
        <f>SUM(TYPY!W51,TYPY!X51)</f>
        <v>0</v>
      </c>
      <c r="AP157" s="195">
        <f>SUM(TYPY!AH51:AI51)</f>
        <v>1</v>
      </c>
      <c r="AQ157" s="195">
        <f>SUM(TYPY!AS51:AT51)</f>
        <v>1</v>
      </c>
      <c r="AR157" s="195">
        <f>SUM(TYPY!BD51:BE51)</f>
        <v>1</v>
      </c>
      <c r="AS157" s="195">
        <f>SUM(TYPY!BO51:BP51)</f>
        <v>1</v>
      </c>
      <c r="AT157" s="195">
        <v>42</v>
      </c>
      <c r="AU157" s="195">
        <f t="shared" ref="AU157:AY157" si="192">AU156+AO157</f>
        <v>34</v>
      </c>
      <c r="AV157" s="195">
        <f t="shared" si="192"/>
        <v>25</v>
      </c>
      <c r="AW157" s="195">
        <f t="shared" si="192"/>
        <v>25</v>
      </c>
      <c r="AX157" s="195">
        <f t="shared" si="192"/>
        <v>25</v>
      </c>
      <c r="AY157" s="195">
        <f t="shared" si="192"/>
        <v>31</v>
      </c>
    </row>
    <row r="158" spans="41:51" ht="14.25" customHeight="1">
      <c r="AO158" s="195">
        <f>SUM(TYPY!W52,TYPY!X52)</f>
        <v>1</v>
      </c>
      <c r="AP158" s="195">
        <f>SUM(TYPY!AH52:AI52)</f>
        <v>0</v>
      </c>
      <c r="AQ158" s="195">
        <f>SUM(TYPY!AS52:AT52)</f>
        <v>0</v>
      </c>
      <c r="AR158" s="195">
        <f>SUM(TYPY!BD52:BE52)</f>
        <v>0</v>
      </c>
      <c r="AS158" s="195">
        <f>SUM(TYPY!BO52:BP52)</f>
        <v>0</v>
      </c>
      <c r="AT158" s="195">
        <v>43</v>
      </c>
      <c r="AU158" s="195">
        <f t="shared" ref="AU158:AY158" si="193">AU157+AO158</f>
        <v>35</v>
      </c>
      <c r="AV158" s="195">
        <f t="shared" si="193"/>
        <v>25</v>
      </c>
      <c r="AW158" s="195">
        <f t="shared" si="193"/>
        <v>25</v>
      </c>
      <c r="AX158" s="195">
        <f t="shared" si="193"/>
        <v>25</v>
      </c>
      <c r="AY158" s="195">
        <f t="shared" si="193"/>
        <v>31</v>
      </c>
    </row>
    <row r="159" spans="41:51" ht="14.25" customHeight="1">
      <c r="AO159" s="195">
        <f>SUM(TYPY!W53,TYPY!X53)</f>
        <v>1</v>
      </c>
      <c r="AP159" s="195">
        <f>SUM(TYPY!AH53:AI53)</f>
        <v>1</v>
      </c>
      <c r="AQ159" s="195">
        <f>SUM(TYPY!AS53:AT53)</f>
        <v>1</v>
      </c>
      <c r="AR159" s="195">
        <f>SUM(TYPY!BD53:BE53)</f>
        <v>1</v>
      </c>
      <c r="AS159" s="195">
        <f>SUM(TYPY!BO53:BP53)</f>
        <v>1</v>
      </c>
      <c r="AT159" s="195">
        <v>44</v>
      </c>
      <c r="AU159" s="195">
        <f t="shared" ref="AU159:AY159" si="194">AU158+AO159</f>
        <v>36</v>
      </c>
      <c r="AV159" s="195">
        <f t="shared" si="194"/>
        <v>26</v>
      </c>
      <c r="AW159" s="195">
        <f t="shared" si="194"/>
        <v>26</v>
      </c>
      <c r="AX159" s="195">
        <f t="shared" si="194"/>
        <v>26</v>
      </c>
      <c r="AY159" s="195">
        <f t="shared" si="194"/>
        <v>32</v>
      </c>
    </row>
    <row r="160" spans="41:51" ht="14.25" customHeight="1">
      <c r="AO160" s="195">
        <f>SUM(TYPY!W54,TYPY!X54)</f>
        <v>1</v>
      </c>
      <c r="AP160" s="195">
        <f>SUM(TYPY!AH54:AI54)</f>
        <v>0</v>
      </c>
      <c r="AQ160" s="195">
        <f>SUM(TYPY!AS54:AT54)</f>
        <v>1</v>
      </c>
      <c r="AR160" s="195">
        <f>SUM(TYPY!BD54:BE54)</f>
        <v>1</v>
      </c>
      <c r="AS160" s="195">
        <f>SUM(TYPY!BO54:BP54)</f>
        <v>1</v>
      </c>
      <c r="AT160" s="195">
        <v>45</v>
      </c>
      <c r="AU160" s="195">
        <f t="shared" ref="AU160:AY160" si="195">AU159+AO160</f>
        <v>37</v>
      </c>
      <c r="AV160" s="195">
        <f t="shared" si="195"/>
        <v>26</v>
      </c>
      <c r="AW160" s="195">
        <f t="shared" si="195"/>
        <v>27</v>
      </c>
      <c r="AX160" s="195">
        <f t="shared" si="195"/>
        <v>27</v>
      </c>
      <c r="AY160" s="195">
        <f t="shared" si="195"/>
        <v>33</v>
      </c>
    </row>
    <row r="161" spans="41:51" ht="14.25" customHeight="1">
      <c r="AO161" s="195">
        <f>SUM(TYPY!W55,TYPY!X55)</f>
        <v>1</v>
      </c>
      <c r="AP161" s="195">
        <f>SUM(TYPY!AH55:AI55)</f>
        <v>0</v>
      </c>
      <c r="AQ161" s="195">
        <f>SUM(TYPY!AS55:AT55)</f>
        <v>0</v>
      </c>
      <c r="AR161" s="195">
        <f>SUM(TYPY!BD55:BE55)</f>
        <v>0</v>
      </c>
      <c r="AS161" s="195">
        <f>SUM(TYPY!BO55:BP55)</f>
        <v>0</v>
      </c>
      <c r="AT161" s="195">
        <v>46</v>
      </c>
      <c r="AU161" s="195">
        <f t="shared" ref="AU161:AY161" si="196">AU160+AO161</f>
        <v>38</v>
      </c>
      <c r="AV161" s="195">
        <f t="shared" si="196"/>
        <v>26</v>
      </c>
      <c r="AW161" s="195">
        <f t="shared" si="196"/>
        <v>27</v>
      </c>
      <c r="AX161" s="195">
        <f t="shared" si="196"/>
        <v>27</v>
      </c>
      <c r="AY161" s="195">
        <f t="shared" si="196"/>
        <v>33</v>
      </c>
    </row>
    <row r="162" spans="41:51" ht="14.25" customHeight="1">
      <c r="AO162" s="195">
        <f>SUM(TYPY!W56,TYPY!X56)</f>
        <v>1</v>
      </c>
      <c r="AP162" s="195">
        <f>SUM(TYPY!AH56:AI56)</f>
        <v>0</v>
      </c>
      <c r="AQ162" s="195">
        <f>SUM(TYPY!AS56:AT56)</f>
        <v>0</v>
      </c>
      <c r="AR162" s="195">
        <f>SUM(TYPY!BD56:BE56)</f>
        <v>0</v>
      </c>
      <c r="AS162" s="195">
        <f>SUM(TYPY!BO56:BP56)</f>
        <v>0</v>
      </c>
      <c r="AT162" s="195">
        <v>47</v>
      </c>
      <c r="AU162" s="195">
        <f t="shared" ref="AU162:AY162" si="197">AU161+AO162</f>
        <v>39</v>
      </c>
      <c r="AV162" s="195">
        <f t="shared" si="197"/>
        <v>26</v>
      </c>
      <c r="AW162" s="195">
        <f t="shared" si="197"/>
        <v>27</v>
      </c>
      <c r="AX162" s="195">
        <f t="shared" si="197"/>
        <v>27</v>
      </c>
      <c r="AY162" s="195">
        <f t="shared" si="197"/>
        <v>33</v>
      </c>
    </row>
    <row r="163" spans="41:51" ht="14.25" customHeight="1">
      <c r="AO163" s="195">
        <f>SUM(TYPY!W57,TYPY!X57)</f>
        <v>0</v>
      </c>
      <c r="AP163" s="195">
        <f>SUM(TYPY!AH57:AI57)</f>
        <v>0</v>
      </c>
      <c r="AQ163" s="195">
        <f>SUM(TYPY!AS57:AT57)</f>
        <v>0</v>
      </c>
      <c r="AR163" s="195">
        <f>SUM(TYPY!BD57:BE57)</f>
        <v>0</v>
      </c>
      <c r="AS163" s="195">
        <f>SUM(TYPY!BO57:BP57)</f>
        <v>0</v>
      </c>
      <c r="AT163" s="195">
        <v>48</v>
      </c>
      <c r="AU163" s="195">
        <f t="shared" ref="AU163:AY163" si="198">AU162+AO163</f>
        <v>39</v>
      </c>
      <c r="AV163" s="195">
        <f t="shared" si="198"/>
        <v>26</v>
      </c>
      <c r="AW163" s="195">
        <f t="shared" si="198"/>
        <v>27</v>
      </c>
      <c r="AX163" s="195">
        <f t="shared" si="198"/>
        <v>27</v>
      </c>
      <c r="AY163" s="195">
        <f t="shared" si="198"/>
        <v>33</v>
      </c>
    </row>
    <row r="164" spans="41:51" ht="14.25" customHeight="1">
      <c r="AO164" s="195">
        <f>SUM(TYPY!W59,TYPY!X59)</f>
        <v>1</v>
      </c>
      <c r="AP164" s="195">
        <f>SUM(TYPY!AH59:AI59)</f>
        <v>0</v>
      </c>
      <c r="AQ164" s="195">
        <f>SUM(TYPY!AS59:AT59)</f>
        <v>1</v>
      </c>
      <c r="AR164" s="195">
        <f>SUM(TYPY!BD59:BE59)</f>
        <v>1</v>
      </c>
      <c r="AS164" s="195">
        <f>SUM(TYPY!BO59:BP59)</f>
        <v>1</v>
      </c>
      <c r="AT164" s="195">
        <v>49</v>
      </c>
      <c r="AU164" s="195">
        <f t="shared" ref="AU164:AY164" si="199">AU163+AO164</f>
        <v>40</v>
      </c>
      <c r="AV164" s="195">
        <f t="shared" si="199"/>
        <v>26</v>
      </c>
      <c r="AW164" s="195">
        <f t="shared" si="199"/>
        <v>28</v>
      </c>
      <c r="AX164" s="195">
        <f t="shared" si="199"/>
        <v>28</v>
      </c>
      <c r="AY164" s="195">
        <f t="shared" si="199"/>
        <v>34</v>
      </c>
    </row>
    <row r="165" spans="41:51" ht="14.25" customHeight="1">
      <c r="AO165" s="195">
        <f>SUM(TYPY!W60,TYPY!X60)</f>
        <v>1</v>
      </c>
      <c r="AP165" s="195">
        <f>SUM(TYPY!AH60:AI60)</f>
        <v>1</v>
      </c>
      <c r="AQ165" s="195">
        <f>SUM(TYPY!AS60:AT60)</f>
        <v>1</v>
      </c>
      <c r="AR165" s="195">
        <f>SUM(TYPY!BD60:BE60)</f>
        <v>1</v>
      </c>
      <c r="AS165" s="195">
        <f>SUM(TYPY!BO60:BP60)</f>
        <v>1</v>
      </c>
      <c r="AT165" s="195">
        <v>50</v>
      </c>
      <c r="AU165" s="195">
        <f t="shared" ref="AU165:AY165" si="200">AU164+AO165</f>
        <v>41</v>
      </c>
      <c r="AV165" s="195">
        <f t="shared" si="200"/>
        <v>27</v>
      </c>
      <c r="AW165" s="195">
        <f t="shared" si="200"/>
        <v>29</v>
      </c>
      <c r="AX165" s="195">
        <f t="shared" si="200"/>
        <v>29</v>
      </c>
      <c r="AY165" s="195">
        <f t="shared" si="200"/>
        <v>35</v>
      </c>
    </row>
    <row r="166" spans="41:51" ht="14.25" customHeight="1">
      <c r="AO166" s="195">
        <f>SUM(TYPY!W61,TYPY!X61)</f>
        <v>1</v>
      </c>
      <c r="AP166" s="195">
        <f>SUM(TYPY!AH61:AI61)</f>
        <v>1</v>
      </c>
      <c r="AQ166" s="195">
        <f>SUM(TYPY!AS61:AT61)</f>
        <v>1</v>
      </c>
      <c r="AR166" s="195">
        <f>SUM(TYPY!BD61:BE61)</f>
        <v>1</v>
      </c>
      <c r="AS166" s="195">
        <f>SUM(TYPY!BO61:BP61)</f>
        <v>1</v>
      </c>
      <c r="AT166" s="195">
        <v>51</v>
      </c>
      <c r="AU166" s="195">
        <f t="shared" ref="AU166:AY166" si="201">AU165+AO166</f>
        <v>42</v>
      </c>
      <c r="AV166" s="195">
        <f t="shared" si="201"/>
        <v>28</v>
      </c>
      <c r="AW166" s="195">
        <f t="shared" si="201"/>
        <v>30</v>
      </c>
      <c r="AX166" s="195">
        <f t="shared" si="201"/>
        <v>30</v>
      </c>
      <c r="AY166" s="195">
        <f t="shared" si="201"/>
        <v>36</v>
      </c>
    </row>
    <row r="167" spans="41:51" ht="14.25" customHeight="1">
      <c r="AO167" s="195">
        <f>SUM(TYPY!W62,TYPY!X62)</f>
        <v>1</v>
      </c>
      <c r="AP167" s="195">
        <f>SUM(TYPY!AH62:AI62)</f>
        <v>1</v>
      </c>
      <c r="AQ167" s="195">
        <f>SUM(TYPY!AS62:AT62)</f>
        <v>1</v>
      </c>
      <c r="AR167" s="195">
        <f>SUM(TYPY!BD62:BE62)</f>
        <v>1</v>
      </c>
      <c r="AS167" s="195">
        <f>SUM(TYPY!BO62:BP62)</f>
        <v>1</v>
      </c>
      <c r="AT167" s="195">
        <v>52</v>
      </c>
      <c r="AU167" s="195">
        <f t="shared" ref="AU167:AY167" si="202">AU166+AO167</f>
        <v>43</v>
      </c>
      <c r="AV167" s="195">
        <f t="shared" si="202"/>
        <v>29</v>
      </c>
      <c r="AW167" s="195">
        <f t="shared" si="202"/>
        <v>31</v>
      </c>
      <c r="AX167" s="195">
        <f t="shared" si="202"/>
        <v>31</v>
      </c>
      <c r="AY167" s="195">
        <f t="shared" si="202"/>
        <v>37</v>
      </c>
    </row>
    <row r="168" spans="41:51" ht="14.25" customHeight="1">
      <c r="AO168" s="195">
        <f>SUM(TYPY!W63,TYPY!X63)</f>
        <v>0</v>
      </c>
      <c r="AP168" s="195">
        <f>SUM(TYPY!AH63:AI63)</f>
        <v>0</v>
      </c>
      <c r="AQ168" s="195">
        <f>SUM(TYPY!AS63:AT63)</f>
        <v>0</v>
      </c>
      <c r="AR168" s="195">
        <f>SUM(TYPY!BD63:BE63)</f>
        <v>0</v>
      </c>
      <c r="AS168" s="195">
        <f>SUM(TYPY!BO63:BP63)</f>
        <v>0</v>
      </c>
      <c r="AT168" s="195">
        <v>53</v>
      </c>
      <c r="AU168" s="195">
        <f t="shared" ref="AU168:AY168" si="203">AU167+AO168</f>
        <v>43</v>
      </c>
      <c r="AV168" s="195">
        <f t="shared" si="203"/>
        <v>29</v>
      </c>
      <c r="AW168" s="195">
        <f t="shared" si="203"/>
        <v>31</v>
      </c>
      <c r="AX168" s="195">
        <f t="shared" si="203"/>
        <v>31</v>
      </c>
      <c r="AY168" s="195">
        <f t="shared" si="203"/>
        <v>37</v>
      </c>
    </row>
    <row r="169" spans="41:51" ht="14.25" customHeight="1">
      <c r="AO169" s="195">
        <f>SUM(TYPY!W64,TYPY!X64)</f>
        <v>1</v>
      </c>
      <c r="AP169" s="195">
        <f>SUM(TYPY!AH64:AI64)</f>
        <v>1</v>
      </c>
      <c r="AQ169" s="195">
        <f>SUM(TYPY!AS64:AT64)</f>
        <v>1</v>
      </c>
      <c r="AR169" s="195">
        <f>SUM(TYPY!BD64:BE64)</f>
        <v>1</v>
      </c>
      <c r="AS169" s="195">
        <f>SUM(TYPY!BO64:BP64)</f>
        <v>1</v>
      </c>
      <c r="AT169" s="195">
        <v>54</v>
      </c>
      <c r="AU169" s="195">
        <f t="shared" ref="AU169:AY169" si="204">AU168+AO169</f>
        <v>44</v>
      </c>
      <c r="AV169" s="195">
        <f t="shared" si="204"/>
        <v>30</v>
      </c>
      <c r="AW169" s="195">
        <f t="shared" si="204"/>
        <v>32</v>
      </c>
      <c r="AX169" s="195">
        <f t="shared" si="204"/>
        <v>32</v>
      </c>
      <c r="AY169" s="195">
        <f t="shared" si="204"/>
        <v>38</v>
      </c>
    </row>
    <row r="170" spans="41:51" ht="14.25" customHeight="1">
      <c r="AO170" s="195">
        <f>SUM(TYPY!W65,TYPY!X65)</f>
        <v>0</v>
      </c>
      <c r="AP170" s="195">
        <f>SUM(TYPY!AH65:AI65)</f>
        <v>0</v>
      </c>
      <c r="AQ170" s="195">
        <f>SUM(TYPY!AS65:AT65)</f>
        <v>0</v>
      </c>
      <c r="AR170" s="195">
        <f>SUM(TYPY!BD65:BE65)</f>
        <v>2</v>
      </c>
      <c r="AS170" s="195">
        <f>SUM(TYPY!BO65:BP65)</f>
        <v>2</v>
      </c>
      <c r="AT170" s="195">
        <v>55</v>
      </c>
      <c r="AU170" s="195">
        <f t="shared" ref="AU170:AY170" si="205">AU169+AO170</f>
        <v>44</v>
      </c>
      <c r="AV170" s="195">
        <f t="shared" si="205"/>
        <v>30</v>
      </c>
      <c r="AW170" s="195">
        <f t="shared" si="205"/>
        <v>32</v>
      </c>
      <c r="AX170" s="195">
        <f t="shared" si="205"/>
        <v>34</v>
      </c>
      <c r="AY170" s="195">
        <f t="shared" si="205"/>
        <v>40</v>
      </c>
    </row>
    <row r="171" spans="41:51" ht="14.25" customHeight="1">
      <c r="AO171" s="195">
        <f>SUM(TYPY!W66,TYPY!X66)</f>
        <v>0</v>
      </c>
      <c r="AP171" s="195">
        <f>SUM(TYPY!AH66:AI66)</f>
        <v>1</v>
      </c>
      <c r="AQ171" s="195">
        <f>SUM(TYPY!AS66:AT66)</f>
        <v>1</v>
      </c>
      <c r="AR171" s="195">
        <f>SUM(TYPY!BD66:BE66)</f>
        <v>1</v>
      </c>
      <c r="AS171" s="195">
        <f>SUM(TYPY!BO66:BP66)</f>
        <v>1</v>
      </c>
      <c r="AT171" s="195">
        <v>56</v>
      </c>
      <c r="AU171" s="195">
        <f t="shared" ref="AU171:AY171" si="206">AU170+AO171</f>
        <v>44</v>
      </c>
      <c r="AV171" s="195">
        <f t="shared" si="206"/>
        <v>31</v>
      </c>
      <c r="AW171" s="195">
        <f t="shared" si="206"/>
        <v>33</v>
      </c>
      <c r="AX171" s="195">
        <f t="shared" si="206"/>
        <v>35</v>
      </c>
      <c r="AY171" s="195">
        <f t="shared" si="206"/>
        <v>41</v>
      </c>
    </row>
    <row r="172" spans="41:51" ht="14.25" customHeight="1">
      <c r="AO172" s="195">
        <f>SUM(TYPY!W67,TYPY!X67)</f>
        <v>0</v>
      </c>
      <c r="AP172" s="195">
        <f>SUM(TYPY!AH67:AI67)</f>
        <v>0</v>
      </c>
      <c r="AQ172" s="195">
        <f>SUM(TYPY!AS67:AT67)</f>
        <v>0</v>
      </c>
      <c r="AR172" s="195">
        <f>SUM(TYPY!BD67:BE67)</f>
        <v>0</v>
      </c>
      <c r="AS172" s="195">
        <f>SUM(TYPY!BO67:BP67)</f>
        <v>0</v>
      </c>
      <c r="AT172" s="195">
        <v>57</v>
      </c>
      <c r="AU172" s="195">
        <f t="shared" ref="AU172:AY172" si="207">AU171+AO172</f>
        <v>44</v>
      </c>
      <c r="AV172" s="195">
        <f t="shared" si="207"/>
        <v>31</v>
      </c>
      <c r="AW172" s="195">
        <f t="shared" si="207"/>
        <v>33</v>
      </c>
      <c r="AX172" s="195">
        <f t="shared" si="207"/>
        <v>35</v>
      </c>
      <c r="AY172" s="195">
        <f t="shared" si="207"/>
        <v>41</v>
      </c>
    </row>
    <row r="173" spans="41:51" ht="14.25" customHeight="1">
      <c r="AO173" s="195">
        <f>SUM(TYPY!W68,TYPY!X68)</f>
        <v>0</v>
      </c>
      <c r="AP173" s="195">
        <f>SUM(TYPY!AH68:AI68)</f>
        <v>0</v>
      </c>
      <c r="AQ173" s="195">
        <f>SUM(TYPY!AS68:AT68)</f>
        <v>0</v>
      </c>
      <c r="AR173" s="195">
        <f>SUM(TYPY!BD68:BE68)</f>
        <v>0</v>
      </c>
      <c r="AS173" s="195">
        <f>SUM(TYPY!BO68:BP68)</f>
        <v>0</v>
      </c>
      <c r="AT173" s="195">
        <v>58</v>
      </c>
      <c r="AU173" s="195">
        <f t="shared" ref="AU173:AY173" si="208">AU172+AO173</f>
        <v>44</v>
      </c>
      <c r="AV173" s="195">
        <f t="shared" si="208"/>
        <v>31</v>
      </c>
      <c r="AW173" s="195">
        <f t="shared" si="208"/>
        <v>33</v>
      </c>
      <c r="AX173" s="195">
        <f t="shared" si="208"/>
        <v>35</v>
      </c>
      <c r="AY173" s="195">
        <f t="shared" si="208"/>
        <v>41</v>
      </c>
    </row>
    <row r="174" spans="41:51" ht="14.25" customHeight="1">
      <c r="AO174" s="195">
        <f>SUM(TYPY!W69,TYPY!X69)</f>
        <v>0</v>
      </c>
      <c r="AP174" s="195">
        <f>SUM(TYPY!AH69:AI69)</f>
        <v>0</v>
      </c>
      <c r="AQ174" s="195">
        <f>SUM(TYPY!AS69:AT69)</f>
        <v>0</v>
      </c>
      <c r="AR174" s="195">
        <f>SUM(TYPY!BD69:BE69)</f>
        <v>0</v>
      </c>
      <c r="AS174" s="195">
        <f>SUM(TYPY!BO69:BP69)</f>
        <v>0</v>
      </c>
      <c r="AT174" s="195">
        <v>59</v>
      </c>
      <c r="AU174" s="195">
        <f t="shared" ref="AU174:AY174" si="209">AU173+AO174</f>
        <v>44</v>
      </c>
      <c r="AV174" s="195">
        <f t="shared" si="209"/>
        <v>31</v>
      </c>
      <c r="AW174" s="195">
        <f t="shared" si="209"/>
        <v>33</v>
      </c>
      <c r="AX174" s="195">
        <f t="shared" si="209"/>
        <v>35</v>
      </c>
      <c r="AY174" s="195">
        <f t="shared" si="209"/>
        <v>41</v>
      </c>
    </row>
    <row r="175" spans="41:51" ht="14.25" customHeight="1">
      <c r="AO175" s="195">
        <f>SUM(TYPY!W70,TYPY!X70)</f>
        <v>0</v>
      </c>
      <c r="AP175" s="195">
        <f>SUM(TYPY!AH70:AI70)</f>
        <v>3</v>
      </c>
      <c r="AQ175" s="195">
        <f>SUM(TYPY!AS70:AT70)</f>
        <v>3</v>
      </c>
      <c r="AR175" s="195">
        <f>SUM(TYPY!BD70:BE70)</f>
        <v>3</v>
      </c>
      <c r="AS175" s="195">
        <f>SUM(TYPY!BO70:BP70)</f>
        <v>0</v>
      </c>
      <c r="AT175" s="195">
        <v>60</v>
      </c>
      <c r="AU175" s="195">
        <f t="shared" ref="AU175:AY175" si="210">AU174+AO175</f>
        <v>44</v>
      </c>
      <c r="AV175" s="195">
        <f t="shared" si="210"/>
        <v>34</v>
      </c>
      <c r="AW175" s="195">
        <f t="shared" si="210"/>
        <v>36</v>
      </c>
      <c r="AX175" s="195">
        <f t="shared" si="210"/>
        <v>38</v>
      </c>
      <c r="AY175" s="195">
        <f t="shared" si="210"/>
        <v>41</v>
      </c>
    </row>
    <row r="176" spans="41:51" ht="14.25" customHeight="1">
      <c r="AO176" s="195">
        <f>SUM(TYPY!W71,TYPY!X71)</f>
        <v>0</v>
      </c>
      <c r="AP176" s="195">
        <f>SUM(TYPY!AH71:AI71)</f>
        <v>1</v>
      </c>
      <c r="AQ176" s="195">
        <f>SUM(TYPY!AS71:AT71)</f>
        <v>1</v>
      </c>
      <c r="AR176" s="195">
        <f>SUM(TYPY!BD71:BE71)</f>
        <v>0</v>
      </c>
      <c r="AS176" s="195">
        <f>SUM(TYPY!BO71:BP71)</f>
        <v>1</v>
      </c>
      <c r="AT176" s="195">
        <v>61</v>
      </c>
      <c r="AU176" s="195">
        <f t="shared" ref="AU176:AY176" si="211">AU175+AO176</f>
        <v>44</v>
      </c>
      <c r="AV176" s="195">
        <f t="shared" si="211"/>
        <v>35</v>
      </c>
      <c r="AW176" s="195">
        <f t="shared" si="211"/>
        <v>37</v>
      </c>
      <c r="AX176" s="195">
        <f t="shared" si="211"/>
        <v>38</v>
      </c>
      <c r="AY176" s="195">
        <f t="shared" si="211"/>
        <v>42</v>
      </c>
    </row>
    <row r="177" spans="41:51" ht="14.25" customHeight="1">
      <c r="AO177" s="195">
        <f>SUM(TYPY!W72,TYPY!X72)</f>
        <v>1</v>
      </c>
      <c r="AP177" s="195">
        <f>SUM(TYPY!AH72:AI72)</f>
        <v>1</v>
      </c>
      <c r="AQ177" s="195">
        <f>SUM(TYPY!AS72:AT72)</f>
        <v>3</v>
      </c>
      <c r="AR177" s="195">
        <f>SUM(TYPY!BD72:BE72)</f>
        <v>1</v>
      </c>
      <c r="AS177" s="195">
        <f>SUM(TYPY!BO72:BP72)</f>
        <v>3</v>
      </c>
      <c r="AT177" s="195">
        <v>62</v>
      </c>
      <c r="AU177" s="195">
        <f t="shared" ref="AU177:AY177" si="212">AU176+AO177</f>
        <v>45</v>
      </c>
      <c r="AV177" s="195">
        <f t="shared" si="212"/>
        <v>36</v>
      </c>
      <c r="AW177" s="195">
        <f t="shared" si="212"/>
        <v>40</v>
      </c>
      <c r="AX177" s="195">
        <f t="shared" si="212"/>
        <v>39</v>
      </c>
      <c r="AY177" s="195">
        <f t="shared" si="212"/>
        <v>45</v>
      </c>
    </row>
    <row r="178" spans="41:51" ht="14.25" customHeight="1">
      <c r="AO178" s="195">
        <f>SUM(TYPY!W73,TYPY!X73)</f>
        <v>1</v>
      </c>
      <c r="AP178" s="195">
        <f>SUM(TYPY!AH73:AI73)</f>
        <v>0</v>
      </c>
      <c r="AQ178" s="195">
        <f>SUM(TYPY!AS73:AT73)</f>
        <v>3</v>
      </c>
      <c r="AR178" s="195">
        <f>SUM(TYPY!BD73:BE73)</f>
        <v>3</v>
      </c>
      <c r="AS178" s="195">
        <f>SUM(TYPY!BO73:BP73)</f>
        <v>1</v>
      </c>
      <c r="AT178" s="195">
        <v>63</v>
      </c>
      <c r="AU178" s="195">
        <f t="shared" ref="AU178:AY178" si="213">AU177+AO178</f>
        <v>46</v>
      </c>
      <c r="AV178" s="195">
        <f t="shared" si="213"/>
        <v>36</v>
      </c>
      <c r="AW178" s="195">
        <f t="shared" si="213"/>
        <v>43</v>
      </c>
      <c r="AX178" s="195">
        <f t="shared" si="213"/>
        <v>42</v>
      </c>
      <c r="AY178" s="195">
        <f t="shared" si="213"/>
        <v>46</v>
      </c>
    </row>
    <row r="179" spans="41:51" ht="14.25" customHeight="1">
      <c r="AO179" s="195">
        <f>SUM(TYPY!W74,TYPY!X74)</f>
        <v>0</v>
      </c>
      <c r="AP179" s="195">
        <f>SUM(TYPY!AH74:AI74)</f>
        <v>0</v>
      </c>
      <c r="AQ179" s="195">
        <f>SUM(TYPY!AS74:AT74)</f>
        <v>0</v>
      </c>
      <c r="AR179" s="195">
        <f>SUM(TYPY!BD74:BE74)</f>
        <v>2</v>
      </c>
      <c r="AS179" s="195">
        <f>SUM(TYPY!BO74:BP74)</f>
        <v>0</v>
      </c>
      <c r="AT179" s="195">
        <v>64</v>
      </c>
      <c r="AU179" s="195">
        <f t="shared" ref="AU179:AY179" si="214">AU178+AO179</f>
        <v>46</v>
      </c>
      <c r="AV179" s="195">
        <f t="shared" si="214"/>
        <v>36</v>
      </c>
      <c r="AW179" s="195">
        <f t="shared" si="214"/>
        <v>43</v>
      </c>
      <c r="AX179" s="195">
        <f t="shared" si="214"/>
        <v>44</v>
      </c>
      <c r="AY179" s="195">
        <f t="shared" si="214"/>
        <v>46</v>
      </c>
    </row>
    <row r="180" spans="41:51" ht="14.25" customHeight="1"/>
    <row r="181" spans="41:51" ht="14.25" customHeight="1"/>
    <row r="182" spans="41:51" ht="14.25" customHeight="1"/>
    <row r="183" spans="41:51" ht="14.25" customHeight="1"/>
    <row r="184" spans="41:51" ht="14.25" customHeight="1"/>
    <row r="185" spans="41:51" ht="14.25" customHeight="1"/>
    <row r="186" spans="41:51" ht="14.25" customHeight="1"/>
    <row r="187" spans="41:51" ht="14.25" customHeight="1"/>
    <row r="188" spans="41:51" ht="14.25" customHeight="1"/>
    <row r="189" spans="41:51" ht="14.25" customHeight="1"/>
    <row r="190" spans="41:51" ht="14.25" customHeight="1"/>
    <row r="191" spans="41:51" ht="14.25" customHeight="1"/>
    <row r="192" spans="41:51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L3"/>
  </mergeCells>
  <pageMargins left="0.7" right="0.7" top="0.75" bottom="0.75" header="0" footer="0"/>
  <pageSetup paperSize="9" orientation="portrait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2</vt:i4>
      </vt:variant>
    </vt:vector>
  </HeadingPairs>
  <TitlesOfParts>
    <vt:vector size="8" baseType="lpstr">
      <vt:lpstr>FAZA GRUPOWA</vt:lpstr>
      <vt:lpstr>Arkusz2</vt:lpstr>
      <vt:lpstr>FAZA PUCHAROWA</vt:lpstr>
      <vt:lpstr>TYPY</vt:lpstr>
      <vt:lpstr>Zasady</vt:lpstr>
      <vt:lpstr>Arkusz1 (2)</vt:lpstr>
      <vt:lpstr>NazwanyZakres1</vt:lpstr>
      <vt:lpstr>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Strojek</dc:creator>
  <cp:lastModifiedBy>Mateusz Strojek</cp:lastModifiedBy>
  <dcterms:created xsi:type="dcterms:W3CDTF">2023-03-27T22:56:44Z</dcterms:created>
  <dcterms:modified xsi:type="dcterms:W3CDTF">2023-03-27T22:56:44Z</dcterms:modified>
</cp:coreProperties>
</file>