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Mati\Desktop\Analityka\Excel\Done\GitHub\"/>
    </mc:Choice>
  </mc:AlternateContent>
  <xr:revisionPtr revIDLastSave="0" documentId="13_ncr:1_{95BCE9F7-A637-42FB-97CE-35F07273ABC8}" xr6:coauthVersionLast="47" xr6:coauthVersionMax="47" xr10:uidLastSave="{00000000-0000-0000-0000-000000000000}"/>
  <bookViews>
    <workbookView xWindow="-108" yWindow="-108" windowWidth="23256" windowHeight="12576" firstSheet="1" activeTab="1" xr2:uid="{9EEB0E7B-32FE-4B3E-9361-5E30EC76F173}"/>
  </bookViews>
  <sheets>
    <sheet name="CheckSum" sheetId="12" state="hidden" r:id="rId1"/>
    <sheet name="Introduction" sheetId="24" r:id="rId2"/>
    <sheet name="RawData" sheetId="6" r:id="rId3"/>
    <sheet name="DataCleaningHigh" sheetId="22" r:id="rId4"/>
    <sheet name="DataCleaningLow" sheetId="11" r:id="rId5"/>
    <sheet name="SummaryHigh" sheetId="7" r:id="rId6"/>
    <sheet name="SummaryLow" sheetId="8" r:id="rId7"/>
    <sheet name="MonthSorted" sheetId="9" r:id="rId8"/>
    <sheet name="AccountsBalances" sheetId="21" r:id="rId9"/>
    <sheet name="Rate_500" sheetId="14" r:id="rId10"/>
    <sheet name="Rate_550" sheetId="16" r:id="rId11"/>
    <sheet name="Rate_600" sheetId="17" r:id="rId12"/>
    <sheet name="Rate_650" sheetId="18" r:id="rId13"/>
    <sheet name="Rate_700" sheetId="19" r:id="rId14"/>
    <sheet name="Rate_750" sheetId="20" r:id="rId15"/>
  </sheets>
  <definedNames>
    <definedName name="checkInd">CheckSum!$A$103</definedName>
    <definedName name="CheckSumHigh">IFERROR(MMULT(TRANSPOSE(CS_Seq1),CS_TableHigh),0)</definedName>
    <definedName name="CheckSumLow">IFERROR(MMULT(TRANSPOSE(CS_Seq1),CS_TableLow),0)</definedName>
    <definedName name="CheckSumSortCity">IFERROR(SUMPRODUCT(CS_Seq1,CODE(CS_SortCity)),0)</definedName>
    <definedName name="CheckSumSortTemp">SUMPRODUCT(CS_SortTemp,CS_Seq1)</definedName>
    <definedName name="CS_Int">CheckSum!$A$2:$A$51</definedName>
    <definedName name="CS_Seq1">CheckSum!$B$2:$B$51</definedName>
    <definedName name="CS_SortCity">MonthSorted!$B$5:$B$54</definedName>
    <definedName name="CS_SortTemp">MonthSorted!$C$5:$C$54</definedName>
    <definedName name="CS_TableHigh">SummaryHigh!$D$5:$O$54</definedName>
    <definedName name="CS_TableLow">SummaryLow!$D$5:$O$54</definedName>
    <definedName name="ListCity">CheckSum!$D$2:$D$51</definedName>
    <definedName name="ListsMonthShort">CheckSum!$E$2:$P$2</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9" l="1"/>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 i="9"/>
  <c r="I2" i="9"/>
  <c r="I30" i="21"/>
  <c r="I31" i="21"/>
  <c r="I32" i="21"/>
  <c r="I33" i="21"/>
  <c r="I34" i="21"/>
  <c r="I35" i="21"/>
  <c r="I36" i="21"/>
  <c r="I37" i="21"/>
  <c r="I38" i="21"/>
  <c r="I39" i="21"/>
  <c r="I40" i="21"/>
  <c r="I41" i="21"/>
  <c r="I42" i="21"/>
  <c r="I43" i="21"/>
  <c r="I44" i="21"/>
  <c r="I45" i="21"/>
  <c r="I46" i="21"/>
  <c r="I47" i="21"/>
  <c r="I48" i="21"/>
  <c r="I49" i="21"/>
  <c r="I50" i="21"/>
  <c r="I51" i="21"/>
  <c r="I52" i="21"/>
  <c r="I53" i="21"/>
  <c r="I54" i="21"/>
  <c r="I55" i="21"/>
  <c r="I56" i="21"/>
  <c r="I57" i="21"/>
  <c r="I58" i="21"/>
  <c r="I29" i="21"/>
  <c r="C3" i="11"/>
  <c r="D3" i="11"/>
  <c r="E3" i="11"/>
  <c r="F3" i="11"/>
  <c r="H5" i="8" s="1"/>
  <c r="G3" i="11"/>
  <c r="H3" i="11"/>
  <c r="I3" i="11"/>
  <c r="J3" i="11"/>
  <c r="L5" i="8" s="1"/>
  <c r="K3" i="11"/>
  <c r="L3" i="11"/>
  <c r="M3" i="11"/>
  <c r="C4" i="11"/>
  <c r="E6" i="8" s="1"/>
  <c r="D4" i="11"/>
  <c r="E4" i="11"/>
  <c r="F4" i="11"/>
  <c r="G4" i="11"/>
  <c r="H4" i="11"/>
  <c r="I4" i="11"/>
  <c r="J4" i="11"/>
  <c r="K4" i="11"/>
  <c r="L4" i="11"/>
  <c r="M4" i="11"/>
  <c r="C5" i="11"/>
  <c r="D5" i="11"/>
  <c r="F7" i="8" s="1"/>
  <c r="E5" i="11"/>
  <c r="F5" i="11"/>
  <c r="G5" i="11"/>
  <c r="H5" i="11"/>
  <c r="J7" i="8" s="1"/>
  <c r="I5" i="11"/>
  <c r="J5" i="11"/>
  <c r="K5" i="11"/>
  <c r="L5" i="11"/>
  <c r="N7" i="8" s="1"/>
  <c r="M5" i="11"/>
  <c r="C6" i="11"/>
  <c r="D6" i="11"/>
  <c r="E6" i="11"/>
  <c r="G8" i="8" s="1"/>
  <c r="F6" i="11"/>
  <c r="G6" i="11"/>
  <c r="H6" i="11"/>
  <c r="I6" i="11"/>
  <c r="J6" i="11"/>
  <c r="K6" i="11"/>
  <c r="L6" i="11"/>
  <c r="M6" i="11"/>
  <c r="O8" i="8" s="1"/>
  <c r="C7" i="11"/>
  <c r="D7" i="11"/>
  <c r="E7" i="11"/>
  <c r="F7" i="11"/>
  <c r="H9" i="8" s="1"/>
  <c r="G7" i="11"/>
  <c r="H7" i="11"/>
  <c r="I7" i="11"/>
  <c r="J7" i="11"/>
  <c r="L9" i="8" s="1"/>
  <c r="K7" i="11"/>
  <c r="L7" i="11"/>
  <c r="M7" i="11"/>
  <c r="C8" i="11"/>
  <c r="E10" i="8" s="1"/>
  <c r="D8" i="11"/>
  <c r="E8" i="11"/>
  <c r="F8" i="11"/>
  <c r="G8" i="11"/>
  <c r="I10" i="8" s="1"/>
  <c r="H8" i="11"/>
  <c r="I8" i="11"/>
  <c r="J8" i="11"/>
  <c r="K8" i="11"/>
  <c r="M10" i="8" s="1"/>
  <c r="L8" i="11"/>
  <c r="M8" i="11"/>
  <c r="C9" i="11"/>
  <c r="D9" i="11"/>
  <c r="F11" i="8" s="1"/>
  <c r="E9" i="11"/>
  <c r="F9" i="11"/>
  <c r="G9" i="11"/>
  <c r="H9" i="11"/>
  <c r="I9" i="11"/>
  <c r="J9" i="11"/>
  <c r="K9" i="11"/>
  <c r="L9" i="11"/>
  <c r="N11" i="8" s="1"/>
  <c r="M9" i="11"/>
  <c r="C10" i="11"/>
  <c r="D10" i="11"/>
  <c r="E10" i="11"/>
  <c r="G12" i="8" s="1"/>
  <c r="F10" i="11"/>
  <c r="G10" i="11"/>
  <c r="H10" i="11"/>
  <c r="I10" i="11"/>
  <c r="K12" i="8" s="1"/>
  <c r="J10" i="11"/>
  <c r="K10" i="11"/>
  <c r="L10" i="11"/>
  <c r="M10" i="11"/>
  <c r="O12" i="8" s="1"/>
  <c r="C11" i="11"/>
  <c r="D11" i="11"/>
  <c r="E11" i="11"/>
  <c r="F11" i="11"/>
  <c r="G11" i="11"/>
  <c r="H11" i="11"/>
  <c r="I11" i="11"/>
  <c r="J11" i="11"/>
  <c r="K11" i="11"/>
  <c r="L11" i="11"/>
  <c r="M11" i="11"/>
  <c r="C12" i="11"/>
  <c r="E14" i="8" s="1"/>
  <c r="D12" i="11"/>
  <c r="E12" i="11"/>
  <c r="F12" i="11"/>
  <c r="G12" i="11"/>
  <c r="I14" i="8" s="1"/>
  <c r="H12" i="11"/>
  <c r="I12" i="11"/>
  <c r="J12" i="11"/>
  <c r="K12" i="11"/>
  <c r="M14" i="8" s="1"/>
  <c r="L12" i="11"/>
  <c r="M12" i="11"/>
  <c r="C13" i="11"/>
  <c r="D13" i="11"/>
  <c r="E13" i="11"/>
  <c r="F13" i="11"/>
  <c r="G13" i="11"/>
  <c r="H13" i="11"/>
  <c r="J15" i="8" s="1"/>
  <c r="I13" i="11"/>
  <c r="J13" i="11"/>
  <c r="K13" i="11"/>
  <c r="L13" i="11"/>
  <c r="N15" i="8" s="1"/>
  <c r="M13" i="11"/>
  <c r="C14" i="11"/>
  <c r="D14" i="11"/>
  <c r="E14" i="11"/>
  <c r="G16" i="8" s="1"/>
  <c r="F14" i="11"/>
  <c r="G14" i="11"/>
  <c r="H14" i="11"/>
  <c r="I14" i="11"/>
  <c r="K16" i="8" s="1"/>
  <c r="J14" i="11"/>
  <c r="K14" i="11"/>
  <c r="L14" i="11"/>
  <c r="M14" i="11"/>
  <c r="C15" i="11"/>
  <c r="D15" i="11"/>
  <c r="E15" i="11"/>
  <c r="F15" i="11"/>
  <c r="H17" i="8" s="1"/>
  <c r="G15" i="11"/>
  <c r="H15" i="11"/>
  <c r="I15" i="11"/>
  <c r="J15" i="11"/>
  <c r="L17" i="8" s="1"/>
  <c r="K15" i="11"/>
  <c r="L15" i="11"/>
  <c r="M15" i="11"/>
  <c r="C16" i="11"/>
  <c r="E18" i="8" s="1"/>
  <c r="D16" i="11"/>
  <c r="E16" i="11"/>
  <c r="F16" i="11"/>
  <c r="G16" i="11"/>
  <c r="I18" i="8" s="1"/>
  <c r="H16" i="11"/>
  <c r="I16" i="11"/>
  <c r="J16" i="11"/>
  <c r="K16" i="11"/>
  <c r="L16" i="11"/>
  <c r="M16" i="11"/>
  <c r="C17" i="11"/>
  <c r="D17" i="11"/>
  <c r="F19" i="8" s="1"/>
  <c r="E17" i="11"/>
  <c r="F17" i="11"/>
  <c r="G17" i="11"/>
  <c r="H17" i="11"/>
  <c r="J19" i="8" s="1"/>
  <c r="I17" i="11"/>
  <c r="J17" i="11"/>
  <c r="K17" i="11"/>
  <c r="L17" i="11"/>
  <c r="N19" i="8" s="1"/>
  <c r="M17" i="11"/>
  <c r="C18" i="11"/>
  <c r="D18" i="11"/>
  <c r="E18" i="11"/>
  <c r="G20" i="8" s="1"/>
  <c r="F18" i="11"/>
  <c r="G18" i="11"/>
  <c r="H18" i="11"/>
  <c r="I18" i="11"/>
  <c r="J18" i="11"/>
  <c r="K18" i="11"/>
  <c r="L18" i="11"/>
  <c r="M18" i="11"/>
  <c r="O20" i="8" s="1"/>
  <c r="C19" i="11"/>
  <c r="D19" i="11"/>
  <c r="E19" i="11"/>
  <c r="F19" i="11"/>
  <c r="H21" i="8" s="1"/>
  <c r="G19" i="11"/>
  <c r="H19" i="11"/>
  <c r="I19" i="11"/>
  <c r="J19" i="11"/>
  <c r="L21" i="8" s="1"/>
  <c r="K19" i="11"/>
  <c r="L19" i="11"/>
  <c r="M19" i="11"/>
  <c r="C20" i="11"/>
  <c r="D20" i="11"/>
  <c r="E20" i="11"/>
  <c r="F20" i="11"/>
  <c r="G20" i="11"/>
  <c r="H20" i="11"/>
  <c r="I20" i="11"/>
  <c r="J20" i="11"/>
  <c r="K20" i="11"/>
  <c r="M22" i="8" s="1"/>
  <c r="L20" i="11"/>
  <c r="M20" i="11"/>
  <c r="C21" i="11"/>
  <c r="D21" i="11"/>
  <c r="F23" i="8" s="1"/>
  <c r="E21" i="11"/>
  <c r="F21" i="11"/>
  <c r="G21" i="11"/>
  <c r="H21" i="11"/>
  <c r="J23" i="8" s="1"/>
  <c r="I21" i="11"/>
  <c r="J21" i="11"/>
  <c r="K21" i="11"/>
  <c r="L21" i="11"/>
  <c r="N23" i="8" s="1"/>
  <c r="M21" i="11"/>
  <c r="C22" i="11"/>
  <c r="D22" i="11"/>
  <c r="E22" i="11"/>
  <c r="F22" i="11"/>
  <c r="G22" i="11"/>
  <c r="H22" i="11"/>
  <c r="I22" i="11"/>
  <c r="K24" i="8" s="1"/>
  <c r="J22" i="11"/>
  <c r="K22" i="11"/>
  <c r="L22" i="11"/>
  <c r="M22" i="11"/>
  <c r="O24" i="8" s="1"/>
  <c r="C23" i="11"/>
  <c r="D23" i="11"/>
  <c r="E23" i="11"/>
  <c r="F23" i="11"/>
  <c r="H25" i="8" s="1"/>
  <c r="G23" i="11"/>
  <c r="H23" i="11"/>
  <c r="I23" i="11"/>
  <c r="J23" i="11"/>
  <c r="L25" i="8" s="1"/>
  <c r="K23" i="11"/>
  <c r="L23" i="11"/>
  <c r="M23" i="11"/>
  <c r="C24" i="11"/>
  <c r="E26" i="8" s="1"/>
  <c r="D24" i="11"/>
  <c r="E24" i="11"/>
  <c r="F24" i="11"/>
  <c r="G24" i="11"/>
  <c r="I26" i="8" s="1"/>
  <c r="H24" i="11"/>
  <c r="I24" i="11"/>
  <c r="J24" i="11"/>
  <c r="K24" i="11"/>
  <c r="M26" i="8" s="1"/>
  <c r="L24" i="11"/>
  <c r="M24" i="11"/>
  <c r="C25" i="11"/>
  <c r="D25" i="11"/>
  <c r="E25" i="11"/>
  <c r="F25" i="11"/>
  <c r="G25" i="11"/>
  <c r="H25" i="11"/>
  <c r="J27" i="8" s="1"/>
  <c r="I25" i="11"/>
  <c r="J25" i="11"/>
  <c r="K25" i="11"/>
  <c r="L25" i="11"/>
  <c r="N27" i="8" s="1"/>
  <c r="M25" i="11"/>
  <c r="C26" i="11"/>
  <c r="D26" i="11"/>
  <c r="E26" i="11"/>
  <c r="G28" i="8" s="1"/>
  <c r="F26" i="11"/>
  <c r="G26" i="11"/>
  <c r="H26" i="11"/>
  <c r="I26" i="11"/>
  <c r="K28" i="8" s="1"/>
  <c r="J26" i="11"/>
  <c r="K26" i="11"/>
  <c r="L26" i="11"/>
  <c r="M26" i="11"/>
  <c r="C27" i="11"/>
  <c r="D27" i="11"/>
  <c r="E27" i="11"/>
  <c r="F27" i="11"/>
  <c r="G27" i="11"/>
  <c r="H27" i="11"/>
  <c r="I27" i="11"/>
  <c r="J27" i="11"/>
  <c r="L29" i="8" s="1"/>
  <c r="K27" i="11"/>
  <c r="L27" i="11"/>
  <c r="M27" i="11"/>
  <c r="C28" i="11"/>
  <c r="E30" i="8" s="1"/>
  <c r="D28" i="11"/>
  <c r="E28" i="11"/>
  <c r="F28" i="11"/>
  <c r="G28" i="11"/>
  <c r="I30" i="8" s="1"/>
  <c r="H28" i="11"/>
  <c r="I28" i="11"/>
  <c r="J28" i="11"/>
  <c r="K28" i="11"/>
  <c r="M30" i="8" s="1"/>
  <c r="L28" i="11"/>
  <c r="M28" i="11"/>
  <c r="C29" i="11"/>
  <c r="D29" i="11"/>
  <c r="E29" i="11"/>
  <c r="F29" i="11"/>
  <c r="G29" i="11"/>
  <c r="H29" i="11"/>
  <c r="J31" i="8" s="1"/>
  <c r="I29" i="11"/>
  <c r="J29" i="11"/>
  <c r="K29" i="11"/>
  <c r="L29" i="11"/>
  <c r="N31" i="8" s="1"/>
  <c r="M29" i="11"/>
  <c r="C30" i="11"/>
  <c r="D30" i="11"/>
  <c r="E30" i="11"/>
  <c r="G32" i="8" s="1"/>
  <c r="F30" i="11"/>
  <c r="G30" i="11"/>
  <c r="H30" i="11"/>
  <c r="I30" i="11"/>
  <c r="J30" i="11"/>
  <c r="K30" i="11"/>
  <c r="L30" i="11"/>
  <c r="M30" i="11"/>
  <c r="O32" i="8" s="1"/>
  <c r="C31" i="11"/>
  <c r="D31" i="11"/>
  <c r="E31" i="11"/>
  <c r="F31" i="11"/>
  <c r="H33" i="8" s="1"/>
  <c r="G31" i="11"/>
  <c r="H31" i="11"/>
  <c r="I31" i="11"/>
  <c r="J31" i="11"/>
  <c r="L33" i="8" s="1"/>
  <c r="K31" i="11"/>
  <c r="L31" i="11"/>
  <c r="M31" i="11"/>
  <c r="C32" i="11"/>
  <c r="E34" i="8" s="1"/>
  <c r="D32" i="11"/>
  <c r="E32" i="11"/>
  <c r="F32" i="11"/>
  <c r="G32" i="11"/>
  <c r="H32" i="11"/>
  <c r="I32" i="11"/>
  <c r="J32" i="11"/>
  <c r="K32" i="11"/>
  <c r="M34" i="8" s="1"/>
  <c r="L32" i="11"/>
  <c r="M32" i="11"/>
  <c r="C33" i="11"/>
  <c r="D33" i="11"/>
  <c r="F35" i="8" s="1"/>
  <c r="E33" i="11"/>
  <c r="F33" i="11"/>
  <c r="G33" i="11"/>
  <c r="H33" i="11"/>
  <c r="J35" i="8" s="1"/>
  <c r="I33" i="11"/>
  <c r="J33" i="11"/>
  <c r="K33" i="11"/>
  <c r="L33" i="11"/>
  <c r="N35" i="8" s="1"/>
  <c r="M33" i="11"/>
  <c r="C34" i="11"/>
  <c r="D34" i="11"/>
  <c r="E34" i="11"/>
  <c r="F34" i="11"/>
  <c r="G34" i="11"/>
  <c r="H34" i="11"/>
  <c r="I34" i="11"/>
  <c r="K36" i="8" s="1"/>
  <c r="J34" i="11"/>
  <c r="K34" i="11"/>
  <c r="L34" i="11"/>
  <c r="M34" i="11"/>
  <c r="O36" i="8" s="1"/>
  <c r="C35" i="11"/>
  <c r="D35" i="11"/>
  <c r="E35" i="11"/>
  <c r="F35" i="11"/>
  <c r="H37" i="8" s="1"/>
  <c r="G35" i="11"/>
  <c r="H35" i="11"/>
  <c r="I35" i="11"/>
  <c r="J35" i="11"/>
  <c r="K35" i="11"/>
  <c r="L35" i="11"/>
  <c r="M35" i="11"/>
  <c r="C36" i="11"/>
  <c r="D36" i="11"/>
  <c r="E36" i="11"/>
  <c r="F36" i="11"/>
  <c r="G36" i="11"/>
  <c r="I38" i="8" s="1"/>
  <c r="H36" i="11"/>
  <c r="I36" i="11"/>
  <c r="J36" i="11"/>
  <c r="K36" i="11"/>
  <c r="M38" i="8" s="1"/>
  <c r="L36" i="11"/>
  <c r="M36" i="11"/>
  <c r="C37" i="11"/>
  <c r="D37" i="11"/>
  <c r="F39" i="8" s="1"/>
  <c r="E37" i="11"/>
  <c r="F37" i="11"/>
  <c r="G37" i="11"/>
  <c r="H37" i="11"/>
  <c r="J39" i="8" s="1"/>
  <c r="I37" i="11"/>
  <c r="J37" i="11"/>
  <c r="K37" i="11"/>
  <c r="L37" i="11"/>
  <c r="M37" i="11"/>
  <c r="C38" i="11"/>
  <c r="D38" i="11"/>
  <c r="E38" i="11"/>
  <c r="G40" i="8" s="1"/>
  <c r="F38" i="11"/>
  <c r="G38" i="11"/>
  <c r="H38" i="11"/>
  <c r="I38" i="11"/>
  <c r="K40" i="8" s="1"/>
  <c r="J38" i="11"/>
  <c r="K38" i="11"/>
  <c r="L38" i="11"/>
  <c r="M38" i="11"/>
  <c r="O40" i="8" s="1"/>
  <c r="C39" i="11"/>
  <c r="D39" i="11"/>
  <c r="E39" i="11"/>
  <c r="F39" i="11"/>
  <c r="H41" i="8" s="1"/>
  <c r="G39" i="11"/>
  <c r="H39" i="11"/>
  <c r="I39" i="11"/>
  <c r="J39" i="11"/>
  <c r="K39" i="11"/>
  <c r="L39" i="11"/>
  <c r="M39" i="11"/>
  <c r="C40" i="11"/>
  <c r="E42" i="8" s="1"/>
  <c r="D40" i="11"/>
  <c r="E40" i="11"/>
  <c r="F40" i="11"/>
  <c r="G40" i="11"/>
  <c r="I42" i="8" s="1"/>
  <c r="H40" i="11"/>
  <c r="I40" i="11"/>
  <c r="J40" i="11"/>
  <c r="K40" i="11"/>
  <c r="M42" i="8" s="1"/>
  <c r="L40" i="11"/>
  <c r="M40" i="11"/>
  <c r="C41" i="11"/>
  <c r="D41" i="11"/>
  <c r="E41" i="11"/>
  <c r="F41" i="11"/>
  <c r="G41" i="11"/>
  <c r="H41" i="11"/>
  <c r="J43" i="8" s="1"/>
  <c r="I41" i="11"/>
  <c r="J41" i="11"/>
  <c r="K41" i="11"/>
  <c r="L41" i="11"/>
  <c r="N43" i="8" s="1"/>
  <c r="M41" i="11"/>
  <c r="C42" i="11"/>
  <c r="D42" i="11"/>
  <c r="E42" i="11"/>
  <c r="G44" i="8" s="1"/>
  <c r="F42" i="11"/>
  <c r="G42" i="11"/>
  <c r="H42" i="11"/>
  <c r="I42" i="11"/>
  <c r="K44" i="8" s="1"/>
  <c r="J42" i="11"/>
  <c r="K42" i="11"/>
  <c r="L42" i="11"/>
  <c r="M42" i="11"/>
  <c r="C43" i="11"/>
  <c r="D43" i="11"/>
  <c r="E43" i="11"/>
  <c r="F43" i="11"/>
  <c r="G43" i="11"/>
  <c r="H43" i="11"/>
  <c r="I43" i="11"/>
  <c r="J43" i="11"/>
  <c r="L45" i="8" s="1"/>
  <c r="K43" i="11"/>
  <c r="L43" i="11"/>
  <c r="M43" i="11"/>
  <c r="C44" i="11"/>
  <c r="E46" i="8" s="1"/>
  <c r="D44" i="11"/>
  <c r="E44" i="11"/>
  <c r="F44" i="11"/>
  <c r="G44" i="11"/>
  <c r="I46" i="8" s="1"/>
  <c r="H44" i="11"/>
  <c r="I44" i="11"/>
  <c r="J44" i="11"/>
  <c r="K44" i="11"/>
  <c r="M46" i="8" s="1"/>
  <c r="L44" i="11"/>
  <c r="M44" i="11"/>
  <c r="C45" i="11"/>
  <c r="D45" i="11"/>
  <c r="E45" i="11"/>
  <c r="F45" i="11"/>
  <c r="G45" i="11"/>
  <c r="H45" i="11"/>
  <c r="J47" i="8" s="1"/>
  <c r="I45" i="11"/>
  <c r="J45" i="11"/>
  <c r="K45" i="11"/>
  <c r="L45" i="11"/>
  <c r="N47" i="8" s="1"/>
  <c r="M45" i="11"/>
  <c r="C46" i="11"/>
  <c r="D46" i="11"/>
  <c r="E46" i="11"/>
  <c r="G48" i="8" s="1"/>
  <c r="F46" i="11"/>
  <c r="G46" i="11"/>
  <c r="H46" i="11"/>
  <c r="I46" i="11"/>
  <c r="J46" i="11"/>
  <c r="K46" i="11"/>
  <c r="L46" i="11"/>
  <c r="M46" i="11"/>
  <c r="O48" i="8" s="1"/>
  <c r="C47" i="11"/>
  <c r="D47" i="11"/>
  <c r="E47" i="11"/>
  <c r="F47" i="11"/>
  <c r="H49" i="8" s="1"/>
  <c r="G47" i="11"/>
  <c r="H47" i="11"/>
  <c r="I47" i="11"/>
  <c r="J47" i="11"/>
  <c r="L49" i="8" s="1"/>
  <c r="K47" i="11"/>
  <c r="L47" i="11"/>
  <c r="M47" i="11"/>
  <c r="C48" i="11"/>
  <c r="E50" i="8" s="1"/>
  <c r="D48" i="11"/>
  <c r="E48" i="11"/>
  <c r="F48" i="11"/>
  <c r="G48" i="11"/>
  <c r="I50" i="8" s="1"/>
  <c r="H48" i="11"/>
  <c r="I48" i="11"/>
  <c r="J48" i="11"/>
  <c r="K48" i="11"/>
  <c r="L48" i="11"/>
  <c r="M48" i="11"/>
  <c r="C49" i="11"/>
  <c r="D49" i="11"/>
  <c r="F51" i="8" s="1"/>
  <c r="E49" i="11"/>
  <c r="F49" i="11"/>
  <c r="G49" i="11"/>
  <c r="H49" i="11"/>
  <c r="J51" i="8" s="1"/>
  <c r="I49" i="11"/>
  <c r="J49" i="11"/>
  <c r="K49" i="11"/>
  <c r="L49" i="11"/>
  <c r="M49" i="11"/>
  <c r="C50" i="11"/>
  <c r="D50" i="11"/>
  <c r="E50" i="11"/>
  <c r="G52" i="8" s="1"/>
  <c r="F50" i="11"/>
  <c r="G50" i="11"/>
  <c r="H50" i="11"/>
  <c r="I50" i="11"/>
  <c r="J50" i="11"/>
  <c r="K50" i="11"/>
  <c r="L50" i="11"/>
  <c r="M50" i="11"/>
  <c r="O52" i="8" s="1"/>
  <c r="C51" i="11"/>
  <c r="D51" i="11"/>
  <c r="E51" i="11"/>
  <c r="F51" i="11"/>
  <c r="H53" i="8" s="1"/>
  <c r="G51" i="11"/>
  <c r="H51" i="11"/>
  <c r="I51" i="11"/>
  <c r="J51" i="11"/>
  <c r="L53" i="8" s="1"/>
  <c r="K51" i="11"/>
  <c r="L51" i="11"/>
  <c r="M51" i="11"/>
  <c r="C52" i="11"/>
  <c r="D52" i="11"/>
  <c r="E52" i="11"/>
  <c r="F52" i="11"/>
  <c r="G52" i="11"/>
  <c r="I54" i="8" s="1"/>
  <c r="H52" i="11"/>
  <c r="I52" i="11"/>
  <c r="J52" i="11"/>
  <c r="K52" i="11"/>
  <c r="M54" i="8" s="1"/>
  <c r="L52" i="11"/>
  <c r="M52" i="11"/>
  <c r="B4" i="11"/>
  <c r="B5" i="11"/>
  <c r="B6" i="11"/>
  <c r="B7" i="11"/>
  <c r="D9" i="8" s="1"/>
  <c r="B8" i="11"/>
  <c r="B9" i="11"/>
  <c r="B10" i="11"/>
  <c r="B11" i="11"/>
  <c r="D13" i="8" s="1"/>
  <c r="B12" i="11"/>
  <c r="B13" i="11"/>
  <c r="B14" i="11"/>
  <c r="B15" i="11"/>
  <c r="B16" i="11"/>
  <c r="B17" i="11"/>
  <c r="B18" i="11"/>
  <c r="B19" i="11"/>
  <c r="D21" i="8" s="1"/>
  <c r="B20" i="11"/>
  <c r="B21" i="11"/>
  <c r="B22" i="11"/>
  <c r="B23" i="11"/>
  <c r="B24" i="11"/>
  <c r="B25" i="11"/>
  <c r="B26" i="11"/>
  <c r="B27" i="11"/>
  <c r="D29" i="8" s="1"/>
  <c r="B28" i="11"/>
  <c r="B29" i="11"/>
  <c r="B30" i="11"/>
  <c r="B31" i="11"/>
  <c r="D33" i="8" s="1"/>
  <c r="B32" i="11"/>
  <c r="B33" i="11"/>
  <c r="B34" i="11"/>
  <c r="B35" i="11"/>
  <c r="B36" i="11"/>
  <c r="B37" i="11"/>
  <c r="B38" i="11"/>
  <c r="B39" i="11"/>
  <c r="D41" i="8" s="1"/>
  <c r="B40" i="11"/>
  <c r="B41" i="11"/>
  <c r="B42" i="11"/>
  <c r="B43" i="11"/>
  <c r="D45" i="8" s="1"/>
  <c r="B44" i="11"/>
  <c r="B45" i="11"/>
  <c r="B46" i="11"/>
  <c r="B47" i="11"/>
  <c r="B48" i="11"/>
  <c r="B49" i="11"/>
  <c r="B50" i="11"/>
  <c r="B51" i="11"/>
  <c r="D53" i="8" s="1"/>
  <c r="B52" i="11"/>
  <c r="B3" i="11"/>
  <c r="I6" i="8"/>
  <c r="K8" i="8"/>
  <c r="J11" i="8"/>
  <c r="H13" i="8"/>
  <c r="F15" i="8"/>
  <c r="O16" i="8"/>
  <c r="M18" i="8"/>
  <c r="K20" i="8"/>
  <c r="E22" i="8"/>
  <c r="G24" i="8"/>
  <c r="F27" i="8"/>
  <c r="O28" i="8"/>
  <c r="F31" i="8"/>
  <c r="K32" i="8"/>
  <c r="I34" i="8"/>
  <c r="G36" i="8"/>
  <c r="L37" i="8"/>
  <c r="N39" i="8"/>
  <c r="L41" i="8"/>
  <c r="F43" i="8"/>
  <c r="H45" i="8"/>
  <c r="F47" i="8"/>
  <c r="K48" i="8"/>
  <c r="M50" i="8"/>
  <c r="K52" i="8"/>
  <c r="E54" i="8"/>
  <c r="D6" i="8"/>
  <c r="D10" i="8"/>
  <c r="D16" i="8"/>
  <c r="D18" i="8"/>
  <c r="D20" i="8"/>
  <c r="D25" i="8"/>
  <c r="D28" i="8"/>
  <c r="D30" i="8"/>
  <c r="D34" i="8"/>
  <c r="D37" i="8"/>
  <c r="D38" i="8"/>
  <c r="D40" i="8"/>
  <c r="D42" i="8"/>
  <c r="D46" i="8"/>
  <c r="D50" i="8"/>
  <c r="D54" i="8"/>
  <c r="D5" i="8"/>
  <c r="M6" i="8"/>
  <c r="L13" i="8"/>
  <c r="I22" i="8"/>
  <c r="H29" i="8"/>
  <c r="E38" i="8"/>
  <c r="O44" i="8"/>
  <c r="N51" i="8"/>
  <c r="D17" i="8"/>
  <c r="D49" i="8"/>
  <c r="E5" i="8"/>
  <c r="F5" i="8"/>
  <c r="G5" i="8"/>
  <c r="I5" i="8"/>
  <c r="J5" i="8"/>
  <c r="K5" i="8"/>
  <c r="M5" i="8"/>
  <c r="N5" i="8"/>
  <c r="O5" i="8"/>
  <c r="F6" i="8"/>
  <c r="G6" i="8"/>
  <c r="H6" i="8"/>
  <c r="J6" i="8"/>
  <c r="K6" i="8"/>
  <c r="L6" i="8"/>
  <c r="N6" i="8"/>
  <c r="O6" i="8"/>
  <c r="D7" i="8"/>
  <c r="E7" i="8"/>
  <c r="G7" i="8"/>
  <c r="H7" i="8"/>
  <c r="I7" i="8"/>
  <c r="K7" i="8"/>
  <c r="L7" i="8"/>
  <c r="M7" i="8"/>
  <c r="O7" i="8"/>
  <c r="D8" i="8"/>
  <c r="E8" i="8"/>
  <c r="F8" i="8"/>
  <c r="H8" i="8"/>
  <c r="I8" i="8"/>
  <c r="J8" i="8"/>
  <c r="L8" i="8"/>
  <c r="M8" i="8"/>
  <c r="N8" i="8"/>
  <c r="E9" i="8"/>
  <c r="F9" i="8"/>
  <c r="G9" i="8"/>
  <c r="I9" i="8"/>
  <c r="J9" i="8"/>
  <c r="K9" i="8"/>
  <c r="M9" i="8"/>
  <c r="N9" i="8"/>
  <c r="O9" i="8"/>
  <c r="F10" i="8"/>
  <c r="G10" i="8"/>
  <c r="H10" i="8"/>
  <c r="J10" i="8"/>
  <c r="K10" i="8"/>
  <c r="L10" i="8"/>
  <c r="N10" i="8"/>
  <c r="O10" i="8"/>
  <c r="D11" i="8"/>
  <c r="E11" i="8"/>
  <c r="G11" i="8"/>
  <c r="H11" i="8"/>
  <c r="I11" i="8"/>
  <c r="K11" i="8"/>
  <c r="L11" i="8"/>
  <c r="M11" i="8"/>
  <c r="O11" i="8"/>
  <c r="D12" i="8"/>
  <c r="E12" i="8"/>
  <c r="F12" i="8"/>
  <c r="H12" i="8"/>
  <c r="I12" i="8"/>
  <c r="J12" i="8"/>
  <c r="L12" i="8"/>
  <c r="M12" i="8"/>
  <c r="N12" i="8"/>
  <c r="E13" i="8"/>
  <c r="F13" i="8"/>
  <c r="G13" i="8"/>
  <c r="I13" i="8"/>
  <c r="J13" i="8"/>
  <c r="K13" i="8"/>
  <c r="M13" i="8"/>
  <c r="N13" i="8"/>
  <c r="O13" i="8"/>
  <c r="D14" i="8"/>
  <c r="F14" i="8"/>
  <c r="G14" i="8"/>
  <c r="H14" i="8"/>
  <c r="J14" i="8"/>
  <c r="K14" i="8"/>
  <c r="L14" i="8"/>
  <c r="N14" i="8"/>
  <c r="O14" i="8"/>
  <c r="D15" i="8"/>
  <c r="E15" i="8"/>
  <c r="G15" i="8"/>
  <c r="H15" i="8"/>
  <c r="I15" i="8"/>
  <c r="K15" i="8"/>
  <c r="L15" i="8"/>
  <c r="M15" i="8"/>
  <c r="O15" i="8"/>
  <c r="E16" i="8"/>
  <c r="F16" i="8"/>
  <c r="H16" i="8"/>
  <c r="I16" i="8"/>
  <c r="J16" i="8"/>
  <c r="L16" i="8"/>
  <c r="M16" i="8"/>
  <c r="N16" i="8"/>
  <c r="E17" i="8"/>
  <c r="F17" i="8"/>
  <c r="G17" i="8"/>
  <c r="I17" i="8"/>
  <c r="J17" i="8"/>
  <c r="K17" i="8"/>
  <c r="M17" i="8"/>
  <c r="N17" i="8"/>
  <c r="O17" i="8"/>
  <c r="F18" i="8"/>
  <c r="G18" i="8"/>
  <c r="H18" i="8"/>
  <c r="J18" i="8"/>
  <c r="K18" i="8"/>
  <c r="L18" i="8"/>
  <c r="N18" i="8"/>
  <c r="O18" i="8"/>
  <c r="D19" i="8"/>
  <c r="E19" i="8"/>
  <c r="G19" i="8"/>
  <c r="H19" i="8"/>
  <c r="I19" i="8"/>
  <c r="K19" i="8"/>
  <c r="L19" i="8"/>
  <c r="M19" i="8"/>
  <c r="O19" i="8"/>
  <c r="E20" i="8"/>
  <c r="F20" i="8"/>
  <c r="H20" i="8"/>
  <c r="I20" i="8"/>
  <c r="J20" i="8"/>
  <c r="L20" i="8"/>
  <c r="M20" i="8"/>
  <c r="N20" i="8"/>
  <c r="E21" i="8"/>
  <c r="F21" i="8"/>
  <c r="G21" i="8"/>
  <c r="I21" i="8"/>
  <c r="J21" i="8"/>
  <c r="K21" i="8"/>
  <c r="M21" i="8"/>
  <c r="N21" i="8"/>
  <c r="O21" i="8"/>
  <c r="D22" i="8"/>
  <c r="F22" i="8"/>
  <c r="G22" i="8"/>
  <c r="H22" i="8"/>
  <c r="J22" i="8"/>
  <c r="K22" i="8"/>
  <c r="L22" i="8"/>
  <c r="N22" i="8"/>
  <c r="O22" i="8"/>
  <c r="D23" i="8"/>
  <c r="E23" i="8"/>
  <c r="G23" i="8"/>
  <c r="H23" i="8"/>
  <c r="I23" i="8"/>
  <c r="K23" i="8"/>
  <c r="L23" i="8"/>
  <c r="M23" i="8"/>
  <c r="O23" i="8"/>
  <c r="D24" i="8"/>
  <c r="E24" i="8"/>
  <c r="F24" i="8"/>
  <c r="H24" i="8"/>
  <c r="I24" i="8"/>
  <c r="J24" i="8"/>
  <c r="L24" i="8"/>
  <c r="M24" i="8"/>
  <c r="N24" i="8"/>
  <c r="E25" i="8"/>
  <c r="F25" i="8"/>
  <c r="G25" i="8"/>
  <c r="I25" i="8"/>
  <c r="J25" i="8"/>
  <c r="K25" i="8"/>
  <c r="M25" i="8"/>
  <c r="N25" i="8"/>
  <c r="O25" i="8"/>
  <c r="D26" i="8"/>
  <c r="F26" i="8"/>
  <c r="G26" i="8"/>
  <c r="H26" i="8"/>
  <c r="J26" i="8"/>
  <c r="K26" i="8"/>
  <c r="L26" i="8"/>
  <c r="N26" i="8"/>
  <c r="O26" i="8"/>
  <c r="D27" i="8"/>
  <c r="E27" i="8"/>
  <c r="G27" i="8"/>
  <c r="H27" i="8"/>
  <c r="I27" i="8"/>
  <c r="K27" i="8"/>
  <c r="L27" i="8"/>
  <c r="M27" i="8"/>
  <c r="O27" i="8"/>
  <c r="E28" i="8"/>
  <c r="F28" i="8"/>
  <c r="H28" i="8"/>
  <c r="I28" i="8"/>
  <c r="J28" i="8"/>
  <c r="L28" i="8"/>
  <c r="M28" i="8"/>
  <c r="N28" i="8"/>
  <c r="E29" i="8"/>
  <c r="F29" i="8"/>
  <c r="G29" i="8"/>
  <c r="I29" i="8"/>
  <c r="J29" i="8"/>
  <c r="K29" i="8"/>
  <c r="M29" i="8"/>
  <c r="N29" i="8"/>
  <c r="O29" i="8"/>
  <c r="F30" i="8"/>
  <c r="G30" i="8"/>
  <c r="H30" i="8"/>
  <c r="J30" i="8"/>
  <c r="K30" i="8"/>
  <c r="L30" i="8"/>
  <c r="N30" i="8"/>
  <c r="O30" i="8"/>
  <c r="D31" i="8"/>
  <c r="E31" i="8"/>
  <c r="G31" i="8"/>
  <c r="H31" i="8"/>
  <c r="I31" i="8"/>
  <c r="K31" i="8"/>
  <c r="L31" i="8"/>
  <c r="M31" i="8"/>
  <c r="O31" i="8"/>
  <c r="D32" i="8"/>
  <c r="E32" i="8"/>
  <c r="F32" i="8"/>
  <c r="H32" i="8"/>
  <c r="I32" i="8"/>
  <c r="J32" i="8"/>
  <c r="L32" i="8"/>
  <c r="M32" i="8"/>
  <c r="N32" i="8"/>
  <c r="E33" i="8"/>
  <c r="F33" i="8"/>
  <c r="G33" i="8"/>
  <c r="I33" i="8"/>
  <c r="J33" i="8"/>
  <c r="K33" i="8"/>
  <c r="M33" i="8"/>
  <c r="N33" i="8"/>
  <c r="O33" i="8"/>
  <c r="F34" i="8"/>
  <c r="G34" i="8"/>
  <c r="H34" i="8"/>
  <c r="J34" i="8"/>
  <c r="K34" i="8"/>
  <c r="L34" i="8"/>
  <c r="N34" i="8"/>
  <c r="O34" i="8"/>
  <c r="D35" i="8"/>
  <c r="E35" i="8"/>
  <c r="G35" i="8"/>
  <c r="H35" i="8"/>
  <c r="I35" i="8"/>
  <c r="K35" i="8"/>
  <c r="L35" i="8"/>
  <c r="M35" i="8"/>
  <c r="O35" i="8"/>
  <c r="D36" i="8"/>
  <c r="E36" i="8"/>
  <c r="F36" i="8"/>
  <c r="H36" i="8"/>
  <c r="I36" i="8"/>
  <c r="J36" i="8"/>
  <c r="L36" i="8"/>
  <c r="M36" i="8"/>
  <c r="N36" i="8"/>
  <c r="E37" i="8"/>
  <c r="F37" i="8"/>
  <c r="G37" i="8"/>
  <c r="I37" i="8"/>
  <c r="J37" i="8"/>
  <c r="K37" i="8"/>
  <c r="M37" i="8"/>
  <c r="N37" i="8"/>
  <c r="O37" i="8"/>
  <c r="F38" i="8"/>
  <c r="G38" i="8"/>
  <c r="H38" i="8"/>
  <c r="J38" i="8"/>
  <c r="K38" i="8"/>
  <c r="L38" i="8"/>
  <c r="N38" i="8"/>
  <c r="O38" i="8"/>
  <c r="D39" i="8"/>
  <c r="E39" i="8"/>
  <c r="G39" i="8"/>
  <c r="H39" i="8"/>
  <c r="I39" i="8"/>
  <c r="K39" i="8"/>
  <c r="L39" i="8"/>
  <c r="M39" i="8"/>
  <c r="O39" i="8"/>
  <c r="E40" i="8"/>
  <c r="F40" i="8"/>
  <c r="H40" i="8"/>
  <c r="I40" i="8"/>
  <c r="J40" i="8"/>
  <c r="L40" i="8"/>
  <c r="M40" i="8"/>
  <c r="N40" i="8"/>
  <c r="E41" i="8"/>
  <c r="F41" i="8"/>
  <c r="G41" i="8"/>
  <c r="I41" i="8"/>
  <c r="J41" i="8"/>
  <c r="K41" i="8"/>
  <c r="M41" i="8"/>
  <c r="N41" i="8"/>
  <c r="O41" i="8"/>
  <c r="F42" i="8"/>
  <c r="G42" i="8"/>
  <c r="H42" i="8"/>
  <c r="J42" i="8"/>
  <c r="K42" i="8"/>
  <c r="L42" i="8"/>
  <c r="N42" i="8"/>
  <c r="O42" i="8"/>
  <c r="D43" i="8"/>
  <c r="E43" i="8"/>
  <c r="G43" i="8"/>
  <c r="H43" i="8"/>
  <c r="I43" i="8"/>
  <c r="K43" i="8"/>
  <c r="L43" i="8"/>
  <c r="M43" i="8"/>
  <c r="O43" i="8"/>
  <c r="D44" i="8"/>
  <c r="E44" i="8"/>
  <c r="F44" i="8"/>
  <c r="H44" i="8"/>
  <c r="I44" i="8"/>
  <c r="J44" i="8"/>
  <c r="L44" i="8"/>
  <c r="M44" i="8"/>
  <c r="N44" i="8"/>
  <c r="E45" i="8"/>
  <c r="F45" i="8"/>
  <c r="G45" i="8"/>
  <c r="I45" i="8"/>
  <c r="J45" i="8"/>
  <c r="K45" i="8"/>
  <c r="M45" i="8"/>
  <c r="N45" i="8"/>
  <c r="O45" i="8"/>
  <c r="F46" i="8"/>
  <c r="G46" i="8"/>
  <c r="H46" i="8"/>
  <c r="J46" i="8"/>
  <c r="K46" i="8"/>
  <c r="L46" i="8"/>
  <c r="N46" i="8"/>
  <c r="O46" i="8"/>
  <c r="D47" i="8"/>
  <c r="E47" i="8"/>
  <c r="G47" i="8"/>
  <c r="H47" i="8"/>
  <c r="I47" i="8"/>
  <c r="K47" i="8"/>
  <c r="L47" i="8"/>
  <c r="M47" i="8"/>
  <c r="O47" i="8"/>
  <c r="D48" i="8"/>
  <c r="E48" i="8"/>
  <c r="F48" i="8"/>
  <c r="H48" i="8"/>
  <c r="I48" i="8"/>
  <c r="J48" i="8"/>
  <c r="L48" i="8"/>
  <c r="M48" i="8"/>
  <c r="N48" i="8"/>
  <c r="E49" i="8"/>
  <c r="F49" i="8"/>
  <c r="G49" i="8"/>
  <c r="I49" i="8"/>
  <c r="J49" i="8"/>
  <c r="K49" i="8"/>
  <c r="M49" i="8"/>
  <c r="N49" i="8"/>
  <c r="O49" i="8"/>
  <c r="F50" i="8"/>
  <c r="G50" i="8"/>
  <c r="H50" i="8"/>
  <c r="J50" i="8"/>
  <c r="K50" i="8"/>
  <c r="L50" i="8"/>
  <c r="N50" i="8"/>
  <c r="O50" i="8"/>
  <c r="D51" i="8"/>
  <c r="E51" i="8"/>
  <c r="G51" i="8"/>
  <c r="H51" i="8"/>
  <c r="I51" i="8"/>
  <c r="K51" i="8"/>
  <c r="L51" i="8"/>
  <c r="M51" i="8"/>
  <c r="O51" i="8"/>
  <c r="D52" i="8"/>
  <c r="E52" i="8"/>
  <c r="F52" i="8"/>
  <c r="H52" i="8"/>
  <c r="I52" i="8"/>
  <c r="J52" i="8"/>
  <c r="L52" i="8"/>
  <c r="M52" i="8"/>
  <c r="N52" i="8"/>
  <c r="E53" i="8"/>
  <c r="F53" i="8"/>
  <c r="G53" i="8"/>
  <c r="I53" i="8"/>
  <c r="J53" i="8"/>
  <c r="K53" i="8"/>
  <c r="M53" i="8"/>
  <c r="N53" i="8"/>
  <c r="O53" i="8"/>
  <c r="F54" i="8"/>
  <c r="G54" i="8"/>
  <c r="H54" i="8"/>
  <c r="J54" i="8"/>
  <c r="K54" i="8"/>
  <c r="L54" i="8"/>
  <c r="N54" i="8"/>
  <c r="O54"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 i="8"/>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 i="7"/>
  <c r="A4"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3" i="11"/>
  <c r="A4" i="22"/>
  <c r="A5" i="22"/>
  <c r="A6" i="22"/>
  <c r="A7" i="22"/>
  <c r="A8" i="22"/>
  <c r="A9" i="22"/>
  <c r="A10" i="22"/>
  <c r="A11" i="22"/>
  <c r="A12" i="22"/>
  <c r="A13" i="22"/>
  <c r="A14" i="22"/>
  <c r="A15" i="22"/>
  <c r="A16" i="22"/>
  <c r="A17" i="22"/>
  <c r="A18" i="22"/>
  <c r="A19" i="22"/>
  <c r="A20" i="22"/>
  <c r="A21" i="22"/>
  <c r="A22" i="22"/>
  <c r="A23" i="22"/>
  <c r="A24" i="22"/>
  <c r="A25" i="22"/>
  <c r="A26" i="22"/>
  <c r="A27" i="22"/>
  <c r="A28" i="22"/>
  <c r="A29" i="22"/>
  <c r="A30" i="22"/>
  <c r="A31" i="22"/>
  <c r="A32" i="22"/>
  <c r="A33" i="22"/>
  <c r="A34" i="22"/>
  <c r="A35" i="22"/>
  <c r="A36" i="22"/>
  <c r="A37" i="22"/>
  <c r="A38" i="22"/>
  <c r="A39" i="22"/>
  <c r="A40" i="22"/>
  <c r="A41" i="22"/>
  <c r="A42" i="22"/>
  <c r="A43" i="22"/>
  <c r="A44" i="22"/>
  <c r="A45" i="22"/>
  <c r="A46" i="22"/>
  <c r="A47" i="22"/>
  <c r="A48" i="22"/>
  <c r="A49" i="22"/>
  <c r="A50" i="22"/>
  <c r="A51" i="22"/>
  <c r="A52" i="22"/>
  <c r="A3" i="22"/>
  <c r="C3" i="22"/>
  <c r="D3" i="22"/>
  <c r="E3" i="22"/>
  <c r="F3" i="22"/>
  <c r="G3" i="22"/>
  <c r="H3" i="22"/>
  <c r="I3" i="22"/>
  <c r="J3" i="22"/>
  <c r="K3" i="22"/>
  <c r="L3" i="22"/>
  <c r="M3" i="22"/>
  <c r="C4" i="22"/>
  <c r="D4" i="22"/>
  <c r="E4" i="22"/>
  <c r="F4" i="22"/>
  <c r="G4" i="22"/>
  <c r="H4" i="22"/>
  <c r="I4" i="22"/>
  <c r="J4" i="22"/>
  <c r="K4" i="22"/>
  <c r="L4" i="22"/>
  <c r="M4" i="22"/>
  <c r="C5" i="22"/>
  <c r="D5" i="22"/>
  <c r="E5" i="22"/>
  <c r="F5" i="22"/>
  <c r="G5" i="22"/>
  <c r="H5" i="22"/>
  <c r="I5" i="22"/>
  <c r="J5" i="22"/>
  <c r="K5" i="22"/>
  <c r="L5" i="22"/>
  <c r="M5" i="22"/>
  <c r="C6" i="22"/>
  <c r="D6" i="22"/>
  <c r="E6" i="22"/>
  <c r="F6" i="22"/>
  <c r="G6" i="22"/>
  <c r="H6" i="22"/>
  <c r="I6" i="22"/>
  <c r="J6" i="22"/>
  <c r="K6" i="22"/>
  <c r="L6" i="22"/>
  <c r="M6" i="22"/>
  <c r="C7" i="22"/>
  <c r="D7" i="22"/>
  <c r="E7" i="22"/>
  <c r="F7" i="22"/>
  <c r="G7" i="22"/>
  <c r="H7" i="22"/>
  <c r="I7" i="22"/>
  <c r="J7" i="22"/>
  <c r="K7" i="22"/>
  <c r="L7" i="22"/>
  <c r="M7" i="22"/>
  <c r="C8" i="22"/>
  <c r="D8" i="22"/>
  <c r="E8" i="22"/>
  <c r="F8" i="22"/>
  <c r="G8" i="22"/>
  <c r="H8" i="22"/>
  <c r="I8" i="22"/>
  <c r="J8" i="22"/>
  <c r="K8" i="22"/>
  <c r="L8" i="22"/>
  <c r="M8" i="22"/>
  <c r="C9" i="22"/>
  <c r="D9" i="22"/>
  <c r="E9" i="22"/>
  <c r="F9" i="22"/>
  <c r="G9" i="22"/>
  <c r="H9" i="22"/>
  <c r="I9" i="22"/>
  <c r="J9" i="22"/>
  <c r="K9" i="22"/>
  <c r="L9" i="22"/>
  <c r="M9" i="22"/>
  <c r="C10" i="22"/>
  <c r="D10" i="22"/>
  <c r="E10" i="22"/>
  <c r="F10" i="22"/>
  <c r="G10" i="22"/>
  <c r="H10" i="22"/>
  <c r="I10" i="22"/>
  <c r="J10" i="22"/>
  <c r="K10" i="22"/>
  <c r="L10" i="22"/>
  <c r="M10" i="22"/>
  <c r="C11" i="22"/>
  <c r="D11" i="22"/>
  <c r="E11" i="22"/>
  <c r="F11" i="22"/>
  <c r="G11" i="22"/>
  <c r="H11" i="22"/>
  <c r="I11" i="22"/>
  <c r="J11" i="22"/>
  <c r="K11" i="22"/>
  <c r="L11" i="22"/>
  <c r="M11" i="22"/>
  <c r="C12" i="22"/>
  <c r="D12" i="22"/>
  <c r="E12" i="22"/>
  <c r="F12" i="22"/>
  <c r="G12" i="22"/>
  <c r="H12" i="22"/>
  <c r="I12" i="22"/>
  <c r="J12" i="22"/>
  <c r="K12" i="22"/>
  <c r="L12" i="22"/>
  <c r="M12" i="22"/>
  <c r="C13" i="22"/>
  <c r="D13" i="22"/>
  <c r="E13" i="22"/>
  <c r="F13" i="22"/>
  <c r="G13" i="22"/>
  <c r="H13" i="22"/>
  <c r="I13" i="22"/>
  <c r="J13" i="22"/>
  <c r="K13" i="22"/>
  <c r="L13" i="22"/>
  <c r="M13" i="22"/>
  <c r="C14" i="22"/>
  <c r="D14" i="22"/>
  <c r="E14" i="22"/>
  <c r="F14" i="22"/>
  <c r="G14" i="22"/>
  <c r="H14" i="22"/>
  <c r="I14" i="22"/>
  <c r="J14" i="22"/>
  <c r="K14" i="22"/>
  <c r="L14" i="22"/>
  <c r="M14" i="22"/>
  <c r="C15" i="22"/>
  <c r="D15" i="22"/>
  <c r="E15" i="22"/>
  <c r="F15" i="22"/>
  <c r="G15" i="22"/>
  <c r="H15" i="22"/>
  <c r="I15" i="22"/>
  <c r="J15" i="22"/>
  <c r="K15" i="22"/>
  <c r="L15" i="22"/>
  <c r="M15" i="22"/>
  <c r="C16" i="22"/>
  <c r="D16" i="22"/>
  <c r="E16" i="22"/>
  <c r="F16" i="22"/>
  <c r="G16" i="22"/>
  <c r="H16" i="22"/>
  <c r="I16" i="22"/>
  <c r="J16" i="22"/>
  <c r="K16" i="22"/>
  <c r="L16" i="22"/>
  <c r="M16" i="22"/>
  <c r="C17" i="22"/>
  <c r="D17" i="22"/>
  <c r="E17" i="22"/>
  <c r="F17" i="22"/>
  <c r="G17" i="22"/>
  <c r="H17" i="22"/>
  <c r="I17" i="22"/>
  <c r="J17" i="22"/>
  <c r="K17" i="22"/>
  <c r="L17" i="22"/>
  <c r="M17" i="22"/>
  <c r="C18" i="22"/>
  <c r="D18" i="22"/>
  <c r="E18" i="22"/>
  <c r="F18" i="22"/>
  <c r="G18" i="22"/>
  <c r="H18" i="22"/>
  <c r="I18" i="22"/>
  <c r="J18" i="22"/>
  <c r="K18" i="22"/>
  <c r="L18" i="22"/>
  <c r="M18" i="22"/>
  <c r="C19" i="22"/>
  <c r="D19" i="22"/>
  <c r="E19" i="22"/>
  <c r="F19" i="22"/>
  <c r="G19" i="22"/>
  <c r="H19" i="22"/>
  <c r="I19" i="22"/>
  <c r="J19" i="22"/>
  <c r="K19" i="22"/>
  <c r="L19" i="22"/>
  <c r="M19" i="22"/>
  <c r="C20" i="22"/>
  <c r="D20" i="22"/>
  <c r="E20" i="22"/>
  <c r="F20" i="22"/>
  <c r="G20" i="22"/>
  <c r="H20" i="22"/>
  <c r="I20" i="22"/>
  <c r="J20" i="22"/>
  <c r="K20" i="22"/>
  <c r="L20" i="22"/>
  <c r="M20" i="22"/>
  <c r="C21" i="22"/>
  <c r="D21" i="22"/>
  <c r="E21" i="22"/>
  <c r="F21" i="22"/>
  <c r="G21" i="22"/>
  <c r="H21" i="22"/>
  <c r="I21" i="22"/>
  <c r="J21" i="22"/>
  <c r="K21" i="22"/>
  <c r="L21" i="22"/>
  <c r="M21" i="22"/>
  <c r="C22" i="22"/>
  <c r="D22" i="22"/>
  <c r="E22" i="22"/>
  <c r="F22" i="22"/>
  <c r="G22" i="22"/>
  <c r="H22" i="22"/>
  <c r="I22" i="22"/>
  <c r="J22" i="22"/>
  <c r="K22" i="22"/>
  <c r="L22" i="22"/>
  <c r="M22" i="22"/>
  <c r="C23" i="22"/>
  <c r="D23" i="22"/>
  <c r="E23" i="22"/>
  <c r="F23" i="22"/>
  <c r="G23" i="22"/>
  <c r="H23" i="22"/>
  <c r="I23" i="22"/>
  <c r="J23" i="22"/>
  <c r="K23" i="22"/>
  <c r="L23" i="22"/>
  <c r="M23" i="22"/>
  <c r="C24" i="22"/>
  <c r="D24" i="22"/>
  <c r="E24" i="22"/>
  <c r="F24" i="22"/>
  <c r="G24" i="22"/>
  <c r="H24" i="22"/>
  <c r="I24" i="22"/>
  <c r="J24" i="22"/>
  <c r="K24" i="22"/>
  <c r="L24" i="22"/>
  <c r="M24" i="22"/>
  <c r="C25" i="22"/>
  <c r="D25" i="22"/>
  <c r="E25" i="22"/>
  <c r="F25" i="22"/>
  <c r="G25" i="22"/>
  <c r="H25" i="22"/>
  <c r="I25" i="22"/>
  <c r="J25" i="22"/>
  <c r="K25" i="22"/>
  <c r="L25" i="22"/>
  <c r="M25" i="22"/>
  <c r="C26" i="22"/>
  <c r="D26" i="22"/>
  <c r="E26" i="22"/>
  <c r="F26" i="22"/>
  <c r="G26" i="22"/>
  <c r="H26" i="22"/>
  <c r="I26" i="22"/>
  <c r="J26" i="22"/>
  <c r="K26" i="22"/>
  <c r="L26" i="22"/>
  <c r="M26" i="22"/>
  <c r="C27" i="22"/>
  <c r="D27" i="22"/>
  <c r="E27" i="22"/>
  <c r="F27" i="22"/>
  <c r="G27" i="22"/>
  <c r="H27" i="22"/>
  <c r="I27" i="22"/>
  <c r="J27" i="22"/>
  <c r="K27" i="22"/>
  <c r="L27" i="22"/>
  <c r="M27" i="22"/>
  <c r="C28" i="22"/>
  <c r="D28" i="22"/>
  <c r="E28" i="22"/>
  <c r="F28" i="22"/>
  <c r="G28" i="22"/>
  <c r="H28" i="22"/>
  <c r="I28" i="22"/>
  <c r="J28" i="22"/>
  <c r="K28" i="22"/>
  <c r="L28" i="22"/>
  <c r="M28" i="22"/>
  <c r="C29" i="22"/>
  <c r="D29" i="22"/>
  <c r="E29" i="22"/>
  <c r="F29" i="22"/>
  <c r="G29" i="22"/>
  <c r="H29" i="22"/>
  <c r="I29" i="22"/>
  <c r="J29" i="22"/>
  <c r="K29" i="22"/>
  <c r="L29" i="22"/>
  <c r="M29" i="22"/>
  <c r="C30" i="22"/>
  <c r="D30" i="22"/>
  <c r="E30" i="22"/>
  <c r="F30" i="22"/>
  <c r="G30" i="22"/>
  <c r="H30" i="22"/>
  <c r="I30" i="22"/>
  <c r="J30" i="22"/>
  <c r="K30" i="22"/>
  <c r="L30" i="22"/>
  <c r="M30" i="22"/>
  <c r="C31" i="22"/>
  <c r="D31" i="22"/>
  <c r="E31" i="22"/>
  <c r="F31" i="22"/>
  <c r="G31" i="22"/>
  <c r="H31" i="22"/>
  <c r="I31" i="22"/>
  <c r="J31" i="22"/>
  <c r="K31" i="22"/>
  <c r="L31" i="22"/>
  <c r="M31" i="22"/>
  <c r="C32" i="22"/>
  <c r="D32" i="22"/>
  <c r="E32" i="22"/>
  <c r="F32" i="22"/>
  <c r="G32" i="22"/>
  <c r="H32" i="22"/>
  <c r="I32" i="22"/>
  <c r="J32" i="22"/>
  <c r="K32" i="22"/>
  <c r="L32" i="22"/>
  <c r="M32" i="22"/>
  <c r="C33" i="22"/>
  <c r="D33" i="22"/>
  <c r="E33" i="22"/>
  <c r="F33" i="22"/>
  <c r="G33" i="22"/>
  <c r="H33" i="22"/>
  <c r="I33" i="22"/>
  <c r="J33" i="22"/>
  <c r="K33" i="22"/>
  <c r="L33" i="22"/>
  <c r="M33" i="22"/>
  <c r="C34" i="22"/>
  <c r="D34" i="22"/>
  <c r="E34" i="22"/>
  <c r="F34" i="22"/>
  <c r="G34" i="22"/>
  <c r="H34" i="22"/>
  <c r="I34" i="22"/>
  <c r="J34" i="22"/>
  <c r="K34" i="22"/>
  <c r="L34" i="22"/>
  <c r="M34" i="22"/>
  <c r="C35" i="22"/>
  <c r="D35" i="22"/>
  <c r="E35" i="22"/>
  <c r="F35" i="22"/>
  <c r="G35" i="22"/>
  <c r="H35" i="22"/>
  <c r="I35" i="22"/>
  <c r="J35" i="22"/>
  <c r="K35" i="22"/>
  <c r="L35" i="22"/>
  <c r="M35" i="22"/>
  <c r="C36" i="22"/>
  <c r="D36" i="22"/>
  <c r="E36" i="22"/>
  <c r="F36" i="22"/>
  <c r="G36" i="22"/>
  <c r="H36" i="22"/>
  <c r="I36" i="22"/>
  <c r="J36" i="22"/>
  <c r="K36" i="22"/>
  <c r="L36" i="22"/>
  <c r="M36" i="22"/>
  <c r="C37" i="22"/>
  <c r="D37" i="22"/>
  <c r="E37" i="22"/>
  <c r="F37" i="22"/>
  <c r="G37" i="22"/>
  <c r="H37" i="22"/>
  <c r="I37" i="22"/>
  <c r="J37" i="22"/>
  <c r="K37" i="22"/>
  <c r="L37" i="22"/>
  <c r="M37" i="22"/>
  <c r="C38" i="22"/>
  <c r="D38" i="22"/>
  <c r="E38" i="22"/>
  <c r="F38" i="22"/>
  <c r="G38" i="22"/>
  <c r="H38" i="22"/>
  <c r="I38" i="22"/>
  <c r="J38" i="22"/>
  <c r="K38" i="22"/>
  <c r="L38" i="22"/>
  <c r="M38" i="22"/>
  <c r="C39" i="22"/>
  <c r="D39" i="22"/>
  <c r="E39" i="22"/>
  <c r="F39" i="22"/>
  <c r="G39" i="22"/>
  <c r="H39" i="22"/>
  <c r="I39" i="22"/>
  <c r="J39" i="22"/>
  <c r="K39" i="22"/>
  <c r="L39" i="22"/>
  <c r="M39" i="22"/>
  <c r="C40" i="22"/>
  <c r="D40" i="22"/>
  <c r="E40" i="22"/>
  <c r="F40" i="22"/>
  <c r="G40" i="22"/>
  <c r="H40" i="22"/>
  <c r="I40" i="22"/>
  <c r="J40" i="22"/>
  <c r="K40" i="22"/>
  <c r="L40" i="22"/>
  <c r="M40" i="22"/>
  <c r="C41" i="22"/>
  <c r="D41" i="22"/>
  <c r="E41" i="22"/>
  <c r="F41" i="22"/>
  <c r="G41" i="22"/>
  <c r="H41" i="22"/>
  <c r="I41" i="22"/>
  <c r="J41" i="22"/>
  <c r="K41" i="22"/>
  <c r="L41" i="22"/>
  <c r="M41" i="22"/>
  <c r="C42" i="22"/>
  <c r="D42" i="22"/>
  <c r="E42" i="22"/>
  <c r="F42" i="22"/>
  <c r="G42" i="22"/>
  <c r="H42" i="22"/>
  <c r="I42" i="22"/>
  <c r="J42" i="22"/>
  <c r="K42" i="22"/>
  <c r="L42" i="22"/>
  <c r="M42" i="22"/>
  <c r="C43" i="22"/>
  <c r="D43" i="22"/>
  <c r="E43" i="22"/>
  <c r="F43" i="22"/>
  <c r="G43" i="22"/>
  <c r="H43" i="22"/>
  <c r="I43" i="22"/>
  <c r="J43" i="22"/>
  <c r="K43" i="22"/>
  <c r="L43" i="22"/>
  <c r="M43" i="22"/>
  <c r="C44" i="22"/>
  <c r="D44" i="22"/>
  <c r="E44" i="22"/>
  <c r="F44" i="22"/>
  <c r="G44" i="22"/>
  <c r="H44" i="22"/>
  <c r="I44" i="22"/>
  <c r="J44" i="22"/>
  <c r="K44" i="22"/>
  <c r="L44" i="22"/>
  <c r="M44" i="22"/>
  <c r="C45" i="22"/>
  <c r="D45" i="22"/>
  <c r="E45" i="22"/>
  <c r="F45" i="22"/>
  <c r="G45" i="22"/>
  <c r="H45" i="22"/>
  <c r="I45" i="22"/>
  <c r="J45" i="22"/>
  <c r="K45" i="22"/>
  <c r="L45" i="22"/>
  <c r="M45" i="22"/>
  <c r="C46" i="22"/>
  <c r="D46" i="22"/>
  <c r="E46" i="22"/>
  <c r="F46" i="22"/>
  <c r="G46" i="22"/>
  <c r="H46" i="22"/>
  <c r="I46" i="22"/>
  <c r="J46" i="22"/>
  <c r="K46" i="22"/>
  <c r="L46" i="22"/>
  <c r="M46" i="22"/>
  <c r="C47" i="22"/>
  <c r="D47" i="22"/>
  <c r="E47" i="22"/>
  <c r="F47" i="22"/>
  <c r="G47" i="22"/>
  <c r="H47" i="22"/>
  <c r="I47" i="22"/>
  <c r="J47" i="22"/>
  <c r="K47" i="22"/>
  <c r="L47" i="22"/>
  <c r="M47" i="22"/>
  <c r="C48" i="22"/>
  <c r="D48" i="22"/>
  <c r="E48" i="22"/>
  <c r="F48" i="22"/>
  <c r="G48" i="22"/>
  <c r="H48" i="22"/>
  <c r="I48" i="22"/>
  <c r="J48" i="22"/>
  <c r="K48" i="22"/>
  <c r="L48" i="22"/>
  <c r="M48" i="22"/>
  <c r="C49" i="22"/>
  <c r="D49" i="22"/>
  <c r="E49" i="22"/>
  <c r="F49" i="22"/>
  <c r="G49" i="22"/>
  <c r="H49" i="22"/>
  <c r="I49" i="22"/>
  <c r="J49" i="22"/>
  <c r="K49" i="22"/>
  <c r="L49" i="22"/>
  <c r="M49" i="22"/>
  <c r="C50" i="22"/>
  <c r="D50" i="22"/>
  <c r="E50" i="22"/>
  <c r="F50" i="22"/>
  <c r="G50" i="22"/>
  <c r="H50" i="22"/>
  <c r="I50" i="22"/>
  <c r="J50" i="22"/>
  <c r="K50" i="22"/>
  <c r="L50" i="22"/>
  <c r="M50" i="22"/>
  <c r="C51" i="22"/>
  <c r="D51" i="22"/>
  <c r="E51" i="22"/>
  <c r="F51" i="22"/>
  <c r="G51" i="22"/>
  <c r="H51" i="22"/>
  <c r="I51" i="22"/>
  <c r="J51" i="22"/>
  <c r="K51" i="22"/>
  <c r="L51" i="22"/>
  <c r="M51" i="22"/>
  <c r="C52" i="22"/>
  <c r="D52" i="22"/>
  <c r="E52" i="22"/>
  <c r="F52" i="22"/>
  <c r="G52" i="22"/>
  <c r="H52" i="22"/>
  <c r="I52" i="22"/>
  <c r="J52" i="22"/>
  <c r="K52" i="22"/>
  <c r="L52" i="22"/>
  <c r="M52" i="22"/>
  <c r="B4" i="22"/>
  <c r="B5" i="22"/>
  <c r="B6" i="22"/>
  <c r="B7" i="22"/>
  <c r="B8" i="22"/>
  <c r="B9" i="22"/>
  <c r="B10" i="22"/>
  <c r="B11" i="22"/>
  <c r="B12" i="22"/>
  <c r="B13" i="22"/>
  <c r="B14" i="22"/>
  <c r="B15" i="22"/>
  <c r="B16" i="22"/>
  <c r="B17" i="22"/>
  <c r="B18" i="22"/>
  <c r="B19" i="22"/>
  <c r="B20" i="22"/>
  <c r="B21" i="22"/>
  <c r="B22" i="22"/>
  <c r="B23" i="22"/>
  <c r="B24" i="22"/>
  <c r="B25" i="22"/>
  <c r="B26" i="22"/>
  <c r="B27" i="22"/>
  <c r="B28" i="22"/>
  <c r="B29" i="22"/>
  <c r="B30" i="22"/>
  <c r="B31" i="22"/>
  <c r="B32" i="22"/>
  <c r="B33" i="22"/>
  <c r="B34" i="22"/>
  <c r="B35" i="22"/>
  <c r="B36" i="22"/>
  <c r="B37" i="22"/>
  <c r="B38" i="22"/>
  <c r="B39" i="22"/>
  <c r="B40" i="22"/>
  <c r="B41" i="22"/>
  <c r="B42" i="22"/>
  <c r="B43" i="22"/>
  <c r="B44" i="22"/>
  <c r="B45" i="22"/>
  <c r="B46" i="22"/>
  <c r="B47" i="22"/>
  <c r="B48" i="22"/>
  <c r="B49" i="22"/>
  <c r="B50" i="22"/>
  <c r="B51" i="22"/>
  <c r="B52" i="22"/>
  <c r="B3" i="22"/>
  <c r="D5" i="7"/>
  <c r="E5" i="7"/>
  <c r="F5" i="7"/>
  <c r="G5" i="7"/>
  <c r="H5" i="7"/>
  <c r="I5" i="7"/>
  <c r="J5" i="7"/>
  <c r="K5" i="7"/>
  <c r="L5" i="7"/>
  <c r="M5" i="7"/>
  <c r="N5" i="7"/>
  <c r="O5" i="7"/>
  <c r="E6" i="7"/>
  <c r="F6" i="7"/>
  <c r="G6" i="7"/>
  <c r="H6" i="7"/>
  <c r="I6" i="7"/>
  <c r="J6" i="7"/>
  <c r="K6" i="7"/>
  <c r="L6" i="7"/>
  <c r="M6" i="7"/>
  <c r="N6" i="7"/>
  <c r="O6" i="7"/>
  <c r="E7" i="7"/>
  <c r="F7" i="7"/>
  <c r="G7" i="7"/>
  <c r="H7" i="7"/>
  <c r="I7" i="7"/>
  <c r="J7" i="7"/>
  <c r="K7" i="7"/>
  <c r="L7" i="7"/>
  <c r="M7" i="7"/>
  <c r="N7" i="7"/>
  <c r="O7" i="7"/>
  <c r="E8" i="7"/>
  <c r="F8" i="7"/>
  <c r="G8" i="7"/>
  <c r="H8" i="7"/>
  <c r="I8" i="7"/>
  <c r="J8" i="7"/>
  <c r="K8" i="7"/>
  <c r="L8" i="7"/>
  <c r="M8" i="7"/>
  <c r="N8" i="7"/>
  <c r="O8" i="7"/>
  <c r="E9" i="7"/>
  <c r="F9" i="7"/>
  <c r="G9" i="7"/>
  <c r="H9" i="7"/>
  <c r="I9" i="7"/>
  <c r="J9" i="7"/>
  <c r="K9" i="7"/>
  <c r="L9" i="7"/>
  <c r="M9" i="7"/>
  <c r="N9" i="7"/>
  <c r="O9" i="7"/>
  <c r="E10" i="7"/>
  <c r="F10" i="7"/>
  <c r="G10" i="7"/>
  <c r="H10" i="7"/>
  <c r="I10" i="7"/>
  <c r="J10" i="7"/>
  <c r="K10" i="7"/>
  <c r="L10" i="7"/>
  <c r="M10" i="7"/>
  <c r="N10" i="7"/>
  <c r="O10" i="7"/>
  <c r="E11" i="7"/>
  <c r="F11" i="7"/>
  <c r="G11" i="7"/>
  <c r="H11" i="7"/>
  <c r="I11" i="7"/>
  <c r="J11" i="7"/>
  <c r="K11" i="7"/>
  <c r="L11" i="7"/>
  <c r="M11" i="7"/>
  <c r="N11" i="7"/>
  <c r="O11" i="7"/>
  <c r="E12" i="7"/>
  <c r="F12" i="7"/>
  <c r="G12" i="7"/>
  <c r="H12" i="7"/>
  <c r="I12" i="7"/>
  <c r="J12" i="7"/>
  <c r="K12" i="7"/>
  <c r="L12" i="7"/>
  <c r="M12" i="7"/>
  <c r="N12" i="7"/>
  <c r="O12" i="7"/>
  <c r="E13" i="7"/>
  <c r="F13" i="7"/>
  <c r="G13" i="7"/>
  <c r="H13" i="7"/>
  <c r="I13" i="7"/>
  <c r="J13" i="7"/>
  <c r="K13" i="7"/>
  <c r="L13" i="7"/>
  <c r="M13" i="7"/>
  <c r="N13" i="7"/>
  <c r="O13" i="7"/>
  <c r="E14" i="7"/>
  <c r="F14" i="7"/>
  <c r="G14" i="7"/>
  <c r="H14" i="7"/>
  <c r="I14" i="7"/>
  <c r="J14" i="7"/>
  <c r="K14" i="7"/>
  <c r="L14" i="7"/>
  <c r="M14" i="7"/>
  <c r="N14" i="7"/>
  <c r="O14" i="7"/>
  <c r="E15" i="7"/>
  <c r="F15" i="7"/>
  <c r="G15" i="7"/>
  <c r="H15" i="7"/>
  <c r="I15" i="7"/>
  <c r="J15" i="7"/>
  <c r="K15" i="7"/>
  <c r="L15" i="7"/>
  <c r="M15" i="7"/>
  <c r="N15" i="7"/>
  <c r="O15" i="7"/>
  <c r="E16" i="7"/>
  <c r="F16" i="7"/>
  <c r="G16" i="7"/>
  <c r="H16" i="7"/>
  <c r="I16" i="7"/>
  <c r="J16" i="7"/>
  <c r="K16" i="7"/>
  <c r="L16" i="7"/>
  <c r="M16" i="7"/>
  <c r="N16" i="7"/>
  <c r="O16" i="7"/>
  <c r="E17" i="7"/>
  <c r="F17" i="7"/>
  <c r="G17" i="7"/>
  <c r="H17" i="7"/>
  <c r="I17" i="7"/>
  <c r="J17" i="7"/>
  <c r="K17" i="7"/>
  <c r="L17" i="7"/>
  <c r="M17" i="7"/>
  <c r="N17" i="7"/>
  <c r="O17" i="7"/>
  <c r="E18" i="7"/>
  <c r="F18" i="7"/>
  <c r="G18" i="7"/>
  <c r="H18" i="7"/>
  <c r="I18" i="7"/>
  <c r="J18" i="7"/>
  <c r="K18" i="7"/>
  <c r="L18" i="7"/>
  <c r="M18" i="7"/>
  <c r="N18" i="7"/>
  <c r="O18" i="7"/>
  <c r="E19" i="7"/>
  <c r="F19" i="7"/>
  <c r="G19" i="7"/>
  <c r="H19" i="7"/>
  <c r="I19" i="7"/>
  <c r="J19" i="7"/>
  <c r="K19" i="7"/>
  <c r="L19" i="7"/>
  <c r="M19" i="7"/>
  <c r="N19" i="7"/>
  <c r="O19" i="7"/>
  <c r="E20" i="7"/>
  <c r="F20" i="7"/>
  <c r="G20" i="7"/>
  <c r="H20" i="7"/>
  <c r="I20" i="7"/>
  <c r="J20" i="7"/>
  <c r="K20" i="7"/>
  <c r="L20" i="7"/>
  <c r="M20" i="7"/>
  <c r="N20" i="7"/>
  <c r="O20" i="7"/>
  <c r="E21" i="7"/>
  <c r="F21" i="7"/>
  <c r="G21" i="7"/>
  <c r="H21" i="7"/>
  <c r="I21" i="7"/>
  <c r="J21" i="7"/>
  <c r="K21" i="7"/>
  <c r="L21" i="7"/>
  <c r="M21" i="7"/>
  <c r="N21" i="7"/>
  <c r="O21" i="7"/>
  <c r="E22" i="7"/>
  <c r="F22" i="7"/>
  <c r="G22" i="7"/>
  <c r="H22" i="7"/>
  <c r="I22" i="7"/>
  <c r="J22" i="7"/>
  <c r="K22" i="7"/>
  <c r="L22" i="7"/>
  <c r="M22" i="7"/>
  <c r="N22" i="7"/>
  <c r="O22" i="7"/>
  <c r="E23" i="7"/>
  <c r="F23" i="7"/>
  <c r="G23" i="7"/>
  <c r="H23" i="7"/>
  <c r="I23" i="7"/>
  <c r="J23" i="7"/>
  <c r="K23" i="7"/>
  <c r="L23" i="7"/>
  <c r="M23" i="7"/>
  <c r="N23" i="7"/>
  <c r="O23" i="7"/>
  <c r="E24" i="7"/>
  <c r="F24" i="7"/>
  <c r="G24" i="7"/>
  <c r="H24" i="7"/>
  <c r="I24" i="7"/>
  <c r="J24" i="7"/>
  <c r="K24" i="7"/>
  <c r="L24" i="7"/>
  <c r="M24" i="7"/>
  <c r="N24" i="7"/>
  <c r="O24" i="7"/>
  <c r="E25" i="7"/>
  <c r="F25" i="7"/>
  <c r="G25" i="7"/>
  <c r="H25" i="7"/>
  <c r="I25" i="7"/>
  <c r="J25" i="7"/>
  <c r="K25" i="7"/>
  <c r="L25" i="7"/>
  <c r="M25" i="7"/>
  <c r="N25" i="7"/>
  <c r="O25" i="7"/>
  <c r="E26" i="7"/>
  <c r="F26" i="7"/>
  <c r="G26" i="7"/>
  <c r="H26" i="7"/>
  <c r="I26" i="7"/>
  <c r="J26" i="7"/>
  <c r="K26" i="7"/>
  <c r="L26" i="7"/>
  <c r="M26" i="7"/>
  <c r="N26" i="7"/>
  <c r="O26" i="7"/>
  <c r="E27" i="7"/>
  <c r="F27" i="7"/>
  <c r="G27" i="7"/>
  <c r="H27" i="7"/>
  <c r="I27" i="7"/>
  <c r="J27" i="7"/>
  <c r="K27" i="7"/>
  <c r="L27" i="7"/>
  <c r="M27" i="7"/>
  <c r="N27" i="7"/>
  <c r="O27" i="7"/>
  <c r="E28" i="7"/>
  <c r="F28" i="7"/>
  <c r="G28" i="7"/>
  <c r="H28" i="7"/>
  <c r="I28" i="7"/>
  <c r="J28" i="7"/>
  <c r="K28" i="7"/>
  <c r="L28" i="7"/>
  <c r="M28" i="7"/>
  <c r="N28" i="7"/>
  <c r="O28" i="7"/>
  <c r="E29" i="7"/>
  <c r="F29" i="7"/>
  <c r="G29" i="7"/>
  <c r="H29" i="7"/>
  <c r="I29" i="7"/>
  <c r="J29" i="7"/>
  <c r="K29" i="7"/>
  <c r="L29" i="7"/>
  <c r="M29" i="7"/>
  <c r="N29" i="7"/>
  <c r="O29" i="7"/>
  <c r="E30" i="7"/>
  <c r="F30" i="7"/>
  <c r="G30" i="7"/>
  <c r="H30" i="7"/>
  <c r="I30" i="7"/>
  <c r="J30" i="7"/>
  <c r="K30" i="7"/>
  <c r="L30" i="7"/>
  <c r="M30" i="7"/>
  <c r="N30" i="7"/>
  <c r="O30" i="7"/>
  <c r="E31" i="7"/>
  <c r="F31" i="7"/>
  <c r="G31" i="7"/>
  <c r="H31" i="7"/>
  <c r="I31" i="7"/>
  <c r="J31" i="7"/>
  <c r="K31" i="7"/>
  <c r="L31" i="7"/>
  <c r="M31" i="7"/>
  <c r="N31" i="7"/>
  <c r="O31" i="7"/>
  <c r="E32" i="7"/>
  <c r="F32" i="7"/>
  <c r="G32" i="7"/>
  <c r="H32" i="7"/>
  <c r="I32" i="7"/>
  <c r="J32" i="7"/>
  <c r="K32" i="7"/>
  <c r="L32" i="7"/>
  <c r="M32" i="7"/>
  <c r="N32" i="7"/>
  <c r="O32" i="7"/>
  <c r="E33" i="7"/>
  <c r="F33" i="7"/>
  <c r="G33" i="7"/>
  <c r="H33" i="7"/>
  <c r="I33" i="7"/>
  <c r="J33" i="7"/>
  <c r="K33" i="7"/>
  <c r="L33" i="7"/>
  <c r="M33" i="7"/>
  <c r="N33" i="7"/>
  <c r="O33" i="7"/>
  <c r="E34" i="7"/>
  <c r="F34" i="7"/>
  <c r="G34" i="7"/>
  <c r="H34" i="7"/>
  <c r="I34" i="7"/>
  <c r="J34" i="7"/>
  <c r="K34" i="7"/>
  <c r="L34" i="7"/>
  <c r="M34" i="7"/>
  <c r="N34" i="7"/>
  <c r="O34" i="7"/>
  <c r="E35" i="7"/>
  <c r="F35" i="7"/>
  <c r="G35" i="7"/>
  <c r="H35" i="7"/>
  <c r="I35" i="7"/>
  <c r="J35" i="7"/>
  <c r="K35" i="7"/>
  <c r="L35" i="7"/>
  <c r="M35" i="7"/>
  <c r="N35" i="7"/>
  <c r="O35" i="7"/>
  <c r="E36" i="7"/>
  <c r="F36" i="7"/>
  <c r="G36" i="7"/>
  <c r="H36" i="7"/>
  <c r="I36" i="7"/>
  <c r="J36" i="7"/>
  <c r="K36" i="7"/>
  <c r="L36" i="7"/>
  <c r="M36" i="7"/>
  <c r="N36" i="7"/>
  <c r="O36" i="7"/>
  <c r="E37" i="7"/>
  <c r="F37" i="7"/>
  <c r="G37" i="7"/>
  <c r="H37" i="7"/>
  <c r="I37" i="7"/>
  <c r="J37" i="7"/>
  <c r="K37" i="7"/>
  <c r="L37" i="7"/>
  <c r="M37" i="7"/>
  <c r="N37" i="7"/>
  <c r="O37" i="7"/>
  <c r="E38" i="7"/>
  <c r="F38" i="7"/>
  <c r="G38" i="7"/>
  <c r="H38" i="7"/>
  <c r="I38" i="7"/>
  <c r="J38" i="7"/>
  <c r="K38" i="7"/>
  <c r="L38" i="7"/>
  <c r="M38" i="7"/>
  <c r="N38" i="7"/>
  <c r="O38" i="7"/>
  <c r="E39" i="7"/>
  <c r="F39" i="7"/>
  <c r="G39" i="7"/>
  <c r="H39" i="7"/>
  <c r="I39" i="7"/>
  <c r="J39" i="7"/>
  <c r="K39" i="7"/>
  <c r="L39" i="7"/>
  <c r="M39" i="7"/>
  <c r="N39" i="7"/>
  <c r="O39" i="7"/>
  <c r="E40" i="7"/>
  <c r="F40" i="7"/>
  <c r="G40" i="7"/>
  <c r="H40" i="7"/>
  <c r="I40" i="7"/>
  <c r="J40" i="7"/>
  <c r="K40" i="7"/>
  <c r="L40" i="7"/>
  <c r="M40" i="7"/>
  <c r="N40" i="7"/>
  <c r="O40" i="7"/>
  <c r="E41" i="7"/>
  <c r="F41" i="7"/>
  <c r="G41" i="7"/>
  <c r="H41" i="7"/>
  <c r="I41" i="7"/>
  <c r="J41" i="7"/>
  <c r="K41" i="7"/>
  <c r="L41" i="7"/>
  <c r="M41" i="7"/>
  <c r="N41" i="7"/>
  <c r="O41" i="7"/>
  <c r="E42" i="7"/>
  <c r="F42" i="7"/>
  <c r="G42" i="7"/>
  <c r="H42" i="7"/>
  <c r="I42" i="7"/>
  <c r="J42" i="7"/>
  <c r="K42" i="7"/>
  <c r="L42" i="7"/>
  <c r="M42" i="7"/>
  <c r="N42" i="7"/>
  <c r="O42" i="7"/>
  <c r="E43" i="7"/>
  <c r="F43" i="7"/>
  <c r="G43" i="7"/>
  <c r="H43" i="7"/>
  <c r="I43" i="7"/>
  <c r="J43" i="7"/>
  <c r="K43" i="7"/>
  <c r="L43" i="7"/>
  <c r="M43" i="7"/>
  <c r="N43" i="7"/>
  <c r="O43" i="7"/>
  <c r="E44" i="7"/>
  <c r="F44" i="7"/>
  <c r="G44" i="7"/>
  <c r="H44" i="7"/>
  <c r="I44" i="7"/>
  <c r="J44" i="7"/>
  <c r="K44" i="7"/>
  <c r="L44" i="7"/>
  <c r="M44" i="7"/>
  <c r="N44" i="7"/>
  <c r="O44" i="7"/>
  <c r="E45" i="7"/>
  <c r="F45" i="7"/>
  <c r="G45" i="7"/>
  <c r="H45" i="7"/>
  <c r="I45" i="7"/>
  <c r="J45" i="7"/>
  <c r="K45" i="7"/>
  <c r="L45" i="7"/>
  <c r="M45" i="7"/>
  <c r="N45" i="7"/>
  <c r="O45" i="7"/>
  <c r="E46" i="7"/>
  <c r="F46" i="7"/>
  <c r="G46" i="7"/>
  <c r="H46" i="7"/>
  <c r="I46" i="7"/>
  <c r="J46" i="7"/>
  <c r="K46" i="7"/>
  <c r="L46" i="7"/>
  <c r="M46" i="7"/>
  <c r="N46" i="7"/>
  <c r="O46" i="7"/>
  <c r="E47" i="7"/>
  <c r="F47" i="7"/>
  <c r="G47" i="7"/>
  <c r="H47" i="7"/>
  <c r="I47" i="7"/>
  <c r="J47" i="7"/>
  <c r="K47" i="7"/>
  <c r="L47" i="7"/>
  <c r="M47" i="7"/>
  <c r="N47" i="7"/>
  <c r="O47" i="7"/>
  <c r="E48" i="7"/>
  <c r="F48" i="7"/>
  <c r="G48" i="7"/>
  <c r="H48" i="7"/>
  <c r="I48" i="7"/>
  <c r="J48" i="7"/>
  <c r="K48" i="7"/>
  <c r="L48" i="7"/>
  <c r="M48" i="7"/>
  <c r="N48" i="7"/>
  <c r="O48" i="7"/>
  <c r="E49" i="7"/>
  <c r="F49" i="7"/>
  <c r="G49" i="7"/>
  <c r="H49" i="7"/>
  <c r="I49" i="7"/>
  <c r="J49" i="7"/>
  <c r="K49" i="7"/>
  <c r="L49" i="7"/>
  <c r="M49" i="7"/>
  <c r="N49" i="7"/>
  <c r="O49" i="7"/>
  <c r="E50" i="7"/>
  <c r="F50" i="7"/>
  <c r="G50" i="7"/>
  <c r="H50" i="7"/>
  <c r="I50" i="7"/>
  <c r="J50" i="7"/>
  <c r="K50" i="7"/>
  <c r="L50" i="7"/>
  <c r="M50" i="7"/>
  <c r="N50" i="7"/>
  <c r="O50" i="7"/>
  <c r="E51" i="7"/>
  <c r="F51" i="7"/>
  <c r="G51" i="7"/>
  <c r="H51" i="7"/>
  <c r="I51" i="7"/>
  <c r="J51" i="7"/>
  <c r="K51" i="7"/>
  <c r="L51" i="7"/>
  <c r="M51" i="7"/>
  <c r="N51" i="7"/>
  <c r="O51" i="7"/>
  <c r="E52" i="7"/>
  <c r="F52" i="7"/>
  <c r="G52" i="7"/>
  <c r="H52" i="7"/>
  <c r="I52" i="7"/>
  <c r="J52" i="7"/>
  <c r="K52" i="7"/>
  <c r="L52" i="7"/>
  <c r="M52" i="7"/>
  <c r="N52" i="7"/>
  <c r="O52" i="7"/>
  <c r="E53" i="7"/>
  <c r="F53" i="7"/>
  <c r="G53" i="7"/>
  <c r="H53" i="7"/>
  <c r="I53" i="7"/>
  <c r="J53" i="7"/>
  <c r="K53" i="7"/>
  <c r="L53" i="7"/>
  <c r="M53" i="7"/>
  <c r="N53" i="7"/>
  <c r="O53" i="7"/>
  <c r="E54" i="7"/>
  <c r="F54" i="7"/>
  <c r="G54" i="7"/>
  <c r="H54" i="7"/>
  <c r="I54" i="7"/>
  <c r="J54" i="7"/>
  <c r="K54" i="7"/>
  <c r="L54" i="7"/>
  <c r="M54" i="7"/>
  <c r="N54" i="7"/>
  <c r="O54"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K46" i="21"/>
  <c r="K48" i="21"/>
  <c r="J54" i="21"/>
  <c r="J40" i="21"/>
  <c r="K31" i="21"/>
  <c r="K45" i="21"/>
  <c r="J35" i="21"/>
  <c r="K38" i="21"/>
  <c r="K40" i="21"/>
  <c r="J46" i="21"/>
  <c r="J55" i="21"/>
  <c r="K58" i="21"/>
  <c r="K33" i="21"/>
  <c r="J52" i="21"/>
  <c r="J56" i="21"/>
  <c r="K37" i="21"/>
  <c r="K41" i="21"/>
  <c r="J33" i="21"/>
  <c r="J37" i="21"/>
  <c r="K47" i="21"/>
  <c r="J42" i="21"/>
  <c r="J51" i="21"/>
  <c r="K54" i="21"/>
  <c r="K56" i="21"/>
  <c r="J36" i="21"/>
  <c r="J48" i="21"/>
  <c r="K39" i="21"/>
  <c r="K53" i="21"/>
  <c r="J57" i="21"/>
  <c r="J29" i="21"/>
  <c r="K29" i="21"/>
  <c r="K43" i="21"/>
  <c r="K57" i="21"/>
  <c r="J31" i="21"/>
  <c r="K34" i="21"/>
  <c r="K36" i="21"/>
  <c r="J58" i="21"/>
  <c r="J44" i="21"/>
  <c r="K35" i="21"/>
  <c r="K49" i="21"/>
  <c r="J49" i="21"/>
  <c r="J53" i="21"/>
  <c r="K55" i="21"/>
  <c r="J34" i="21"/>
  <c r="J43" i="21"/>
  <c r="K30" i="21"/>
  <c r="K32" i="21"/>
  <c r="J38" i="21"/>
  <c r="J47" i="21"/>
  <c r="K50" i="21"/>
  <c r="K52" i="21"/>
  <c r="J41" i="21"/>
  <c r="J45" i="21"/>
  <c r="K51" i="21"/>
  <c r="J30" i="21"/>
  <c r="J39" i="21"/>
  <c r="K42" i="21"/>
  <c r="K44" i="21"/>
  <c r="J50" i="21"/>
  <c r="J32" i="21"/>
  <c r="D5" i="9" l="1" a="1"/>
  <c r="D5" i="9" s="1"/>
  <c r="O55" i="7"/>
  <c r="K55" i="7"/>
  <c r="G55" i="7"/>
  <c r="N55" i="7"/>
  <c r="J55" i="7"/>
  <c r="F55" i="7"/>
  <c r="M55" i="7"/>
  <c r="I55" i="7"/>
  <c r="E55" i="7"/>
  <c r="L55" i="7"/>
  <c r="H55" i="7"/>
  <c r="L53" i="21"/>
  <c r="L45" i="21"/>
  <c r="L37" i="21"/>
  <c r="L56" i="21"/>
  <c r="L48" i="21"/>
  <c r="L44" i="21"/>
  <c r="L40" i="21"/>
  <c r="L32" i="21"/>
  <c r="L55" i="21"/>
  <c r="L51" i="21"/>
  <c r="L47" i="21"/>
  <c r="L43" i="21"/>
  <c r="L39" i="21"/>
  <c r="L35" i="21"/>
  <c r="L31" i="21"/>
  <c r="L57" i="21"/>
  <c r="L49" i="21"/>
  <c r="L41" i="21"/>
  <c r="L33" i="21"/>
  <c r="L52" i="21"/>
  <c r="L36" i="21"/>
  <c r="L58" i="21"/>
  <c r="L54" i="21"/>
  <c r="L50" i="21"/>
  <c r="L46" i="21"/>
  <c r="L42" i="21"/>
  <c r="L38" i="21"/>
  <c r="L34" i="21"/>
  <c r="L30" i="21"/>
  <c r="L29" i="21"/>
  <c r="O55" i="8"/>
  <c r="E55" i="8"/>
  <c r="H55" i="8"/>
  <c r="D55" i="8"/>
  <c r="L55" i="8"/>
  <c r="K55" i="8"/>
  <c r="G55" i="8"/>
  <c r="M55" i="8"/>
  <c r="I55" i="8"/>
  <c r="F55" i="8"/>
  <c r="J55" i="8"/>
  <c r="N55" i="8"/>
  <c r="D55" i="7"/>
  <c r="H12" i="9"/>
  <c r="H20" i="9"/>
  <c r="H28" i="9"/>
  <c r="H36" i="9"/>
  <c r="H44" i="9"/>
  <c r="H52" i="9"/>
  <c r="B30" i="21"/>
  <c r="B31" i="21" s="1"/>
  <c r="B32" i="21" s="1"/>
  <c r="B33" i="21" s="1"/>
  <c r="B34" i="21" s="1"/>
  <c r="B35" i="21" s="1"/>
  <c r="B36" i="21" s="1"/>
  <c r="B37" i="21" s="1"/>
  <c r="B38" i="21" s="1"/>
  <c r="B39" i="21" s="1"/>
  <c r="B40" i="21" s="1"/>
  <c r="B41" i="21" s="1"/>
  <c r="B42" i="21" s="1"/>
  <c r="B43" i="21" s="1"/>
  <c r="B44" i="21" s="1"/>
  <c r="B45" i="21" s="1"/>
  <c r="B46" i="21" s="1"/>
  <c r="B47" i="21" s="1"/>
  <c r="B48" i="21" s="1"/>
  <c r="B49" i="21" s="1"/>
  <c r="B50" i="21" s="1"/>
  <c r="B51" i="21" s="1"/>
  <c r="B52" i="21" s="1"/>
  <c r="B53" i="21" s="1"/>
  <c r="B54" i="21" s="1"/>
  <c r="B55" i="21" s="1"/>
  <c r="B56" i="21" s="1"/>
  <c r="B57" i="21" s="1"/>
  <c r="B58" i="21" s="1"/>
  <c r="A5" i="9" a="1"/>
  <c r="A12" i="9" s="1"/>
  <c r="B5" i="8" a="1"/>
  <c r="B7" i="8" s="1"/>
  <c r="B5" i="7" a="1"/>
  <c r="B5" i="7" s="1"/>
  <c r="B6" i="7"/>
  <c r="H6" i="9" s="1"/>
  <c r="B7" i="7"/>
  <c r="H7" i="9" s="1"/>
  <c r="B8" i="7"/>
  <c r="H8" i="9" s="1"/>
  <c r="B10" i="7"/>
  <c r="H10" i="9" s="1"/>
  <c r="B11" i="7"/>
  <c r="H11" i="9" s="1"/>
  <c r="B12" i="7"/>
  <c r="B14" i="7"/>
  <c r="H14" i="9" s="1"/>
  <c r="B15" i="7"/>
  <c r="H15" i="9" s="1"/>
  <c r="B16" i="7"/>
  <c r="H16" i="9" s="1"/>
  <c r="B18" i="7"/>
  <c r="H18" i="9" s="1"/>
  <c r="B19" i="7"/>
  <c r="H19" i="9" s="1"/>
  <c r="B20" i="7"/>
  <c r="B22" i="7"/>
  <c r="H22" i="9" s="1"/>
  <c r="B23" i="7"/>
  <c r="H23" i="9" s="1"/>
  <c r="B24" i="7"/>
  <c r="H24" i="9" s="1"/>
  <c r="B26" i="7"/>
  <c r="H26" i="9" s="1"/>
  <c r="B27" i="7"/>
  <c r="H27" i="9" s="1"/>
  <c r="B28" i="7"/>
  <c r="B30" i="7"/>
  <c r="H30" i="9" s="1"/>
  <c r="B31" i="7"/>
  <c r="H31" i="9" s="1"/>
  <c r="B32" i="7"/>
  <c r="H32" i="9" s="1"/>
  <c r="B34" i="7"/>
  <c r="H34" i="9" s="1"/>
  <c r="B35" i="7"/>
  <c r="H35" i="9" s="1"/>
  <c r="B36" i="7"/>
  <c r="B38" i="7"/>
  <c r="H38" i="9" s="1"/>
  <c r="B39" i="7"/>
  <c r="H39" i="9" s="1"/>
  <c r="B40" i="7"/>
  <c r="H40" i="9" s="1"/>
  <c r="B42" i="7"/>
  <c r="H42" i="9" s="1"/>
  <c r="B43" i="7"/>
  <c r="H43" i="9" s="1"/>
  <c r="B44" i="7"/>
  <c r="B46" i="7"/>
  <c r="H46" i="9" s="1"/>
  <c r="B47" i="7"/>
  <c r="H47" i="9" s="1"/>
  <c r="B48" i="7"/>
  <c r="H48" i="9" s="1"/>
  <c r="B50" i="7"/>
  <c r="H50" i="9" s="1"/>
  <c r="B51" i="7"/>
  <c r="H51" i="9" s="1"/>
  <c r="B52" i="7"/>
  <c r="B54" i="7"/>
  <c r="H54" i="9" s="1"/>
  <c r="D4" i="8" a="1"/>
  <c r="F4" i="8" s="1"/>
  <c r="G4" i="8"/>
  <c r="K4" i="8"/>
  <c r="N4" i="8"/>
  <c r="D4" i="7" a="1"/>
  <c r="D4" i="7"/>
  <c r="E4" i="7"/>
  <c r="F4" i="7"/>
  <c r="G4" i="7"/>
  <c r="H4" i="7"/>
  <c r="I4" i="7"/>
  <c r="J4" i="7"/>
  <c r="K4" i="7"/>
  <c r="L4" i="7"/>
  <c r="M4" i="7"/>
  <c r="N4" i="7"/>
  <c r="O4" i="7"/>
  <c r="M45" i="21" a="1"/>
  <c r="M35" i="21" a="1"/>
  <c r="M44" i="21" a="1"/>
  <c r="M33" i="21" a="1"/>
  <c r="M51" i="21" a="1"/>
  <c r="M34" i="21" a="1"/>
  <c r="M47" i="21" a="1"/>
  <c r="M54" i="21" a="1"/>
  <c r="M46" i="21" a="1"/>
  <c r="M36" i="21" a="1"/>
  <c r="M38" i="21" a="1"/>
  <c r="M29" i="21" a="1"/>
  <c r="M41" i="21" a="1"/>
  <c r="M32" i="21" a="1"/>
  <c r="M58" i="21" a="1"/>
  <c r="M42" i="21" a="1"/>
  <c r="M37" i="21" a="1"/>
  <c r="M30" i="21" a="1"/>
  <c r="M50" i="21" a="1"/>
  <c r="M57" i="21" a="1"/>
  <c r="M52" i="21" a="1"/>
  <c r="M56" i="21" a="1"/>
  <c r="M40" i="21" a="1"/>
  <c r="M31" i="21" a="1"/>
  <c r="M48" i="21" a="1"/>
  <c r="M43" i="21" a="1"/>
  <c r="M55" i="21" a="1"/>
  <c r="M53" i="21" a="1"/>
  <c r="M39" i="21" a="1"/>
  <c r="M49" i="21" a="1"/>
  <c r="A52" i="9" l="1"/>
  <c r="A40" i="9"/>
  <c r="A29" i="9"/>
  <c r="A20" i="9"/>
  <c r="A8" i="9"/>
  <c r="A48" i="9"/>
  <c r="A37" i="9"/>
  <c r="A28" i="9"/>
  <c r="A16" i="9"/>
  <c r="A5" i="9"/>
  <c r="A36" i="9"/>
  <c r="A45" i="9"/>
  <c r="A24" i="9"/>
  <c r="A13" i="9"/>
  <c r="A53" i="9"/>
  <c r="A44" i="9"/>
  <c r="A32" i="9"/>
  <c r="A21" i="9"/>
  <c r="M29" i="21"/>
  <c r="F29" i="21" s="1"/>
  <c r="G29" i="21" s="1"/>
  <c r="O4" i="8"/>
  <c r="B54" i="8"/>
  <c r="B49" i="8"/>
  <c r="B44" i="8"/>
  <c r="B38" i="8"/>
  <c r="B33" i="8"/>
  <c r="B28" i="8"/>
  <c r="B22" i="8"/>
  <c r="B17" i="8"/>
  <c r="B12" i="8"/>
  <c r="B6" i="8"/>
  <c r="B46" i="8"/>
  <c r="B41" i="8"/>
  <c r="B36" i="8"/>
  <c r="B30" i="8"/>
  <c r="B25" i="8"/>
  <c r="B20" i="8"/>
  <c r="B9" i="8"/>
  <c r="B50" i="8"/>
  <c r="B45" i="8"/>
  <c r="B40" i="8"/>
  <c r="B34" i="8"/>
  <c r="B29" i="8"/>
  <c r="B24" i="8"/>
  <c r="B18" i="8"/>
  <c r="B13" i="8"/>
  <c r="B8" i="8"/>
  <c r="B53" i="8"/>
  <c r="B48" i="8"/>
  <c r="B42" i="8"/>
  <c r="B37" i="8"/>
  <c r="B32" i="8"/>
  <c r="B26" i="8"/>
  <c r="B21" i="8"/>
  <c r="B16" i="8"/>
  <c r="B10" i="8"/>
  <c r="B5" i="8"/>
  <c r="B52" i="8"/>
  <c r="B14" i="8"/>
  <c r="H5" i="9"/>
  <c r="B53" i="7"/>
  <c r="H53" i="9" s="1"/>
  <c r="B49" i="7"/>
  <c r="H49" i="9" s="1"/>
  <c r="B45" i="7"/>
  <c r="H45" i="9" s="1"/>
  <c r="B41" i="7"/>
  <c r="H41" i="9" s="1"/>
  <c r="B37" i="7"/>
  <c r="H37" i="9" s="1"/>
  <c r="B33" i="7"/>
  <c r="H33" i="9" s="1"/>
  <c r="B29" i="7"/>
  <c r="H29" i="9" s="1"/>
  <c r="B25" i="7"/>
  <c r="H25" i="9" s="1"/>
  <c r="B21" i="7"/>
  <c r="H21" i="9" s="1"/>
  <c r="B17" i="7"/>
  <c r="H17" i="9" s="1"/>
  <c r="B13" i="7"/>
  <c r="H13" i="9" s="1"/>
  <c r="B9" i="7"/>
  <c r="H9" i="9" s="1"/>
  <c r="I11" i="9" a="1"/>
  <c r="I11" i="9" s="1"/>
  <c r="J11" i="9" s="1"/>
  <c r="M50" i="21"/>
  <c r="F50" i="21" s="1"/>
  <c r="G50" i="21" s="1"/>
  <c r="M52" i="21"/>
  <c r="F52" i="21" s="1"/>
  <c r="G52" i="21" s="1"/>
  <c r="M57" i="21"/>
  <c r="F57" i="21" s="1"/>
  <c r="G57" i="21" s="1"/>
  <c r="M32" i="21"/>
  <c r="F32" i="21" s="1"/>
  <c r="G32" i="21" s="1"/>
  <c r="M56" i="21"/>
  <c r="F56" i="21" s="1"/>
  <c r="G56" i="21" s="1"/>
  <c r="M38" i="21"/>
  <c r="F38" i="21" s="1"/>
  <c r="G38" i="21" s="1"/>
  <c r="M54" i="21"/>
  <c r="F54" i="21" s="1"/>
  <c r="G54" i="21" s="1"/>
  <c r="M33" i="21"/>
  <c r="F33" i="21" s="1"/>
  <c r="G33" i="21" s="1"/>
  <c r="M31" i="21"/>
  <c r="F31" i="21" s="1"/>
  <c r="G31" i="21" s="1"/>
  <c r="M47" i="21"/>
  <c r="F47" i="21" s="1"/>
  <c r="G47" i="21" s="1"/>
  <c r="M40" i="21"/>
  <c r="F40" i="21" s="1"/>
  <c r="G40" i="21" s="1"/>
  <c r="M37" i="21"/>
  <c r="F37" i="21" s="1"/>
  <c r="G37" i="21" s="1"/>
  <c r="M42" i="21"/>
  <c r="F42" i="21" s="1"/>
  <c r="G42" i="21" s="1"/>
  <c r="M58" i="21"/>
  <c r="F58" i="21" s="1"/>
  <c r="G58" i="21" s="1"/>
  <c r="M41" i="21"/>
  <c r="F41" i="21" s="1"/>
  <c r="G41" i="21" s="1"/>
  <c r="M35" i="21"/>
  <c r="F35" i="21" s="1"/>
  <c r="G35" i="21" s="1"/>
  <c r="M51" i="21"/>
  <c r="F51" i="21" s="1"/>
  <c r="G51" i="21" s="1"/>
  <c r="M44" i="21"/>
  <c r="F44" i="21" s="1"/>
  <c r="G44" i="21" s="1"/>
  <c r="M45" i="21"/>
  <c r="F45" i="21" s="1"/>
  <c r="G45" i="21" s="1"/>
  <c r="M34" i="21"/>
  <c r="F34" i="21" s="1"/>
  <c r="G34" i="21" s="1"/>
  <c r="M43" i="21"/>
  <c r="F43" i="21" s="1"/>
  <c r="G43" i="21" s="1"/>
  <c r="M30" i="21"/>
  <c r="F30" i="21" s="1"/>
  <c r="G30" i="21" s="1"/>
  <c r="M46" i="21"/>
  <c r="F46" i="21" s="1"/>
  <c r="G46" i="21" s="1"/>
  <c r="M36" i="21"/>
  <c r="F36" i="21" s="1"/>
  <c r="G36" i="21" s="1"/>
  <c r="M49" i="21"/>
  <c r="F49" i="21" s="1"/>
  <c r="G49" i="21" s="1"/>
  <c r="M39" i="21"/>
  <c r="F39" i="21" s="1"/>
  <c r="G39" i="21" s="1"/>
  <c r="M55" i="21"/>
  <c r="F55" i="21" s="1"/>
  <c r="G55" i="21" s="1"/>
  <c r="M48" i="21"/>
  <c r="F48" i="21" s="1"/>
  <c r="G48" i="21" s="1"/>
  <c r="M53" i="21"/>
  <c r="F53" i="21" s="1"/>
  <c r="G53" i="21" s="1"/>
  <c r="D4" i="8"/>
  <c r="H4" i="8"/>
  <c r="L4" i="8"/>
  <c r="E4" i="8"/>
  <c r="I4" i="8"/>
  <c r="M4" i="8"/>
  <c r="A6" i="9"/>
  <c r="A10" i="9"/>
  <c r="A14" i="9"/>
  <c r="A18" i="9"/>
  <c r="A22" i="9"/>
  <c r="A26" i="9"/>
  <c r="A30" i="9"/>
  <c r="A34" i="9"/>
  <c r="A38" i="9"/>
  <c r="A42" i="9"/>
  <c r="A46" i="9"/>
  <c r="A50" i="9"/>
  <c r="A54" i="9"/>
  <c r="A7" i="9"/>
  <c r="A11" i="9"/>
  <c r="A15" i="9"/>
  <c r="A19" i="9"/>
  <c r="A23" i="9"/>
  <c r="A27" i="9"/>
  <c r="A31" i="9"/>
  <c r="A35" i="9"/>
  <c r="A39" i="9"/>
  <c r="A43" i="9"/>
  <c r="A47" i="9"/>
  <c r="A51" i="9"/>
  <c r="J4" i="8"/>
  <c r="A49" i="9"/>
  <c r="A41" i="9"/>
  <c r="A33" i="9"/>
  <c r="A25" i="9"/>
  <c r="A17" i="9"/>
  <c r="A9" i="9"/>
  <c r="B51" i="8"/>
  <c r="B47" i="8"/>
  <c r="B43" i="8"/>
  <c r="B39" i="8"/>
  <c r="B35" i="8"/>
  <c r="B31" i="8"/>
  <c r="B27" i="8"/>
  <c r="B23" i="8"/>
  <c r="B19" i="8"/>
  <c r="B15" i="8"/>
  <c r="B11" i="8"/>
  <c r="I17" i="9" l="1" a="1"/>
  <c r="I17" i="9" s="1"/>
  <c r="J17" i="9" s="1"/>
  <c r="I33" i="9" a="1"/>
  <c r="I33" i="9" s="1"/>
  <c r="J33" i="9" s="1"/>
  <c r="I49" i="9" a="1"/>
  <c r="I49" i="9" s="1"/>
  <c r="J49" i="9" s="1"/>
  <c r="I13" i="9" a="1"/>
  <c r="I13" i="9" s="1"/>
  <c r="J13" i="9" s="1"/>
  <c r="I7" i="9" a="1"/>
  <c r="I7" i="9" s="1"/>
  <c r="J7" i="9" s="1"/>
  <c r="I14" i="9" a="1"/>
  <c r="I14" i="9" s="1"/>
  <c r="J14" i="9" s="1"/>
  <c r="I35" i="9" a="1"/>
  <c r="I35" i="9" s="1"/>
  <c r="J35" i="9" s="1"/>
  <c r="I38" i="9" a="1"/>
  <c r="I38" i="9" s="1"/>
  <c r="J38" i="9" s="1"/>
  <c r="I20" i="9" a="1"/>
  <c r="I20" i="9" s="1"/>
  <c r="J20" i="9" s="1"/>
  <c r="I44" i="9" a="1"/>
  <c r="I44" i="9" s="1"/>
  <c r="J44" i="9" s="1"/>
  <c r="I26" i="9" a="1"/>
  <c r="I26" i="9" s="1"/>
  <c r="J26" i="9" s="1"/>
  <c r="I51" i="9" a="1"/>
  <c r="I51" i="9" s="1"/>
  <c r="J51" i="9" s="1"/>
  <c r="I21" i="9" a="1"/>
  <c r="I21" i="9" s="1"/>
  <c r="J21" i="9" s="1"/>
  <c r="I37" i="9" a="1"/>
  <c r="I37" i="9" s="1"/>
  <c r="J37" i="9" s="1"/>
  <c r="I53" i="9" a="1"/>
  <c r="I53" i="9" s="1"/>
  <c r="J53" i="9" s="1"/>
  <c r="I46" i="9" a="1"/>
  <c r="I46" i="9" s="1"/>
  <c r="J46" i="9" s="1"/>
  <c r="I42" i="9" a="1"/>
  <c r="I42" i="9" s="1"/>
  <c r="J42" i="9" s="1"/>
  <c r="I43" i="9" a="1"/>
  <c r="I43" i="9" s="1"/>
  <c r="J43" i="9" s="1"/>
  <c r="I19" i="9" a="1"/>
  <c r="I19" i="9" s="1"/>
  <c r="J19" i="9" s="1"/>
  <c r="I36" i="9" a="1"/>
  <c r="I36" i="9" s="1"/>
  <c r="J36" i="9" s="1"/>
  <c r="I34" i="9" a="1"/>
  <c r="I34" i="9" s="1"/>
  <c r="J34" i="9" s="1"/>
  <c r="I15" i="9" a="1"/>
  <c r="I15" i="9" s="1"/>
  <c r="J15" i="9" s="1"/>
  <c r="I16" i="9" a="1"/>
  <c r="I16" i="9" s="1"/>
  <c r="J16" i="9" s="1"/>
  <c r="I5" i="9" a="1"/>
  <c r="I5" i="9" s="1"/>
  <c r="I9" i="9" a="1"/>
  <c r="I9" i="9" s="1"/>
  <c r="J9" i="9" s="1"/>
  <c r="I25" i="9" a="1"/>
  <c r="I25" i="9" s="1"/>
  <c r="J25" i="9" s="1"/>
  <c r="I41" i="9" a="1"/>
  <c r="I41" i="9" s="1"/>
  <c r="J41" i="9" s="1"/>
  <c r="I22" i="9" a="1"/>
  <c r="I22" i="9" s="1"/>
  <c r="J22" i="9" s="1"/>
  <c r="I23" i="9" a="1"/>
  <c r="I23" i="9" s="1"/>
  <c r="J23" i="9" s="1"/>
  <c r="I28" i="9" a="1"/>
  <c r="I28" i="9" s="1"/>
  <c r="J28" i="9" s="1"/>
  <c r="I6" i="9" a="1"/>
  <c r="I6" i="9" s="1"/>
  <c r="J6" i="9" s="1"/>
  <c r="I54" i="9" a="1"/>
  <c r="I54" i="9" s="1"/>
  <c r="J54" i="9" s="1"/>
  <c r="I24" i="9" a="1"/>
  <c r="I24" i="9" s="1"/>
  <c r="J24" i="9" s="1"/>
  <c r="I50" i="9" a="1"/>
  <c r="I50" i="9" s="1"/>
  <c r="J50" i="9" s="1"/>
  <c r="I30" i="9" a="1"/>
  <c r="I30" i="9" s="1"/>
  <c r="J30" i="9" s="1"/>
  <c r="I31" i="9" a="1"/>
  <c r="I31" i="9" s="1"/>
  <c r="J31" i="9" s="1"/>
  <c r="I32" i="9" a="1"/>
  <c r="I32" i="9" s="1"/>
  <c r="J32" i="9" s="1"/>
  <c r="I29" i="9" a="1"/>
  <c r="I29" i="9" s="1"/>
  <c r="J29" i="9" s="1"/>
  <c r="I45" i="9" a="1"/>
  <c r="I45" i="9" s="1"/>
  <c r="J45" i="9" s="1"/>
  <c r="I12" i="9" a="1"/>
  <c r="I12" i="9" s="1"/>
  <c r="J12" i="9" s="1"/>
  <c r="I39" i="9" a="1"/>
  <c r="I39" i="9" s="1"/>
  <c r="J39" i="9" s="1"/>
  <c r="I10" i="9" a="1"/>
  <c r="I10" i="9" s="1"/>
  <c r="J10" i="9" s="1"/>
  <c r="I27" i="9" a="1"/>
  <c r="I27" i="9" s="1"/>
  <c r="J27" i="9" s="1"/>
  <c r="I8" i="9" a="1"/>
  <c r="I8" i="9" s="1"/>
  <c r="J8" i="9" s="1"/>
  <c r="I40" i="9" a="1"/>
  <c r="I40" i="9" s="1"/>
  <c r="J40" i="9" s="1"/>
  <c r="I18" i="9" a="1"/>
  <c r="I18" i="9" s="1"/>
  <c r="J18" i="9" s="1"/>
  <c r="I52" i="9" a="1"/>
  <c r="I52" i="9" s="1"/>
  <c r="J52" i="9" s="1"/>
  <c r="I47" i="9" a="1"/>
  <c r="I47" i="9" s="1"/>
  <c r="J47" i="9" s="1"/>
  <c r="I48" i="9" a="1"/>
  <c r="I48" i="9" s="1"/>
  <c r="J48" i="9" s="1"/>
  <c r="J5" i="9" l="1"/>
  <c r="K8" i="9" s="1"/>
  <c r="K14" i="9"/>
  <c r="K48" i="9"/>
  <c r="K11" i="9"/>
  <c r="K20" i="9" l="1"/>
  <c r="K13" i="9"/>
  <c r="K9" i="9"/>
  <c r="K25" i="9"/>
  <c r="K30" i="9"/>
  <c r="K54" i="9"/>
  <c r="K24" i="9"/>
  <c r="K28" i="9"/>
  <c r="K45" i="9"/>
  <c r="K42" i="9"/>
  <c r="K32" i="9"/>
  <c r="K44" i="9"/>
  <c r="K10" i="9"/>
  <c r="K53" i="9"/>
  <c r="K36" i="9"/>
  <c r="K7" i="9"/>
  <c r="K34" i="9"/>
  <c r="K39" i="9"/>
  <c r="K15" i="9"/>
  <c r="K18" i="9"/>
  <c r="K19" i="9"/>
  <c r="K31" i="9"/>
  <c r="K38" i="9"/>
  <c r="K12" i="9"/>
  <c r="K16" i="9"/>
  <c r="K49" i="9"/>
  <c r="K47" i="9"/>
  <c r="K21" i="9"/>
  <c r="K23" i="9"/>
  <c r="K40" i="9"/>
  <c r="K37" i="9"/>
  <c r="K29" i="9"/>
  <c r="K46" i="9"/>
  <c r="K35" i="9"/>
  <c r="K6" i="9"/>
  <c r="K51" i="9"/>
  <c r="K33" i="9"/>
  <c r="K17" i="9"/>
  <c r="K43" i="9"/>
  <c r="K50" i="9"/>
  <c r="K27" i="9"/>
  <c r="K5" i="9"/>
  <c r="K26" i="9"/>
  <c r="K41" i="9"/>
  <c r="K52" i="9"/>
  <c r="K22" i="9"/>
  <c r="L8" i="9" l="1"/>
  <c r="L50" i="9"/>
  <c r="L7" i="9"/>
  <c r="B7" i="9" s="1" a="1"/>
  <c r="B7" i="9" s="1"/>
  <c r="L11" i="9"/>
  <c r="B11" i="9" s="1" a="1"/>
  <c r="B11" i="9" s="1"/>
  <c r="L53" i="9"/>
  <c r="B53" i="9" s="1" a="1"/>
  <c r="B53" i="9" s="1"/>
  <c r="L28" i="9"/>
  <c r="B28" i="9" s="1" a="1"/>
  <c r="B28" i="9" s="1"/>
  <c r="L20" i="9"/>
  <c r="C20" i="9" s="1" a="1"/>
  <c r="C20" i="9" s="1"/>
  <c r="L54" i="9"/>
  <c r="B54" i="9" s="1" a="1"/>
  <c r="B54" i="9" s="1"/>
  <c r="L30" i="9"/>
  <c r="C30" i="9" s="1" a="1"/>
  <c r="C30" i="9" s="1"/>
  <c r="L40" i="9"/>
  <c r="C40" i="9" s="1" a="1"/>
  <c r="C40" i="9" s="1"/>
  <c r="L5" i="9"/>
  <c r="C5" i="9" s="1" a="1"/>
  <c r="C5" i="9" s="1"/>
  <c r="L31" i="9"/>
  <c r="C31" i="9" s="1" a="1"/>
  <c r="C31" i="9" s="1"/>
  <c r="L15" i="9"/>
  <c r="C15" i="9" s="1" a="1"/>
  <c r="C15" i="9" s="1"/>
  <c r="L14" i="9"/>
  <c r="L32" i="9"/>
  <c r="C32" i="9" s="1" a="1"/>
  <c r="C32" i="9" s="1"/>
  <c r="L10" i="9"/>
  <c r="B10" i="9" s="1" a="1"/>
  <c r="B10" i="9" s="1"/>
  <c r="L47" i="9"/>
  <c r="C47" i="9" s="1" a="1"/>
  <c r="C47" i="9" s="1"/>
  <c r="L27" i="9"/>
  <c r="C27" i="9" s="1" a="1"/>
  <c r="C27" i="9" s="1"/>
  <c r="L41" i="9"/>
  <c r="B41" i="9" s="1" a="1"/>
  <c r="B41" i="9" s="1"/>
  <c r="L29" i="9"/>
  <c r="B29" i="9" s="1" a="1"/>
  <c r="B29" i="9" s="1"/>
  <c r="L21" i="9"/>
  <c r="C21" i="9" s="1" a="1"/>
  <c r="C21" i="9" s="1"/>
  <c r="L45" i="9"/>
  <c r="L36" i="9"/>
  <c r="C36" i="9" s="1" a="1"/>
  <c r="C36" i="9" s="1"/>
  <c r="L22" i="9"/>
  <c r="C22" i="9" s="1" a="1"/>
  <c r="C22" i="9" s="1"/>
  <c r="L39" i="9"/>
  <c r="C39" i="9" s="1" a="1"/>
  <c r="C39" i="9" s="1"/>
  <c r="L24" i="9"/>
  <c r="B24" i="9" s="1" a="1"/>
  <c r="B24" i="9" s="1"/>
  <c r="L46" i="9"/>
  <c r="C46" i="9" s="1" a="1"/>
  <c r="C46" i="9" s="1"/>
  <c r="L16" i="9"/>
  <c r="C16" i="9" s="1" a="1"/>
  <c r="C16" i="9" s="1"/>
  <c r="L26" i="9"/>
  <c r="C26" i="9" s="1" a="1"/>
  <c r="C26" i="9" s="1"/>
  <c r="L9" i="9"/>
  <c r="C9" i="9" s="1" a="1"/>
  <c r="C9" i="9" s="1"/>
  <c r="L42" i="9"/>
  <c r="B42" i="9" s="1" a="1"/>
  <c r="B42" i="9" s="1"/>
  <c r="L37" i="9"/>
  <c r="B37" i="9" s="1" a="1"/>
  <c r="B37" i="9" s="1"/>
  <c r="L13" i="9"/>
  <c r="B13" i="9" s="1" a="1"/>
  <c r="B13" i="9" s="1"/>
  <c r="L19" i="9"/>
  <c r="C19" i="9" s="1" a="1"/>
  <c r="C19" i="9" s="1"/>
  <c r="L6" i="9"/>
  <c r="C6" i="9" s="1" a="1"/>
  <c r="C6" i="9" s="1"/>
  <c r="L52" i="9"/>
  <c r="C52" i="9" s="1" a="1"/>
  <c r="C52" i="9" s="1"/>
  <c r="L25" i="9"/>
  <c r="B25" i="9" s="1" a="1"/>
  <c r="B25" i="9" s="1"/>
  <c r="L38" i="9"/>
  <c r="B38" i="9" s="1" a="1"/>
  <c r="B38" i="9" s="1"/>
  <c r="L17" i="9"/>
  <c r="C17" i="9" s="1" a="1"/>
  <c r="C17" i="9" s="1"/>
  <c r="L18" i="9"/>
  <c r="C18" i="9" s="1" a="1"/>
  <c r="C18" i="9" s="1"/>
  <c r="L44" i="9"/>
  <c r="C44" i="9" s="1" a="1"/>
  <c r="C44" i="9" s="1"/>
  <c r="L33" i="9"/>
  <c r="B33" i="9" s="1" a="1"/>
  <c r="B33" i="9" s="1"/>
  <c r="L34" i="9"/>
  <c r="B34" i="9" s="1" a="1"/>
  <c r="B34" i="9" s="1"/>
  <c r="L12" i="9"/>
  <c r="B12" i="9" s="1" a="1"/>
  <c r="B12" i="9" s="1"/>
  <c r="L35" i="9"/>
  <c r="B35" i="9" s="1" a="1"/>
  <c r="B35" i="9" s="1"/>
  <c r="L51" i="9"/>
  <c r="C51" i="9" s="1" a="1"/>
  <c r="C51" i="9" s="1"/>
  <c r="L43" i="9"/>
  <c r="B43" i="9" s="1" a="1"/>
  <c r="B43" i="9" s="1"/>
  <c r="L48" i="9"/>
  <c r="C48" i="9" s="1" a="1"/>
  <c r="C48" i="9" s="1"/>
  <c r="L23" i="9"/>
  <c r="C23" i="9" s="1" a="1"/>
  <c r="C23" i="9" s="1"/>
  <c r="L49" i="9"/>
  <c r="C49" i="9" s="1" a="1"/>
  <c r="C49" i="9" s="1"/>
  <c r="C42" i="9" a="1"/>
  <c r="C42" i="9" s="1"/>
  <c r="B36" i="9" a="1"/>
  <c r="B36" i="9" s="1"/>
  <c r="B40" i="9" a="1"/>
  <c r="B40" i="9" s="1"/>
  <c r="B19" i="9" a="1"/>
  <c r="B19" i="9" s="1"/>
  <c r="C24" i="9" a="1"/>
  <c r="C24" i="9" s="1"/>
  <c r="B27" i="9" a="1"/>
  <c r="B27" i="9" s="1"/>
  <c r="B47" i="9" a="1"/>
  <c r="B47" i="9" s="1"/>
  <c r="B6" i="9" a="1"/>
  <c r="B6" i="9" s="1"/>
  <c r="B26" i="9" a="1"/>
  <c r="B26" i="9" s="1"/>
  <c r="B17" i="9" a="1"/>
  <c r="B17" i="9" s="1"/>
  <c r="B51" i="9" a="1"/>
  <c r="B51" i="9" s="1"/>
  <c r="C43" i="9" a="1"/>
  <c r="C43" i="9" s="1"/>
  <c r="C53" i="9" a="1"/>
  <c r="C53" i="9" s="1"/>
  <c r="B32" i="9" a="1"/>
  <c r="B32" i="9" s="1"/>
  <c r="C41" i="9" a="1"/>
  <c r="C41" i="9" s="1"/>
  <c r="C28" i="9" a="1"/>
  <c r="C28" i="9" s="1"/>
  <c r="C14" i="9" a="1"/>
  <c r="C14" i="9" s="1"/>
  <c r="B14" i="9" a="1"/>
  <c r="B14" i="9" s="1"/>
  <c r="B9" i="9" a="1"/>
  <c r="B9" i="9" s="1"/>
  <c r="B45" i="9" a="1"/>
  <c r="B45" i="9" s="1"/>
  <c r="C45" i="9" a="1"/>
  <c r="C45" i="9" s="1"/>
  <c r="B8" i="9" a="1"/>
  <c r="B8" i="9" s="1"/>
  <c r="C8" i="9" a="1"/>
  <c r="C8" i="9" s="1"/>
  <c r="B49" i="9" a="1"/>
  <c r="B49" i="9" s="1"/>
  <c r="B50" i="9" a="1"/>
  <c r="B50" i="9" s="1"/>
  <c r="C50" i="9" a="1"/>
  <c r="C50" i="9" s="1"/>
  <c r="C33" i="9" l="1" a="1"/>
  <c r="C33" i="9" s="1"/>
  <c r="C7" i="9" a="1"/>
  <c r="C7" i="9" s="1"/>
  <c r="B5" i="9" a="1"/>
  <c r="B5" i="9" s="1"/>
  <c r="C34" i="9" a="1"/>
  <c r="C34" i="9" s="1"/>
  <c r="B46" i="9" a="1"/>
  <c r="B46" i="9" s="1"/>
  <c r="B48" i="9" a="1"/>
  <c r="B48" i="9" s="1"/>
  <c r="B52" i="9" a="1"/>
  <c r="B52" i="9" s="1"/>
  <c r="C10" i="9" a="1"/>
  <c r="C10" i="9" s="1"/>
  <c r="C11" i="9" a="1"/>
  <c r="C11" i="9" s="1"/>
  <c r="B39" i="9" a="1"/>
  <c r="B39" i="9" s="1"/>
  <c r="B30" i="9" a="1"/>
  <c r="B30" i="9" s="1"/>
  <c r="C38" i="9" a="1"/>
  <c r="C38" i="9" s="1"/>
  <c r="B15" i="9" a="1"/>
  <c r="B15" i="9" s="1"/>
  <c r="C37" i="9" a="1"/>
  <c r="C37" i="9" s="1"/>
  <c r="C29" i="9" a="1"/>
  <c r="C29" i="9" s="1"/>
  <c r="B23" i="9" a="1"/>
  <c r="B23" i="9" s="1"/>
  <c r="C13" i="9" a="1"/>
  <c r="C13" i="9" s="1"/>
  <c r="B18" i="9" a="1"/>
  <c r="B18" i="9" s="1"/>
  <c r="C25" i="9" a="1"/>
  <c r="C25" i="9" s="1"/>
  <c r="B21" i="9" a="1"/>
  <c r="B21" i="9" s="1"/>
  <c r="C35" i="9" a="1"/>
  <c r="C35" i="9" s="1"/>
  <c r="B44" i="9" a="1"/>
  <c r="B44" i="9" s="1"/>
  <c r="B20" i="9" a="1"/>
  <c r="B20" i="9" s="1"/>
  <c r="B31" i="9" a="1"/>
  <c r="B31" i="9" s="1"/>
  <c r="C12" i="9" a="1"/>
  <c r="C12" i="9" s="1"/>
  <c r="C54" i="9" a="1"/>
  <c r="C54" i="9" s="1"/>
  <c r="B16" i="9" a="1"/>
  <c r="B16" i="9" s="1"/>
  <c r="B22" i="9" a="1"/>
  <c r="B22" i="9" s="1"/>
  <c r="C56" i="9" l="1"/>
  <c r="B56"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<sst xmlns="http://schemas.openxmlformats.org/spreadsheetml/2006/main" count="898" uniqueCount="704">
  <si>
    <t>City</t>
  </si>
  <si>
    <t>New York</t>
  </si>
  <si>
    <t>Los Angeles</t>
  </si>
  <si>
    <t>Chicago</t>
  </si>
  <si>
    <t>Dallas</t>
  </si>
  <si>
    <t>Philadelphia</t>
  </si>
  <si>
    <t>Houston</t>
  </si>
  <si>
    <t>Miami</t>
  </si>
  <si>
    <t>Atlanta</t>
  </si>
  <si>
    <t>Boston</t>
  </si>
  <si>
    <t>San Francisco</t>
  </si>
  <si>
    <t>Detroit</t>
  </si>
  <si>
    <t>Riverside</t>
  </si>
  <si>
    <t>Phoenix</t>
  </si>
  <si>
    <t>Seattle</t>
  </si>
  <si>
    <t>Minneapolis</t>
  </si>
  <si>
    <t>San Diego</t>
  </si>
  <si>
    <t>St. Louis</t>
  </si>
  <si>
    <t>Tampa</t>
  </si>
  <si>
    <t>Baltimore</t>
  </si>
  <si>
    <t>Denver</t>
  </si>
  <si>
    <t>Pittsburgh</t>
  </si>
  <si>
    <t>Portland</t>
  </si>
  <si>
    <t>Sacramento</t>
  </si>
  <si>
    <t>San Antonio</t>
  </si>
  <si>
    <t>Orlando</t>
  </si>
  <si>
    <t>Cincinnati</t>
  </si>
  <si>
    <t>Cleveland</t>
  </si>
  <si>
    <t>Kansas City</t>
  </si>
  <si>
    <t>Las Vegas</t>
  </si>
  <si>
    <t>San Jose</t>
  </si>
  <si>
    <t>Columbus</t>
  </si>
  <si>
    <t>Charlotte</t>
  </si>
  <si>
    <t>Indianapolis</t>
  </si>
  <si>
    <t>Austin</t>
  </si>
  <si>
    <t>Virginia Beach</t>
  </si>
  <si>
    <t>Providence</t>
  </si>
  <si>
    <t>Nashville</t>
  </si>
  <si>
    <t>Milwaukee</t>
  </si>
  <si>
    <t>Jacksonville</t>
  </si>
  <si>
    <t>Memphis</t>
  </si>
  <si>
    <t>Louisville</t>
  </si>
  <si>
    <t>Richmond</t>
  </si>
  <si>
    <t>Oklahoma City</t>
  </si>
  <si>
    <t>Hartford</t>
  </si>
  <si>
    <t>New Orleans</t>
  </si>
  <si>
    <t>Buffalo</t>
  </si>
  <si>
    <t>Raleigh</t>
  </si>
  <si>
    <t>Birmingham</t>
  </si>
  <si>
    <t>Salt Lake City</t>
  </si>
  <si>
    <t>Rochester</t>
  </si>
  <si>
    <t>May</t>
  </si>
  <si>
    <t>State</t>
  </si>
  <si>
    <t>Summary Table of High Temperatures - by Month</t>
  </si>
  <si>
    <t>Jan</t>
  </si>
  <si>
    <t>Feb</t>
  </si>
  <si>
    <t>Mar</t>
  </si>
  <si>
    <t>Apr</t>
  </si>
  <si>
    <t>Jun</t>
  </si>
  <si>
    <t>Jul</t>
  </si>
  <si>
    <t>Aug</t>
  </si>
  <si>
    <t>Sep</t>
  </si>
  <si>
    <t>Oct</t>
  </si>
  <si>
    <t>Nov</t>
  </si>
  <si>
    <t>Dec</t>
  </si>
  <si>
    <t>Summary Table of Low Temperatures - by Month</t>
  </si>
  <si>
    <t>High Temperature</t>
  </si>
  <si>
    <t>For the Month of:</t>
  </si>
  <si>
    <t>CS_Int</t>
  </si>
  <si>
    <t>CS_Seq1</t>
  </si>
  <si>
    <t>Position</t>
  </si>
  <si>
    <t>Check Sum</t>
  </si>
  <si>
    <t>ListMonthShort</t>
  </si>
  <si>
    <t>ListCity</t>
  </si>
  <si>
    <t>Pmt per Year</t>
  </si>
  <si>
    <t>Number of Years (Across Top Row)</t>
  </si>
  <si>
    <t>(Down</t>
  </si>
  <si>
    <t>Left</t>
  </si>
  <si>
    <t>Column)</t>
  </si>
  <si>
    <t>Purchase Price (PV) in middle</t>
  </si>
  <si>
    <t>&lt;-- Rate</t>
  </si>
  <si>
    <t>Interest Rate</t>
  </si>
  <si>
    <t>The account earns interest at one of the 6 following annual rates:</t>
  </si>
  <si>
    <t>Number of Years</t>
  </si>
  <si>
    <t>The account will be active for one of the following number of years, starting today:</t>
  </si>
  <si>
    <t>Interest is paid into the account at the end of every 12 month period.</t>
  </si>
  <si>
    <t>Additional Payments</t>
  </si>
  <si>
    <t>At the end of every 12 month period (beginning one year after today), an additional payment is deposited into the account.</t>
  </si>
  <si>
    <t>The additional payment will be one of the 4 following amounts:</t>
  </si>
  <si>
    <t>Initial Deposit</t>
  </si>
  <si>
    <t>When the account is opened today, an initial deposit is made into the account.</t>
  </si>
  <si>
    <t>Terms will be provided for Interest Rate, Number of Years and Additional Payments.  There will also be an Initial Depsoit Amount.</t>
  </si>
  <si>
    <t>Account Number</t>
  </si>
  <si>
    <t>Assumptions and Calculations</t>
  </si>
  <si>
    <t>Final Account Balance</t>
  </si>
  <si>
    <t>End of Sheet</t>
  </si>
  <si>
    <t>Georgia</t>
  </si>
  <si>
    <t>M1H52L34</t>
  </si>
  <si>
    <t>M2H57L38</t>
  </si>
  <si>
    <t>M3H65L44</t>
  </si>
  <si>
    <t>M4H73L52</t>
  </si>
  <si>
    <t>M6H86L68</t>
  </si>
  <si>
    <t>M7H89L71</t>
  </si>
  <si>
    <t>M8H88L71</t>
  </si>
  <si>
    <t>M9H82L65</t>
  </si>
  <si>
    <t>M11H64L45</t>
  </si>
  <si>
    <t>M12H54L37</t>
  </si>
  <si>
    <t>Texas</t>
  </si>
  <si>
    <t>M1H62L42</t>
  </si>
  <si>
    <t>M2H65L45</t>
  </si>
  <si>
    <t>M3H72L51</t>
  </si>
  <si>
    <t>M5H87L67</t>
  </si>
  <si>
    <t>M6H92L72</t>
  </si>
  <si>
    <t>M7H96L74</t>
  </si>
  <si>
    <t>M8H97L75</t>
  </si>
  <si>
    <t>M9H91L69</t>
  </si>
  <si>
    <t>M11H71L51</t>
  </si>
  <si>
    <t>M12H63L42</t>
  </si>
  <si>
    <t>Maryland</t>
  </si>
  <si>
    <t>M1H41L24</t>
  </si>
  <si>
    <t>M2H45L27</t>
  </si>
  <si>
    <t>M3H54L34</t>
  </si>
  <si>
    <t>M4H65L43</t>
  </si>
  <si>
    <t>M5H74L52</t>
  </si>
  <si>
    <t>M6H83L62</t>
  </si>
  <si>
    <t>M7H87L67</t>
  </si>
  <si>
    <t>M8H85L65</t>
  </si>
  <si>
    <t>M9H78L58</t>
  </si>
  <si>
    <t>M11H56L37</t>
  </si>
  <si>
    <t>M12H45L28</t>
  </si>
  <si>
    <t>Alabama</t>
  </si>
  <si>
    <t>M1H54L34</t>
  </si>
  <si>
    <t>M2H58L37</t>
  </si>
  <si>
    <t>M3H67L44</t>
  </si>
  <si>
    <t>M4H74L51</t>
  </si>
  <si>
    <t>M6H88L68</t>
  </si>
  <si>
    <t>M7H91L71</t>
  </si>
  <si>
    <t>M8H91L71</t>
  </si>
  <si>
    <t>M9H85L64</t>
  </si>
  <si>
    <t>M11H65L44</t>
  </si>
  <si>
    <t>M12H56L36</t>
  </si>
  <si>
    <t>Massachusetts</t>
  </si>
  <si>
    <t>M1H36L22</t>
  </si>
  <si>
    <t>M2H39L25</t>
  </si>
  <si>
    <t>M3H45L31</t>
  </si>
  <si>
    <t>M4H56L41</t>
  </si>
  <si>
    <t>M7H81L65</t>
  </si>
  <si>
    <t>M9H72L57</t>
  </si>
  <si>
    <t>M11H52L38</t>
  </si>
  <si>
    <t>M12H41L28</t>
  </si>
  <si>
    <t>M1H31L19</t>
  </si>
  <si>
    <t>M2H33L19</t>
  </si>
  <si>
    <t>M3H42L26</t>
  </si>
  <si>
    <t>M4H55L37</t>
  </si>
  <si>
    <t>M5H67L47</t>
  </si>
  <si>
    <t>M6H75L57</t>
  </si>
  <si>
    <t>M8H78L61</t>
  </si>
  <si>
    <t>M9H71L53</t>
  </si>
  <si>
    <t>M11H48L34</t>
  </si>
  <si>
    <t>M12H36L24</t>
  </si>
  <si>
    <t>North Carolina</t>
  </si>
  <si>
    <t>M2H55L33</t>
  </si>
  <si>
    <t>M3H63L39</t>
  </si>
  <si>
    <t>M4H72L47</t>
  </si>
  <si>
    <t>M5H79L56</t>
  </si>
  <si>
    <t>M6H86L65</t>
  </si>
  <si>
    <t>M7H89L68</t>
  </si>
  <si>
    <t>M8H88L67</t>
  </si>
  <si>
    <t>M11H62L39</t>
  </si>
  <si>
    <t>M12H53L32</t>
  </si>
  <si>
    <t>Illinois</t>
  </si>
  <si>
    <t>M1H31L17</t>
  </si>
  <si>
    <t>M3H47L29</t>
  </si>
  <si>
    <t>M4H59L39</t>
  </si>
  <si>
    <t>M7H84L64</t>
  </si>
  <si>
    <t>M8H82L63</t>
  </si>
  <si>
    <t>M9H75L54</t>
  </si>
  <si>
    <t>M11H48L32</t>
  </si>
  <si>
    <t>M12H35L21</t>
  </si>
  <si>
    <t>Ohio</t>
  </si>
  <si>
    <t>M2H45L25</t>
  </si>
  <si>
    <t>M3H55L33</t>
  </si>
  <si>
    <t>M4H66L42</t>
  </si>
  <si>
    <t>M5H75L52</t>
  </si>
  <si>
    <t>M6H83L61</t>
  </si>
  <si>
    <t>M7H87L65</t>
  </si>
  <si>
    <t>M8H86L63</t>
  </si>
  <si>
    <t>M9H79L55</t>
  </si>
  <si>
    <t>M11H56L34</t>
  </si>
  <si>
    <t>M12H43L26</t>
  </si>
  <si>
    <t>M1H34L22</t>
  </si>
  <si>
    <t>M2H38L24</t>
  </si>
  <si>
    <t>M7H83L64</t>
  </si>
  <si>
    <t>M8H81L63</t>
  </si>
  <si>
    <t>M9H74L56</t>
  </si>
  <si>
    <t>M11H51L37</t>
  </si>
  <si>
    <t>M12H38L26</t>
  </si>
  <si>
    <t>M1H37L23</t>
  </si>
  <si>
    <t>M2H41L25</t>
  </si>
  <si>
    <t>M3H51L33</t>
  </si>
  <si>
    <t>M4H64L43</t>
  </si>
  <si>
    <t>M5H73L52</t>
  </si>
  <si>
    <t>M6H82L62</t>
  </si>
  <si>
    <t>M7H85L66</t>
  </si>
  <si>
    <t>M8H84L64</t>
  </si>
  <si>
    <t>M9H77L57</t>
  </si>
  <si>
    <t>M11H53L36</t>
  </si>
  <si>
    <t>M1H57L37</t>
  </si>
  <si>
    <t>M2H61L41</t>
  </si>
  <si>
    <t>M3H69L49</t>
  </si>
  <si>
    <t>M4H77L56</t>
  </si>
  <si>
    <t>M5H84L65</t>
  </si>
  <si>
    <t>M6H92L73</t>
  </si>
  <si>
    <t>M7H96L77</t>
  </si>
  <si>
    <t>M8H96L77</t>
  </si>
  <si>
    <t>M9H89L69</t>
  </si>
  <si>
    <t>M11H67L48</t>
  </si>
  <si>
    <t>M12H58L39</t>
  </si>
  <si>
    <t>Colorado</t>
  </si>
  <si>
    <t>M1H45L17</t>
  </si>
  <si>
    <t>M3H54L26</t>
  </si>
  <si>
    <t>M4H61L34</t>
  </si>
  <si>
    <t>M5H71L44</t>
  </si>
  <si>
    <t>M6H81L53</t>
  </si>
  <si>
    <t>M7H88L59</t>
  </si>
  <si>
    <t>M8H86L57</t>
  </si>
  <si>
    <t>M9H77L48</t>
  </si>
  <si>
    <t>M11H52L25</t>
  </si>
  <si>
    <t>M12H43L17</t>
  </si>
  <si>
    <t>Michigan</t>
  </si>
  <si>
    <t>M1H32L19</t>
  </si>
  <si>
    <t>M2H35L21</t>
  </si>
  <si>
    <t>M3H46L29</t>
  </si>
  <si>
    <t>M9H74L55</t>
  </si>
  <si>
    <t>M11H49L34</t>
  </si>
  <si>
    <t>Connecticut</t>
  </si>
  <si>
    <t>M1H35L18</t>
  </si>
  <si>
    <t>M2H39L21</t>
  </si>
  <si>
    <t>M3H48L28</t>
  </si>
  <si>
    <t>M4H61L38</t>
  </si>
  <si>
    <t>M5H71L48</t>
  </si>
  <si>
    <t>M7H85L63</t>
  </si>
  <si>
    <t>M8H83L61</t>
  </si>
  <si>
    <t>M9H75L53</t>
  </si>
  <si>
    <t>M11H52L33</t>
  </si>
  <si>
    <t>M1H63L43</t>
  </si>
  <si>
    <t>M2H66L47</t>
  </si>
  <si>
    <t>M3H73L53</t>
  </si>
  <si>
    <t>M5H86L68</t>
  </si>
  <si>
    <t>M6H91L73</t>
  </si>
  <si>
    <t>M7H94L75</t>
  </si>
  <si>
    <t>M8H95L75</t>
  </si>
  <si>
    <t>M11H73L52</t>
  </si>
  <si>
    <t>M12H64L45</t>
  </si>
  <si>
    <t>Indiana</t>
  </si>
  <si>
    <t>M1H36L21</t>
  </si>
  <si>
    <t>M3H52L33</t>
  </si>
  <si>
    <t>M4H63L43</t>
  </si>
  <si>
    <t>M5H73L53</t>
  </si>
  <si>
    <t>M9H78L56</t>
  </si>
  <si>
    <t>M11H52L35</t>
  </si>
  <si>
    <t>M12H39L24</t>
  </si>
  <si>
    <t>Florida</t>
  </si>
  <si>
    <t>M1H65L41</t>
  </si>
  <si>
    <t>M2H68L45</t>
  </si>
  <si>
    <t>M4H79L55</t>
  </si>
  <si>
    <t>M5H86L63</t>
  </si>
  <si>
    <t>M7H92L73</t>
  </si>
  <si>
    <t>M8H91L73</t>
  </si>
  <si>
    <t>M11H74L51</t>
  </si>
  <si>
    <t>M12H67L44</t>
  </si>
  <si>
    <t>Missouri</t>
  </si>
  <si>
    <t>M2H45L26</t>
  </si>
  <si>
    <t>M3H56L36</t>
  </si>
  <si>
    <t>M4H67L47</t>
  </si>
  <si>
    <t>M5H76L57</t>
  </si>
  <si>
    <t>M6H85L67</t>
  </si>
  <si>
    <t>M11H54L37</t>
  </si>
  <si>
    <t>M12H42L26</t>
  </si>
  <si>
    <t>Nevada</t>
  </si>
  <si>
    <t>M1H58L39</t>
  </si>
  <si>
    <t>M2H63L43</t>
  </si>
  <si>
    <t>M4H78L56</t>
  </si>
  <si>
    <t>M5H89L66</t>
  </si>
  <si>
    <t>M6H99L75</t>
  </si>
  <si>
    <t>M9H94L71</t>
  </si>
  <si>
    <t>M11H66L47</t>
  </si>
  <si>
    <t>M12H57L39</t>
  </si>
  <si>
    <t>California</t>
  </si>
  <si>
    <t>M1H68L48</t>
  </si>
  <si>
    <t>M2H69L49</t>
  </si>
  <si>
    <t>M4H73L54</t>
  </si>
  <si>
    <t>M5H75L57</t>
  </si>
  <si>
    <t>M9H83L63</t>
  </si>
  <si>
    <t>M12H68L48</t>
  </si>
  <si>
    <t>Kentucky</t>
  </si>
  <si>
    <t>M1H43L27</t>
  </si>
  <si>
    <t>M3H58L38</t>
  </si>
  <si>
    <t>M4H69L47</t>
  </si>
  <si>
    <t>M5H77L57</t>
  </si>
  <si>
    <t>M6H85L66</t>
  </si>
  <si>
    <t>M8H88L69</t>
  </si>
  <si>
    <t>M9H82L61</t>
  </si>
  <si>
    <t>Tennessee</t>
  </si>
  <si>
    <t>M2H55L36</t>
  </si>
  <si>
    <t>M3H64L44</t>
  </si>
  <si>
    <t>M4H73L53</t>
  </si>
  <si>
    <t>M5H81L62</t>
  </si>
  <si>
    <t>M7H92L74</t>
  </si>
  <si>
    <t>M9H85L65</t>
  </si>
  <si>
    <t>M11H63L44</t>
  </si>
  <si>
    <t>M12H52L35</t>
  </si>
  <si>
    <t>M2H78L62</t>
  </si>
  <si>
    <t>M4H83L68</t>
  </si>
  <si>
    <t>M5H87L73</t>
  </si>
  <si>
    <t>M7H91L77</t>
  </si>
  <si>
    <t>M8H91L77</t>
  </si>
  <si>
    <t>M9H89L77</t>
  </si>
  <si>
    <t>M11H82L68</t>
  </si>
  <si>
    <t>M12H78L63</t>
  </si>
  <si>
    <t>Wisconsin</t>
  </si>
  <si>
    <t>M1H29L16</t>
  </si>
  <si>
    <t>M3H42L28</t>
  </si>
  <si>
    <t>M4H54L37</t>
  </si>
  <si>
    <t>M5H65L47</t>
  </si>
  <si>
    <t>M8H79L63</t>
  </si>
  <si>
    <t>M9H71L55</t>
  </si>
  <si>
    <t>M11H46L32</t>
  </si>
  <si>
    <t>Minnesota</t>
  </si>
  <si>
    <t>M1H24L8</t>
  </si>
  <si>
    <t>M2H29L13</t>
  </si>
  <si>
    <t>M3H41L24</t>
  </si>
  <si>
    <t>M4H58L37</t>
  </si>
  <si>
    <t>M5H69L49</t>
  </si>
  <si>
    <t>M6H79L59</t>
  </si>
  <si>
    <t>M8H81L62</t>
  </si>
  <si>
    <t>M9H72L52</t>
  </si>
  <si>
    <t>M11H41L26</t>
  </si>
  <si>
    <t>M12H27L12</t>
  </si>
  <si>
    <t>M1H47L28</t>
  </si>
  <si>
    <t>M2H52L32</t>
  </si>
  <si>
    <t>M3H61L39</t>
  </si>
  <si>
    <t>M4H71L48</t>
  </si>
  <si>
    <t>M5H78L57</t>
  </si>
  <si>
    <t>M8H89L68</t>
  </si>
  <si>
    <t>Louisiana</t>
  </si>
  <si>
    <t>M1H62L45</t>
  </si>
  <si>
    <t>M2H65L48</t>
  </si>
  <si>
    <t>M3H72L54</t>
  </si>
  <si>
    <t>M5H85L68</t>
  </si>
  <si>
    <t>M7H91L75</t>
  </si>
  <si>
    <t>M8H91L75</t>
  </si>
  <si>
    <t>M9H88L72</t>
  </si>
  <si>
    <t>M11H72L54</t>
  </si>
  <si>
    <t>M12H64L47</t>
  </si>
  <si>
    <t>M1H38L27</t>
  </si>
  <si>
    <t>M2H42L29</t>
  </si>
  <si>
    <t>M4H61L45</t>
  </si>
  <si>
    <t>M5H71L54</t>
  </si>
  <si>
    <t>M6H79L64</t>
  </si>
  <si>
    <t>M7H84L69</t>
  </si>
  <si>
    <t>M8H83L68</t>
  </si>
  <si>
    <t>M9H75L61</t>
  </si>
  <si>
    <t>M11H54L42</t>
  </si>
  <si>
    <t>M12H43L32</t>
  </si>
  <si>
    <t>Oklahoma</t>
  </si>
  <si>
    <t>M3H63L41</t>
  </si>
  <si>
    <t>M7H94L72</t>
  </si>
  <si>
    <t>M8H93L71</t>
  </si>
  <si>
    <t>M9H85L63</t>
  </si>
  <si>
    <t>M12H51L31</t>
  </si>
  <si>
    <t>M1H71L49</t>
  </si>
  <si>
    <t>M2H74L52</t>
  </si>
  <si>
    <t>M3H78L56</t>
  </si>
  <si>
    <t>M5H88L66</t>
  </si>
  <si>
    <t>M6H91L72</t>
  </si>
  <si>
    <t>M8H92L74</t>
  </si>
  <si>
    <t>M11H78L59</t>
  </si>
  <si>
    <t>M12H73L52</t>
  </si>
  <si>
    <t>Pennsylvania</t>
  </si>
  <si>
    <t>M2H44L28</t>
  </si>
  <si>
    <t>M3H53L34</t>
  </si>
  <si>
    <t>M4H64L44</t>
  </si>
  <si>
    <t>M5H74L54</t>
  </si>
  <si>
    <t>M6H83L64</t>
  </si>
  <si>
    <t>M7H87L69</t>
  </si>
  <si>
    <t>M8H85L68</t>
  </si>
  <si>
    <t>M11H56L39</t>
  </si>
  <si>
    <t>Arizona</t>
  </si>
  <si>
    <t>M1H69L46</t>
  </si>
  <si>
    <t>M2H72L49</t>
  </si>
  <si>
    <t>M3H78L54</t>
  </si>
  <si>
    <t>M5H95L69</t>
  </si>
  <si>
    <t>M11H76L52</t>
  </si>
  <si>
    <t>M12H67L45</t>
  </si>
  <si>
    <t>M2H39L23</t>
  </si>
  <si>
    <t>M5H71L49</t>
  </si>
  <si>
    <t>M6H79L58</t>
  </si>
  <si>
    <t>M7H83L63</t>
  </si>
  <si>
    <t>M9H74L54</t>
  </si>
  <si>
    <t>M11H51L35</t>
  </si>
  <si>
    <t>M12H39L25</t>
  </si>
  <si>
    <t>Oregon</t>
  </si>
  <si>
    <t>M1H47L36</t>
  </si>
  <si>
    <t>M2H51L37</t>
  </si>
  <si>
    <t>M3H57L39</t>
  </si>
  <si>
    <t>M4H62L43</t>
  </si>
  <si>
    <t>M5H69L48</t>
  </si>
  <si>
    <t>M7H81L56</t>
  </si>
  <si>
    <t>M8H81L57</t>
  </si>
  <si>
    <t>M9H75L52</t>
  </si>
  <si>
    <t>M11H52L41</t>
  </si>
  <si>
    <t>M12H45L35</t>
  </si>
  <si>
    <t>Rhode Island</t>
  </si>
  <si>
    <t>M1H37L21</t>
  </si>
  <si>
    <t>M5H68L49</t>
  </si>
  <si>
    <t>M6H78L58</t>
  </si>
  <si>
    <t>M2H55L32</t>
  </si>
  <si>
    <t>M4H72L48</t>
  </si>
  <si>
    <t>M6H87L66</t>
  </si>
  <si>
    <t>M11H63L41</t>
  </si>
  <si>
    <t>M12H54L33</t>
  </si>
  <si>
    <t>Virginia</t>
  </si>
  <si>
    <t>M2H51L31</t>
  </si>
  <si>
    <t>M5H78L55</t>
  </si>
  <si>
    <t>M11H61L39</t>
  </si>
  <si>
    <t>M1H69L43</t>
  </si>
  <si>
    <t>M3H73L46</t>
  </si>
  <si>
    <t>M5H83L55</t>
  </si>
  <si>
    <t>M6H89L59</t>
  </si>
  <si>
    <t>M7H95L64</t>
  </si>
  <si>
    <t>M8H96L65</t>
  </si>
  <si>
    <t>M9H92L61</t>
  </si>
  <si>
    <t>M11H75L47</t>
  </si>
  <si>
    <t>M12H69L42</t>
  </si>
  <si>
    <t>M1H32L18</t>
  </si>
  <si>
    <t>M2H34L19</t>
  </si>
  <si>
    <t>M3H43L26</t>
  </si>
  <si>
    <t>M4H56L37</t>
  </si>
  <si>
    <t>M5H68L46</t>
  </si>
  <si>
    <t>M6H77L56</t>
  </si>
  <si>
    <t>M7H81L61</t>
  </si>
  <si>
    <t>M11H48L33</t>
  </si>
  <si>
    <t>M12H37L24</t>
  </si>
  <si>
    <t>M1H54L39</t>
  </si>
  <si>
    <t>M4H71L46</t>
  </si>
  <si>
    <t>M6H87L56</t>
  </si>
  <si>
    <t>M7H92L58</t>
  </si>
  <si>
    <t>M8H91L58</t>
  </si>
  <si>
    <t>M9H87L56</t>
  </si>
  <si>
    <t>M11H64L43</t>
  </si>
  <si>
    <t>M12H54L38</t>
  </si>
  <si>
    <t>Utah</t>
  </si>
  <si>
    <t>M1H37L22</t>
  </si>
  <si>
    <t>M2H43L25</t>
  </si>
  <si>
    <t>M5H72L48</t>
  </si>
  <si>
    <t>M6H83L56</t>
  </si>
  <si>
    <t>M7H93L65</t>
  </si>
  <si>
    <t>M8H91L63</t>
  </si>
  <si>
    <t>M9H79L53</t>
  </si>
  <si>
    <t>M11H49L31</t>
  </si>
  <si>
    <t>M12H38L23</t>
  </si>
  <si>
    <t>M1H63L41</t>
  </si>
  <si>
    <t>M2H67L44</t>
  </si>
  <si>
    <t>M3H74L51</t>
  </si>
  <si>
    <t>M4H81L58</t>
  </si>
  <si>
    <t>M7H95L75</t>
  </si>
  <si>
    <t>M8H96L75</t>
  </si>
  <si>
    <t>M12H64L42</t>
  </si>
  <si>
    <t>M1H65L49</t>
  </si>
  <si>
    <t>M2H65L51</t>
  </si>
  <si>
    <t>M3H66L53</t>
  </si>
  <si>
    <t>M4H68L56</t>
  </si>
  <si>
    <t>M5H69L59</t>
  </si>
  <si>
    <t>M6H71L62</t>
  </si>
  <si>
    <t>M7H75L65</t>
  </si>
  <si>
    <t>M8H76L67</t>
  </si>
  <si>
    <t>M9H76L65</t>
  </si>
  <si>
    <t>M11H69L54</t>
  </si>
  <si>
    <t>M12H65L48</t>
  </si>
  <si>
    <t>M1H57L46</t>
  </si>
  <si>
    <t>M3H62L49</t>
  </si>
  <si>
    <t>M4H63L49</t>
  </si>
  <si>
    <t>M5H64L51</t>
  </si>
  <si>
    <t>M6H66L53</t>
  </si>
  <si>
    <t>M7H67L54</t>
  </si>
  <si>
    <t>M8H68L55</t>
  </si>
  <si>
    <t>M12H57L46</t>
  </si>
  <si>
    <t>M1H58L42</t>
  </si>
  <si>
    <t>M2H62L45</t>
  </si>
  <si>
    <t>M3H66L47</t>
  </si>
  <si>
    <t>M4H69L49</t>
  </si>
  <si>
    <t>M6H79L56</t>
  </si>
  <si>
    <t>M7H82L58</t>
  </si>
  <si>
    <t>M8H82L58</t>
  </si>
  <si>
    <t>M11H64L46</t>
  </si>
  <si>
    <t>M12H58L42</t>
  </si>
  <si>
    <t>Washington</t>
  </si>
  <si>
    <t>M1H49L37</t>
  </si>
  <si>
    <t>M5H66L49</t>
  </si>
  <si>
    <t>M6H71L53</t>
  </si>
  <si>
    <t>M7H76L57</t>
  </si>
  <si>
    <t>M8H76L57</t>
  </si>
  <si>
    <t>M12H47L36</t>
  </si>
  <si>
    <t>M2H45L28</t>
  </si>
  <si>
    <t>M3H56L37</t>
  </si>
  <si>
    <t>M11H56L38</t>
  </si>
  <si>
    <t>M12H43L27</t>
  </si>
  <si>
    <t>M2H73L54</t>
  </si>
  <si>
    <t>M3H76L58</t>
  </si>
  <si>
    <t>M4H81L63</t>
  </si>
  <si>
    <t>M9H89L75</t>
  </si>
  <si>
    <t>M12H72L54</t>
  </si>
  <si>
    <t>M1H48L33</t>
  </si>
  <si>
    <t>M2H51L34</t>
  </si>
  <si>
    <t>M3H58L41</t>
  </si>
  <si>
    <t>M4H68L49</t>
  </si>
  <si>
    <t>M5H75L58</t>
  </si>
  <si>
    <t>M6H84L67</t>
  </si>
  <si>
    <t>M7H87L72</t>
  </si>
  <si>
    <t>M8H85L71</t>
  </si>
  <si>
    <t>M9H79L65</t>
  </si>
  <si>
    <t>M11H61L45</t>
  </si>
  <si>
    <t>M12H52L36</t>
  </si>
  <si>
    <t>M6H7 3L52</t>
  </si>
  <si>
    <t>M5H8ØL6Ø</t>
  </si>
  <si>
    <t>M1ØH73L54</t>
  </si>
  <si>
    <t>M4H8ØL59</t>
  </si>
  <si>
    <t>M1ØH82L61</t>
  </si>
  <si>
    <t>M1ØH67L45</t>
  </si>
  <si>
    <t>M5H82L6Ø</t>
  </si>
  <si>
    <t>M1ØH75L53</t>
  </si>
  <si>
    <t>M5H66L5Ø</t>
  </si>
  <si>
    <t>M6H76L6Ø</t>
  </si>
  <si>
    <t>M8H8ØL65</t>
  </si>
  <si>
    <t>M1ØH61L47</t>
  </si>
  <si>
    <t>M7H8ØL62</t>
  </si>
  <si>
    <t>M1ØH59L43</t>
  </si>
  <si>
    <t>M1H51L3Ø</t>
  </si>
  <si>
    <t>M9H81L6Ø</t>
  </si>
  <si>
    <t>M1ØH72L49</t>
  </si>
  <si>
    <t>M2H35L2Ø</t>
  </si>
  <si>
    <t>M5H7ØL48</t>
  </si>
  <si>
    <t>M6H8ØL58</t>
  </si>
  <si>
    <t>M1ØH62L43</t>
  </si>
  <si>
    <t>M1H4ØL22</t>
  </si>
  <si>
    <t>M1ØH68L43</t>
  </si>
  <si>
    <t>M3H47L3Ø</t>
  </si>
  <si>
    <t>M4H59L4Ø</t>
  </si>
  <si>
    <t>M5H7ØL5Ø</t>
  </si>
  <si>
    <t>M6H79L6Ø</t>
  </si>
  <si>
    <t>M1ØH62L45</t>
  </si>
  <si>
    <t>M1ØH65L45</t>
  </si>
  <si>
    <t>M12H4ØL27</t>
  </si>
  <si>
    <t>M1ØH79L58</t>
  </si>
  <si>
    <t>M2H46L2Ø</t>
  </si>
  <si>
    <t>M1ØH65L36</t>
  </si>
  <si>
    <t>M5H7ØL49</t>
  </si>
  <si>
    <t>M6H8ØL57</t>
  </si>
  <si>
    <t>M1ØH63L41</t>
  </si>
  <si>
    <t>M12H4ØL23</t>
  </si>
  <si>
    <t>M9H9ØL7Ø</t>
  </si>
  <si>
    <t>M2H4ØL24</t>
  </si>
  <si>
    <t>M3H74L5Ø</t>
  </si>
  <si>
    <t>M6H9ØL7Ø</t>
  </si>
  <si>
    <t>M9H87L7Ø</t>
  </si>
  <si>
    <t>M1ØH8ØL61</t>
  </si>
  <si>
    <t>M7H9ØL72</t>
  </si>
  <si>
    <t>M8H89L7Ø</t>
  </si>
  <si>
    <t>M9H8ØL61</t>
  </si>
  <si>
    <t>M1ØH68L49</t>
  </si>
  <si>
    <t>M3H7ØL49</t>
  </si>
  <si>
    <t>M7H1Ø4L81</t>
  </si>
  <si>
    <t>M8H1Ø2L79</t>
  </si>
  <si>
    <t>M1ØH81L59</t>
  </si>
  <si>
    <t>M3H7ØL51</t>
  </si>
  <si>
    <t>M6H78L6Ø</t>
  </si>
  <si>
    <t>M1ØH79L59</t>
  </si>
  <si>
    <t>M2H48L3Ø</t>
  </si>
  <si>
    <t>M7H89L7Ø</t>
  </si>
  <si>
    <t>M1ØH7ØL49</t>
  </si>
  <si>
    <t>M11H58L4Ø</t>
  </si>
  <si>
    <t>M12H46L3Ø</t>
  </si>
  <si>
    <t>M1H5ØL33</t>
  </si>
  <si>
    <t>M6H89L7Ø</t>
  </si>
  <si>
    <t>M1ØH74L54</t>
  </si>
  <si>
    <t>M1H76L6Ø</t>
  </si>
  <si>
    <t>M3H8ØL65</t>
  </si>
  <si>
    <t>M6H9ØL76</t>
  </si>
  <si>
    <t>M1ØH86L74</t>
  </si>
  <si>
    <t>M7H8ØL64</t>
  </si>
  <si>
    <t>M12H33L2Ø</t>
  </si>
  <si>
    <t>M1ØH58L4Ø</t>
  </si>
  <si>
    <t>M11H6ØL39</t>
  </si>
  <si>
    <t>M12H5ØL31</t>
  </si>
  <si>
    <t>M4H78L6Ø</t>
  </si>
  <si>
    <t>M6H9ØL74</t>
  </si>
  <si>
    <t>M1ØH8ØL63</t>
  </si>
  <si>
    <t>M3H5ØL35</t>
  </si>
  <si>
    <t>M1ØH64L5Ø</t>
  </si>
  <si>
    <t>M1H5ØL29</t>
  </si>
  <si>
    <t>M4H72L5Ø</t>
  </si>
  <si>
    <t>M1ØH73L52</t>
  </si>
  <si>
    <t>M11H62L4Ø</t>
  </si>
  <si>
    <t>M4H83L6Ø</t>
  </si>
  <si>
    <t>M9H9ØL73</t>
  </si>
  <si>
    <t>M1ØH85L66</t>
  </si>
  <si>
    <t>M1H4ØL26</t>
  </si>
  <si>
    <t>M9H78L6Ø</t>
  </si>
  <si>
    <t>M1ØH67L48</t>
  </si>
  <si>
    <t>M12H45L3Ø</t>
  </si>
  <si>
    <t>M4H86L6Ø</t>
  </si>
  <si>
    <t>M6H1Ø4L77</t>
  </si>
  <si>
    <t>M7H1Ø6L83</t>
  </si>
  <si>
    <t>M8H1Ø4L82</t>
  </si>
  <si>
    <t>M9H1ØØL75</t>
  </si>
  <si>
    <t>M1ØH89L64</t>
  </si>
  <si>
    <t>M3H49L3Ø</t>
  </si>
  <si>
    <t>M4H62L4Ø</t>
  </si>
  <si>
    <t>M1ØH63L43</t>
  </si>
  <si>
    <t>M1ØH64L46</t>
  </si>
  <si>
    <t>M3H48L3Ø</t>
  </si>
  <si>
    <t>M1ØH63L44</t>
  </si>
  <si>
    <t>M5H8ØL57</t>
  </si>
  <si>
    <t>M7H9ØL69</t>
  </si>
  <si>
    <t>M1ØH73L5Ø</t>
  </si>
  <si>
    <t>M3H6ØL37</t>
  </si>
  <si>
    <t>M4H7ØL46</t>
  </si>
  <si>
    <t>M1ØH71L48</t>
  </si>
  <si>
    <t>M2H7ØL45</t>
  </si>
  <si>
    <t>M4H78L5Ø</t>
  </si>
  <si>
    <t>M1ØH83L55</t>
  </si>
  <si>
    <t>M8H79L6Ø</t>
  </si>
  <si>
    <t>M1ØH6ØL42</t>
  </si>
  <si>
    <t>M2H6ØL41</t>
  </si>
  <si>
    <t>M5H8ØL51</t>
  </si>
  <si>
    <t>M1ØH78L5Ø</t>
  </si>
  <si>
    <t>M1ØH65L41</t>
  </si>
  <si>
    <t>M9H9ØL69</t>
  </si>
  <si>
    <t>M1ØH82L6Ø</t>
  </si>
  <si>
    <t>M11H72L5Ø</t>
  </si>
  <si>
    <t>M1ØH73L61</t>
  </si>
  <si>
    <t>M2H6ØL48</t>
  </si>
  <si>
    <t>M9H7ØL55</t>
  </si>
  <si>
    <t>M1ØH69L54</t>
  </si>
  <si>
    <t>M11H63L5Ø</t>
  </si>
  <si>
    <t>M9H8ØL57</t>
  </si>
  <si>
    <t>M1ØH74L53</t>
  </si>
  <si>
    <t>M3H55L4Ø</t>
  </si>
  <si>
    <t>M4H6ØL43</t>
  </si>
  <si>
    <t>M1H4ØL24</t>
  </si>
  <si>
    <t>M1ØH69L49</t>
  </si>
  <si>
    <t>M1H7ØL52</t>
  </si>
  <si>
    <t>M5H87L7Ø</t>
  </si>
  <si>
    <t>M6H9ØL75</t>
  </si>
  <si>
    <t>M7H9ØL76</t>
  </si>
  <si>
    <t>M8H9ØL76</t>
  </si>
  <si>
    <t>M1ØH84L68</t>
  </si>
  <si>
    <t>M11H78L6Ø</t>
  </si>
  <si>
    <t>M1ØH7ØL54</t>
  </si>
  <si>
    <t>M11H 5 2L41</t>
  </si>
  <si>
    <t>Temperature Data</t>
  </si>
  <si>
    <t>Lowest Tempeatures</t>
  </si>
  <si>
    <t>high temp</t>
  </si>
  <si>
    <t>rank</t>
  </si>
  <si>
    <t>sort order</t>
  </si>
  <si>
    <t>Highest Temperatures</t>
  </si>
  <si>
    <t>adjustment</t>
  </si>
  <si>
    <t>Monthly high</t>
  </si>
  <si>
    <t>Sty</t>
  </si>
  <si>
    <t>Lut</t>
  </si>
  <si>
    <t>Kwi</t>
  </si>
  <si>
    <t>Maj</t>
  </si>
  <si>
    <t>Cze</t>
  </si>
  <si>
    <t>Lip</t>
  </si>
  <si>
    <t>Sie</t>
  </si>
  <si>
    <t>Wrz</t>
  </si>
  <si>
    <t>Paź</t>
  </si>
  <si>
    <t>Lis</t>
  </si>
  <si>
    <t>Gru</t>
  </si>
  <si>
    <t>Monthly low</t>
  </si>
  <si>
    <t>sheet</t>
  </si>
  <si>
    <t>row</t>
  </si>
  <si>
    <t>column</t>
  </si>
  <si>
    <t>adress</t>
  </si>
  <si>
    <t>Initial deposit</t>
  </si>
  <si>
    <t>month num.</t>
  </si>
  <si>
    <t>cities alphabetically</t>
  </si>
  <si>
    <t>Helper cells</t>
  </si>
  <si>
    <t>The size of the deposit islooked up from a table depending upon the chosen values for Interest Rate, Number of Years and Additional Payments.</t>
  </si>
  <si>
    <t>There is a table provided for each interest rate value. Each table has 20 initial deposit amounts, one for each combination of Years and Additional Payments.</t>
  </si>
  <si>
    <t>In tables below the provided terms are used to look up the Initial Deposit Amount, and then calculate the future account balance.</t>
  </si>
  <si>
    <t>Introduction</t>
  </si>
  <si>
    <t>This worksheet contains the calculations for the future account balance of a savings account opened today with certain provided terms.</t>
  </si>
  <si>
    <t>Low Temperature</t>
  </si>
  <si>
    <t>Sorted Table</t>
  </si>
  <si>
    <t xml:space="preserve"> High Temperatures</t>
  </si>
  <si>
    <t>Low Temperatures</t>
  </si>
  <si>
    <t>Low temp</t>
  </si>
  <si>
    <t>Helper columns</t>
  </si>
  <si>
    <t>Using sort function</t>
  </si>
  <si>
    <t>Using helper columns</t>
  </si>
  <si>
    <t>Lowest to highest</t>
  </si>
  <si>
    <t>Highest to lowest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</si>
</sst>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zł&quot;_-;\-* #,##0.00\ &quot;zł&quot;_-;_-* &quot;-&quot;??\ &quot;zł&quot;_-;_-@_-"/>
    <numFmt numFmtId="164" formatCode="&quot;$&quot;#,##0;[Red]\-&quot;$&quot;#,##0"/>
    <numFmt numFmtId="165" formatCode="&quot;$&quot;#,##0.00;[Red]\-&quot;$&quot;#,##0.00"/>
    <numFmt numFmtId="166" formatCode="_-[$$-409]* #,##0.00_ ;_-[$$-409]* \-#,##0.00\ ;_-[$$-409]* &quot;-&quot;??_ ;_-@_ "/>
  </numFmts>
  <fonts count="17"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11"/>
      <color rgb="FF0000FF"/>
      <name val="Calibri"/>
      <family val="2"/>
      <scheme val="minor"/>
    </font>
    <font>
      <b/>
      <sz val="11"/>
      <name val="Calibri"/>
      <family val="2"/>
      <scheme val="minor"/>
    </font>
    <font>
      <i/>
      <sz val="10"/>
      <name val="Calibri"/>
      <family val="2"/>
      <scheme val="minor"/>
    </font>
    <font>
      <sz val="11"/>
      <color rgb="FF0000FF"/>
      <name val="Calibri"/>
      <family val="2"/>
      <scheme val="minor"/>
    </font>
    <font>
      <b/>
      <u/>
      <sz val="11"/>
      <color theme="1"/>
      <name val="Calibri"/>
      <family val="2"/>
      <scheme val="minor"/>
    </font>
    <font>
      <sz val="11"/>
      <color theme="1"/>
      <name val="Calibri"/>
      <family val="2"/>
    </font>
    <font>
      <sz val="11"/>
      <name val="Calibri"/>
      <family val="2"/>
      <scheme val="minor"/>
    </font>
    <font>
      <b/>
      <sz val="11"/>
      <color theme="1"/>
      <name val="Calibri"/>
      <family val="2"/>
      <charset val="238"/>
      <scheme val="minor"/>
    </font>
    <font>
      <sz val="8"/>
      <name val="Calibri"/>
      <family val="2"/>
      <scheme val="minor"/>
    </font>
    <font>
      <b/>
      <sz val="15"/>
      <color theme="3"/>
      <name val="Calibri"/>
      <family val="2"/>
      <charset val="238"/>
      <scheme val="minor"/>
    </font>
    <font>
      <sz val="11"/>
      <color theme="2" tint="-0.749992370372631"/>
      <name val="Calibri"/>
      <family val="2"/>
      <scheme val="minor"/>
    </font>
    <font>
      <b/>
      <sz val="11"/>
      <color rgb="FFFF0000"/>
      <name val="Calibri"/>
      <family val="2"/>
      <scheme val="minor"/>
    </font>
  </fonts>
  <fills count="22">
    <fill>
      <patternFill patternType="none"/>
    </fill>
    <fill>
      <patternFill patternType="gray125"/>
    </fill>
    <fill>
      <patternFill patternType="solid">
        <fgColor rgb="FFF2F2F2"/>
      </patternFill>
    </fill>
    <fill>
      <patternFill patternType="solid">
        <fgColor rgb="FF002060"/>
        <bgColor indexed="64"/>
      </patternFill>
    </fill>
    <fill>
      <patternFill patternType="solid">
        <fgColor rgb="FFCCFFCC"/>
        <bgColor indexed="64"/>
      </patternFill>
    </fill>
    <fill>
      <patternFill patternType="solid">
        <fgColor rgb="FFE1E1EB"/>
        <bgColor indexed="64"/>
      </patternFill>
    </fill>
    <fill>
      <patternFill patternType="solid">
        <fgColor rgb="FFC00000"/>
        <bgColor indexed="64"/>
      </patternFill>
    </fill>
    <fill>
      <patternFill patternType="solid">
        <fgColor rgb="FFFFFFCC"/>
        <bgColor indexed="64"/>
      </patternFill>
    </fill>
    <fill>
      <patternFill patternType="solid">
        <fgColor rgb="FF66330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rgb="FF080808"/>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1" tint="0.249977111117893"/>
        <bgColor indexed="64"/>
      </patternFill>
    </fill>
    <fill>
      <patternFill patternType="solid">
        <fgColor theme="7" tint="-0.249977111117893"/>
        <bgColor indexed="64"/>
      </patternFill>
    </fill>
    <fill>
      <patternFill patternType="solid">
        <fgColor theme="2" tint="-0.74999237037263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8" tint="0.79998168889431442"/>
        <bgColor indexed="64"/>
      </patternFill>
    </fill>
  </fills>
  <borders count="41">
    <border>
      <left/>
      <right/>
      <top/>
      <bottom/>
      <diagonal/>
    </border>
    <border>
      <left style="thin">
        <color rgb="FF7F7F7F"/>
      </left>
      <right style="thin">
        <color rgb="FF7F7F7F"/>
      </right>
      <top style="thin">
        <color rgb="FF7F7F7F"/>
      </top>
      <bottom style="thin">
        <color rgb="FF7F7F7F"/>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right style="hair">
        <color auto="1"/>
      </right>
      <top style="hair">
        <color auto="1"/>
      </top>
      <bottom style="hair">
        <color auto="1"/>
      </bottom>
      <diagonal/>
    </border>
    <border>
      <left style="thin">
        <color indexed="64"/>
      </left>
      <right/>
      <top style="thin">
        <color indexed="64"/>
      </top>
      <bottom/>
      <diagonal/>
    </border>
    <border>
      <left style="hair">
        <color auto="1"/>
      </left>
      <right style="thin">
        <color indexed="64"/>
      </right>
      <top style="thin">
        <color indexed="64"/>
      </top>
      <bottom style="hair">
        <color auto="1"/>
      </bottom>
      <diagonal/>
    </border>
    <border>
      <left style="thin">
        <color indexed="64"/>
      </left>
      <right/>
      <top/>
      <bottom/>
      <diagonal/>
    </border>
    <border>
      <left style="hair">
        <color auto="1"/>
      </left>
      <right style="thin">
        <color indexed="64"/>
      </right>
      <top style="hair">
        <color auto="1"/>
      </top>
      <bottom style="hair">
        <color auto="1"/>
      </bottom>
      <diagonal/>
    </border>
    <border>
      <left style="thin">
        <color indexed="64"/>
      </left>
      <right/>
      <top/>
      <bottom style="thin">
        <color indexed="64"/>
      </bottom>
      <diagonal/>
    </border>
    <border>
      <left style="hair">
        <color auto="1"/>
      </left>
      <right style="thin">
        <color indexed="64"/>
      </right>
      <top style="hair">
        <color auto="1"/>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hair">
        <color auto="1"/>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thin">
        <color indexed="64"/>
      </left>
      <right style="thin">
        <color indexed="64"/>
      </right>
      <top style="thin">
        <color indexed="64"/>
      </top>
      <bottom style="hair">
        <color auto="1"/>
      </bottom>
      <diagonal/>
    </border>
    <border>
      <left style="thin">
        <color indexed="64"/>
      </left>
      <right style="hair">
        <color indexed="64"/>
      </right>
      <top style="thin">
        <color indexed="64"/>
      </top>
      <bottom style="hair">
        <color auto="1"/>
      </bottom>
      <diagonal/>
    </border>
    <border>
      <left style="thin">
        <color indexed="64"/>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indexed="64"/>
      </right>
      <top/>
      <bottom style="hair">
        <color auto="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auto="1"/>
      </top>
      <bottom style="hair">
        <color auto="1"/>
      </bottom>
      <diagonal/>
    </border>
    <border>
      <left style="thin">
        <color indexed="64"/>
      </left>
      <right style="thin">
        <color indexed="64"/>
      </right>
      <top style="hair">
        <color auto="1"/>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right style="hair">
        <color auto="1"/>
      </right>
      <top/>
      <bottom style="hair">
        <color auto="1"/>
      </bottom>
      <diagonal/>
    </border>
    <border>
      <left/>
      <right style="hair">
        <color indexed="64"/>
      </right>
      <top style="hair">
        <color indexed="64"/>
      </top>
      <bottom style="thin">
        <color indexed="64"/>
      </bottom>
      <diagonal/>
    </border>
    <border>
      <left/>
      <right style="thin">
        <color indexed="64"/>
      </right>
      <top/>
      <bottom/>
      <diagonal/>
    </border>
    <border>
      <left/>
      <right/>
      <top/>
      <bottom style="thick">
        <color theme="4"/>
      </bottom>
      <diagonal/>
    </border>
    <border>
      <left style="medium">
        <color indexed="64"/>
      </left>
      <right style="medium">
        <color indexed="64"/>
      </right>
      <top style="medium">
        <color indexed="64"/>
      </top>
      <bottom style="medium">
        <color indexed="64"/>
      </bottom>
      <diagonal/>
    </border>
    <border>
      <left style="thin">
        <color indexed="64"/>
      </left>
      <right style="hair">
        <color indexed="64"/>
      </right>
      <top/>
      <bottom style="thin">
        <color indexed="64"/>
      </bottom>
      <diagonal/>
    </border>
    <border>
      <left style="thin">
        <color indexed="64"/>
      </left>
      <right/>
      <top style="thin">
        <color indexed="64"/>
      </top>
      <bottom style="hair">
        <color auto="1"/>
      </bottom>
      <diagonal/>
    </border>
  </borders>
  <cellStyleXfs count="5">
    <xf numFmtId="0" fontId="0" fillId="0" borderId="0"/>
    <xf numFmtId="9" fontId="1" fillId="0" borderId="0" applyFont="0" applyFill="0" applyBorder="0" applyAlignment="0" applyProtection="0"/>
    <xf numFmtId="0" fontId="2" fillId="2" borderId="1" applyNumberFormat="0" applyAlignment="0" applyProtection="0"/>
    <xf numFmtId="44" fontId="1" fillId="0" borderId="0" applyFont="0" applyFill="0" applyBorder="0" applyAlignment="0" applyProtection="0"/>
    <xf numFmtId="0" fontId="14" fillId="0" borderId="37" applyNumberFormat="0" applyFill="0" applyAlignment="0" applyProtection="0"/>
  </cellStyleXfs>
  <cellXfs count="104">
    <xf numFmtId="0" fontId="0" fillId="0" borderId="0" xfId="0"/>
    <xf numFmtId="0" fontId="4" fillId="0" borderId="0" xfId="0" applyFont="1"/>
    <xf numFmtId="0" fontId="3" fillId="3" borderId="0" xfId="0" applyFont="1" applyFill="1"/>
    <xf numFmtId="0" fontId="0" fillId="4" borderId="6" xfId="0" applyFill="1" applyBorder="1"/>
    <xf numFmtId="0" fontId="3" fillId="3" borderId="5" xfId="0" applyFont="1" applyFill="1" applyBorder="1"/>
    <xf numFmtId="0" fontId="3" fillId="3" borderId="13" xfId="0" applyFont="1" applyFill="1" applyBorder="1"/>
    <xf numFmtId="0" fontId="3" fillId="3" borderId="14" xfId="0" applyFont="1" applyFill="1" applyBorder="1"/>
    <xf numFmtId="0" fontId="0" fillId="4" borderId="20" xfId="0" applyFill="1" applyBorder="1"/>
    <xf numFmtId="0" fontId="0" fillId="0" borderId="19" xfId="0" applyBorder="1"/>
    <xf numFmtId="0" fontId="0" fillId="0" borderId="15" xfId="0" applyBorder="1"/>
    <xf numFmtId="0" fontId="0" fillId="0" borderId="16" xfId="0" applyBorder="1"/>
    <xf numFmtId="0" fontId="4" fillId="5" borderId="12" xfId="0" applyFont="1" applyFill="1" applyBorder="1"/>
    <xf numFmtId="0" fontId="4" fillId="5" borderId="23" xfId="0" applyFont="1" applyFill="1" applyBorder="1" applyAlignment="1">
      <alignment horizontal="right"/>
    </xf>
    <xf numFmtId="0" fontId="4" fillId="5" borderId="24" xfId="0" applyFont="1" applyFill="1" applyBorder="1" applyAlignment="1">
      <alignment horizontal="right"/>
    </xf>
    <xf numFmtId="0" fontId="4" fillId="5" borderId="25" xfId="0" applyFont="1" applyFill="1" applyBorder="1" applyAlignment="1">
      <alignment horizontal="right"/>
    </xf>
    <xf numFmtId="0" fontId="4" fillId="5" borderId="23" xfId="0" applyFont="1" applyFill="1" applyBorder="1"/>
    <xf numFmtId="0" fontId="3" fillId="6" borderId="5" xfId="0" applyFont="1" applyFill="1" applyBorder="1"/>
    <xf numFmtId="0" fontId="3" fillId="6" borderId="13" xfId="0" applyFont="1" applyFill="1" applyBorder="1"/>
    <xf numFmtId="0" fontId="3" fillId="6" borderId="14" xfId="0" applyFont="1" applyFill="1" applyBorder="1"/>
    <xf numFmtId="0" fontId="3" fillId="8" borderId="5" xfId="0" applyFont="1" applyFill="1" applyBorder="1"/>
    <xf numFmtId="0" fontId="3" fillId="8" borderId="14" xfId="0" applyFont="1" applyFill="1" applyBorder="1"/>
    <xf numFmtId="0" fontId="3" fillId="8" borderId="9" xfId="0" applyFont="1" applyFill="1" applyBorder="1"/>
    <xf numFmtId="0" fontId="0" fillId="0" borderId="30" xfId="0" applyBorder="1" applyAlignment="1">
      <alignment horizontal="center"/>
    </xf>
    <xf numFmtId="0" fontId="0" fillId="0" borderId="31" xfId="0" applyBorder="1" applyAlignment="1">
      <alignment horizontal="center"/>
    </xf>
    <xf numFmtId="0" fontId="0" fillId="5" borderId="18" xfId="0" applyFill="1" applyBorder="1" applyAlignment="1">
      <alignment horizontal="center"/>
    </xf>
    <xf numFmtId="0" fontId="0" fillId="5" borderId="28" xfId="0" applyFill="1" applyBorder="1" applyAlignment="1">
      <alignment horizontal="center"/>
    </xf>
    <xf numFmtId="0" fontId="0" fillId="5" borderId="29" xfId="0" applyFill="1" applyBorder="1" applyAlignment="1">
      <alignment horizontal="center"/>
    </xf>
    <xf numFmtId="0" fontId="3" fillId="9" borderId="11" xfId="0" applyFont="1" applyFill="1" applyBorder="1"/>
    <xf numFmtId="0" fontId="2" fillId="2" borderId="33" xfId="2" applyBorder="1"/>
    <xf numFmtId="0" fontId="0" fillId="10" borderId="11" xfId="0" applyFill="1" applyBorder="1"/>
    <xf numFmtId="0" fontId="0" fillId="10" borderId="32" xfId="0" applyFill="1" applyBorder="1"/>
    <xf numFmtId="0" fontId="0" fillId="10" borderId="12" xfId="0" applyFill="1" applyBorder="1"/>
    <xf numFmtId="0" fontId="0" fillId="10" borderId="13" xfId="0" applyFill="1" applyBorder="1"/>
    <xf numFmtId="0" fontId="0" fillId="11" borderId="0" xfId="0" applyFill="1"/>
    <xf numFmtId="165" fontId="0" fillId="0" borderId="0" xfId="0" applyNumberFormat="1"/>
    <xf numFmtId="9" fontId="7" fillId="0" borderId="0" xfId="0" applyNumberFormat="1" applyFont="1" applyAlignment="1">
      <alignment horizontal="right"/>
    </xf>
    <xf numFmtId="164" fontId="0" fillId="0" borderId="2" xfId="0" applyNumberFormat="1" applyBorder="1" applyAlignment="1">
      <alignment horizontal="center"/>
    </xf>
    <xf numFmtId="164" fontId="0" fillId="0" borderId="21" xfId="0" applyNumberFormat="1" applyBorder="1" applyAlignment="1">
      <alignment horizontal="center"/>
    </xf>
    <xf numFmtId="9" fontId="3" fillId="8" borderId="5" xfId="0" applyNumberFormat="1" applyFont="1" applyFill="1" applyBorder="1"/>
    <xf numFmtId="9" fontId="3" fillId="8" borderId="13" xfId="0" applyNumberFormat="1" applyFont="1" applyFill="1" applyBorder="1" applyAlignment="1">
      <alignment horizontal="center"/>
    </xf>
    <xf numFmtId="9" fontId="3" fillId="8" borderId="14" xfId="0" applyNumberFormat="1" applyFont="1" applyFill="1" applyBorder="1" applyAlignment="1">
      <alignment horizontal="center"/>
    </xf>
    <xf numFmtId="0" fontId="3" fillId="8" borderId="9" xfId="0" applyFont="1" applyFill="1" applyBorder="1" applyAlignment="1">
      <alignment horizontal="center"/>
    </xf>
    <xf numFmtId="0" fontId="3" fillId="8" borderId="26" xfId="0" applyFont="1" applyFill="1" applyBorder="1" applyAlignment="1">
      <alignment horizontal="center"/>
    </xf>
    <xf numFmtId="0" fontId="3" fillId="8" borderId="27" xfId="0" applyFont="1" applyFill="1" applyBorder="1" applyAlignment="1">
      <alignment horizontal="center"/>
    </xf>
    <xf numFmtId="164" fontId="0" fillId="0" borderId="34" xfId="0" applyNumberFormat="1" applyBorder="1" applyAlignment="1">
      <alignment horizontal="center"/>
    </xf>
    <xf numFmtId="164" fontId="0" fillId="0" borderId="4" xfId="0" applyNumberFormat="1" applyBorder="1" applyAlignment="1">
      <alignment horizontal="center"/>
    </xf>
    <xf numFmtId="9" fontId="3" fillId="12" borderId="5" xfId="0" applyNumberFormat="1" applyFont="1" applyFill="1" applyBorder="1" applyAlignment="1">
      <alignment horizontal="left"/>
    </xf>
    <xf numFmtId="0" fontId="3" fillId="12" borderId="14" xfId="0" applyFont="1" applyFill="1" applyBorder="1" applyAlignment="1">
      <alignment horizontal="center"/>
    </xf>
    <xf numFmtId="9" fontId="3" fillId="12" borderId="7" xfId="0" applyNumberFormat="1" applyFont="1" applyFill="1" applyBorder="1" applyAlignment="1">
      <alignment horizontal="left"/>
    </xf>
    <xf numFmtId="0" fontId="3" fillId="12" borderId="36" xfId="0" applyFont="1" applyFill="1" applyBorder="1" applyAlignment="1">
      <alignment horizontal="center"/>
    </xf>
    <xf numFmtId="9" fontId="3" fillId="12" borderId="9" xfId="0" applyNumberFormat="1" applyFont="1" applyFill="1" applyBorder="1" applyAlignment="1">
      <alignment horizontal="left"/>
    </xf>
    <xf numFmtId="0" fontId="3" fillId="12" borderId="27" xfId="0" applyFont="1" applyFill="1" applyBorder="1" applyAlignment="1">
      <alignment horizontal="center"/>
    </xf>
    <xf numFmtId="9" fontId="6" fillId="0" borderId="13" xfId="0" applyNumberFormat="1" applyFont="1" applyBorder="1"/>
    <xf numFmtId="9" fontId="6" fillId="0" borderId="7" xfId="0" applyNumberFormat="1" applyFont="1" applyBorder="1" applyAlignment="1">
      <alignment horizontal="left"/>
    </xf>
    <xf numFmtId="164" fontId="0" fillId="0" borderId="22" xfId="0" applyNumberFormat="1" applyBorder="1" applyAlignment="1">
      <alignment horizontal="center"/>
    </xf>
    <xf numFmtId="164" fontId="0" fillId="0" borderId="8" xfId="0" applyNumberFormat="1" applyBorder="1" applyAlignment="1">
      <alignment horizontal="center"/>
    </xf>
    <xf numFmtId="164" fontId="0" fillId="0" borderId="35" xfId="0" applyNumberFormat="1" applyBorder="1" applyAlignment="1">
      <alignment horizontal="center"/>
    </xf>
    <xf numFmtId="164" fontId="0" fillId="0" borderId="17" xfId="0" applyNumberFormat="1" applyBorder="1" applyAlignment="1">
      <alignment horizontal="center"/>
    </xf>
    <xf numFmtId="164" fontId="0" fillId="0" borderId="10" xfId="0" applyNumberFormat="1" applyBorder="1" applyAlignment="1">
      <alignment horizontal="center"/>
    </xf>
    <xf numFmtId="10" fontId="6" fillId="7" borderId="3" xfId="0" applyNumberFormat="1" applyFont="1" applyFill="1" applyBorder="1" applyAlignment="1">
      <alignment horizontal="center"/>
    </xf>
    <xf numFmtId="164" fontId="0" fillId="0" borderId="0" xfId="0" applyNumberFormat="1"/>
    <xf numFmtId="10" fontId="8" fillId="7" borderId="2" xfId="1" applyNumberFormat="1" applyFont="1" applyFill="1" applyBorder="1" applyAlignment="1">
      <alignment horizontal="center"/>
    </xf>
    <xf numFmtId="0" fontId="9" fillId="0" borderId="0" xfId="0" applyFont="1"/>
    <xf numFmtId="0" fontId="8" fillId="7" borderId="2" xfId="0" applyFont="1" applyFill="1" applyBorder="1" applyAlignment="1">
      <alignment horizontal="center"/>
    </xf>
    <xf numFmtId="0" fontId="8" fillId="7" borderId="21" xfId="0" applyFont="1" applyFill="1" applyBorder="1" applyAlignment="1">
      <alignment horizontal="center"/>
    </xf>
    <xf numFmtId="10" fontId="8" fillId="7" borderId="20" xfId="1" applyNumberFormat="1" applyFont="1" applyFill="1" applyBorder="1" applyAlignment="1">
      <alignment horizontal="center"/>
    </xf>
    <xf numFmtId="10" fontId="8" fillId="7" borderId="15" xfId="1" applyNumberFormat="1" applyFont="1" applyFill="1" applyBorder="1" applyAlignment="1">
      <alignment horizontal="center"/>
    </xf>
    <xf numFmtId="10" fontId="8" fillId="7" borderId="16" xfId="1" applyNumberFormat="1" applyFont="1" applyFill="1" applyBorder="1" applyAlignment="1">
      <alignment horizontal="center"/>
    </xf>
    <xf numFmtId="0" fontId="8" fillId="7" borderId="17" xfId="0" applyFont="1" applyFill="1" applyBorder="1" applyAlignment="1">
      <alignment horizontal="center"/>
    </xf>
    <xf numFmtId="0" fontId="4" fillId="0" borderId="3"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12" xfId="0" applyFont="1" applyBorder="1" applyAlignment="1">
      <alignment horizontal="center" vertical="center" wrapText="1"/>
    </xf>
    <xf numFmtId="0" fontId="0" fillId="10" borderId="5" xfId="0" applyFill="1" applyBorder="1"/>
    <xf numFmtId="164" fontId="0" fillId="4" borderId="21" xfId="0" applyNumberFormat="1" applyFill="1" applyBorder="1" applyAlignment="1">
      <alignment horizontal="center"/>
    </xf>
    <xf numFmtId="164" fontId="0" fillId="4" borderId="22" xfId="0" applyNumberFormat="1" applyFill="1" applyBorder="1" applyAlignment="1">
      <alignment horizontal="center"/>
    </xf>
    <xf numFmtId="0" fontId="10" fillId="0" borderId="0" xfId="0" applyFont="1"/>
    <xf numFmtId="0" fontId="11" fillId="0" borderId="0" xfId="0" applyFont="1"/>
    <xf numFmtId="0" fontId="12" fillId="0" borderId="0" xfId="0" applyFont="1"/>
    <xf numFmtId="0" fontId="14" fillId="0" borderId="37" xfId="4" applyAlignment="1">
      <alignment horizontal="centerContinuous"/>
    </xf>
    <xf numFmtId="0" fontId="0" fillId="13" borderId="0" xfId="0" applyFill="1"/>
    <xf numFmtId="0" fontId="4" fillId="5" borderId="39" xfId="0" applyFont="1" applyFill="1" applyBorder="1"/>
    <xf numFmtId="0" fontId="5" fillId="14" borderId="38" xfId="0" applyFont="1" applyFill="1" applyBorder="1" applyAlignment="1">
      <alignment horizontal="center"/>
    </xf>
    <xf numFmtId="166" fontId="0" fillId="10" borderId="14" xfId="3" applyNumberFormat="1" applyFont="1" applyFill="1" applyBorder="1"/>
    <xf numFmtId="0" fontId="0" fillId="10" borderId="13" xfId="0" applyFill="1" applyBorder="1" applyAlignment="1">
      <alignment horizontal="center"/>
    </xf>
    <xf numFmtId="0" fontId="0" fillId="15" borderId="0" xfId="0" applyFill="1"/>
    <xf numFmtId="0" fontId="3" fillId="11" borderId="0" xfId="0" applyFont="1" applyFill="1"/>
    <xf numFmtId="0" fontId="4" fillId="11" borderId="0" xfId="0" applyFont="1" applyFill="1"/>
    <xf numFmtId="0" fontId="3" fillId="16" borderId="0" xfId="0" applyFont="1" applyFill="1"/>
    <xf numFmtId="0" fontId="0" fillId="16" borderId="0" xfId="0" applyFill="1"/>
    <xf numFmtId="0" fontId="0" fillId="10" borderId="32" xfId="0" applyFill="1" applyBorder="1" applyAlignment="1">
      <alignment horizontal="center"/>
    </xf>
    <xf numFmtId="166" fontId="0" fillId="10" borderId="12" xfId="3" applyNumberFormat="1" applyFont="1" applyFill="1" applyBorder="1"/>
    <xf numFmtId="164" fontId="0" fillId="4" borderId="17" xfId="0" applyNumberFormat="1" applyFill="1" applyBorder="1" applyAlignment="1">
      <alignment horizontal="center"/>
    </xf>
    <xf numFmtId="164" fontId="0" fillId="4" borderId="10" xfId="0" applyNumberFormat="1" applyFill="1" applyBorder="1" applyAlignment="1">
      <alignment horizontal="center"/>
    </xf>
    <xf numFmtId="0" fontId="15" fillId="17" borderId="0" xfId="0" applyFont="1" applyFill="1"/>
    <xf numFmtId="0" fontId="3" fillId="8" borderId="0" xfId="0" applyFont="1" applyFill="1" applyBorder="1"/>
    <xf numFmtId="0" fontId="2" fillId="2" borderId="0" xfId="2" applyBorder="1"/>
    <xf numFmtId="0" fontId="0" fillId="18" borderId="19" xfId="0" applyFill="1" applyBorder="1"/>
    <xf numFmtId="0" fontId="0" fillId="18" borderId="40" xfId="0" applyFill="1" applyBorder="1"/>
    <xf numFmtId="0" fontId="0" fillId="19" borderId="3" xfId="0" applyFill="1" applyBorder="1"/>
    <xf numFmtId="0" fontId="0" fillId="20" borderId="0" xfId="0" applyFill="1"/>
    <xf numFmtId="0" fontId="0" fillId="21" borderId="0" xfId="0" applyFill="1"/>
    <xf numFmtId="0" fontId="16" fillId="19" borderId="0" xfId="0" applyFont="1" applyFill="1" applyBorder="1" applyAlignment="1">
      <alignment horizontal="center"/>
    </xf>
    <xf numFmtId="1" fontId="0" fillId="20" borderId="0" xfId="0" applyNumberFormat="1" applyFill="1"/>
  </cellXfs>
  <cellStyles count="5">
    <cellStyle name="Calculation" xfId="2" builtinId="22"/>
    <cellStyle name="Currency" xfId="3" builtinId="4"/>
    <cellStyle name="Heading 1" xfId="4" builtinId="16"/>
    <cellStyle name="Normal" xfId="0" builtinId="0"/>
    <cellStyle name="Percent" xfId="1" builtinId="5"/>
  </cellStyles>
  <dxfs count="0"/>
  <tableStyles count="0" defaultTableStyle="TableStyleMedium2" defaultPivotStyle="PivotStyleLight16"/>
  <colors>
    <mruColors>
      <color rgb="FFCCFFCC"/>
      <color rgb="FF0000FF"/>
      <color rgb="FFFFFFCC"/>
      <color rgb="FF000099"/>
      <color rgb="FFCCECFF"/>
      <color rgb="FFE5F5FF"/>
      <color rgb="FFFFFFFF"/>
      <color rgb="FF663300"/>
      <color rgb="FF080808"/>
      <color rgb="FFE1E1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76200</xdr:colOff>
      <xdr:row>5</xdr:row>
      <xdr:rowOff>160020</xdr:rowOff>
    </xdr:to>
    <xdr:sp macro="" textlink="">
      <xdr:nvSpPr>
        <xdr:cNvPr id="2" name="Rectangle: Rounded Corners 1">
          <a:extLst>
            <a:ext uri="{FF2B5EF4-FFF2-40B4-BE49-F238E27FC236}">
              <a16:creationId xmlns:a16="http://schemas.microsoft.com/office/drawing/2014/main" id="{1DDFD435-D0A6-F7F3-A8D0-B5403A91A2C3}"/>
            </a:ext>
          </a:extLst>
        </xdr:cNvPr>
        <xdr:cNvSpPr/>
      </xdr:nvSpPr>
      <xdr:spPr>
        <a:xfrm>
          <a:off x="0" y="0"/>
          <a:ext cx="5562600" cy="10744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pl-PL" sz="1100"/>
            <a:t>This workbook </a:t>
          </a:r>
          <a:r>
            <a:rPr lang="pl-PL" sz="1100" b="0" i="0">
              <a:solidFill>
                <a:schemeClr val="lt1"/>
              </a:solidFill>
              <a:effectLst/>
              <a:latin typeface="+mn-lt"/>
              <a:ea typeface="+mn-ea"/>
              <a:cs typeface="+mn-cs"/>
            </a:rPr>
            <a:t>developed as a part of Excel Skills for Business</a:t>
          </a:r>
          <a:r>
            <a:rPr lang="pl-PL" sz="1100" b="0" i="0" baseline="0">
              <a:solidFill>
                <a:schemeClr val="lt1"/>
              </a:solidFill>
              <a:effectLst/>
              <a:latin typeface="+mn-lt"/>
              <a:ea typeface="+mn-ea"/>
              <a:cs typeface="+mn-cs"/>
            </a:rPr>
            <a:t> Specialization</a:t>
          </a:r>
          <a:r>
            <a:rPr lang="pl-PL" sz="1100" b="0" i="0">
              <a:solidFill>
                <a:schemeClr val="lt1"/>
              </a:solidFill>
              <a:effectLst/>
              <a:latin typeface="+mn-lt"/>
              <a:ea typeface="+mn-ea"/>
              <a:cs typeface="+mn-cs"/>
            </a:rPr>
            <a:t>. The first part of the workbook focuses on extracting data from a raw format and constructing a sorted list of cities and their highest and lowest temperatures for selected months, with the sorting happening automatically. In the second part, the workbook covers calculating future account balances based on the terms provided.</a:t>
          </a:r>
          <a:endParaRPr lang="pl-P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DF4D5-CAFE-4F1D-92E3-0C21F606291B}">
  <sheetPr codeName="Sheet11">
    <tabColor theme="1"/>
  </sheetPr>
  <dimension ref="A1:P104"/>
  <sheetViews>
    <sheetView workbookViewId="0">
      <selection activeCell="D89" sqref="D89"/>
    </sheetView>
  </sheetViews>
  <sheetFormatPr defaultColWidth="9.21875" defaultRowHeight="14.4" x14ac:dyDescent="0.3"/>
  <cols>
    <col min="4" max="4" width="14.33203125" customWidth="1"/>
  </cols>
  <sheetData>
    <row r="1" spans="1:16" x14ac:dyDescent="0.3">
      <c r="A1" t="s">
        <v>68</v>
      </c>
      <c r="B1" t="s">
        <v>69</v>
      </c>
      <c r="D1" t="s">
        <v>73</v>
      </c>
      <c r="E1" t="s">
        <v>72</v>
      </c>
    </row>
    <row r="2" spans="1:16" x14ac:dyDescent="0.3">
      <c r="A2">
        <v>1</v>
      </c>
      <c r="B2">
        <v>2</v>
      </c>
      <c r="D2" t="s">
        <v>8</v>
      </c>
      <c r="E2" t="s">
        <v>54</v>
      </c>
      <c r="F2" t="s">
        <v>55</v>
      </c>
      <c r="G2" t="s">
        <v>56</v>
      </c>
      <c r="H2" t="s">
        <v>57</v>
      </c>
      <c r="I2" t="s">
        <v>51</v>
      </c>
      <c r="J2" t="s">
        <v>58</v>
      </c>
      <c r="K2" t="s">
        <v>59</v>
      </c>
      <c r="L2" t="s">
        <v>60</v>
      </c>
      <c r="M2" t="s">
        <v>61</v>
      </c>
      <c r="N2" t="s">
        <v>62</v>
      </c>
      <c r="O2" t="s">
        <v>63</v>
      </c>
      <c r="P2" t="s">
        <v>64</v>
      </c>
    </row>
    <row r="3" spans="1:16" x14ac:dyDescent="0.3">
      <c r="A3">
        <v>2</v>
      </c>
      <c r="B3">
        <v>3</v>
      </c>
      <c r="D3" t="s">
        <v>34</v>
      </c>
    </row>
    <row r="4" spans="1:16" x14ac:dyDescent="0.3">
      <c r="A4">
        <v>3</v>
      </c>
      <c r="B4">
        <v>5</v>
      </c>
      <c r="D4" t="s">
        <v>19</v>
      </c>
    </row>
    <row r="5" spans="1:16" x14ac:dyDescent="0.3">
      <c r="A5">
        <v>4</v>
      </c>
      <c r="B5">
        <v>7</v>
      </c>
      <c r="D5" t="s">
        <v>48</v>
      </c>
    </row>
    <row r="6" spans="1:16" x14ac:dyDescent="0.3">
      <c r="A6">
        <v>5</v>
      </c>
      <c r="B6">
        <v>11</v>
      </c>
      <c r="D6" t="s">
        <v>9</v>
      </c>
    </row>
    <row r="7" spans="1:16" x14ac:dyDescent="0.3">
      <c r="A7">
        <v>6</v>
      </c>
      <c r="B7">
        <v>13</v>
      </c>
      <c r="D7" t="s">
        <v>46</v>
      </c>
    </row>
    <row r="8" spans="1:16" x14ac:dyDescent="0.3">
      <c r="A8">
        <v>7</v>
      </c>
      <c r="B8">
        <v>17</v>
      </c>
      <c r="D8" t="s">
        <v>32</v>
      </c>
    </row>
    <row r="9" spans="1:16" x14ac:dyDescent="0.3">
      <c r="A9">
        <v>8</v>
      </c>
      <c r="B9">
        <v>19</v>
      </c>
      <c r="D9" t="s">
        <v>3</v>
      </c>
    </row>
    <row r="10" spans="1:16" x14ac:dyDescent="0.3">
      <c r="A10">
        <v>9</v>
      </c>
      <c r="B10">
        <v>23</v>
      </c>
      <c r="D10" t="s">
        <v>26</v>
      </c>
    </row>
    <row r="11" spans="1:16" x14ac:dyDescent="0.3">
      <c r="A11">
        <v>10</v>
      </c>
      <c r="B11">
        <v>29</v>
      </c>
      <c r="D11" t="s">
        <v>27</v>
      </c>
    </row>
    <row r="12" spans="1:16" x14ac:dyDescent="0.3">
      <c r="A12">
        <v>11</v>
      </c>
      <c r="B12">
        <v>31</v>
      </c>
      <c r="D12" t="s">
        <v>31</v>
      </c>
    </row>
    <row r="13" spans="1:16" x14ac:dyDescent="0.3">
      <c r="A13">
        <v>12</v>
      </c>
      <c r="B13">
        <v>37</v>
      </c>
      <c r="D13" t="s">
        <v>4</v>
      </c>
    </row>
    <row r="14" spans="1:16" x14ac:dyDescent="0.3">
      <c r="A14">
        <v>13</v>
      </c>
      <c r="B14">
        <v>41</v>
      </c>
      <c r="D14" t="s">
        <v>20</v>
      </c>
    </row>
    <row r="15" spans="1:16" x14ac:dyDescent="0.3">
      <c r="A15">
        <v>14</v>
      </c>
      <c r="B15">
        <v>43</v>
      </c>
      <c r="D15" t="s">
        <v>11</v>
      </c>
    </row>
    <row r="16" spans="1:16" x14ac:dyDescent="0.3">
      <c r="A16">
        <v>15</v>
      </c>
      <c r="B16">
        <v>47</v>
      </c>
      <c r="D16" t="s">
        <v>44</v>
      </c>
    </row>
    <row r="17" spans="1:4" x14ac:dyDescent="0.3">
      <c r="A17">
        <v>16</v>
      </c>
      <c r="B17">
        <v>53</v>
      </c>
      <c r="D17" t="s">
        <v>6</v>
      </c>
    </row>
    <row r="18" spans="1:4" x14ac:dyDescent="0.3">
      <c r="A18">
        <v>17</v>
      </c>
      <c r="B18">
        <v>59</v>
      </c>
      <c r="D18" t="s">
        <v>33</v>
      </c>
    </row>
    <row r="19" spans="1:4" x14ac:dyDescent="0.3">
      <c r="A19">
        <v>18</v>
      </c>
      <c r="B19">
        <v>61</v>
      </c>
      <c r="D19" t="s">
        <v>39</v>
      </c>
    </row>
    <row r="20" spans="1:4" x14ac:dyDescent="0.3">
      <c r="A20">
        <v>19</v>
      </c>
      <c r="B20">
        <v>67</v>
      </c>
      <c r="D20" t="s">
        <v>28</v>
      </c>
    </row>
    <row r="21" spans="1:4" x14ac:dyDescent="0.3">
      <c r="A21">
        <v>20</v>
      </c>
      <c r="B21">
        <v>71</v>
      </c>
      <c r="D21" t="s">
        <v>29</v>
      </c>
    </row>
    <row r="22" spans="1:4" x14ac:dyDescent="0.3">
      <c r="A22">
        <v>21</v>
      </c>
      <c r="B22">
        <v>73</v>
      </c>
      <c r="D22" t="s">
        <v>2</v>
      </c>
    </row>
    <row r="23" spans="1:4" x14ac:dyDescent="0.3">
      <c r="A23">
        <v>22</v>
      </c>
      <c r="B23">
        <v>79</v>
      </c>
      <c r="D23" t="s">
        <v>41</v>
      </c>
    </row>
    <row r="24" spans="1:4" x14ac:dyDescent="0.3">
      <c r="A24">
        <v>23</v>
      </c>
      <c r="B24">
        <v>83</v>
      </c>
      <c r="D24" t="s">
        <v>40</v>
      </c>
    </row>
    <row r="25" spans="1:4" x14ac:dyDescent="0.3">
      <c r="A25">
        <v>24</v>
      </c>
      <c r="B25">
        <v>89</v>
      </c>
      <c r="D25" t="s">
        <v>7</v>
      </c>
    </row>
    <row r="26" spans="1:4" x14ac:dyDescent="0.3">
      <c r="A26">
        <v>25</v>
      </c>
      <c r="B26">
        <v>97</v>
      </c>
      <c r="D26" t="s">
        <v>38</v>
      </c>
    </row>
    <row r="27" spans="1:4" x14ac:dyDescent="0.3">
      <c r="A27">
        <v>26</v>
      </c>
      <c r="B27">
        <v>101</v>
      </c>
      <c r="D27" t="s">
        <v>15</v>
      </c>
    </row>
    <row r="28" spans="1:4" x14ac:dyDescent="0.3">
      <c r="A28">
        <v>27</v>
      </c>
      <c r="B28">
        <v>103</v>
      </c>
      <c r="D28" t="s">
        <v>37</v>
      </c>
    </row>
    <row r="29" spans="1:4" x14ac:dyDescent="0.3">
      <c r="A29">
        <v>28</v>
      </c>
      <c r="B29">
        <v>107</v>
      </c>
      <c r="D29" t="s">
        <v>45</v>
      </c>
    </row>
    <row r="30" spans="1:4" x14ac:dyDescent="0.3">
      <c r="A30">
        <v>29</v>
      </c>
      <c r="B30">
        <v>109</v>
      </c>
      <c r="D30" t="s">
        <v>1</v>
      </c>
    </row>
    <row r="31" spans="1:4" x14ac:dyDescent="0.3">
      <c r="A31">
        <v>30</v>
      </c>
      <c r="B31">
        <v>113</v>
      </c>
      <c r="D31" t="s">
        <v>43</v>
      </c>
    </row>
    <row r="32" spans="1:4" x14ac:dyDescent="0.3">
      <c r="A32">
        <v>31</v>
      </c>
      <c r="B32">
        <v>127</v>
      </c>
      <c r="D32" t="s">
        <v>25</v>
      </c>
    </row>
    <row r="33" spans="1:4" x14ac:dyDescent="0.3">
      <c r="A33">
        <v>32</v>
      </c>
      <c r="B33">
        <v>131</v>
      </c>
      <c r="D33" t="s">
        <v>5</v>
      </c>
    </row>
    <row r="34" spans="1:4" x14ac:dyDescent="0.3">
      <c r="A34">
        <v>33</v>
      </c>
      <c r="B34">
        <v>137</v>
      </c>
      <c r="D34" t="s">
        <v>13</v>
      </c>
    </row>
    <row r="35" spans="1:4" x14ac:dyDescent="0.3">
      <c r="A35">
        <v>34</v>
      </c>
      <c r="B35">
        <v>139</v>
      </c>
      <c r="D35" t="s">
        <v>21</v>
      </c>
    </row>
    <row r="36" spans="1:4" x14ac:dyDescent="0.3">
      <c r="A36">
        <v>35</v>
      </c>
      <c r="B36">
        <v>149</v>
      </c>
      <c r="D36" t="s">
        <v>22</v>
      </c>
    </row>
    <row r="37" spans="1:4" x14ac:dyDescent="0.3">
      <c r="A37">
        <v>36</v>
      </c>
      <c r="B37">
        <v>151</v>
      </c>
      <c r="D37" t="s">
        <v>36</v>
      </c>
    </row>
    <row r="38" spans="1:4" x14ac:dyDescent="0.3">
      <c r="A38">
        <v>37</v>
      </c>
      <c r="B38">
        <v>157</v>
      </c>
      <c r="D38" t="s">
        <v>47</v>
      </c>
    </row>
    <row r="39" spans="1:4" x14ac:dyDescent="0.3">
      <c r="A39">
        <v>38</v>
      </c>
      <c r="B39">
        <v>163</v>
      </c>
      <c r="D39" t="s">
        <v>42</v>
      </c>
    </row>
    <row r="40" spans="1:4" x14ac:dyDescent="0.3">
      <c r="A40">
        <v>39</v>
      </c>
      <c r="B40">
        <v>167</v>
      </c>
      <c r="D40" t="s">
        <v>12</v>
      </c>
    </row>
    <row r="41" spans="1:4" x14ac:dyDescent="0.3">
      <c r="A41">
        <v>40</v>
      </c>
      <c r="B41">
        <v>173</v>
      </c>
      <c r="D41" t="s">
        <v>50</v>
      </c>
    </row>
    <row r="42" spans="1:4" x14ac:dyDescent="0.3">
      <c r="A42">
        <v>41</v>
      </c>
      <c r="B42">
        <v>179</v>
      </c>
      <c r="D42" t="s">
        <v>23</v>
      </c>
    </row>
    <row r="43" spans="1:4" x14ac:dyDescent="0.3">
      <c r="A43">
        <v>42</v>
      </c>
      <c r="B43">
        <v>181</v>
      </c>
      <c r="D43" t="s">
        <v>49</v>
      </c>
    </row>
    <row r="44" spans="1:4" x14ac:dyDescent="0.3">
      <c r="A44">
        <v>43</v>
      </c>
      <c r="B44">
        <v>191</v>
      </c>
      <c r="D44" t="s">
        <v>24</v>
      </c>
    </row>
    <row r="45" spans="1:4" x14ac:dyDescent="0.3">
      <c r="A45">
        <v>44</v>
      </c>
      <c r="B45">
        <v>193</v>
      </c>
      <c r="D45" t="s">
        <v>16</v>
      </c>
    </row>
    <row r="46" spans="1:4" x14ac:dyDescent="0.3">
      <c r="A46">
        <v>45</v>
      </c>
      <c r="B46">
        <v>197</v>
      </c>
      <c r="D46" t="s">
        <v>10</v>
      </c>
    </row>
    <row r="47" spans="1:4" x14ac:dyDescent="0.3">
      <c r="A47">
        <v>46</v>
      </c>
      <c r="B47">
        <v>199</v>
      </c>
      <c r="D47" t="s">
        <v>30</v>
      </c>
    </row>
    <row r="48" spans="1:4" x14ac:dyDescent="0.3">
      <c r="A48">
        <v>47</v>
      </c>
      <c r="B48">
        <v>211</v>
      </c>
      <c r="D48" t="s">
        <v>14</v>
      </c>
    </row>
    <row r="49" spans="1:4" x14ac:dyDescent="0.3">
      <c r="A49">
        <v>48</v>
      </c>
      <c r="B49">
        <v>223</v>
      </c>
      <c r="D49" t="s">
        <v>17</v>
      </c>
    </row>
    <row r="50" spans="1:4" x14ac:dyDescent="0.3">
      <c r="A50">
        <v>49</v>
      </c>
      <c r="B50">
        <v>227</v>
      </c>
      <c r="D50" t="s">
        <v>18</v>
      </c>
    </row>
    <row r="51" spans="1:4" x14ac:dyDescent="0.3">
      <c r="A51">
        <v>50</v>
      </c>
      <c r="B51">
        <v>229</v>
      </c>
      <c r="D51" t="s">
        <v>35</v>
      </c>
    </row>
    <row r="85" spans="1:4" x14ac:dyDescent="0.3">
      <c r="A85" s="77"/>
      <c r="B85" s="77"/>
      <c r="C85" s="77"/>
      <c r="D85" s="77"/>
    </row>
    <row r="86" spans="1:4" x14ac:dyDescent="0.3">
      <c r="A86" s="77"/>
      <c r="B86" s="77"/>
      <c r="C86" s="77"/>
      <c r="D86" s="77"/>
    </row>
    <row r="87" spans="1:4" x14ac:dyDescent="0.3">
      <c r="A87" s="77"/>
      <c r="B87" s="77"/>
      <c r="C87" s="77"/>
      <c r="D87" s="77"/>
    </row>
    <row r="88" spans="1:4" x14ac:dyDescent="0.3">
      <c r="A88" s="77"/>
      <c r="B88" s="77"/>
      <c r="C88" s="77"/>
      <c r="D88" s="77"/>
    </row>
    <row r="89" spans="1:4" x14ac:dyDescent="0.3">
      <c r="A89" s="77"/>
      <c r="B89" s="77"/>
      <c r="C89" s="77"/>
      <c r="D89" s="77"/>
    </row>
    <row r="90" spans="1:4" x14ac:dyDescent="0.3">
      <c r="A90" s="77"/>
      <c r="B90" s="77"/>
      <c r="C90" s="77"/>
      <c r="D90" s="77"/>
    </row>
    <row r="91" spans="1:4" x14ac:dyDescent="0.3">
      <c r="A91" s="77"/>
      <c r="B91" s="77"/>
      <c r="C91" s="77"/>
      <c r="D91" s="77"/>
    </row>
    <row r="92" spans="1:4" x14ac:dyDescent="0.3">
      <c r="A92" s="77"/>
      <c r="B92" s="77"/>
      <c r="C92" s="77"/>
      <c r="D92" s="77"/>
    </row>
    <row r="93" spans="1:4" x14ac:dyDescent="0.3">
      <c r="A93" s="77"/>
      <c r="B93" s="77"/>
      <c r="C93" s="77"/>
      <c r="D93" s="77"/>
    </row>
    <row r="94" spans="1:4" x14ac:dyDescent="0.3">
      <c r="A94" s="77"/>
      <c r="B94" s="77"/>
      <c r="C94" s="77"/>
      <c r="D94" s="77"/>
    </row>
    <row r="95" spans="1:4" x14ac:dyDescent="0.3">
      <c r="A95" s="77"/>
      <c r="B95" s="77"/>
      <c r="C95" s="77"/>
      <c r="D95" s="77"/>
    </row>
    <row r="96" spans="1:4" x14ac:dyDescent="0.3">
      <c r="A96" s="77"/>
      <c r="B96" s="77"/>
      <c r="C96" s="77"/>
      <c r="D96" s="77"/>
    </row>
    <row r="97" spans="1:4" x14ac:dyDescent="0.3">
      <c r="A97" s="77"/>
      <c r="B97" s="77"/>
      <c r="C97" s="77"/>
      <c r="D97" s="77"/>
    </row>
    <row r="98" spans="1:4" x14ac:dyDescent="0.3">
      <c r="A98" s="77"/>
      <c r="B98" s="77"/>
      <c r="C98" s="77"/>
      <c r="D98" s="77"/>
    </row>
    <row r="99" spans="1:4" x14ac:dyDescent="0.3">
      <c r="A99" s="77"/>
      <c r="B99" s="77"/>
      <c r="C99" s="77"/>
      <c r="D99" s="77"/>
    </row>
    <row r="100" spans="1:4" x14ac:dyDescent="0.3">
      <c r="A100" s="77"/>
      <c r="B100" s="77"/>
      <c r="C100" s="77"/>
      <c r="D100" s="77"/>
    </row>
    <row r="101" spans="1:4" x14ac:dyDescent="0.3">
      <c r="A101" s="77"/>
      <c r="B101" s="77"/>
      <c r="C101" s="77"/>
      <c r="D101" s="77"/>
    </row>
    <row r="102" spans="1:4" x14ac:dyDescent="0.3">
      <c r="A102" s="77"/>
      <c r="B102" s="77"/>
      <c r="C102" s="77"/>
      <c r="D102" s="77"/>
    </row>
    <row r="103" spans="1:4" x14ac:dyDescent="0.3">
      <c r="A103" s="77"/>
      <c r="B103" s="77"/>
      <c r="C103" s="77"/>
      <c r="D103" s="77"/>
    </row>
    <row r="104" spans="1:4" x14ac:dyDescent="0.3">
      <c r="A104" s="77"/>
      <c r="B104" s="77"/>
      <c r="C104" s="77"/>
      <c r="D104" s="7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C4643-797C-4BEF-B0E5-9CBC3A20A438}">
  <dimension ref="A1"/>
  <sheetViews>
    <sheetView showGridLines="0" showRowColHeaders="0" tabSelected="1" workbookViewId="0">
      <selection sqref="A1:XFD1048576"/>
    </sheetView>
  </sheetViews>
  <sheetFormatPr defaultRowHeight="14.4" x14ac:dyDescent="0.3"/>
  <cols>
    <col min="1" max="16384" width="8.88671875" style="94"/>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EA1A-7DD7-4050-803C-C3CFC9CB936D}">
  <sheetPr codeName="Sheet6">
    <tabColor rgb="FFCCECFF"/>
  </sheetPr>
  <dimension ref="A1:N53"/>
  <sheetViews>
    <sheetView showGridLines="0" zoomScale="140" zoomScaleNormal="140" workbookViewId="0">
      <selection activeCell="C2" sqref="C2"/>
    </sheetView>
  </sheetViews>
  <sheetFormatPr defaultRowHeight="14.4" x14ac:dyDescent="0.3"/>
  <cols>
    <col min="1" max="1" width="12.77734375" customWidth="1"/>
    <col min="3" max="3" width="10.21875" bestFit="1" customWidth="1"/>
    <col min="8" max="8" width="9.33203125" customWidth="1"/>
  </cols>
  <sheetData>
    <row r="1" spans="1:14" x14ac:dyDescent="0.3">
      <c r="A1" t="s">
        <v>661</v>
      </c>
    </row>
    <row r="2" spans="1:14" x14ac:dyDescent="0.3">
      <c r="A2" t="s">
        <v>8</v>
      </c>
      <c r="B2" t="s">
        <v>96</v>
      </c>
      <c r="C2" t="s">
        <v>97</v>
      </c>
      <c r="D2" t="s">
        <v>98</v>
      </c>
      <c r="E2" t="s">
        <v>99</v>
      </c>
      <c r="F2" t="s">
        <v>100</v>
      </c>
      <c r="G2" t="s">
        <v>525</v>
      </c>
      <c r="H2" t="s">
        <v>101</v>
      </c>
      <c r="I2" t="s">
        <v>102</v>
      </c>
      <c r="J2" t="s">
        <v>103</v>
      </c>
      <c r="K2" t="s">
        <v>104</v>
      </c>
      <c r="L2" t="s">
        <v>526</v>
      </c>
      <c r="M2" t="s">
        <v>105</v>
      </c>
      <c r="N2" t="s">
        <v>106</v>
      </c>
    </row>
    <row r="3" spans="1:14" x14ac:dyDescent="0.3">
      <c r="A3" t="s">
        <v>34</v>
      </c>
      <c r="B3" t="s">
        <v>107</v>
      </c>
      <c r="C3" t="s">
        <v>108</v>
      </c>
      <c r="D3" t="s">
        <v>109</v>
      </c>
      <c r="E3" t="s">
        <v>110</v>
      </c>
      <c r="F3" t="s">
        <v>527</v>
      </c>
      <c r="G3" t="s">
        <v>111</v>
      </c>
      <c r="H3" t="s">
        <v>112</v>
      </c>
      <c r="I3" t="s">
        <v>113</v>
      </c>
      <c r="J3" t="s">
        <v>114</v>
      </c>
      <c r="K3" t="s">
        <v>115</v>
      </c>
      <c r="L3" t="s">
        <v>528</v>
      </c>
      <c r="M3" t="s">
        <v>116</v>
      </c>
      <c r="N3" t="s">
        <v>117</v>
      </c>
    </row>
    <row r="4" spans="1:14" x14ac:dyDescent="0.3">
      <c r="A4" t="s">
        <v>19</v>
      </c>
      <c r="B4" t="s">
        <v>118</v>
      </c>
      <c r="C4" t="s">
        <v>119</v>
      </c>
      <c r="D4" t="s">
        <v>120</v>
      </c>
      <c r="E4" t="s">
        <v>121</v>
      </c>
      <c r="F4" t="s">
        <v>122</v>
      </c>
      <c r="G4" t="s">
        <v>123</v>
      </c>
      <c r="H4" t="s">
        <v>124</v>
      </c>
      <c r="I4" t="s">
        <v>125</v>
      </c>
      <c r="J4" t="s">
        <v>126</v>
      </c>
      <c r="K4" t="s">
        <v>127</v>
      </c>
      <c r="L4" t="s">
        <v>529</v>
      </c>
      <c r="M4" t="s">
        <v>128</v>
      </c>
      <c r="N4" t="s">
        <v>129</v>
      </c>
    </row>
    <row r="5" spans="1:14" x14ac:dyDescent="0.3">
      <c r="A5" t="s">
        <v>48</v>
      </c>
      <c r="B5" t="s">
        <v>130</v>
      </c>
      <c r="C5" t="s">
        <v>131</v>
      </c>
      <c r="D5" t="s">
        <v>132</v>
      </c>
      <c r="E5" t="s">
        <v>133</v>
      </c>
      <c r="F5" t="s">
        <v>134</v>
      </c>
      <c r="G5" t="s">
        <v>530</v>
      </c>
      <c r="H5" t="s">
        <v>135</v>
      </c>
      <c r="I5" t="s">
        <v>136</v>
      </c>
      <c r="J5" t="s">
        <v>137</v>
      </c>
      <c r="K5" t="s">
        <v>138</v>
      </c>
      <c r="L5" t="s">
        <v>531</v>
      </c>
      <c r="M5" t="s">
        <v>139</v>
      </c>
      <c r="N5" t="s">
        <v>140</v>
      </c>
    </row>
    <row r="6" spans="1:14" x14ac:dyDescent="0.3">
      <c r="A6" t="s">
        <v>9</v>
      </c>
      <c r="B6" t="s">
        <v>141</v>
      </c>
      <c r="C6" t="s">
        <v>142</v>
      </c>
      <c r="D6" t="s">
        <v>143</v>
      </c>
      <c r="E6" t="s">
        <v>144</v>
      </c>
      <c r="F6" t="s">
        <v>145</v>
      </c>
      <c r="G6" t="s">
        <v>532</v>
      </c>
      <c r="H6" t="s">
        <v>533</v>
      </c>
      <c r="I6" t="s">
        <v>146</v>
      </c>
      <c r="J6" t="s">
        <v>534</v>
      </c>
      <c r="K6" t="s">
        <v>147</v>
      </c>
      <c r="L6" t="s">
        <v>535</v>
      </c>
      <c r="M6" t="s">
        <v>148</v>
      </c>
      <c r="N6" t="s">
        <v>149</v>
      </c>
    </row>
    <row r="7" spans="1:14" x14ac:dyDescent="0.3">
      <c r="A7" t="s">
        <v>46</v>
      </c>
      <c r="B7" t="s">
        <v>1</v>
      </c>
      <c r="C7" t="s">
        <v>150</v>
      </c>
      <c r="D7" t="s">
        <v>151</v>
      </c>
      <c r="E7" t="s">
        <v>152</v>
      </c>
      <c r="F7" t="s">
        <v>153</v>
      </c>
      <c r="G7" t="s">
        <v>154</v>
      </c>
      <c r="H7" t="s">
        <v>155</v>
      </c>
      <c r="I7" t="s">
        <v>536</v>
      </c>
      <c r="J7" t="s">
        <v>156</v>
      </c>
      <c r="K7" t="s">
        <v>157</v>
      </c>
      <c r="L7" t="s">
        <v>537</v>
      </c>
      <c r="M7" t="s">
        <v>158</v>
      </c>
      <c r="N7" t="s">
        <v>159</v>
      </c>
    </row>
    <row r="8" spans="1:14" x14ac:dyDescent="0.3">
      <c r="A8" t="s">
        <v>32</v>
      </c>
      <c r="B8" t="s">
        <v>160</v>
      </c>
      <c r="C8" t="s">
        <v>538</v>
      </c>
      <c r="D8" t="s">
        <v>161</v>
      </c>
      <c r="E8" t="s">
        <v>162</v>
      </c>
      <c r="F8" t="s">
        <v>163</v>
      </c>
      <c r="G8" t="s">
        <v>164</v>
      </c>
      <c r="H8" t="s">
        <v>165</v>
      </c>
      <c r="I8" t="s">
        <v>166</v>
      </c>
      <c r="J8" t="s">
        <v>167</v>
      </c>
      <c r="K8" t="s">
        <v>539</v>
      </c>
      <c r="L8" t="s">
        <v>540</v>
      </c>
      <c r="M8" t="s">
        <v>168</v>
      </c>
      <c r="N8" t="s">
        <v>169</v>
      </c>
    </row>
    <row r="9" spans="1:14" x14ac:dyDescent="0.3">
      <c r="A9" t="s">
        <v>3</v>
      </c>
      <c r="B9" t="s">
        <v>170</v>
      </c>
      <c r="C9" t="s">
        <v>171</v>
      </c>
      <c r="D9" t="s">
        <v>541</v>
      </c>
      <c r="E9" t="s">
        <v>172</v>
      </c>
      <c r="F9" t="s">
        <v>173</v>
      </c>
      <c r="G9" t="s">
        <v>542</v>
      </c>
      <c r="H9" t="s">
        <v>543</v>
      </c>
      <c r="I9" t="s">
        <v>174</v>
      </c>
      <c r="J9" t="s">
        <v>175</v>
      </c>
      <c r="K9" t="s">
        <v>176</v>
      </c>
      <c r="L9" t="s">
        <v>544</v>
      </c>
      <c r="M9" t="s">
        <v>177</v>
      </c>
      <c r="N9" t="s">
        <v>178</v>
      </c>
    </row>
    <row r="10" spans="1:14" x14ac:dyDescent="0.3">
      <c r="A10" t="s">
        <v>26</v>
      </c>
      <c r="B10" t="s">
        <v>179</v>
      </c>
      <c r="C10" t="s">
        <v>545</v>
      </c>
      <c r="D10" t="s">
        <v>180</v>
      </c>
      <c r="E10" t="s">
        <v>181</v>
      </c>
      <c r="F10" t="s">
        <v>182</v>
      </c>
      <c r="G10" t="s">
        <v>183</v>
      </c>
      <c r="H10" t="s">
        <v>184</v>
      </c>
      <c r="I10" t="s">
        <v>185</v>
      </c>
      <c r="J10" t="s">
        <v>186</v>
      </c>
      <c r="K10" t="s">
        <v>187</v>
      </c>
      <c r="L10" t="s">
        <v>546</v>
      </c>
      <c r="M10" t="s">
        <v>188</v>
      </c>
      <c r="N10" t="s">
        <v>189</v>
      </c>
    </row>
    <row r="11" spans="1:14" x14ac:dyDescent="0.3">
      <c r="A11" t="s">
        <v>27</v>
      </c>
      <c r="B11" t="s">
        <v>179</v>
      </c>
      <c r="C11" t="s">
        <v>190</v>
      </c>
      <c r="D11" t="s">
        <v>191</v>
      </c>
      <c r="E11" t="s">
        <v>547</v>
      </c>
      <c r="F11" t="s">
        <v>548</v>
      </c>
      <c r="G11" t="s">
        <v>549</v>
      </c>
      <c r="H11" t="s">
        <v>550</v>
      </c>
      <c r="I11" t="s">
        <v>192</v>
      </c>
      <c r="J11" t="s">
        <v>193</v>
      </c>
      <c r="K11" t="s">
        <v>194</v>
      </c>
      <c r="L11" t="s">
        <v>551</v>
      </c>
      <c r="M11" t="s">
        <v>195</v>
      </c>
      <c r="N11" t="s">
        <v>196</v>
      </c>
    </row>
    <row r="12" spans="1:14" x14ac:dyDescent="0.3">
      <c r="A12" t="s">
        <v>31</v>
      </c>
      <c r="B12" t="s">
        <v>179</v>
      </c>
      <c r="C12" t="s">
        <v>197</v>
      </c>
      <c r="D12" t="s">
        <v>198</v>
      </c>
      <c r="E12" t="s">
        <v>199</v>
      </c>
      <c r="F12" t="s">
        <v>200</v>
      </c>
      <c r="G12" t="s">
        <v>201</v>
      </c>
      <c r="H12" t="s">
        <v>202</v>
      </c>
      <c r="I12" t="s">
        <v>203</v>
      </c>
      <c r="J12" t="s">
        <v>204</v>
      </c>
      <c r="K12" t="s">
        <v>205</v>
      </c>
      <c r="L12" t="s">
        <v>552</v>
      </c>
      <c r="M12" t="s">
        <v>206</v>
      </c>
      <c r="N12" t="s">
        <v>553</v>
      </c>
    </row>
    <row r="13" spans="1:14" x14ac:dyDescent="0.3">
      <c r="A13" t="s">
        <v>4</v>
      </c>
      <c r="B13" t="s">
        <v>107</v>
      </c>
      <c r="C13" t="s">
        <v>207</v>
      </c>
      <c r="D13" t="s">
        <v>208</v>
      </c>
      <c r="E13" t="s">
        <v>209</v>
      </c>
      <c r="F13" t="s">
        <v>210</v>
      </c>
      <c r="G13" t="s">
        <v>211</v>
      </c>
      <c r="H13" t="s">
        <v>212</v>
      </c>
      <c r="I13" t="s">
        <v>213</v>
      </c>
      <c r="J13" t="s">
        <v>214</v>
      </c>
      <c r="K13" t="s">
        <v>215</v>
      </c>
      <c r="L13" t="s">
        <v>554</v>
      </c>
      <c r="M13" t="s">
        <v>216</v>
      </c>
      <c r="N13" t="s">
        <v>217</v>
      </c>
    </row>
    <row r="14" spans="1:14" x14ac:dyDescent="0.3">
      <c r="A14" t="s">
        <v>20</v>
      </c>
      <c r="B14" t="s">
        <v>218</v>
      </c>
      <c r="C14" t="s">
        <v>219</v>
      </c>
      <c r="D14" t="s">
        <v>555</v>
      </c>
      <c r="E14" t="s">
        <v>220</v>
      </c>
      <c r="F14" t="s">
        <v>221</v>
      </c>
      <c r="G14" t="s">
        <v>222</v>
      </c>
      <c r="H14" t="s">
        <v>223</v>
      </c>
      <c r="I14" t="s">
        <v>224</v>
      </c>
      <c r="J14" t="s">
        <v>225</v>
      </c>
      <c r="K14" t="s">
        <v>226</v>
      </c>
      <c r="L14" t="s">
        <v>556</v>
      </c>
      <c r="M14" t="s">
        <v>227</v>
      </c>
      <c r="N14" t="s">
        <v>228</v>
      </c>
    </row>
    <row r="15" spans="1:14" x14ac:dyDescent="0.3">
      <c r="A15" t="s">
        <v>11</v>
      </c>
      <c r="B15" t="s">
        <v>229</v>
      </c>
      <c r="C15" t="s">
        <v>230</v>
      </c>
      <c r="D15" t="s">
        <v>231</v>
      </c>
      <c r="E15" t="s">
        <v>232</v>
      </c>
      <c r="F15" t="s">
        <v>173</v>
      </c>
      <c r="G15" t="s">
        <v>557</v>
      </c>
      <c r="H15" t="s">
        <v>550</v>
      </c>
      <c r="I15" t="s">
        <v>192</v>
      </c>
      <c r="J15" t="s">
        <v>193</v>
      </c>
      <c r="K15" t="s">
        <v>233</v>
      </c>
      <c r="L15" t="s">
        <v>544</v>
      </c>
      <c r="M15" t="s">
        <v>234</v>
      </c>
      <c r="N15" t="s">
        <v>159</v>
      </c>
    </row>
    <row r="16" spans="1:14" x14ac:dyDescent="0.3">
      <c r="A16" t="s">
        <v>44</v>
      </c>
      <c r="B16" t="s">
        <v>235</v>
      </c>
      <c r="C16" t="s">
        <v>236</v>
      </c>
      <c r="D16" t="s">
        <v>237</v>
      </c>
      <c r="E16" t="s">
        <v>238</v>
      </c>
      <c r="F16" t="s">
        <v>239</v>
      </c>
      <c r="G16" t="s">
        <v>240</v>
      </c>
      <c r="H16" t="s">
        <v>558</v>
      </c>
      <c r="I16" t="s">
        <v>241</v>
      </c>
      <c r="J16" t="s">
        <v>242</v>
      </c>
      <c r="K16" t="s">
        <v>243</v>
      </c>
      <c r="L16" t="s">
        <v>559</v>
      </c>
      <c r="M16" t="s">
        <v>244</v>
      </c>
      <c r="N16" t="s">
        <v>560</v>
      </c>
    </row>
    <row r="17" spans="1:14" x14ac:dyDescent="0.3">
      <c r="A17" t="s">
        <v>6</v>
      </c>
      <c r="B17" t="s">
        <v>107</v>
      </c>
      <c r="C17" t="s">
        <v>245</v>
      </c>
      <c r="D17" t="s">
        <v>246</v>
      </c>
      <c r="E17" t="s">
        <v>247</v>
      </c>
      <c r="F17" t="s">
        <v>527</v>
      </c>
      <c r="G17" t="s">
        <v>248</v>
      </c>
      <c r="H17" t="s">
        <v>249</v>
      </c>
      <c r="I17" t="s">
        <v>250</v>
      </c>
      <c r="J17" t="s">
        <v>251</v>
      </c>
      <c r="K17" t="s">
        <v>561</v>
      </c>
      <c r="L17" t="s">
        <v>528</v>
      </c>
      <c r="M17" t="s">
        <v>252</v>
      </c>
      <c r="N17" t="s">
        <v>253</v>
      </c>
    </row>
    <row r="18" spans="1:14" x14ac:dyDescent="0.3">
      <c r="A18" t="s">
        <v>33</v>
      </c>
      <c r="B18" t="s">
        <v>254</v>
      </c>
      <c r="C18" t="s">
        <v>255</v>
      </c>
      <c r="D18" t="s">
        <v>562</v>
      </c>
      <c r="E18" t="s">
        <v>256</v>
      </c>
      <c r="F18" t="s">
        <v>257</v>
      </c>
      <c r="G18" t="s">
        <v>258</v>
      </c>
      <c r="H18" t="s">
        <v>202</v>
      </c>
      <c r="I18" t="s">
        <v>203</v>
      </c>
      <c r="J18" t="s">
        <v>204</v>
      </c>
      <c r="K18" t="s">
        <v>259</v>
      </c>
      <c r="L18" t="s">
        <v>552</v>
      </c>
      <c r="M18" t="s">
        <v>260</v>
      </c>
      <c r="N18" t="s">
        <v>261</v>
      </c>
    </row>
    <row r="19" spans="1:14" x14ac:dyDescent="0.3">
      <c r="A19" t="s">
        <v>39</v>
      </c>
      <c r="B19" t="s">
        <v>262</v>
      </c>
      <c r="C19" t="s">
        <v>263</v>
      </c>
      <c r="D19" t="s">
        <v>264</v>
      </c>
      <c r="E19" t="s">
        <v>563</v>
      </c>
      <c r="F19" t="s">
        <v>265</v>
      </c>
      <c r="G19" t="s">
        <v>266</v>
      </c>
      <c r="H19" t="s">
        <v>564</v>
      </c>
      <c r="I19" t="s">
        <v>267</v>
      </c>
      <c r="J19" t="s">
        <v>268</v>
      </c>
      <c r="K19" t="s">
        <v>565</v>
      </c>
      <c r="L19" t="s">
        <v>566</v>
      </c>
      <c r="M19" t="s">
        <v>269</v>
      </c>
      <c r="N19" t="s">
        <v>270</v>
      </c>
    </row>
    <row r="20" spans="1:14" x14ac:dyDescent="0.3">
      <c r="A20" t="s">
        <v>28</v>
      </c>
      <c r="B20" t="s">
        <v>271</v>
      </c>
      <c r="C20" t="s">
        <v>545</v>
      </c>
      <c r="D20" t="s">
        <v>272</v>
      </c>
      <c r="E20" t="s">
        <v>273</v>
      </c>
      <c r="F20" t="s">
        <v>274</v>
      </c>
      <c r="G20" t="s">
        <v>275</v>
      </c>
      <c r="H20" t="s">
        <v>276</v>
      </c>
      <c r="I20" t="s">
        <v>567</v>
      </c>
      <c r="J20" t="s">
        <v>568</v>
      </c>
      <c r="K20" t="s">
        <v>569</v>
      </c>
      <c r="L20" t="s">
        <v>570</v>
      </c>
      <c r="M20" t="s">
        <v>277</v>
      </c>
      <c r="N20" t="s">
        <v>278</v>
      </c>
    </row>
    <row r="21" spans="1:14" x14ac:dyDescent="0.3">
      <c r="A21" t="s">
        <v>29</v>
      </c>
      <c r="B21" t="s">
        <v>279</v>
      </c>
      <c r="C21" t="s">
        <v>280</v>
      </c>
      <c r="D21" t="s">
        <v>281</v>
      </c>
      <c r="E21" t="s">
        <v>571</v>
      </c>
      <c r="F21" t="s">
        <v>282</v>
      </c>
      <c r="G21" t="s">
        <v>283</v>
      </c>
      <c r="H21" t="s">
        <v>284</v>
      </c>
      <c r="I21" t="s">
        <v>572</v>
      </c>
      <c r="J21" t="s">
        <v>573</v>
      </c>
      <c r="K21" t="s">
        <v>285</v>
      </c>
      <c r="L21" t="s">
        <v>574</v>
      </c>
      <c r="M21" t="s">
        <v>286</v>
      </c>
      <c r="N21" t="s">
        <v>287</v>
      </c>
    </row>
    <row r="22" spans="1:14" x14ac:dyDescent="0.3">
      <c r="A22" t="s">
        <v>2</v>
      </c>
      <c r="B22" t="s">
        <v>288</v>
      </c>
      <c r="C22" t="s">
        <v>289</v>
      </c>
      <c r="D22" t="s">
        <v>290</v>
      </c>
      <c r="E22" t="s">
        <v>575</v>
      </c>
      <c r="F22" t="s">
        <v>291</v>
      </c>
      <c r="G22" t="s">
        <v>292</v>
      </c>
      <c r="H22" t="s">
        <v>576</v>
      </c>
      <c r="I22" t="s">
        <v>192</v>
      </c>
      <c r="J22" t="s">
        <v>204</v>
      </c>
      <c r="K22" t="s">
        <v>293</v>
      </c>
      <c r="L22" t="s">
        <v>577</v>
      </c>
      <c r="M22" t="s">
        <v>252</v>
      </c>
      <c r="N22" t="s">
        <v>294</v>
      </c>
    </row>
    <row r="23" spans="1:14" x14ac:dyDescent="0.3">
      <c r="A23" t="s">
        <v>41</v>
      </c>
      <c r="B23" t="s">
        <v>295</v>
      </c>
      <c r="C23" t="s">
        <v>296</v>
      </c>
      <c r="D23" t="s">
        <v>578</v>
      </c>
      <c r="E23" t="s">
        <v>297</v>
      </c>
      <c r="F23" t="s">
        <v>298</v>
      </c>
      <c r="G23" t="s">
        <v>299</v>
      </c>
      <c r="H23" t="s">
        <v>300</v>
      </c>
      <c r="I23" t="s">
        <v>579</v>
      </c>
      <c r="J23" t="s">
        <v>301</v>
      </c>
      <c r="K23" t="s">
        <v>302</v>
      </c>
      <c r="L23" t="s">
        <v>580</v>
      </c>
      <c r="M23" t="s">
        <v>581</v>
      </c>
      <c r="N23" t="s">
        <v>582</v>
      </c>
    </row>
    <row r="24" spans="1:14" x14ac:dyDescent="0.3">
      <c r="A24" t="s">
        <v>40</v>
      </c>
      <c r="B24" t="s">
        <v>303</v>
      </c>
      <c r="C24" t="s">
        <v>583</v>
      </c>
      <c r="D24" t="s">
        <v>304</v>
      </c>
      <c r="E24" t="s">
        <v>305</v>
      </c>
      <c r="F24" t="s">
        <v>306</v>
      </c>
      <c r="G24" t="s">
        <v>307</v>
      </c>
      <c r="H24" t="s">
        <v>584</v>
      </c>
      <c r="I24" t="s">
        <v>308</v>
      </c>
      <c r="J24" t="s">
        <v>268</v>
      </c>
      <c r="K24" t="s">
        <v>309</v>
      </c>
      <c r="L24" t="s">
        <v>585</v>
      </c>
      <c r="M24" t="s">
        <v>310</v>
      </c>
      <c r="N24" t="s">
        <v>311</v>
      </c>
    </row>
    <row r="25" spans="1:14" x14ac:dyDescent="0.3">
      <c r="A25" t="s">
        <v>7</v>
      </c>
      <c r="B25" t="s">
        <v>262</v>
      </c>
      <c r="C25" t="s">
        <v>586</v>
      </c>
      <c r="D25" t="s">
        <v>312</v>
      </c>
      <c r="E25" t="s">
        <v>587</v>
      </c>
      <c r="F25" t="s">
        <v>313</v>
      </c>
      <c r="G25" t="s">
        <v>314</v>
      </c>
      <c r="H25" t="s">
        <v>588</v>
      </c>
      <c r="I25" t="s">
        <v>315</v>
      </c>
      <c r="J25" t="s">
        <v>316</v>
      </c>
      <c r="K25" t="s">
        <v>317</v>
      </c>
      <c r="L25" t="s">
        <v>589</v>
      </c>
      <c r="M25" t="s">
        <v>318</v>
      </c>
      <c r="N25" t="s">
        <v>319</v>
      </c>
    </row>
    <row r="26" spans="1:14" x14ac:dyDescent="0.3">
      <c r="A26" t="s">
        <v>38</v>
      </c>
      <c r="B26" t="s">
        <v>320</v>
      </c>
      <c r="C26" t="s">
        <v>321</v>
      </c>
      <c r="D26" t="s">
        <v>151</v>
      </c>
      <c r="E26" t="s">
        <v>322</v>
      </c>
      <c r="F26" t="s">
        <v>323</v>
      </c>
      <c r="G26" t="s">
        <v>324</v>
      </c>
      <c r="H26" t="s">
        <v>155</v>
      </c>
      <c r="I26" t="s">
        <v>590</v>
      </c>
      <c r="J26" t="s">
        <v>325</v>
      </c>
      <c r="K26" t="s">
        <v>326</v>
      </c>
      <c r="L26" t="s">
        <v>537</v>
      </c>
      <c r="M26" t="s">
        <v>327</v>
      </c>
      <c r="N26" t="s">
        <v>591</v>
      </c>
    </row>
    <row r="27" spans="1:14" x14ac:dyDescent="0.3">
      <c r="A27" t="s">
        <v>15</v>
      </c>
      <c r="B27" t="s">
        <v>328</v>
      </c>
      <c r="C27" t="s">
        <v>329</v>
      </c>
      <c r="D27" t="s">
        <v>330</v>
      </c>
      <c r="E27" t="s">
        <v>331</v>
      </c>
      <c r="F27" t="s">
        <v>332</v>
      </c>
      <c r="G27" t="s">
        <v>333</v>
      </c>
      <c r="H27" t="s">
        <v>334</v>
      </c>
      <c r="I27" t="s">
        <v>192</v>
      </c>
      <c r="J27" t="s">
        <v>335</v>
      </c>
      <c r="K27" t="s">
        <v>336</v>
      </c>
      <c r="L27" t="s">
        <v>592</v>
      </c>
      <c r="M27" t="s">
        <v>337</v>
      </c>
      <c r="N27" t="s">
        <v>338</v>
      </c>
    </row>
    <row r="28" spans="1:14" x14ac:dyDescent="0.3">
      <c r="A28" t="s">
        <v>37</v>
      </c>
      <c r="B28" t="s">
        <v>303</v>
      </c>
      <c r="C28" t="s">
        <v>339</v>
      </c>
      <c r="D28" t="s">
        <v>340</v>
      </c>
      <c r="E28" t="s">
        <v>341</v>
      </c>
      <c r="F28" t="s">
        <v>342</v>
      </c>
      <c r="G28" t="s">
        <v>343</v>
      </c>
      <c r="H28" t="s">
        <v>165</v>
      </c>
      <c r="I28" t="s">
        <v>579</v>
      </c>
      <c r="J28" t="s">
        <v>344</v>
      </c>
      <c r="K28" t="s">
        <v>302</v>
      </c>
      <c r="L28" t="s">
        <v>540</v>
      </c>
      <c r="M28" t="s">
        <v>593</v>
      </c>
      <c r="N28" t="s">
        <v>594</v>
      </c>
    </row>
    <row r="29" spans="1:14" x14ac:dyDescent="0.3">
      <c r="A29" t="s">
        <v>45</v>
      </c>
      <c r="B29" t="s">
        <v>345</v>
      </c>
      <c r="C29" t="s">
        <v>346</v>
      </c>
      <c r="D29" t="s">
        <v>347</v>
      </c>
      <c r="E29" t="s">
        <v>348</v>
      </c>
      <c r="F29" t="s">
        <v>595</v>
      </c>
      <c r="G29" t="s">
        <v>349</v>
      </c>
      <c r="H29" t="s">
        <v>596</v>
      </c>
      <c r="I29" t="s">
        <v>350</v>
      </c>
      <c r="J29" t="s">
        <v>351</v>
      </c>
      <c r="K29" t="s">
        <v>352</v>
      </c>
      <c r="L29" t="s">
        <v>597</v>
      </c>
      <c r="M29" t="s">
        <v>353</v>
      </c>
      <c r="N29" t="s">
        <v>354</v>
      </c>
    </row>
    <row r="30" spans="1:14" x14ac:dyDescent="0.3">
      <c r="A30" t="s">
        <v>1</v>
      </c>
      <c r="B30" t="s">
        <v>1</v>
      </c>
      <c r="C30" t="s">
        <v>355</v>
      </c>
      <c r="D30" t="s">
        <v>356</v>
      </c>
      <c r="E30" t="s">
        <v>598</v>
      </c>
      <c r="F30" t="s">
        <v>357</v>
      </c>
      <c r="G30" t="s">
        <v>358</v>
      </c>
      <c r="H30" t="s">
        <v>359</v>
      </c>
      <c r="I30" t="s">
        <v>360</v>
      </c>
      <c r="J30" t="s">
        <v>361</v>
      </c>
      <c r="K30" t="s">
        <v>362</v>
      </c>
      <c r="L30" t="s">
        <v>599</v>
      </c>
      <c r="M30" t="s">
        <v>363</v>
      </c>
      <c r="N30" t="s">
        <v>364</v>
      </c>
    </row>
    <row r="31" spans="1:14" x14ac:dyDescent="0.3">
      <c r="A31" t="s">
        <v>43</v>
      </c>
      <c r="B31" t="s">
        <v>365</v>
      </c>
      <c r="C31" t="s">
        <v>600</v>
      </c>
      <c r="D31" t="s">
        <v>161</v>
      </c>
      <c r="E31" t="s">
        <v>366</v>
      </c>
      <c r="F31" t="s">
        <v>601</v>
      </c>
      <c r="G31" t="s">
        <v>525</v>
      </c>
      <c r="H31" t="s">
        <v>135</v>
      </c>
      <c r="I31" t="s">
        <v>367</v>
      </c>
      <c r="J31" t="s">
        <v>368</v>
      </c>
      <c r="K31" t="s">
        <v>369</v>
      </c>
      <c r="L31" t="s">
        <v>602</v>
      </c>
      <c r="M31" t="s">
        <v>603</v>
      </c>
      <c r="N31" t="s">
        <v>370</v>
      </c>
    </row>
    <row r="32" spans="1:14" x14ac:dyDescent="0.3">
      <c r="A32" t="s">
        <v>25</v>
      </c>
      <c r="B32" t="s">
        <v>262</v>
      </c>
      <c r="C32" t="s">
        <v>371</v>
      </c>
      <c r="D32" t="s">
        <v>372</v>
      </c>
      <c r="E32" t="s">
        <v>373</v>
      </c>
      <c r="F32" t="s">
        <v>604</v>
      </c>
      <c r="G32" t="s">
        <v>374</v>
      </c>
      <c r="H32" t="s">
        <v>375</v>
      </c>
      <c r="I32" t="s">
        <v>308</v>
      </c>
      <c r="J32" t="s">
        <v>376</v>
      </c>
      <c r="K32" t="s">
        <v>605</v>
      </c>
      <c r="L32" t="s">
        <v>606</v>
      </c>
      <c r="M32" t="s">
        <v>377</v>
      </c>
      <c r="N32" t="s">
        <v>378</v>
      </c>
    </row>
    <row r="33" spans="1:14" x14ac:dyDescent="0.3">
      <c r="A33" t="s">
        <v>5</v>
      </c>
      <c r="B33" t="s">
        <v>379</v>
      </c>
      <c r="C33" t="s">
        <v>607</v>
      </c>
      <c r="D33" t="s">
        <v>380</v>
      </c>
      <c r="E33" t="s">
        <v>381</v>
      </c>
      <c r="F33" t="s">
        <v>382</v>
      </c>
      <c r="G33" t="s">
        <v>383</v>
      </c>
      <c r="H33" t="s">
        <v>384</v>
      </c>
      <c r="I33" t="s">
        <v>385</v>
      </c>
      <c r="J33" t="s">
        <v>386</v>
      </c>
      <c r="K33" t="s">
        <v>608</v>
      </c>
      <c r="L33" t="s">
        <v>609</v>
      </c>
      <c r="M33" t="s">
        <v>387</v>
      </c>
      <c r="N33" t="s">
        <v>610</v>
      </c>
    </row>
    <row r="34" spans="1:14" x14ac:dyDescent="0.3">
      <c r="A34" t="s">
        <v>13</v>
      </c>
      <c r="B34" t="s">
        <v>388</v>
      </c>
      <c r="C34" t="s">
        <v>389</v>
      </c>
      <c r="D34" t="s">
        <v>390</v>
      </c>
      <c r="E34" t="s">
        <v>391</v>
      </c>
      <c r="F34" t="s">
        <v>611</v>
      </c>
      <c r="G34" t="s">
        <v>392</v>
      </c>
      <c r="H34" t="s">
        <v>612</v>
      </c>
      <c r="I34" t="s">
        <v>613</v>
      </c>
      <c r="J34" t="s">
        <v>614</v>
      </c>
      <c r="K34" t="s">
        <v>615</v>
      </c>
      <c r="L34" t="s">
        <v>616</v>
      </c>
      <c r="M34" t="s">
        <v>393</v>
      </c>
      <c r="N34" t="s">
        <v>394</v>
      </c>
    </row>
    <row r="35" spans="1:14" x14ac:dyDescent="0.3">
      <c r="A35" t="s">
        <v>21</v>
      </c>
      <c r="B35" t="s">
        <v>379</v>
      </c>
      <c r="C35" t="s">
        <v>255</v>
      </c>
      <c r="D35" t="s">
        <v>395</v>
      </c>
      <c r="E35" t="s">
        <v>617</v>
      </c>
      <c r="F35" t="s">
        <v>618</v>
      </c>
      <c r="G35" t="s">
        <v>396</v>
      </c>
      <c r="H35" t="s">
        <v>397</v>
      </c>
      <c r="I35" t="s">
        <v>398</v>
      </c>
      <c r="J35" t="s">
        <v>335</v>
      </c>
      <c r="K35" t="s">
        <v>399</v>
      </c>
      <c r="L35" t="s">
        <v>619</v>
      </c>
      <c r="M35" t="s">
        <v>400</v>
      </c>
      <c r="N35" t="s">
        <v>401</v>
      </c>
    </row>
    <row r="36" spans="1:14" x14ac:dyDescent="0.3">
      <c r="A36" t="s">
        <v>22</v>
      </c>
      <c r="B36" t="s">
        <v>402</v>
      </c>
      <c r="C36" t="s">
        <v>403</v>
      </c>
      <c r="D36" t="s">
        <v>404</v>
      </c>
      <c r="E36" t="s">
        <v>405</v>
      </c>
      <c r="F36" t="s">
        <v>406</v>
      </c>
      <c r="G36" t="s">
        <v>407</v>
      </c>
      <c r="H36" t="s">
        <v>524</v>
      </c>
      <c r="I36" t="s">
        <v>408</v>
      </c>
      <c r="J36" t="s">
        <v>409</v>
      </c>
      <c r="K36" t="s">
        <v>410</v>
      </c>
      <c r="L36" t="s">
        <v>620</v>
      </c>
      <c r="M36" t="s">
        <v>660</v>
      </c>
      <c r="N36" t="s">
        <v>412</v>
      </c>
    </row>
    <row r="37" spans="1:14" x14ac:dyDescent="0.3">
      <c r="A37" t="s">
        <v>36</v>
      </c>
      <c r="B37" t="s">
        <v>413</v>
      </c>
      <c r="C37" t="s">
        <v>414</v>
      </c>
      <c r="D37" t="s">
        <v>562</v>
      </c>
      <c r="E37" t="s">
        <v>621</v>
      </c>
      <c r="F37" t="s">
        <v>548</v>
      </c>
      <c r="G37" t="s">
        <v>415</v>
      </c>
      <c r="H37" t="s">
        <v>416</v>
      </c>
      <c r="I37" t="s">
        <v>192</v>
      </c>
      <c r="J37" t="s">
        <v>193</v>
      </c>
      <c r="K37" t="s">
        <v>233</v>
      </c>
      <c r="L37" t="s">
        <v>622</v>
      </c>
      <c r="M37" t="s">
        <v>206</v>
      </c>
      <c r="N37" t="s">
        <v>278</v>
      </c>
    </row>
    <row r="38" spans="1:14" x14ac:dyDescent="0.3">
      <c r="A38" t="s">
        <v>47</v>
      </c>
      <c r="B38" t="s">
        <v>160</v>
      </c>
      <c r="C38" t="s">
        <v>538</v>
      </c>
      <c r="D38" t="s">
        <v>417</v>
      </c>
      <c r="E38" t="s">
        <v>162</v>
      </c>
      <c r="F38" t="s">
        <v>418</v>
      </c>
      <c r="G38" t="s">
        <v>623</v>
      </c>
      <c r="H38" t="s">
        <v>419</v>
      </c>
      <c r="I38" t="s">
        <v>624</v>
      </c>
      <c r="J38" t="s">
        <v>344</v>
      </c>
      <c r="K38" t="s">
        <v>302</v>
      </c>
      <c r="L38" t="s">
        <v>625</v>
      </c>
      <c r="M38" t="s">
        <v>420</v>
      </c>
      <c r="N38" t="s">
        <v>421</v>
      </c>
    </row>
    <row r="39" spans="1:14" x14ac:dyDescent="0.3">
      <c r="A39" t="s">
        <v>42</v>
      </c>
      <c r="B39" t="s">
        <v>422</v>
      </c>
      <c r="C39" t="s">
        <v>339</v>
      </c>
      <c r="D39" t="s">
        <v>423</v>
      </c>
      <c r="E39" t="s">
        <v>626</v>
      </c>
      <c r="F39" t="s">
        <v>627</v>
      </c>
      <c r="G39" t="s">
        <v>424</v>
      </c>
      <c r="H39" t="s">
        <v>165</v>
      </c>
      <c r="I39" t="s">
        <v>624</v>
      </c>
      <c r="J39" t="s">
        <v>167</v>
      </c>
      <c r="K39" t="s">
        <v>539</v>
      </c>
      <c r="L39" t="s">
        <v>628</v>
      </c>
      <c r="M39" t="s">
        <v>425</v>
      </c>
      <c r="N39" t="s">
        <v>370</v>
      </c>
    </row>
    <row r="40" spans="1:14" x14ac:dyDescent="0.3">
      <c r="A40" t="s">
        <v>12</v>
      </c>
      <c r="B40" t="s">
        <v>288</v>
      </c>
      <c r="C40" t="s">
        <v>426</v>
      </c>
      <c r="D40" t="s">
        <v>629</v>
      </c>
      <c r="E40" t="s">
        <v>427</v>
      </c>
      <c r="F40" t="s">
        <v>630</v>
      </c>
      <c r="G40" t="s">
        <v>428</v>
      </c>
      <c r="H40" t="s">
        <v>429</v>
      </c>
      <c r="I40" t="s">
        <v>430</v>
      </c>
      <c r="J40" t="s">
        <v>431</v>
      </c>
      <c r="K40" t="s">
        <v>432</v>
      </c>
      <c r="L40" t="s">
        <v>631</v>
      </c>
      <c r="M40" t="s">
        <v>433</v>
      </c>
      <c r="N40" t="s">
        <v>434</v>
      </c>
    </row>
    <row r="41" spans="1:14" x14ac:dyDescent="0.3">
      <c r="A41" t="s">
        <v>50</v>
      </c>
      <c r="B41" t="s">
        <v>1</v>
      </c>
      <c r="C41" t="s">
        <v>435</v>
      </c>
      <c r="D41" t="s">
        <v>436</v>
      </c>
      <c r="E41" t="s">
        <v>437</v>
      </c>
      <c r="F41" t="s">
        <v>438</v>
      </c>
      <c r="G41" t="s">
        <v>439</v>
      </c>
      <c r="H41" t="s">
        <v>440</v>
      </c>
      <c r="I41" t="s">
        <v>441</v>
      </c>
      <c r="J41" t="s">
        <v>632</v>
      </c>
      <c r="K41" t="s">
        <v>336</v>
      </c>
      <c r="L41" t="s">
        <v>633</v>
      </c>
      <c r="M41" t="s">
        <v>442</v>
      </c>
      <c r="N41" t="s">
        <v>443</v>
      </c>
    </row>
    <row r="42" spans="1:14" x14ac:dyDescent="0.3">
      <c r="A42" t="s">
        <v>23</v>
      </c>
      <c r="B42" t="s">
        <v>288</v>
      </c>
      <c r="C42" t="s">
        <v>444</v>
      </c>
      <c r="D42" t="s">
        <v>634</v>
      </c>
      <c r="E42" t="s">
        <v>99</v>
      </c>
      <c r="F42" t="s">
        <v>445</v>
      </c>
      <c r="G42" t="s">
        <v>635</v>
      </c>
      <c r="H42" t="s">
        <v>446</v>
      </c>
      <c r="I42" t="s">
        <v>447</v>
      </c>
      <c r="J42" t="s">
        <v>448</v>
      </c>
      <c r="K42" t="s">
        <v>449</v>
      </c>
      <c r="L42" t="s">
        <v>636</v>
      </c>
      <c r="M42" t="s">
        <v>450</v>
      </c>
      <c r="N42" t="s">
        <v>451</v>
      </c>
    </row>
    <row r="43" spans="1:14" x14ac:dyDescent="0.3">
      <c r="A43" t="s">
        <v>49</v>
      </c>
      <c r="B43" t="s">
        <v>452</v>
      </c>
      <c r="C43" t="s">
        <v>453</v>
      </c>
      <c r="D43" t="s">
        <v>454</v>
      </c>
      <c r="E43" t="s">
        <v>121</v>
      </c>
      <c r="F43" t="s">
        <v>618</v>
      </c>
      <c r="G43" t="s">
        <v>455</v>
      </c>
      <c r="H43" t="s">
        <v>456</v>
      </c>
      <c r="I43" t="s">
        <v>457</v>
      </c>
      <c r="J43" t="s">
        <v>458</v>
      </c>
      <c r="K43" t="s">
        <v>459</v>
      </c>
      <c r="L43" t="s">
        <v>637</v>
      </c>
      <c r="M43" t="s">
        <v>460</v>
      </c>
      <c r="N43" t="s">
        <v>461</v>
      </c>
    </row>
    <row r="44" spans="1:14" x14ac:dyDescent="0.3">
      <c r="A44" t="s">
        <v>24</v>
      </c>
      <c r="B44" t="s">
        <v>107</v>
      </c>
      <c r="C44" t="s">
        <v>462</v>
      </c>
      <c r="D44" t="s">
        <v>463</v>
      </c>
      <c r="E44" t="s">
        <v>464</v>
      </c>
      <c r="F44" t="s">
        <v>465</v>
      </c>
      <c r="G44" t="s">
        <v>111</v>
      </c>
      <c r="H44" t="s">
        <v>212</v>
      </c>
      <c r="I44" t="s">
        <v>466</v>
      </c>
      <c r="J44" t="s">
        <v>467</v>
      </c>
      <c r="K44" t="s">
        <v>638</v>
      </c>
      <c r="L44" t="s">
        <v>639</v>
      </c>
      <c r="M44" t="s">
        <v>640</v>
      </c>
      <c r="N44" t="s">
        <v>468</v>
      </c>
    </row>
    <row r="45" spans="1:14" x14ac:dyDescent="0.3">
      <c r="A45" t="s">
        <v>16</v>
      </c>
      <c r="B45" t="s">
        <v>288</v>
      </c>
      <c r="C45" t="s">
        <v>469</v>
      </c>
      <c r="D45" t="s">
        <v>470</v>
      </c>
      <c r="E45" t="s">
        <v>471</v>
      </c>
      <c r="F45" t="s">
        <v>472</v>
      </c>
      <c r="G45" t="s">
        <v>473</v>
      </c>
      <c r="H45" t="s">
        <v>474</v>
      </c>
      <c r="I45" t="s">
        <v>475</v>
      </c>
      <c r="J45" t="s">
        <v>476</v>
      </c>
      <c r="K45" t="s">
        <v>477</v>
      </c>
      <c r="L45" t="s">
        <v>641</v>
      </c>
      <c r="M45" t="s">
        <v>478</v>
      </c>
      <c r="N45" t="s">
        <v>479</v>
      </c>
    </row>
    <row r="46" spans="1:14" x14ac:dyDescent="0.3">
      <c r="A46" t="s">
        <v>10</v>
      </c>
      <c r="B46" t="s">
        <v>288</v>
      </c>
      <c r="C46" t="s">
        <v>480</v>
      </c>
      <c r="D46" t="s">
        <v>642</v>
      </c>
      <c r="E46" t="s">
        <v>481</v>
      </c>
      <c r="F46" t="s">
        <v>482</v>
      </c>
      <c r="G46" t="s">
        <v>483</v>
      </c>
      <c r="H46" t="s">
        <v>484</v>
      </c>
      <c r="I46" t="s">
        <v>485</v>
      </c>
      <c r="J46" t="s">
        <v>486</v>
      </c>
      <c r="K46" t="s">
        <v>643</v>
      </c>
      <c r="L46" t="s">
        <v>644</v>
      </c>
      <c r="M46" t="s">
        <v>645</v>
      </c>
      <c r="N46" t="s">
        <v>487</v>
      </c>
    </row>
    <row r="47" spans="1:14" x14ac:dyDescent="0.3">
      <c r="A47" t="s">
        <v>30</v>
      </c>
      <c r="B47" t="s">
        <v>288</v>
      </c>
      <c r="C47" t="s">
        <v>488</v>
      </c>
      <c r="D47" t="s">
        <v>489</v>
      </c>
      <c r="E47" t="s">
        <v>490</v>
      </c>
      <c r="F47" t="s">
        <v>491</v>
      </c>
      <c r="G47" t="s">
        <v>123</v>
      </c>
      <c r="H47" t="s">
        <v>492</v>
      </c>
      <c r="I47" t="s">
        <v>493</v>
      </c>
      <c r="J47" t="s">
        <v>494</v>
      </c>
      <c r="K47" t="s">
        <v>646</v>
      </c>
      <c r="L47" t="s">
        <v>647</v>
      </c>
      <c r="M47" t="s">
        <v>495</v>
      </c>
      <c r="N47" t="s">
        <v>496</v>
      </c>
    </row>
    <row r="48" spans="1:14" x14ac:dyDescent="0.3">
      <c r="A48" t="s">
        <v>14</v>
      </c>
      <c r="B48" t="s">
        <v>497</v>
      </c>
      <c r="C48" t="s">
        <v>498</v>
      </c>
      <c r="D48" t="s">
        <v>404</v>
      </c>
      <c r="E48" t="s">
        <v>648</v>
      </c>
      <c r="F48" t="s">
        <v>649</v>
      </c>
      <c r="G48" t="s">
        <v>499</v>
      </c>
      <c r="H48" t="s">
        <v>500</v>
      </c>
      <c r="I48" t="s">
        <v>501</v>
      </c>
      <c r="J48" t="s">
        <v>502</v>
      </c>
      <c r="K48" t="s">
        <v>157</v>
      </c>
      <c r="L48" t="s">
        <v>535</v>
      </c>
      <c r="M48" t="s">
        <v>411</v>
      </c>
      <c r="N48" t="s">
        <v>503</v>
      </c>
    </row>
    <row r="49" spans="1:14" x14ac:dyDescent="0.3">
      <c r="A49" t="s">
        <v>17</v>
      </c>
      <c r="B49" t="s">
        <v>271</v>
      </c>
      <c r="C49" t="s">
        <v>650</v>
      </c>
      <c r="D49" t="s">
        <v>504</v>
      </c>
      <c r="E49" t="s">
        <v>505</v>
      </c>
      <c r="F49" t="s">
        <v>274</v>
      </c>
      <c r="G49" t="s">
        <v>275</v>
      </c>
      <c r="H49" t="s">
        <v>276</v>
      </c>
      <c r="I49" t="s">
        <v>102</v>
      </c>
      <c r="J49" t="s">
        <v>301</v>
      </c>
      <c r="K49" t="s">
        <v>569</v>
      </c>
      <c r="L49" t="s">
        <v>651</v>
      </c>
      <c r="M49" t="s">
        <v>506</v>
      </c>
      <c r="N49" t="s">
        <v>507</v>
      </c>
    </row>
    <row r="50" spans="1:14" x14ac:dyDescent="0.3">
      <c r="A50" t="s">
        <v>18</v>
      </c>
      <c r="B50" t="s">
        <v>262</v>
      </c>
      <c r="C50" t="s">
        <v>652</v>
      </c>
      <c r="D50" t="s">
        <v>508</v>
      </c>
      <c r="E50" t="s">
        <v>509</v>
      </c>
      <c r="F50" t="s">
        <v>510</v>
      </c>
      <c r="G50" t="s">
        <v>653</v>
      </c>
      <c r="H50" t="s">
        <v>654</v>
      </c>
      <c r="I50" t="s">
        <v>655</v>
      </c>
      <c r="J50" t="s">
        <v>656</v>
      </c>
      <c r="K50" t="s">
        <v>511</v>
      </c>
      <c r="L50" t="s">
        <v>657</v>
      </c>
      <c r="M50" t="s">
        <v>658</v>
      </c>
      <c r="N50" t="s">
        <v>512</v>
      </c>
    </row>
    <row r="51" spans="1:14" x14ac:dyDescent="0.3">
      <c r="A51" t="s">
        <v>35</v>
      </c>
      <c r="B51" t="s">
        <v>422</v>
      </c>
      <c r="C51" t="s">
        <v>513</v>
      </c>
      <c r="D51" t="s">
        <v>514</v>
      </c>
      <c r="E51" t="s">
        <v>515</v>
      </c>
      <c r="F51" t="s">
        <v>516</v>
      </c>
      <c r="G51" t="s">
        <v>517</v>
      </c>
      <c r="H51" t="s">
        <v>518</v>
      </c>
      <c r="I51" t="s">
        <v>519</v>
      </c>
      <c r="J51" t="s">
        <v>520</v>
      </c>
      <c r="K51" t="s">
        <v>521</v>
      </c>
      <c r="L51" t="s">
        <v>659</v>
      </c>
      <c r="M51" t="s">
        <v>522</v>
      </c>
      <c r="N51" t="s">
        <v>523</v>
      </c>
    </row>
    <row r="53" spans="1:14" x14ac:dyDescent="0.3">
      <c r="D53" s="76"/>
    </row>
  </sheetData>
  <pageMargins left="0.7" right="0.7" top="0.75" bottom="0.75" header="0.3" footer="0.3"/>
  <pageSetup paperSize="9" orientation="portrait" horizontalDpi="75" verticalDpi="7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52F5D-F580-477A-BBB1-58B695D0EC6F}">
  <sheetPr>
    <tabColor rgb="FFCCFFCC"/>
  </sheetPr>
  <dimension ref="A1:M52"/>
  <sheetViews>
    <sheetView showFormulas="1" workbookViewId="0">
      <selection sqref="A1:M1"/>
    </sheetView>
  </sheetViews>
  <sheetFormatPr defaultRowHeight="14.4" x14ac:dyDescent="0.3"/>
  <cols>
    <col min="2" max="2" width="56.6640625" bestFit="1" customWidth="1"/>
    <col min="3" max="3" width="56.88671875" bestFit="1" customWidth="1"/>
    <col min="4" max="4" width="56.44140625" bestFit="1" customWidth="1"/>
    <col min="5" max="5" width="56.21875" bestFit="1" customWidth="1"/>
    <col min="6" max="6" width="56.88671875" bestFit="1" customWidth="1"/>
  </cols>
  <sheetData>
    <row r="1" spans="1:13" ht="20.399999999999999" thickBot="1" x14ac:dyDescent="0.45">
      <c r="A1" s="79" t="s">
        <v>668</v>
      </c>
      <c r="B1" s="79"/>
      <c r="C1" s="79"/>
      <c r="D1" s="79"/>
      <c r="E1" s="79"/>
      <c r="F1" s="79"/>
      <c r="G1" s="79"/>
      <c r="H1" s="79"/>
      <c r="I1" s="79"/>
      <c r="J1" s="79"/>
      <c r="K1" s="79"/>
      <c r="L1" s="79"/>
      <c r="M1" s="79"/>
    </row>
    <row r="2" spans="1:13" ht="15" thickTop="1" x14ac:dyDescent="0.3">
      <c r="B2" t="s">
        <v>669</v>
      </c>
      <c r="C2" t="s">
        <v>670</v>
      </c>
      <c r="D2" t="s">
        <v>56</v>
      </c>
      <c r="E2" t="s">
        <v>671</v>
      </c>
      <c r="F2" t="s">
        <v>672</v>
      </c>
      <c r="G2" t="s">
        <v>673</v>
      </c>
      <c r="H2" t="s">
        <v>674</v>
      </c>
      <c r="I2" t="s">
        <v>675</v>
      </c>
      <c r="J2" t="s">
        <v>676</v>
      </c>
      <c r="K2" t="s">
        <v>677</v>
      </c>
      <c r="L2" t="s">
        <v>678</v>
      </c>
      <c r="M2" t="s">
        <v>679</v>
      </c>
    </row>
    <row r="3" spans="1:13" x14ac:dyDescent="0.3">
      <c r="A3" t="str">
        <f>RawData!B2</f>
        <v>Georgia</v>
      </c>
      <c r="B3">
        <f>VALUE(SUBSTITUTE(SUBSTITUTE(MID(RawData!C2,FIND("H",RawData!C2)+1,FIND("L",RawData!C2)-FIND("H",RawData!C2)-1),"Ø",0)," ",""))</f>
        <v>52</v>
      </c>
      <c r="C3">
        <f>VALUE(SUBSTITUTE(SUBSTITUTE(MID(RawData!D2,FIND("H",RawData!D2)+1,FIND("L",RawData!D2)-FIND("H",RawData!D2)-1),"Ø",0)," ",""))</f>
        <v>57</v>
      </c>
      <c r="D3">
        <f>VALUE(SUBSTITUTE(SUBSTITUTE(MID(RawData!E2,FIND("H",RawData!E2)+1,FIND("L",RawData!E2)-FIND("H",RawData!E2)-1),"Ø",0)," ",""))</f>
        <v>65</v>
      </c>
      <c r="E3">
        <f>VALUE(SUBSTITUTE(SUBSTITUTE(MID(RawData!F2,FIND("H",RawData!F2)+1,FIND("L",RawData!F2)-FIND("H",RawData!F2)-1),"Ø",0)," ",""))</f>
        <v>73</v>
      </c>
      <c r="F3">
        <f>VALUE(SUBSTITUTE(SUBSTITUTE(MID(RawData!G2,FIND("H",RawData!G2)+1,FIND("L",RawData!G2)-FIND("H",RawData!G2)-1),"Ø",0)," ",""))</f>
        <v>80</v>
      </c>
      <c r="G3">
        <f>VALUE(SUBSTITUTE(SUBSTITUTE(MID(RawData!H2,FIND("H",RawData!H2)+1,FIND("L",RawData!H2)-FIND("H",RawData!H2)-1),"Ø",0)," ",""))</f>
        <v>86</v>
      </c>
      <c r="H3">
        <f>VALUE(SUBSTITUTE(SUBSTITUTE(MID(RawData!I2,FIND("H",RawData!I2)+1,FIND("L",RawData!I2)-FIND("H",RawData!I2)-1),"Ø",0)," ",""))</f>
        <v>89</v>
      </c>
      <c r="I3">
        <f>VALUE(SUBSTITUTE(SUBSTITUTE(MID(RawData!J2,FIND("H",RawData!J2)+1,FIND("L",RawData!J2)-FIND("H",RawData!J2)-1),"Ø",0)," ",""))</f>
        <v>88</v>
      </c>
      <c r="J3">
        <f>VALUE(SUBSTITUTE(SUBSTITUTE(MID(RawData!K2,FIND("H",RawData!K2)+1,FIND("L",RawData!K2)-FIND("H",RawData!K2)-1),"Ø",0)," ",""))</f>
        <v>82</v>
      </c>
      <c r="K3">
        <f>VALUE(SUBSTITUTE(SUBSTITUTE(MID(RawData!L2,FIND("H",RawData!L2)+1,FIND("L",RawData!L2)-FIND("H",RawData!L2)-1),"Ø",0)," ",""))</f>
        <v>73</v>
      </c>
      <c r="L3">
        <f>VALUE(SUBSTITUTE(SUBSTITUTE(MID(RawData!M2,FIND("H",RawData!M2)+1,FIND("L",RawData!M2)-FIND("H",RawData!M2)-1),"Ø",0)," ",""))</f>
        <v>64</v>
      </c>
      <c r="M3">
        <f>VALUE(SUBSTITUTE(SUBSTITUTE(MID(RawData!N2,FIND("H",RawData!N2)+1,FIND("L",RawData!N2)-FIND("H",RawData!N2)-1),"Ø",0)," ",""))</f>
        <v>54</v>
      </c>
    </row>
    <row r="4" spans="1:13" x14ac:dyDescent="0.3">
      <c r="A4" t="str">
        <f>RawData!B3</f>
        <v>Texas</v>
      </c>
      <c r="B4">
        <f>VALUE(SUBSTITUTE(SUBSTITUTE(MID(RawData!C3,FIND("H",RawData!C3)+1,FIND("L",RawData!C3)-FIND("H",RawData!C3)-1),"Ø",0)," ",""))</f>
        <v>62</v>
      </c>
      <c r="C4">
        <f>VALUE(SUBSTITUTE(SUBSTITUTE(MID(RawData!D3,FIND("H",RawData!D3)+1,FIND("L",RawData!D3)-FIND("H",RawData!D3)-1),"Ø",0)," ",""))</f>
        <v>65</v>
      </c>
      <c r="D4">
        <f>VALUE(SUBSTITUTE(SUBSTITUTE(MID(RawData!E3,FIND("H",RawData!E3)+1,FIND("L",RawData!E3)-FIND("H",RawData!E3)-1),"Ø",0)," ",""))</f>
        <v>72</v>
      </c>
      <c r="E4">
        <f>VALUE(SUBSTITUTE(SUBSTITUTE(MID(RawData!F3,FIND("H",RawData!F3)+1,FIND("L",RawData!F3)-FIND("H",RawData!F3)-1),"Ø",0)," ",""))</f>
        <v>80</v>
      </c>
      <c r="F4">
        <f>VALUE(SUBSTITUTE(SUBSTITUTE(MID(RawData!G3,FIND("H",RawData!G3)+1,FIND("L",RawData!G3)-FIND("H",RawData!G3)-1),"Ø",0)," ",""))</f>
        <v>87</v>
      </c>
      <c r="G4">
        <f>VALUE(SUBSTITUTE(SUBSTITUTE(MID(RawData!H3,FIND("H",RawData!H3)+1,FIND("L",RawData!H3)-FIND("H",RawData!H3)-1),"Ø",0)," ",""))</f>
        <v>92</v>
      </c>
      <c r="H4">
        <f>VALUE(SUBSTITUTE(SUBSTITUTE(MID(RawData!I3,FIND("H",RawData!I3)+1,FIND("L",RawData!I3)-FIND("H",RawData!I3)-1),"Ø",0)," ",""))</f>
        <v>96</v>
      </c>
      <c r="I4">
        <f>VALUE(SUBSTITUTE(SUBSTITUTE(MID(RawData!J3,FIND("H",RawData!J3)+1,FIND("L",RawData!J3)-FIND("H",RawData!J3)-1),"Ø",0)," ",""))</f>
        <v>97</v>
      </c>
      <c r="J4">
        <f>VALUE(SUBSTITUTE(SUBSTITUTE(MID(RawData!K3,FIND("H",RawData!K3)+1,FIND("L",RawData!K3)-FIND("H",RawData!K3)-1),"Ø",0)," ",""))</f>
        <v>91</v>
      </c>
      <c r="K4">
        <f>VALUE(SUBSTITUTE(SUBSTITUTE(MID(RawData!L3,FIND("H",RawData!L3)+1,FIND("L",RawData!L3)-FIND("H",RawData!L3)-1),"Ø",0)," ",""))</f>
        <v>82</v>
      </c>
      <c r="L4">
        <f>VALUE(SUBSTITUTE(SUBSTITUTE(MID(RawData!M3,FIND("H",RawData!M3)+1,FIND("L",RawData!M3)-FIND("H",RawData!M3)-1),"Ø",0)," ",""))</f>
        <v>71</v>
      </c>
      <c r="M4">
        <f>VALUE(SUBSTITUTE(SUBSTITUTE(MID(RawData!N3,FIND("H",RawData!N3)+1,FIND("L",RawData!N3)-FIND("H",RawData!N3)-1),"Ø",0)," ",""))</f>
        <v>63</v>
      </c>
    </row>
    <row r="5" spans="1:13" x14ac:dyDescent="0.3">
      <c r="A5" t="str">
        <f>RawData!B4</f>
        <v>Maryland</v>
      </c>
      <c r="B5">
        <f>VALUE(SUBSTITUTE(SUBSTITUTE(MID(RawData!C4,FIND("H",RawData!C4)+1,FIND("L",RawData!C4)-FIND("H",RawData!C4)-1),"Ø",0)," ",""))</f>
        <v>41</v>
      </c>
      <c r="C5">
        <f>VALUE(SUBSTITUTE(SUBSTITUTE(MID(RawData!D4,FIND("H",RawData!D4)+1,FIND("L",RawData!D4)-FIND("H",RawData!D4)-1),"Ø",0)," ",""))</f>
        <v>45</v>
      </c>
      <c r="D5">
        <f>VALUE(SUBSTITUTE(SUBSTITUTE(MID(RawData!E4,FIND("H",RawData!E4)+1,FIND("L",RawData!E4)-FIND("H",RawData!E4)-1),"Ø",0)," ",""))</f>
        <v>54</v>
      </c>
      <c r="E5">
        <f>VALUE(SUBSTITUTE(SUBSTITUTE(MID(RawData!F4,FIND("H",RawData!F4)+1,FIND("L",RawData!F4)-FIND("H",RawData!F4)-1),"Ø",0)," ",""))</f>
        <v>65</v>
      </c>
      <c r="F5">
        <f>VALUE(SUBSTITUTE(SUBSTITUTE(MID(RawData!G4,FIND("H",RawData!G4)+1,FIND("L",RawData!G4)-FIND("H",RawData!G4)-1),"Ø",0)," ",""))</f>
        <v>74</v>
      </c>
      <c r="G5">
        <f>VALUE(SUBSTITUTE(SUBSTITUTE(MID(RawData!H4,FIND("H",RawData!H4)+1,FIND("L",RawData!H4)-FIND("H",RawData!H4)-1),"Ø",0)," ",""))</f>
        <v>83</v>
      </c>
      <c r="H5">
        <f>VALUE(SUBSTITUTE(SUBSTITUTE(MID(RawData!I4,FIND("H",RawData!I4)+1,FIND("L",RawData!I4)-FIND("H",RawData!I4)-1),"Ø",0)," ",""))</f>
        <v>87</v>
      </c>
      <c r="I5">
        <f>VALUE(SUBSTITUTE(SUBSTITUTE(MID(RawData!J4,FIND("H",RawData!J4)+1,FIND("L",RawData!J4)-FIND("H",RawData!J4)-1),"Ø",0)," ",""))</f>
        <v>85</v>
      </c>
      <c r="J5">
        <f>VALUE(SUBSTITUTE(SUBSTITUTE(MID(RawData!K4,FIND("H",RawData!K4)+1,FIND("L",RawData!K4)-FIND("H",RawData!K4)-1),"Ø",0)," ",""))</f>
        <v>78</v>
      </c>
      <c r="K5">
        <f>VALUE(SUBSTITUTE(SUBSTITUTE(MID(RawData!L4,FIND("H",RawData!L4)+1,FIND("L",RawData!L4)-FIND("H",RawData!L4)-1),"Ø",0)," ",""))</f>
        <v>67</v>
      </c>
      <c r="L5">
        <f>VALUE(SUBSTITUTE(SUBSTITUTE(MID(RawData!M4,FIND("H",RawData!M4)+1,FIND("L",RawData!M4)-FIND("H",RawData!M4)-1),"Ø",0)," ",""))</f>
        <v>56</v>
      </c>
      <c r="M5">
        <f>VALUE(SUBSTITUTE(SUBSTITUTE(MID(RawData!N4,FIND("H",RawData!N4)+1,FIND("L",RawData!N4)-FIND("H",RawData!N4)-1),"Ø",0)," ",""))</f>
        <v>45</v>
      </c>
    </row>
    <row r="6" spans="1:13" x14ac:dyDescent="0.3">
      <c r="A6" t="str">
        <f>RawData!B5</f>
        <v>Alabama</v>
      </c>
      <c r="B6">
        <f>VALUE(SUBSTITUTE(SUBSTITUTE(MID(RawData!C5,FIND("H",RawData!C5)+1,FIND("L",RawData!C5)-FIND("H",RawData!C5)-1),"Ø",0)," ",""))</f>
        <v>54</v>
      </c>
      <c r="C6">
        <f>VALUE(SUBSTITUTE(SUBSTITUTE(MID(RawData!D5,FIND("H",RawData!D5)+1,FIND("L",RawData!D5)-FIND("H",RawData!D5)-1),"Ø",0)," ",""))</f>
        <v>58</v>
      </c>
      <c r="D6">
        <f>VALUE(SUBSTITUTE(SUBSTITUTE(MID(RawData!E5,FIND("H",RawData!E5)+1,FIND("L",RawData!E5)-FIND("H",RawData!E5)-1),"Ø",0)," ",""))</f>
        <v>67</v>
      </c>
      <c r="E6">
        <f>VALUE(SUBSTITUTE(SUBSTITUTE(MID(RawData!F5,FIND("H",RawData!F5)+1,FIND("L",RawData!F5)-FIND("H",RawData!F5)-1),"Ø",0)," ",""))</f>
        <v>74</v>
      </c>
      <c r="F6">
        <f>VALUE(SUBSTITUTE(SUBSTITUTE(MID(RawData!G5,FIND("H",RawData!G5)+1,FIND("L",RawData!G5)-FIND("H",RawData!G5)-1),"Ø",0)," ",""))</f>
        <v>82</v>
      </c>
      <c r="G6">
        <f>VALUE(SUBSTITUTE(SUBSTITUTE(MID(RawData!H5,FIND("H",RawData!H5)+1,FIND("L",RawData!H5)-FIND("H",RawData!H5)-1),"Ø",0)," ",""))</f>
        <v>88</v>
      </c>
      <c r="H6">
        <f>VALUE(SUBSTITUTE(SUBSTITUTE(MID(RawData!I5,FIND("H",RawData!I5)+1,FIND("L",RawData!I5)-FIND("H",RawData!I5)-1),"Ø",0)," ",""))</f>
        <v>91</v>
      </c>
      <c r="I6">
        <f>VALUE(SUBSTITUTE(SUBSTITUTE(MID(RawData!J5,FIND("H",RawData!J5)+1,FIND("L",RawData!J5)-FIND("H",RawData!J5)-1),"Ø",0)," ",""))</f>
        <v>91</v>
      </c>
      <c r="J6">
        <f>VALUE(SUBSTITUTE(SUBSTITUTE(MID(RawData!K5,FIND("H",RawData!K5)+1,FIND("L",RawData!K5)-FIND("H",RawData!K5)-1),"Ø",0)," ",""))</f>
        <v>85</v>
      </c>
      <c r="K6">
        <f>VALUE(SUBSTITUTE(SUBSTITUTE(MID(RawData!L5,FIND("H",RawData!L5)+1,FIND("L",RawData!L5)-FIND("H",RawData!L5)-1),"Ø",0)," ",""))</f>
        <v>75</v>
      </c>
      <c r="L6">
        <f>VALUE(SUBSTITUTE(SUBSTITUTE(MID(RawData!M5,FIND("H",RawData!M5)+1,FIND("L",RawData!M5)-FIND("H",RawData!M5)-1),"Ø",0)," ",""))</f>
        <v>65</v>
      </c>
      <c r="M6">
        <f>VALUE(SUBSTITUTE(SUBSTITUTE(MID(RawData!N5,FIND("H",RawData!N5)+1,FIND("L",RawData!N5)-FIND("H",RawData!N5)-1),"Ø",0)," ",""))</f>
        <v>56</v>
      </c>
    </row>
    <row r="7" spans="1:13" x14ac:dyDescent="0.3">
      <c r="A7" t="str">
        <f>RawData!B6</f>
        <v>Massachusetts</v>
      </c>
      <c r="B7">
        <f>VALUE(SUBSTITUTE(SUBSTITUTE(MID(RawData!C6,FIND("H",RawData!C6)+1,FIND("L",RawData!C6)-FIND("H",RawData!C6)-1),"Ø",0)," ",""))</f>
        <v>36</v>
      </c>
      <c r="C7">
        <f>VALUE(SUBSTITUTE(SUBSTITUTE(MID(RawData!D6,FIND("H",RawData!D6)+1,FIND("L",RawData!D6)-FIND("H",RawData!D6)-1),"Ø",0)," ",""))</f>
        <v>39</v>
      </c>
      <c r="D7">
        <f>VALUE(SUBSTITUTE(SUBSTITUTE(MID(RawData!E6,FIND("H",RawData!E6)+1,FIND("L",RawData!E6)-FIND("H",RawData!E6)-1),"Ø",0)," ",""))</f>
        <v>45</v>
      </c>
      <c r="E7">
        <f>VALUE(SUBSTITUTE(SUBSTITUTE(MID(RawData!F6,FIND("H",RawData!F6)+1,FIND("L",RawData!F6)-FIND("H",RawData!F6)-1),"Ø",0)," ",""))</f>
        <v>56</v>
      </c>
      <c r="F7">
        <f>VALUE(SUBSTITUTE(SUBSTITUTE(MID(RawData!G6,FIND("H",RawData!G6)+1,FIND("L",RawData!G6)-FIND("H",RawData!G6)-1),"Ø",0)," ",""))</f>
        <v>66</v>
      </c>
      <c r="G7">
        <f>VALUE(SUBSTITUTE(SUBSTITUTE(MID(RawData!H6,FIND("H",RawData!H6)+1,FIND("L",RawData!H6)-FIND("H",RawData!H6)-1),"Ø",0)," ",""))</f>
        <v>76</v>
      </c>
      <c r="H7">
        <f>VALUE(SUBSTITUTE(SUBSTITUTE(MID(RawData!I6,FIND("H",RawData!I6)+1,FIND("L",RawData!I6)-FIND("H",RawData!I6)-1),"Ø",0)," ",""))</f>
        <v>81</v>
      </c>
      <c r="I7">
        <f>VALUE(SUBSTITUTE(SUBSTITUTE(MID(RawData!J6,FIND("H",RawData!J6)+1,FIND("L",RawData!J6)-FIND("H",RawData!J6)-1),"Ø",0)," ",""))</f>
        <v>80</v>
      </c>
      <c r="J7">
        <f>VALUE(SUBSTITUTE(SUBSTITUTE(MID(RawData!K6,FIND("H",RawData!K6)+1,FIND("L",RawData!K6)-FIND("H",RawData!K6)-1),"Ø",0)," ",""))</f>
        <v>72</v>
      </c>
      <c r="K7">
        <f>VALUE(SUBSTITUTE(SUBSTITUTE(MID(RawData!L6,FIND("H",RawData!L6)+1,FIND("L",RawData!L6)-FIND("H",RawData!L6)-1),"Ø",0)," ",""))</f>
        <v>61</v>
      </c>
      <c r="L7">
        <f>VALUE(SUBSTITUTE(SUBSTITUTE(MID(RawData!M6,FIND("H",RawData!M6)+1,FIND("L",RawData!M6)-FIND("H",RawData!M6)-1),"Ø",0)," ",""))</f>
        <v>52</v>
      </c>
      <c r="M7">
        <f>VALUE(SUBSTITUTE(SUBSTITUTE(MID(RawData!N6,FIND("H",RawData!N6)+1,FIND("L",RawData!N6)-FIND("H",RawData!N6)-1),"Ø",0)," ",""))</f>
        <v>41</v>
      </c>
    </row>
    <row r="8" spans="1:13" x14ac:dyDescent="0.3">
      <c r="A8" t="str">
        <f>RawData!B7</f>
        <v>New York</v>
      </c>
      <c r="B8">
        <f>VALUE(SUBSTITUTE(SUBSTITUTE(MID(RawData!C7,FIND("H",RawData!C7)+1,FIND("L",RawData!C7)-FIND("H",RawData!C7)-1),"Ø",0)," ",""))</f>
        <v>31</v>
      </c>
      <c r="C8">
        <f>VALUE(SUBSTITUTE(SUBSTITUTE(MID(RawData!D7,FIND("H",RawData!D7)+1,FIND("L",RawData!D7)-FIND("H",RawData!D7)-1),"Ø",0)," ",""))</f>
        <v>33</v>
      </c>
      <c r="D8">
        <f>VALUE(SUBSTITUTE(SUBSTITUTE(MID(RawData!E7,FIND("H",RawData!E7)+1,FIND("L",RawData!E7)-FIND("H",RawData!E7)-1),"Ø",0)," ",""))</f>
        <v>42</v>
      </c>
      <c r="E8">
        <f>VALUE(SUBSTITUTE(SUBSTITUTE(MID(RawData!F7,FIND("H",RawData!F7)+1,FIND("L",RawData!F7)-FIND("H",RawData!F7)-1),"Ø",0)," ",""))</f>
        <v>55</v>
      </c>
      <c r="F8">
        <f>VALUE(SUBSTITUTE(SUBSTITUTE(MID(RawData!G7,FIND("H",RawData!G7)+1,FIND("L",RawData!G7)-FIND("H",RawData!G7)-1),"Ø",0)," ",""))</f>
        <v>67</v>
      </c>
      <c r="G8">
        <f>VALUE(SUBSTITUTE(SUBSTITUTE(MID(RawData!H7,FIND("H",RawData!H7)+1,FIND("L",RawData!H7)-FIND("H",RawData!H7)-1),"Ø",0)," ",""))</f>
        <v>75</v>
      </c>
      <c r="H8">
        <f>VALUE(SUBSTITUTE(SUBSTITUTE(MID(RawData!I7,FIND("H",RawData!I7)+1,FIND("L",RawData!I7)-FIND("H",RawData!I7)-1),"Ø",0)," ",""))</f>
        <v>80</v>
      </c>
      <c r="I8">
        <f>VALUE(SUBSTITUTE(SUBSTITUTE(MID(RawData!J7,FIND("H",RawData!J7)+1,FIND("L",RawData!J7)-FIND("H",RawData!J7)-1),"Ø",0)," ",""))</f>
        <v>78</v>
      </c>
      <c r="J8">
        <f>VALUE(SUBSTITUTE(SUBSTITUTE(MID(RawData!K7,FIND("H",RawData!K7)+1,FIND("L",RawData!K7)-FIND("H",RawData!K7)-1),"Ø",0)," ",""))</f>
        <v>71</v>
      </c>
      <c r="K8">
        <f>VALUE(SUBSTITUTE(SUBSTITUTE(MID(RawData!L7,FIND("H",RawData!L7)+1,FIND("L",RawData!L7)-FIND("H",RawData!L7)-1),"Ø",0)," ",""))</f>
        <v>59</v>
      </c>
      <c r="L8">
        <f>VALUE(SUBSTITUTE(SUBSTITUTE(MID(RawData!M7,FIND("H",RawData!M7)+1,FIND("L",RawData!M7)-FIND("H",RawData!M7)-1),"Ø",0)," ",""))</f>
        <v>48</v>
      </c>
      <c r="M8">
        <f>VALUE(SUBSTITUTE(SUBSTITUTE(MID(RawData!N7,FIND("H",RawData!N7)+1,FIND("L",RawData!N7)-FIND("H",RawData!N7)-1),"Ø",0)," ",""))</f>
        <v>36</v>
      </c>
    </row>
    <row r="9" spans="1:13" x14ac:dyDescent="0.3">
      <c r="A9" t="str">
        <f>RawData!B8</f>
        <v>North Carolina</v>
      </c>
      <c r="B9">
        <f>VALUE(SUBSTITUTE(SUBSTITUTE(MID(RawData!C8,FIND("H",RawData!C8)+1,FIND("L",RawData!C8)-FIND("H",RawData!C8)-1),"Ø",0)," ",""))</f>
        <v>51</v>
      </c>
      <c r="C9">
        <f>VALUE(SUBSTITUTE(SUBSTITUTE(MID(RawData!D8,FIND("H",RawData!D8)+1,FIND("L",RawData!D8)-FIND("H",RawData!D8)-1),"Ø",0)," ",""))</f>
        <v>55</v>
      </c>
      <c r="D9">
        <f>VALUE(SUBSTITUTE(SUBSTITUTE(MID(RawData!E8,FIND("H",RawData!E8)+1,FIND("L",RawData!E8)-FIND("H",RawData!E8)-1),"Ø",0)," ",""))</f>
        <v>63</v>
      </c>
      <c r="E9">
        <f>VALUE(SUBSTITUTE(SUBSTITUTE(MID(RawData!F8,FIND("H",RawData!F8)+1,FIND("L",RawData!F8)-FIND("H",RawData!F8)-1),"Ø",0)," ",""))</f>
        <v>72</v>
      </c>
      <c r="F9">
        <f>VALUE(SUBSTITUTE(SUBSTITUTE(MID(RawData!G8,FIND("H",RawData!G8)+1,FIND("L",RawData!G8)-FIND("H",RawData!G8)-1),"Ø",0)," ",""))</f>
        <v>79</v>
      </c>
      <c r="G9">
        <f>VALUE(SUBSTITUTE(SUBSTITUTE(MID(RawData!H8,FIND("H",RawData!H8)+1,FIND("L",RawData!H8)-FIND("H",RawData!H8)-1),"Ø",0)," ",""))</f>
        <v>86</v>
      </c>
      <c r="H9">
        <f>VALUE(SUBSTITUTE(SUBSTITUTE(MID(RawData!I8,FIND("H",RawData!I8)+1,FIND("L",RawData!I8)-FIND("H",RawData!I8)-1),"Ø",0)," ",""))</f>
        <v>89</v>
      </c>
      <c r="I9">
        <f>VALUE(SUBSTITUTE(SUBSTITUTE(MID(RawData!J8,FIND("H",RawData!J8)+1,FIND("L",RawData!J8)-FIND("H",RawData!J8)-1),"Ø",0)," ",""))</f>
        <v>88</v>
      </c>
      <c r="J9">
        <f>VALUE(SUBSTITUTE(SUBSTITUTE(MID(RawData!K8,FIND("H",RawData!K8)+1,FIND("L",RawData!K8)-FIND("H",RawData!K8)-1),"Ø",0)," ",""))</f>
        <v>81</v>
      </c>
      <c r="K9">
        <f>VALUE(SUBSTITUTE(SUBSTITUTE(MID(RawData!L8,FIND("H",RawData!L8)+1,FIND("L",RawData!L8)-FIND("H",RawData!L8)-1),"Ø",0)," ",""))</f>
        <v>72</v>
      </c>
      <c r="L9">
        <f>VALUE(SUBSTITUTE(SUBSTITUTE(MID(RawData!M8,FIND("H",RawData!M8)+1,FIND("L",RawData!M8)-FIND("H",RawData!M8)-1),"Ø",0)," ",""))</f>
        <v>62</v>
      </c>
      <c r="M9">
        <f>VALUE(SUBSTITUTE(SUBSTITUTE(MID(RawData!N8,FIND("H",RawData!N8)+1,FIND("L",RawData!N8)-FIND("H",RawData!N8)-1),"Ø",0)," ",""))</f>
        <v>53</v>
      </c>
    </row>
    <row r="10" spans="1:13" x14ac:dyDescent="0.3">
      <c r="A10" t="str">
        <f>RawData!B9</f>
        <v>Illinois</v>
      </c>
      <c r="B10">
        <f>VALUE(SUBSTITUTE(SUBSTITUTE(MID(RawData!C9,FIND("H",RawData!C9)+1,FIND("L",RawData!C9)-FIND("H",RawData!C9)-1),"Ø",0)," ",""))</f>
        <v>31</v>
      </c>
      <c r="C10">
        <f>VALUE(SUBSTITUTE(SUBSTITUTE(MID(RawData!D9,FIND("H",RawData!D9)+1,FIND("L",RawData!D9)-FIND("H",RawData!D9)-1),"Ø",0)," ",""))</f>
        <v>35</v>
      </c>
      <c r="D10">
        <f>VALUE(SUBSTITUTE(SUBSTITUTE(MID(RawData!E9,FIND("H",RawData!E9)+1,FIND("L",RawData!E9)-FIND("H",RawData!E9)-1),"Ø",0)," ",""))</f>
        <v>47</v>
      </c>
      <c r="E10">
        <f>VALUE(SUBSTITUTE(SUBSTITUTE(MID(RawData!F9,FIND("H",RawData!F9)+1,FIND("L",RawData!F9)-FIND("H",RawData!F9)-1),"Ø",0)," ",""))</f>
        <v>59</v>
      </c>
      <c r="F10">
        <f>VALUE(SUBSTITUTE(SUBSTITUTE(MID(RawData!G9,FIND("H",RawData!G9)+1,FIND("L",RawData!G9)-FIND("H",RawData!G9)-1),"Ø",0)," ",""))</f>
        <v>70</v>
      </c>
      <c r="G10">
        <f>VALUE(SUBSTITUTE(SUBSTITUTE(MID(RawData!H9,FIND("H",RawData!H9)+1,FIND("L",RawData!H9)-FIND("H",RawData!H9)-1),"Ø",0)," ",""))</f>
        <v>80</v>
      </c>
      <c r="H10">
        <f>VALUE(SUBSTITUTE(SUBSTITUTE(MID(RawData!I9,FIND("H",RawData!I9)+1,FIND("L",RawData!I9)-FIND("H",RawData!I9)-1),"Ø",0)," ",""))</f>
        <v>84</v>
      </c>
      <c r="I10">
        <f>VALUE(SUBSTITUTE(SUBSTITUTE(MID(RawData!J9,FIND("H",RawData!J9)+1,FIND("L",RawData!J9)-FIND("H",RawData!J9)-1),"Ø",0)," ",""))</f>
        <v>82</v>
      </c>
      <c r="J10">
        <f>VALUE(SUBSTITUTE(SUBSTITUTE(MID(RawData!K9,FIND("H",RawData!K9)+1,FIND("L",RawData!K9)-FIND("H",RawData!K9)-1),"Ø",0)," ",""))</f>
        <v>75</v>
      </c>
      <c r="K10">
        <f>VALUE(SUBSTITUTE(SUBSTITUTE(MID(RawData!L9,FIND("H",RawData!L9)+1,FIND("L",RawData!L9)-FIND("H",RawData!L9)-1),"Ø",0)," ",""))</f>
        <v>62</v>
      </c>
      <c r="L10">
        <f>VALUE(SUBSTITUTE(SUBSTITUTE(MID(RawData!M9,FIND("H",RawData!M9)+1,FIND("L",RawData!M9)-FIND("H",RawData!M9)-1),"Ø",0)," ",""))</f>
        <v>48</v>
      </c>
      <c r="M10">
        <f>VALUE(SUBSTITUTE(SUBSTITUTE(MID(RawData!N9,FIND("H",RawData!N9)+1,FIND("L",RawData!N9)-FIND("H",RawData!N9)-1),"Ø",0)," ",""))</f>
        <v>35</v>
      </c>
    </row>
    <row r="11" spans="1:13" x14ac:dyDescent="0.3">
      <c r="A11" t="str">
        <f>RawData!B10</f>
        <v>Ohio</v>
      </c>
      <c r="B11">
        <f>VALUE(SUBSTITUTE(SUBSTITUTE(MID(RawData!C10,FIND("H",RawData!C10)+1,FIND("L",RawData!C10)-FIND("H",RawData!C10)-1),"Ø",0)," ",""))</f>
        <v>40</v>
      </c>
      <c r="C11">
        <f>VALUE(SUBSTITUTE(SUBSTITUTE(MID(RawData!D10,FIND("H",RawData!D10)+1,FIND("L",RawData!D10)-FIND("H",RawData!D10)-1),"Ø",0)," ",""))</f>
        <v>45</v>
      </c>
      <c r="D11">
        <f>VALUE(SUBSTITUTE(SUBSTITUTE(MID(RawData!E10,FIND("H",RawData!E10)+1,FIND("L",RawData!E10)-FIND("H",RawData!E10)-1),"Ø",0)," ",""))</f>
        <v>55</v>
      </c>
      <c r="E11">
        <f>VALUE(SUBSTITUTE(SUBSTITUTE(MID(RawData!F10,FIND("H",RawData!F10)+1,FIND("L",RawData!F10)-FIND("H",RawData!F10)-1),"Ø",0)," ",""))</f>
        <v>66</v>
      </c>
      <c r="F11">
        <f>VALUE(SUBSTITUTE(SUBSTITUTE(MID(RawData!G10,FIND("H",RawData!G10)+1,FIND("L",RawData!G10)-FIND("H",RawData!G10)-1),"Ø",0)," ",""))</f>
        <v>75</v>
      </c>
      <c r="G11">
        <f>VALUE(SUBSTITUTE(SUBSTITUTE(MID(RawData!H10,FIND("H",RawData!H10)+1,FIND("L",RawData!H10)-FIND("H",RawData!H10)-1),"Ø",0)," ",""))</f>
        <v>83</v>
      </c>
      <c r="H11">
        <f>VALUE(SUBSTITUTE(SUBSTITUTE(MID(RawData!I10,FIND("H",RawData!I10)+1,FIND("L",RawData!I10)-FIND("H",RawData!I10)-1),"Ø",0)," ",""))</f>
        <v>87</v>
      </c>
      <c r="I11">
        <f>VALUE(SUBSTITUTE(SUBSTITUTE(MID(RawData!J10,FIND("H",RawData!J10)+1,FIND("L",RawData!J10)-FIND("H",RawData!J10)-1),"Ø",0)," ",""))</f>
        <v>86</v>
      </c>
      <c r="J11">
        <f>VALUE(SUBSTITUTE(SUBSTITUTE(MID(RawData!K10,FIND("H",RawData!K10)+1,FIND("L",RawData!K10)-FIND("H",RawData!K10)-1),"Ø",0)," ",""))</f>
        <v>79</v>
      </c>
      <c r="K11">
        <f>VALUE(SUBSTITUTE(SUBSTITUTE(MID(RawData!L10,FIND("H",RawData!L10)+1,FIND("L",RawData!L10)-FIND("H",RawData!L10)-1),"Ø",0)," ",""))</f>
        <v>68</v>
      </c>
      <c r="L11">
        <f>VALUE(SUBSTITUTE(SUBSTITUTE(MID(RawData!M10,FIND("H",RawData!M10)+1,FIND("L",RawData!M10)-FIND("H",RawData!M10)-1),"Ø",0)," ",""))</f>
        <v>56</v>
      </c>
      <c r="M11">
        <f>VALUE(SUBSTITUTE(SUBSTITUTE(MID(RawData!N10,FIND("H",RawData!N10)+1,FIND("L",RawData!N10)-FIND("H",RawData!N10)-1),"Ø",0)," ",""))</f>
        <v>43</v>
      </c>
    </row>
    <row r="12" spans="1:13" x14ac:dyDescent="0.3">
      <c r="A12" t="str">
        <f>RawData!B11</f>
        <v>Ohio</v>
      </c>
      <c r="B12">
        <f>VALUE(SUBSTITUTE(SUBSTITUTE(MID(RawData!C11,FIND("H",RawData!C11)+1,FIND("L",RawData!C11)-FIND("H",RawData!C11)-1),"Ø",0)," ",""))</f>
        <v>34</v>
      </c>
      <c r="C12">
        <f>VALUE(SUBSTITUTE(SUBSTITUTE(MID(RawData!D11,FIND("H",RawData!D11)+1,FIND("L",RawData!D11)-FIND("H",RawData!D11)-1),"Ø",0)," ",""))</f>
        <v>38</v>
      </c>
      <c r="D12">
        <f>VALUE(SUBSTITUTE(SUBSTITUTE(MID(RawData!E11,FIND("H",RawData!E11)+1,FIND("L",RawData!E11)-FIND("H",RawData!E11)-1),"Ø",0)," ",""))</f>
        <v>47</v>
      </c>
      <c r="E12">
        <f>VALUE(SUBSTITUTE(SUBSTITUTE(MID(RawData!F11,FIND("H",RawData!F11)+1,FIND("L",RawData!F11)-FIND("H",RawData!F11)-1),"Ø",0)," ",""))</f>
        <v>59</v>
      </c>
      <c r="F12">
        <f>VALUE(SUBSTITUTE(SUBSTITUTE(MID(RawData!G11,FIND("H",RawData!G11)+1,FIND("L",RawData!G11)-FIND("H",RawData!G11)-1),"Ø",0)," ",""))</f>
        <v>70</v>
      </c>
      <c r="G12">
        <f>VALUE(SUBSTITUTE(SUBSTITUTE(MID(RawData!H11,FIND("H",RawData!H11)+1,FIND("L",RawData!H11)-FIND("H",RawData!H11)-1),"Ø",0)," ",""))</f>
        <v>79</v>
      </c>
      <c r="H12">
        <f>VALUE(SUBSTITUTE(SUBSTITUTE(MID(RawData!I11,FIND("H",RawData!I11)+1,FIND("L",RawData!I11)-FIND("H",RawData!I11)-1),"Ø",0)," ",""))</f>
        <v>83</v>
      </c>
      <c r="I12">
        <f>VALUE(SUBSTITUTE(SUBSTITUTE(MID(RawData!J11,FIND("H",RawData!J11)+1,FIND("L",RawData!J11)-FIND("H",RawData!J11)-1),"Ø",0)," ",""))</f>
        <v>81</v>
      </c>
      <c r="J12">
        <f>VALUE(SUBSTITUTE(SUBSTITUTE(MID(RawData!K11,FIND("H",RawData!K11)+1,FIND("L",RawData!K11)-FIND("H",RawData!K11)-1),"Ø",0)," ",""))</f>
        <v>74</v>
      </c>
      <c r="K12">
        <f>VALUE(SUBSTITUTE(SUBSTITUTE(MID(RawData!L11,FIND("H",RawData!L11)+1,FIND("L",RawData!L11)-FIND("H",RawData!L11)-1),"Ø",0)," ",""))</f>
        <v>62</v>
      </c>
      <c r="L12">
        <f>VALUE(SUBSTITUTE(SUBSTITUTE(MID(RawData!M11,FIND("H",RawData!M11)+1,FIND("L",RawData!M11)-FIND("H",RawData!M11)-1),"Ø",0)," ",""))</f>
        <v>51</v>
      </c>
      <c r="M12">
        <f>VALUE(SUBSTITUTE(SUBSTITUTE(MID(RawData!N11,FIND("H",RawData!N11)+1,FIND("L",RawData!N11)-FIND("H",RawData!N11)-1),"Ø",0)," ",""))</f>
        <v>38</v>
      </c>
    </row>
    <row r="13" spans="1:13" x14ac:dyDescent="0.3">
      <c r="A13" t="str">
        <f>RawData!B12</f>
        <v>Ohio</v>
      </c>
      <c r="B13">
        <f>VALUE(SUBSTITUTE(SUBSTITUTE(MID(RawData!C12,FIND("H",RawData!C12)+1,FIND("L",RawData!C12)-FIND("H",RawData!C12)-1),"Ø",0)," ",""))</f>
        <v>37</v>
      </c>
      <c r="C13">
        <f>VALUE(SUBSTITUTE(SUBSTITUTE(MID(RawData!D12,FIND("H",RawData!D12)+1,FIND("L",RawData!D12)-FIND("H",RawData!D12)-1),"Ø",0)," ",""))</f>
        <v>41</v>
      </c>
      <c r="D13">
        <f>VALUE(SUBSTITUTE(SUBSTITUTE(MID(RawData!E12,FIND("H",RawData!E12)+1,FIND("L",RawData!E12)-FIND("H",RawData!E12)-1),"Ø",0)," ",""))</f>
        <v>51</v>
      </c>
      <c r="E13">
        <f>VALUE(SUBSTITUTE(SUBSTITUTE(MID(RawData!F12,FIND("H",RawData!F12)+1,FIND("L",RawData!F12)-FIND("H",RawData!F12)-1),"Ø",0)," ",""))</f>
        <v>64</v>
      </c>
      <c r="F13">
        <f>VALUE(SUBSTITUTE(SUBSTITUTE(MID(RawData!G12,FIND("H",RawData!G12)+1,FIND("L",RawData!G12)-FIND("H",RawData!G12)-1),"Ø",0)," ",""))</f>
        <v>73</v>
      </c>
      <c r="G13">
        <f>VALUE(SUBSTITUTE(SUBSTITUTE(MID(RawData!H12,FIND("H",RawData!H12)+1,FIND("L",RawData!H12)-FIND("H",RawData!H12)-1),"Ø",0)," ",""))</f>
        <v>82</v>
      </c>
      <c r="H13">
        <f>VALUE(SUBSTITUTE(SUBSTITUTE(MID(RawData!I12,FIND("H",RawData!I12)+1,FIND("L",RawData!I12)-FIND("H",RawData!I12)-1),"Ø",0)," ",""))</f>
        <v>85</v>
      </c>
      <c r="I13">
        <f>VALUE(SUBSTITUTE(SUBSTITUTE(MID(RawData!J12,FIND("H",RawData!J12)+1,FIND("L",RawData!J12)-FIND("H",RawData!J12)-1),"Ø",0)," ",""))</f>
        <v>84</v>
      </c>
      <c r="J13">
        <f>VALUE(SUBSTITUTE(SUBSTITUTE(MID(RawData!K12,FIND("H",RawData!K12)+1,FIND("L",RawData!K12)-FIND("H",RawData!K12)-1),"Ø",0)," ",""))</f>
        <v>77</v>
      </c>
      <c r="K13">
        <f>VALUE(SUBSTITUTE(SUBSTITUTE(MID(RawData!L12,FIND("H",RawData!L12)+1,FIND("L",RawData!L12)-FIND("H",RawData!L12)-1),"Ø",0)," ",""))</f>
        <v>65</v>
      </c>
      <c r="L13">
        <f>VALUE(SUBSTITUTE(SUBSTITUTE(MID(RawData!M12,FIND("H",RawData!M12)+1,FIND("L",RawData!M12)-FIND("H",RawData!M12)-1),"Ø",0)," ",""))</f>
        <v>53</v>
      </c>
      <c r="M13">
        <f>VALUE(SUBSTITUTE(SUBSTITUTE(MID(RawData!N12,FIND("H",RawData!N12)+1,FIND("L",RawData!N12)-FIND("H",RawData!N12)-1),"Ø",0)," ",""))</f>
        <v>40</v>
      </c>
    </row>
    <row r="14" spans="1:13" x14ac:dyDescent="0.3">
      <c r="A14" t="str">
        <f>RawData!B13</f>
        <v>Texas</v>
      </c>
      <c r="B14">
        <f>VALUE(SUBSTITUTE(SUBSTITUTE(MID(RawData!C13,FIND("H",RawData!C13)+1,FIND("L",RawData!C13)-FIND("H",RawData!C13)-1),"Ø",0)," ",""))</f>
        <v>57</v>
      </c>
      <c r="C14">
        <f>VALUE(SUBSTITUTE(SUBSTITUTE(MID(RawData!D13,FIND("H",RawData!D13)+1,FIND("L",RawData!D13)-FIND("H",RawData!D13)-1),"Ø",0)," ",""))</f>
        <v>61</v>
      </c>
      <c r="D14">
        <f>VALUE(SUBSTITUTE(SUBSTITUTE(MID(RawData!E13,FIND("H",RawData!E13)+1,FIND("L",RawData!E13)-FIND("H",RawData!E13)-1),"Ø",0)," ",""))</f>
        <v>69</v>
      </c>
      <c r="E14">
        <f>VALUE(SUBSTITUTE(SUBSTITUTE(MID(RawData!F13,FIND("H",RawData!F13)+1,FIND("L",RawData!F13)-FIND("H",RawData!F13)-1),"Ø",0)," ",""))</f>
        <v>77</v>
      </c>
      <c r="F14">
        <f>VALUE(SUBSTITUTE(SUBSTITUTE(MID(RawData!G13,FIND("H",RawData!G13)+1,FIND("L",RawData!G13)-FIND("H",RawData!G13)-1),"Ø",0)," ",""))</f>
        <v>84</v>
      </c>
      <c r="G14">
        <f>VALUE(SUBSTITUTE(SUBSTITUTE(MID(RawData!H13,FIND("H",RawData!H13)+1,FIND("L",RawData!H13)-FIND("H",RawData!H13)-1),"Ø",0)," ",""))</f>
        <v>92</v>
      </c>
      <c r="H14">
        <f>VALUE(SUBSTITUTE(SUBSTITUTE(MID(RawData!I13,FIND("H",RawData!I13)+1,FIND("L",RawData!I13)-FIND("H",RawData!I13)-1),"Ø",0)," ",""))</f>
        <v>96</v>
      </c>
      <c r="I14">
        <f>VALUE(SUBSTITUTE(SUBSTITUTE(MID(RawData!J13,FIND("H",RawData!J13)+1,FIND("L",RawData!J13)-FIND("H",RawData!J13)-1),"Ø",0)," ",""))</f>
        <v>96</v>
      </c>
      <c r="J14">
        <f>VALUE(SUBSTITUTE(SUBSTITUTE(MID(RawData!K13,FIND("H",RawData!K13)+1,FIND("L",RawData!K13)-FIND("H",RawData!K13)-1),"Ø",0)," ",""))</f>
        <v>89</v>
      </c>
      <c r="K14">
        <f>VALUE(SUBSTITUTE(SUBSTITUTE(MID(RawData!L13,FIND("H",RawData!L13)+1,FIND("L",RawData!L13)-FIND("H",RawData!L13)-1),"Ø",0)," ",""))</f>
        <v>79</v>
      </c>
      <c r="L14">
        <f>VALUE(SUBSTITUTE(SUBSTITUTE(MID(RawData!M13,FIND("H",RawData!M13)+1,FIND("L",RawData!M13)-FIND("H",RawData!M13)-1),"Ø",0)," ",""))</f>
        <v>67</v>
      </c>
      <c r="M14">
        <f>VALUE(SUBSTITUTE(SUBSTITUTE(MID(RawData!N13,FIND("H",RawData!N13)+1,FIND("L",RawData!N13)-FIND("H",RawData!N13)-1),"Ø",0)," ",""))</f>
        <v>58</v>
      </c>
    </row>
    <row r="15" spans="1:13" x14ac:dyDescent="0.3">
      <c r="A15" t="str">
        <f>RawData!B14</f>
        <v>Colorado</v>
      </c>
      <c r="B15">
        <f>VALUE(SUBSTITUTE(SUBSTITUTE(MID(RawData!C14,FIND("H",RawData!C14)+1,FIND("L",RawData!C14)-FIND("H",RawData!C14)-1),"Ø",0)," ",""))</f>
        <v>45</v>
      </c>
      <c r="C15">
        <f>VALUE(SUBSTITUTE(SUBSTITUTE(MID(RawData!D14,FIND("H",RawData!D14)+1,FIND("L",RawData!D14)-FIND("H",RawData!D14)-1),"Ø",0)," ",""))</f>
        <v>46</v>
      </c>
      <c r="D15">
        <f>VALUE(SUBSTITUTE(SUBSTITUTE(MID(RawData!E14,FIND("H",RawData!E14)+1,FIND("L",RawData!E14)-FIND("H",RawData!E14)-1),"Ø",0)," ",""))</f>
        <v>54</v>
      </c>
      <c r="E15">
        <f>VALUE(SUBSTITUTE(SUBSTITUTE(MID(RawData!F14,FIND("H",RawData!F14)+1,FIND("L",RawData!F14)-FIND("H",RawData!F14)-1),"Ø",0)," ",""))</f>
        <v>61</v>
      </c>
      <c r="F15">
        <f>VALUE(SUBSTITUTE(SUBSTITUTE(MID(RawData!G14,FIND("H",RawData!G14)+1,FIND("L",RawData!G14)-FIND("H",RawData!G14)-1),"Ø",0)," ",""))</f>
        <v>71</v>
      </c>
      <c r="G15">
        <f>VALUE(SUBSTITUTE(SUBSTITUTE(MID(RawData!H14,FIND("H",RawData!H14)+1,FIND("L",RawData!H14)-FIND("H",RawData!H14)-1),"Ø",0)," ",""))</f>
        <v>81</v>
      </c>
      <c r="H15">
        <f>VALUE(SUBSTITUTE(SUBSTITUTE(MID(RawData!I14,FIND("H",RawData!I14)+1,FIND("L",RawData!I14)-FIND("H",RawData!I14)-1),"Ø",0)," ",""))</f>
        <v>88</v>
      </c>
      <c r="I15">
        <f>VALUE(SUBSTITUTE(SUBSTITUTE(MID(RawData!J14,FIND("H",RawData!J14)+1,FIND("L",RawData!J14)-FIND("H",RawData!J14)-1),"Ø",0)," ",""))</f>
        <v>86</v>
      </c>
      <c r="J15">
        <f>VALUE(SUBSTITUTE(SUBSTITUTE(MID(RawData!K14,FIND("H",RawData!K14)+1,FIND("L",RawData!K14)-FIND("H",RawData!K14)-1),"Ø",0)," ",""))</f>
        <v>77</v>
      </c>
      <c r="K15">
        <f>VALUE(SUBSTITUTE(SUBSTITUTE(MID(RawData!L14,FIND("H",RawData!L14)+1,FIND("L",RawData!L14)-FIND("H",RawData!L14)-1),"Ø",0)," ",""))</f>
        <v>65</v>
      </c>
      <c r="L15">
        <f>VALUE(SUBSTITUTE(SUBSTITUTE(MID(RawData!M14,FIND("H",RawData!M14)+1,FIND("L",RawData!M14)-FIND("H",RawData!M14)-1),"Ø",0)," ",""))</f>
        <v>52</v>
      </c>
      <c r="M15">
        <f>VALUE(SUBSTITUTE(SUBSTITUTE(MID(RawData!N14,FIND("H",RawData!N14)+1,FIND("L",RawData!N14)-FIND("H",RawData!N14)-1),"Ø",0)," ",""))</f>
        <v>43</v>
      </c>
    </row>
    <row r="16" spans="1:13" x14ac:dyDescent="0.3">
      <c r="A16" t="str">
        <f>RawData!B15</f>
        <v>Michigan</v>
      </c>
      <c r="B16">
        <f>VALUE(SUBSTITUTE(SUBSTITUTE(MID(RawData!C15,FIND("H",RawData!C15)+1,FIND("L",RawData!C15)-FIND("H",RawData!C15)-1),"Ø",0)," ",""))</f>
        <v>32</v>
      </c>
      <c r="C16">
        <f>VALUE(SUBSTITUTE(SUBSTITUTE(MID(RawData!D15,FIND("H",RawData!D15)+1,FIND("L",RawData!D15)-FIND("H",RawData!D15)-1),"Ø",0)," ",""))</f>
        <v>35</v>
      </c>
      <c r="D16">
        <f>VALUE(SUBSTITUTE(SUBSTITUTE(MID(RawData!E15,FIND("H",RawData!E15)+1,FIND("L",RawData!E15)-FIND("H",RawData!E15)-1),"Ø",0)," ",""))</f>
        <v>46</v>
      </c>
      <c r="E16">
        <f>VALUE(SUBSTITUTE(SUBSTITUTE(MID(RawData!F15,FIND("H",RawData!F15)+1,FIND("L",RawData!F15)-FIND("H",RawData!F15)-1),"Ø",0)," ",""))</f>
        <v>59</v>
      </c>
      <c r="F16">
        <f>VALUE(SUBSTITUTE(SUBSTITUTE(MID(RawData!G15,FIND("H",RawData!G15)+1,FIND("L",RawData!G15)-FIND("H",RawData!G15)-1),"Ø",0)," ",""))</f>
        <v>70</v>
      </c>
      <c r="G16">
        <f>VALUE(SUBSTITUTE(SUBSTITUTE(MID(RawData!H15,FIND("H",RawData!H15)+1,FIND("L",RawData!H15)-FIND("H",RawData!H15)-1),"Ø",0)," ",""))</f>
        <v>79</v>
      </c>
      <c r="H16">
        <f>VALUE(SUBSTITUTE(SUBSTITUTE(MID(RawData!I15,FIND("H",RawData!I15)+1,FIND("L",RawData!I15)-FIND("H",RawData!I15)-1),"Ø",0)," ",""))</f>
        <v>83</v>
      </c>
      <c r="I16">
        <f>VALUE(SUBSTITUTE(SUBSTITUTE(MID(RawData!J15,FIND("H",RawData!J15)+1,FIND("L",RawData!J15)-FIND("H",RawData!J15)-1),"Ø",0)," ",""))</f>
        <v>81</v>
      </c>
      <c r="J16">
        <f>VALUE(SUBSTITUTE(SUBSTITUTE(MID(RawData!K15,FIND("H",RawData!K15)+1,FIND("L",RawData!K15)-FIND("H",RawData!K15)-1),"Ø",0)," ",""))</f>
        <v>74</v>
      </c>
      <c r="K16">
        <f>VALUE(SUBSTITUTE(SUBSTITUTE(MID(RawData!L15,FIND("H",RawData!L15)+1,FIND("L",RawData!L15)-FIND("H",RawData!L15)-1),"Ø",0)," ",""))</f>
        <v>62</v>
      </c>
      <c r="L16">
        <f>VALUE(SUBSTITUTE(SUBSTITUTE(MID(RawData!M15,FIND("H",RawData!M15)+1,FIND("L",RawData!M15)-FIND("H",RawData!M15)-1),"Ø",0)," ",""))</f>
        <v>49</v>
      </c>
      <c r="M16">
        <f>VALUE(SUBSTITUTE(SUBSTITUTE(MID(RawData!N15,FIND("H",RawData!N15)+1,FIND("L",RawData!N15)-FIND("H",RawData!N15)-1),"Ø",0)," ",""))</f>
        <v>36</v>
      </c>
    </row>
    <row r="17" spans="1:13" x14ac:dyDescent="0.3">
      <c r="A17" t="str">
        <f>RawData!B16</f>
        <v>Connecticut</v>
      </c>
      <c r="B17">
        <f>VALUE(SUBSTITUTE(SUBSTITUTE(MID(RawData!C16,FIND("H",RawData!C16)+1,FIND("L",RawData!C16)-FIND("H",RawData!C16)-1),"Ø",0)," ",""))</f>
        <v>35</v>
      </c>
      <c r="C17">
        <f>VALUE(SUBSTITUTE(SUBSTITUTE(MID(RawData!D16,FIND("H",RawData!D16)+1,FIND("L",RawData!D16)-FIND("H",RawData!D16)-1),"Ø",0)," ",""))</f>
        <v>39</v>
      </c>
      <c r="D17">
        <f>VALUE(SUBSTITUTE(SUBSTITUTE(MID(RawData!E16,FIND("H",RawData!E16)+1,FIND("L",RawData!E16)-FIND("H",RawData!E16)-1),"Ø",0)," ",""))</f>
        <v>48</v>
      </c>
      <c r="E17">
        <f>VALUE(SUBSTITUTE(SUBSTITUTE(MID(RawData!F16,FIND("H",RawData!F16)+1,FIND("L",RawData!F16)-FIND("H",RawData!F16)-1),"Ø",0)," ",""))</f>
        <v>61</v>
      </c>
      <c r="F17">
        <f>VALUE(SUBSTITUTE(SUBSTITUTE(MID(RawData!G16,FIND("H",RawData!G16)+1,FIND("L",RawData!G16)-FIND("H",RawData!G16)-1),"Ø",0)," ",""))</f>
        <v>71</v>
      </c>
      <c r="G17">
        <f>VALUE(SUBSTITUTE(SUBSTITUTE(MID(RawData!H16,FIND("H",RawData!H16)+1,FIND("L",RawData!H16)-FIND("H",RawData!H16)-1),"Ø",0)," ",""))</f>
        <v>80</v>
      </c>
      <c r="H17">
        <f>VALUE(SUBSTITUTE(SUBSTITUTE(MID(RawData!I16,FIND("H",RawData!I16)+1,FIND("L",RawData!I16)-FIND("H",RawData!I16)-1),"Ø",0)," ",""))</f>
        <v>85</v>
      </c>
      <c r="I17">
        <f>VALUE(SUBSTITUTE(SUBSTITUTE(MID(RawData!J16,FIND("H",RawData!J16)+1,FIND("L",RawData!J16)-FIND("H",RawData!J16)-1),"Ø",0)," ",""))</f>
        <v>83</v>
      </c>
      <c r="J17">
        <f>VALUE(SUBSTITUTE(SUBSTITUTE(MID(RawData!K16,FIND("H",RawData!K16)+1,FIND("L",RawData!K16)-FIND("H",RawData!K16)-1),"Ø",0)," ",""))</f>
        <v>75</v>
      </c>
      <c r="K17">
        <f>VALUE(SUBSTITUTE(SUBSTITUTE(MID(RawData!L16,FIND("H",RawData!L16)+1,FIND("L",RawData!L16)-FIND("H",RawData!L16)-1),"Ø",0)," ",""))</f>
        <v>63</v>
      </c>
      <c r="L17">
        <f>VALUE(SUBSTITUTE(SUBSTITUTE(MID(RawData!M16,FIND("H",RawData!M16)+1,FIND("L",RawData!M16)-FIND("H",RawData!M16)-1),"Ø",0)," ",""))</f>
        <v>52</v>
      </c>
      <c r="M17">
        <f>VALUE(SUBSTITUTE(SUBSTITUTE(MID(RawData!N16,FIND("H",RawData!N16)+1,FIND("L",RawData!N16)-FIND("H",RawData!N16)-1),"Ø",0)," ",""))</f>
        <v>40</v>
      </c>
    </row>
    <row r="18" spans="1:13" x14ac:dyDescent="0.3">
      <c r="A18" t="str">
        <f>RawData!B17</f>
        <v>Texas</v>
      </c>
      <c r="B18">
        <f>VALUE(SUBSTITUTE(SUBSTITUTE(MID(RawData!C17,FIND("H",RawData!C17)+1,FIND("L",RawData!C17)-FIND("H",RawData!C17)-1),"Ø",0)," ",""))</f>
        <v>63</v>
      </c>
      <c r="C18">
        <f>VALUE(SUBSTITUTE(SUBSTITUTE(MID(RawData!D17,FIND("H",RawData!D17)+1,FIND("L",RawData!D17)-FIND("H",RawData!D17)-1),"Ø",0)," ",""))</f>
        <v>66</v>
      </c>
      <c r="D18">
        <f>VALUE(SUBSTITUTE(SUBSTITUTE(MID(RawData!E17,FIND("H",RawData!E17)+1,FIND("L",RawData!E17)-FIND("H",RawData!E17)-1),"Ø",0)," ",""))</f>
        <v>73</v>
      </c>
      <c r="E18">
        <f>VALUE(SUBSTITUTE(SUBSTITUTE(MID(RawData!F17,FIND("H",RawData!F17)+1,FIND("L",RawData!F17)-FIND("H",RawData!F17)-1),"Ø",0)," ",""))</f>
        <v>80</v>
      </c>
      <c r="F18">
        <f>VALUE(SUBSTITUTE(SUBSTITUTE(MID(RawData!G17,FIND("H",RawData!G17)+1,FIND("L",RawData!G17)-FIND("H",RawData!G17)-1),"Ø",0)," ",""))</f>
        <v>86</v>
      </c>
      <c r="G18">
        <f>VALUE(SUBSTITUTE(SUBSTITUTE(MID(RawData!H17,FIND("H",RawData!H17)+1,FIND("L",RawData!H17)-FIND("H",RawData!H17)-1),"Ø",0)," ",""))</f>
        <v>91</v>
      </c>
      <c r="H18">
        <f>VALUE(SUBSTITUTE(SUBSTITUTE(MID(RawData!I17,FIND("H",RawData!I17)+1,FIND("L",RawData!I17)-FIND("H",RawData!I17)-1),"Ø",0)," ",""))</f>
        <v>94</v>
      </c>
      <c r="I18">
        <f>VALUE(SUBSTITUTE(SUBSTITUTE(MID(RawData!J17,FIND("H",RawData!J17)+1,FIND("L",RawData!J17)-FIND("H",RawData!J17)-1),"Ø",0)," ",""))</f>
        <v>95</v>
      </c>
      <c r="J18">
        <f>VALUE(SUBSTITUTE(SUBSTITUTE(MID(RawData!K17,FIND("H",RawData!K17)+1,FIND("L",RawData!K17)-FIND("H",RawData!K17)-1),"Ø",0)," ",""))</f>
        <v>90</v>
      </c>
      <c r="K18">
        <f>VALUE(SUBSTITUTE(SUBSTITUTE(MID(RawData!L17,FIND("H",RawData!L17)+1,FIND("L",RawData!L17)-FIND("H",RawData!L17)-1),"Ø",0)," ",""))</f>
        <v>82</v>
      </c>
      <c r="L18">
        <f>VALUE(SUBSTITUTE(SUBSTITUTE(MID(RawData!M17,FIND("H",RawData!M17)+1,FIND("L",RawData!M17)-FIND("H",RawData!M17)-1),"Ø",0)," ",""))</f>
        <v>73</v>
      </c>
      <c r="M18">
        <f>VALUE(SUBSTITUTE(SUBSTITUTE(MID(RawData!N17,FIND("H",RawData!N17)+1,FIND("L",RawData!N17)-FIND("H",RawData!N17)-1),"Ø",0)," ",""))</f>
        <v>64</v>
      </c>
    </row>
    <row r="19" spans="1:13" x14ac:dyDescent="0.3">
      <c r="A19" t="str">
        <f>RawData!B18</f>
        <v>Indiana</v>
      </c>
      <c r="B19">
        <f>VALUE(SUBSTITUTE(SUBSTITUTE(MID(RawData!C18,FIND("H",RawData!C18)+1,FIND("L",RawData!C18)-FIND("H",RawData!C18)-1),"Ø",0)," ",""))</f>
        <v>36</v>
      </c>
      <c r="C19">
        <f>VALUE(SUBSTITUTE(SUBSTITUTE(MID(RawData!D18,FIND("H",RawData!D18)+1,FIND("L",RawData!D18)-FIND("H",RawData!D18)-1),"Ø",0)," ",""))</f>
        <v>40</v>
      </c>
      <c r="D19">
        <f>VALUE(SUBSTITUTE(SUBSTITUTE(MID(RawData!E18,FIND("H",RawData!E18)+1,FIND("L",RawData!E18)-FIND("H",RawData!E18)-1),"Ø",0)," ",""))</f>
        <v>52</v>
      </c>
      <c r="E19">
        <f>VALUE(SUBSTITUTE(SUBSTITUTE(MID(RawData!F18,FIND("H",RawData!F18)+1,FIND("L",RawData!F18)-FIND("H",RawData!F18)-1),"Ø",0)," ",""))</f>
        <v>63</v>
      </c>
      <c r="F19">
        <f>VALUE(SUBSTITUTE(SUBSTITUTE(MID(RawData!G18,FIND("H",RawData!G18)+1,FIND("L",RawData!G18)-FIND("H",RawData!G18)-1),"Ø",0)," ",""))</f>
        <v>73</v>
      </c>
      <c r="G19">
        <f>VALUE(SUBSTITUTE(SUBSTITUTE(MID(RawData!H18,FIND("H",RawData!H18)+1,FIND("L",RawData!H18)-FIND("H",RawData!H18)-1),"Ø",0)," ",""))</f>
        <v>82</v>
      </c>
      <c r="H19">
        <f>VALUE(SUBSTITUTE(SUBSTITUTE(MID(RawData!I18,FIND("H",RawData!I18)+1,FIND("L",RawData!I18)-FIND("H",RawData!I18)-1),"Ø",0)," ",""))</f>
        <v>85</v>
      </c>
      <c r="I19">
        <f>VALUE(SUBSTITUTE(SUBSTITUTE(MID(RawData!J18,FIND("H",RawData!J18)+1,FIND("L",RawData!J18)-FIND("H",RawData!J18)-1),"Ø",0)," ",""))</f>
        <v>84</v>
      </c>
      <c r="J19">
        <f>VALUE(SUBSTITUTE(SUBSTITUTE(MID(RawData!K18,FIND("H",RawData!K18)+1,FIND("L",RawData!K18)-FIND("H",RawData!K18)-1),"Ø",0)," ",""))</f>
        <v>78</v>
      </c>
      <c r="K19">
        <f>VALUE(SUBSTITUTE(SUBSTITUTE(MID(RawData!L18,FIND("H",RawData!L18)+1,FIND("L",RawData!L18)-FIND("H",RawData!L18)-1),"Ø",0)," ",""))</f>
        <v>65</v>
      </c>
      <c r="L19">
        <f>VALUE(SUBSTITUTE(SUBSTITUTE(MID(RawData!M18,FIND("H",RawData!M18)+1,FIND("L",RawData!M18)-FIND("H",RawData!M18)-1),"Ø",0)," ",""))</f>
        <v>52</v>
      </c>
      <c r="M19">
        <f>VALUE(SUBSTITUTE(SUBSTITUTE(MID(RawData!N18,FIND("H",RawData!N18)+1,FIND("L",RawData!N18)-FIND("H",RawData!N18)-1),"Ø",0)," ",""))</f>
        <v>39</v>
      </c>
    </row>
    <row r="20" spans="1:13" x14ac:dyDescent="0.3">
      <c r="A20" t="str">
        <f>RawData!B19</f>
        <v>Florida</v>
      </c>
      <c r="B20">
        <f>VALUE(SUBSTITUTE(SUBSTITUTE(MID(RawData!C19,FIND("H",RawData!C19)+1,FIND("L",RawData!C19)-FIND("H",RawData!C19)-1),"Ø",0)," ",""))</f>
        <v>65</v>
      </c>
      <c r="C20">
        <f>VALUE(SUBSTITUTE(SUBSTITUTE(MID(RawData!D19,FIND("H",RawData!D19)+1,FIND("L",RawData!D19)-FIND("H",RawData!D19)-1),"Ø",0)," ",""))</f>
        <v>68</v>
      </c>
      <c r="D20">
        <f>VALUE(SUBSTITUTE(SUBSTITUTE(MID(RawData!E19,FIND("H",RawData!E19)+1,FIND("L",RawData!E19)-FIND("H",RawData!E19)-1),"Ø",0)," ",""))</f>
        <v>74</v>
      </c>
      <c r="E20">
        <f>VALUE(SUBSTITUTE(SUBSTITUTE(MID(RawData!F19,FIND("H",RawData!F19)+1,FIND("L",RawData!F19)-FIND("H",RawData!F19)-1),"Ø",0)," ",""))</f>
        <v>79</v>
      </c>
      <c r="F20">
        <f>VALUE(SUBSTITUTE(SUBSTITUTE(MID(RawData!G19,FIND("H",RawData!G19)+1,FIND("L",RawData!G19)-FIND("H",RawData!G19)-1),"Ø",0)," ",""))</f>
        <v>86</v>
      </c>
      <c r="G20">
        <f>VALUE(SUBSTITUTE(SUBSTITUTE(MID(RawData!H19,FIND("H",RawData!H19)+1,FIND("L",RawData!H19)-FIND("H",RawData!H19)-1),"Ø",0)," ",""))</f>
        <v>90</v>
      </c>
      <c r="H20">
        <f>VALUE(SUBSTITUTE(SUBSTITUTE(MID(RawData!I19,FIND("H",RawData!I19)+1,FIND("L",RawData!I19)-FIND("H",RawData!I19)-1),"Ø",0)," ",""))</f>
        <v>92</v>
      </c>
      <c r="I20">
        <f>VALUE(SUBSTITUTE(SUBSTITUTE(MID(RawData!J19,FIND("H",RawData!J19)+1,FIND("L",RawData!J19)-FIND("H",RawData!J19)-1),"Ø",0)," ",""))</f>
        <v>91</v>
      </c>
      <c r="J20">
        <f>VALUE(SUBSTITUTE(SUBSTITUTE(MID(RawData!K19,FIND("H",RawData!K19)+1,FIND("L",RawData!K19)-FIND("H",RawData!K19)-1),"Ø",0)," ",""))</f>
        <v>87</v>
      </c>
      <c r="K20">
        <f>VALUE(SUBSTITUTE(SUBSTITUTE(MID(RawData!L19,FIND("H",RawData!L19)+1,FIND("L",RawData!L19)-FIND("H",RawData!L19)-1),"Ø",0)," ",""))</f>
        <v>80</v>
      </c>
      <c r="L20">
        <f>VALUE(SUBSTITUTE(SUBSTITUTE(MID(RawData!M19,FIND("H",RawData!M19)+1,FIND("L",RawData!M19)-FIND("H",RawData!M19)-1),"Ø",0)," ",""))</f>
        <v>74</v>
      </c>
      <c r="M20">
        <f>VALUE(SUBSTITUTE(SUBSTITUTE(MID(RawData!N19,FIND("H",RawData!N19)+1,FIND("L",RawData!N19)-FIND("H",RawData!N19)-1),"Ø",0)," ",""))</f>
        <v>67</v>
      </c>
    </row>
    <row r="21" spans="1:13" x14ac:dyDescent="0.3">
      <c r="A21" t="str">
        <f>RawData!B20</f>
        <v>Missouri</v>
      </c>
      <c r="B21">
        <f>VALUE(SUBSTITUTE(SUBSTITUTE(MID(RawData!C20,FIND("H",RawData!C20)+1,FIND("L",RawData!C20)-FIND("H",RawData!C20)-1),"Ø",0)," ",""))</f>
        <v>40</v>
      </c>
      <c r="C21">
        <f>VALUE(SUBSTITUTE(SUBSTITUTE(MID(RawData!D20,FIND("H",RawData!D20)+1,FIND("L",RawData!D20)-FIND("H",RawData!D20)-1),"Ø",0)," ",""))</f>
        <v>45</v>
      </c>
      <c r="D21">
        <f>VALUE(SUBSTITUTE(SUBSTITUTE(MID(RawData!E20,FIND("H",RawData!E20)+1,FIND("L",RawData!E20)-FIND("H",RawData!E20)-1),"Ø",0)," ",""))</f>
        <v>56</v>
      </c>
      <c r="E21">
        <f>VALUE(SUBSTITUTE(SUBSTITUTE(MID(RawData!F20,FIND("H",RawData!F20)+1,FIND("L",RawData!F20)-FIND("H",RawData!F20)-1),"Ø",0)," ",""))</f>
        <v>67</v>
      </c>
      <c r="F21">
        <f>VALUE(SUBSTITUTE(SUBSTITUTE(MID(RawData!G20,FIND("H",RawData!G20)+1,FIND("L",RawData!G20)-FIND("H",RawData!G20)-1),"Ø",0)," ",""))</f>
        <v>76</v>
      </c>
      <c r="G21">
        <f>VALUE(SUBSTITUTE(SUBSTITUTE(MID(RawData!H20,FIND("H",RawData!H20)+1,FIND("L",RawData!H20)-FIND("H",RawData!H20)-1),"Ø",0)," ",""))</f>
        <v>85</v>
      </c>
      <c r="H21">
        <f>VALUE(SUBSTITUTE(SUBSTITUTE(MID(RawData!I20,FIND("H",RawData!I20)+1,FIND("L",RawData!I20)-FIND("H",RawData!I20)-1),"Ø",0)," ",""))</f>
        <v>90</v>
      </c>
      <c r="I21">
        <f>VALUE(SUBSTITUTE(SUBSTITUTE(MID(RawData!J20,FIND("H",RawData!J20)+1,FIND("L",RawData!J20)-FIND("H",RawData!J20)-1),"Ø",0)," ",""))</f>
        <v>89</v>
      </c>
      <c r="J21">
        <f>VALUE(SUBSTITUTE(SUBSTITUTE(MID(RawData!K20,FIND("H",RawData!K20)+1,FIND("L",RawData!K20)-FIND("H",RawData!K20)-1),"Ø",0)," ",""))</f>
        <v>80</v>
      </c>
      <c r="K21">
        <f>VALUE(SUBSTITUTE(SUBSTITUTE(MID(RawData!L20,FIND("H",RawData!L20)+1,FIND("L",RawData!L20)-FIND("H",RawData!L20)-1),"Ø",0)," ",""))</f>
        <v>68</v>
      </c>
      <c r="L21">
        <f>VALUE(SUBSTITUTE(SUBSTITUTE(MID(RawData!M20,FIND("H",RawData!M20)+1,FIND("L",RawData!M20)-FIND("H",RawData!M20)-1),"Ø",0)," ",""))</f>
        <v>54</v>
      </c>
      <c r="M21">
        <f>VALUE(SUBSTITUTE(SUBSTITUTE(MID(RawData!N20,FIND("H",RawData!N20)+1,FIND("L",RawData!N20)-FIND("H",RawData!N20)-1),"Ø",0)," ",""))</f>
        <v>42</v>
      </c>
    </row>
    <row r="22" spans="1:13" x14ac:dyDescent="0.3">
      <c r="A22" t="str">
        <f>RawData!B21</f>
        <v>Nevada</v>
      </c>
      <c r="B22">
        <f>VALUE(SUBSTITUTE(SUBSTITUTE(MID(RawData!C21,FIND("H",RawData!C21)+1,FIND("L",RawData!C21)-FIND("H",RawData!C21)-1),"Ø",0)," ",""))</f>
        <v>58</v>
      </c>
      <c r="C22">
        <f>VALUE(SUBSTITUTE(SUBSTITUTE(MID(RawData!D21,FIND("H",RawData!D21)+1,FIND("L",RawData!D21)-FIND("H",RawData!D21)-1),"Ø",0)," ",""))</f>
        <v>63</v>
      </c>
      <c r="D22">
        <f>VALUE(SUBSTITUTE(SUBSTITUTE(MID(RawData!E21,FIND("H",RawData!E21)+1,FIND("L",RawData!E21)-FIND("H",RawData!E21)-1),"Ø",0)," ",""))</f>
        <v>70</v>
      </c>
      <c r="E22">
        <f>VALUE(SUBSTITUTE(SUBSTITUTE(MID(RawData!F21,FIND("H",RawData!F21)+1,FIND("L",RawData!F21)-FIND("H",RawData!F21)-1),"Ø",0)," ",""))</f>
        <v>78</v>
      </c>
      <c r="F22">
        <f>VALUE(SUBSTITUTE(SUBSTITUTE(MID(RawData!G21,FIND("H",RawData!G21)+1,FIND("L",RawData!G21)-FIND("H",RawData!G21)-1),"Ø",0)," ",""))</f>
        <v>89</v>
      </c>
      <c r="G22">
        <f>VALUE(SUBSTITUTE(SUBSTITUTE(MID(RawData!H21,FIND("H",RawData!H21)+1,FIND("L",RawData!H21)-FIND("H",RawData!H21)-1),"Ø",0)," ",""))</f>
        <v>99</v>
      </c>
      <c r="H22">
        <f>VALUE(SUBSTITUTE(SUBSTITUTE(MID(RawData!I21,FIND("H",RawData!I21)+1,FIND("L",RawData!I21)-FIND("H",RawData!I21)-1),"Ø",0)," ",""))</f>
        <v>104</v>
      </c>
      <c r="I22">
        <f>VALUE(SUBSTITUTE(SUBSTITUTE(MID(RawData!J21,FIND("H",RawData!J21)+1,FIND("L",RawData!J21)-FIND("H",RawData!J21)-1),"Ø",0)," ",""))</f>
        <v>102</v>
      </c>
      <c r="J22">
        <f>VALUE(SUBSTITUTE(SUBSTITUTE(MID(RawData!K21,FIND("H",RawData!K21)+1,FIND("L",RawData!K21)-FIND("H",RawData!K21)-1),"Ø",0)," ",""))</f>
        <v>94</v>
      </c>
      <c r="K22">
        <f>VALUE(SUBSTITUTE(SUBSTITUTE(MID(RawData!L21,FIND("H",RawData!L21)+1,FIND("L",RawData!L21)-FIND("H",RawData!L21)-1),"Ø",0)," ",""))</f>
        <v>81</v>
      </c>
      <c r="L22">
        <f>VALUE(SUBSTITUTE(SUBSTITUTE(MID(RawData!M21,FIND("H",RawData!M21)+1,FIND("L",RawData!M21)-FIND("H",RawData!M21)-1),"Ø",0)," ",""))</f>
        <v>66</v>
      </c>
      <c r="M22">
        <f>VALUE(SUBSTITUTE(SUBSTITUTE(MID(RawData!N21,FIND("H",RawData!N21)+1,FIND("L",RawData!N21)-FIND("H",RawData!N21)-1),"Ø",0)," ",""))</f>
        <v>57</v>
      </c>
    </row>
    <row r="23" spans="1:13" x14ac:dyDescent="0.3">
      <c r="A23" t="str">
        <f>RawData!B22</f>
        <v>California</v>
      </c>
      <c r="B23">
        <f>VALUE(SUBSTITUTE(SUBSTITUTE(MID(RawData!C22,FIND("H",RawData!C22)+1,FIND("L",RawData!C22)-FIND("H",RawData!C22)-1),"Ø",0)," ",""))</f>
        <v>68</v>
      </c>
      <c r="C23">
        <f>VALUE(SUBSTITUTE(SUBSTITUTE(MID(RawData!D22,FIND("H",RawData!D22)+1,FIND("L",RawData!D22)-FIND("H",RawData!D22)-1),"Ø",0)," ",""))</f>
        <v>69</v>
      </c>
      <c r="D23">
        <f>VALUE(SUBSTITUTE(SUBSTITUTE(MID(RawData!E22,FIND("H",RawData!E22)+1,FIND("L",RawData!E22)-FIND("H",RawData!E22)-1),"Ø",0)," ",""))</f>
        <v>70</v>
      </c>
      <c r="E23">
        <f>VALUE(SUBSTITUTE(SUBSTITUTE(MID(RawData!F22,FIND("H",RawData!F22)+1,FIND("L",RawData!F22)-FIND("H",RawData!F22)-1),"Ø",0)," ",""))</f>
        <v>73</v>
      </c>
      <c r="F23">
        <f>VALUE(SUBSTITUTE(SUBSTITUTE(MID(RawData!G22,FIND("H",RawData!G22)+1,FIND("L",RawData!G22)-FIND("H",RawData!G22)-1),"Ø",0)," ",""))</f>
        <v>75</v>
      </c>
      <c r="G23">
        <f>VALUE(SUBSTITUTE(SUBSTITUTE(MID(RawData!H22,FIND("H",RawData!H22)+1,FIND("L",RawData!H22)-FIND("H",RawData!H22)-1),"Ø",0)," ",""))</f>
        <v>78</v>
      </c>
      <c r="H23">
        <f>VALUE(SUBSTITUTE(SUBSTITUTE(MID(RawData!I22,FIND("H",RawData!I22)+1,FIND("L",RawData!I22)-FIND("H",RawData!I22)-1),"Ø",0)," ",""))</f>
        <v>83</v>
      </c>
      <c r="I23">
        <f>VALUE(SUBSTITUTE(SUBSTITUTE(MID(RawData!J22,FIND("H",RawData!J22)+1,FIND("L",RawData!J22)-FIND("H",RawData!J22)-1),"Ø",0)," ",""))</f>
        <v>84</v>
      </c>
      <c r="J23">
        <f>VALUE(SUBSTITUTE(SUBSTITUTE(MID(RawData!K22,FIND("H",RawData!K22)+1,FIND("L",RawData!K22)-FIND("H",RawData!K22)-1),"Ø",0)," ",""))</f>
        <v>83</v>
      </c>
      <c r="K23">
        <f>VALUE(SUBSTITUTE(SUBSTITUTE(MID(RawData!L22,FIND("H",RawData!L22)+1,FIND("L",RawData!L22)-FIND("H",RawData!L22)-1),"Ø",0)," ",""))</f>
        <v>79</v>
      </c>
      <c r="L23">
        <f>VALUE(SUBSTITUTE(SUBSTITUTE(MID(RawData!M22,FIND("H",RawData!M22)+1,FIND("L",RawData!M22)-FIND("H",RawData!M22)-1),"Ø",0)," ",""))</f>
        <v>73</v>
      </c>
      <c r="M23">
        <f>VALUE(SUBSTITUTE(SUBSTITUTE(MID(RawData!N22,FIND("H",RawData!N22)+1,FIND("L",RawData!N22)-FIND("H",RawData!N22)-1),"Ø",0)," ",""))</f>
        <v>68</v>
      </c>
    </row>
    <row r="24" spans="1:13" x14ac:dyDescent="0.3">
      <c r="A24" t="str">
        <f>RawData!B23</f>
        <v>Kentucky</v>
      </c>
      <c r="B24">
        <f>VALUE(SUBSTITUTE(SUBSTITUTE(MID(RawData!C23,FIND("H",RawData!C23)+1,FIND("L",RawData!C23)-FIND("H",RawData!C23)-1),"Ø",0)," ",""))</f>
        <v>43</v>
      </c>
      <c r="C24">
        <f>VALUE(SUBSTITUTE(SUBSTITUTE(MID(RawData!D23,FIND("H",RawData!D23)+1,FIND("L",RawData!D23)-FIND("H",RawData!D23)-1),"Ø",0)," ",""))</f>
        <v>48</v>
      </c>
      <c r="D24">
        <f>VALUE(SUBSTITUTE(SUBSTITUTE(MID(RawData!E23,FIND("H",RawData!E23)+1,FIND("L",RawData!E23)-FIND("H",RawData!E23)-1),"Ø",0)," ",""))</f>
        <v>58</v>
      </c>
      <c r="E24">
        <f>VALUE(SUBSTITUTE(SUBSTITUTE(MID(RawData!F23,FIND("H",RawData!F23)+1,FIND("L",RawData!F23)-FIND("H",RawData!F23)-1),"Ø",0)," ",""))</f>
        <v>69</v>
      </c>
      <c r="F24">
        <f>VALUE(SUBSTITUTE(SUBSTITUTE(MID(RawData!G23,FIND("H",RawData!G23)+1,FIND("L",RawData!G23)-FIND("H",RawData!G23)-1),"Ø",0)," ",""))</f>
        <v>77</v>
      </c>
      <c r="G24">
        <f>VALUE(SUBSTITUTE(SUBSTITUTE(MID(RawData!H23,FIND("H",RawData!H23)+1,FIND("L",RawData!H23)-FIND("H",RawData!H23)-1),"Ø",0)," ",""))</f>
        <v>85</v>
      </c>
      <c r="H24">
        <f>VALUE(SUBSTITUTE(SUBSTITUTE(MID(RawData!I23,FIND("H",RawData!I23)+1,FIND("L",RawData!I23)-FIND("H",RawData!I23)-1),"Ø",0)," ",""))</f>
        <v>89</v>
      </c>
      <c r="I24">
        <f>VALUE(SUBSTITUTE(SUBSTITUTE(MID(RawData!J23,FIND("H",RawData!J23)+1,FIND("L",RawData!J23)-FIND("H",RawData!J23)-1),"Ø",0)," ",""))</f>
        <v>88</v>
      </c>
      <c r="J24">
        <f>VALUE(SUBSTITUTE(SUBSTITUTE(MID(RawData!K23,FIND("H",RawData!K23)+1,FIND("L",RawData!K23)-FIND("H",RawData!K23)-1),"Ø",0)," ",""))</f>
        <v>82</v>
      </c>
      <c r="K24">
        <f>VALUE(SUBSTITUTE(SUBSTITUTE(MID(RawData!L23,FIND("H",RawData!L23)+1,FIND("L",RawData!L23)-FIND("H",RawData!L23)-1),"Ø",0)," ",""))</f>
        <v>70</v>
      </c>
      <c r="L24">
        <f>VALUE(SUBSTITUTE(SUBSTITUTE(MID(RawData!M23,FIND("H",RawData!M23)+1,FIND("L",RawData!M23)-FIND("H",RawData!M23)-1),"Ø",0)," ",""))</f>
        <v>58</v>
      </c>
      <c r="M24">
        <f>VALUE(SUBSTITUTE(SUBSTITUTE(MID(RawData!N23,FIND("H",RawData!N23)+1,FIND("L",RawData!N23)-FIND("H",RawData!N23)-1),"Ø",0)," ",""))</f>
        <v>46</v>
      </c>
    </row>
    <row r="25" spans="1:13" x14ac:dyDescent="0.3">
      <c r="A25" t="str">
        <f>RawData!B24</f>
        <v>Tennessee</v>
      </c>
      <c r="B25">
        <f>VALUE(SUBSTITUTE(SUBSTITUTE(MID(RawData!C24,FIND("H",RawData!C24)+1,FIND("L",RawData!C24)-FIND("H",RawData!C24)-1),"Ø",0)," ",""))</f>
        <v>50</v>
      </c>
      <c r="C25">
        <f>VALUE(SUBSTITUTE(SUBSTITUTE(MID(RawData!D24,FIND("H",RawData!D24)+1,FIND("L",RawData!D24)-FIND("H",RawData!D24)-1),"Ø",0)," ",""))</f>
        <v>55</v>
      </c>
      <c r="D25">
        <f>VALUE(SUBSTITUTE(SUBSTITUTE(MID(RawData!E24,FIND("H",RawData!E24)+1,FIND("L",RawData!E24)-FIND("H",RawData!E24)-1),"Ø",0)," ",""))</f>
        <v>64</v>
      </c>
      <c r="E25">
        <f>VALUE(SUBSTITUTE(SUBSTITUTE(MID(RawData!F24,FIND("H",RawData!F24)+1,FIND("L",RawData!F24)-FIND("H",RawData!F24)-1),"Ø",0)," ",""))</f>
        <v>73</v>
      </c>
      <c r="F25">
        <f>VALUE(SUBSTITUTE(SUBSTITUTE(MID(RawData!G24,FIND("H",RawData!G24)+1,FIND("L",RawData!G24)-FIND("H",RawData!G24)-1),"Ø",0)," ",""))</f>
        <v>81</v>
      </c>
      <c r="G25">
        <f>VALUE(SUBSTITUTE(SUBSTITUTE(MID(RawData!H24,FIND("H",RawData!H24)+1,FIND("L",RawData!H24)-FIND("H",RawData!H24)-1),"Ø",0)," ",""))</f>
        <v>89</v>
      </c>
      <c r="H25">
        <f>VALUE(SUBSTITUTE(SUBSTITUTE(MID(RawData!I24,FIND("H",RawData!I24)+1,FIND("L",RawData!I24)-FIND("H",RawData!I24)-1),"Ø",0)," ",""))</f>
        <v>92</v>
      </c>
      <c r="I25">
        <f>VALUE(SUBSTITUTE(SUBSTITUTE(MID(RawData!J24,FIND("H",RawData!J24)+1,FIND("L",RawData!J24)-FIND("H",RawData!J24)-1),"Ø",0)," ",""))</f>
        <v>91</v>
      </c>
      <c r="J25">
        <f>VALUE(SUBSTITUTE(SUBSTITUTE(MID(RawData!K24,FIND("H",RawData!K24)+1,FIND("L",RawData!K24)-FIND("H",RawData!K24)-1),"Ø",0)," ",""))</f>
        <v>85</v>
      </c>
      <c r="K25">
        <f>VALUE(SUBSTITUTE(SUBSTITUTE(MID(RawData!L24,FIND("H",RawData!L24)+1,FIND("L",RawData!L24)-FIND("H",RawData!L24)-1),"Ø",0)," ",""))</f>
        <v>74</v>
      </c>
      <c r="L25">
        <f>VALUE(SUBSTITUTE(SUBSTITUTE(MID(RawData!M24,FIND("H",RawData!M24)+1,FIND("L",RawData!M24)-FIND("H",RawData!M24)-1),"Ø",0)," ",""))</f>
        <v>63</v>
      </c>
      <c r="M25">
        <f>VALUE(SUBSTITUTE(SUBSTITUTE(MID(RawData!N24,FIND("H",RawData!N24)+1,FIND("L",RawData!N24)-FIND("H",RawData!N24)-1),"Ø",0)," ",""))</f>
        <v>52</v>
      </c>
    </row>
    <row r="26" spans="1:13" x14ac:dyDescent="0.3">
      <c r="A26" t="str">
        <f>RawData!B25</f>
        <v>Florida</v>
      </c>
      <c r="B26">
        <f>VALUE(SUBSTITUTE(SUBSTITUTE(MID(RawData!C25,FIND("H",RawData!C25)+1,FIND("L",RawData!C25)-FIND("H",RawData!C25)-1),"Ø",0)," ",""))</f>
        <v>76</v>
      </c>
      <c r="C26">
        <f>VALUE(SUBSTITUTE(SUBSTITUTE(MID(RawData!D25,FIND("H",RawData!D25)+1,FIND("L",RawData!D25)-FIND("H",RawData!D25)-1),"Ø",0)," ",""))</f>
        <v>78</v>
      </c>
      <c r="D26">
        <f>VALUE(SUBSTITUTE(SUBSTITUTE(MID(RawData!E25,FIND("H",RawData!E25)+1,FIND("L",RawData!E25)-FIND("H",RawData!E25)-1),"Ø",0)," ",""))</f>
        <v>80</v>
      </c>
      <c r="E26">
        <f>VALUE(SUBSTITUTE(SUBSTITUTE(MID(RawData!F25,FIND("H",RawData!F25)+1,FIND("L",RawData!F25)-FIND("H",RawData!F25)-1),"Ø",0)," ",""))</f>
        <v>83</v>
      </c>
      <c r="F26">
        <f>VALUE(SUBSTITUTE(SUBSTITUTE(MID(RawData!G25,FIND("H",RawData!G25)+1,FIND("L",RawData!G25)-FIND("H",RawData!G25)-1),"Ø",0)," ",""))</f>
        <v>87</v>
      </c>
      <c r="G26">
        <f>VALUE(SUBSTITUTE(SUBSTITUTE(MID(RawData!H25,FIND("H",RawData!H25)+1,FIND("L",RawData!H25)-FIND("H",RawData!H25)-1),"Ø",0)," ",""))</f>
        <v>90</v>
      </c>
      <c r="H26">
        <f>VALUE(SUBSTITUTE(SUBSTITUTE(MID(RawData!I25,FIND("H",RawData!I25)+1,FIND("L",RawData!I25)-FIND("H",RawData!I25)-1),"Ø",0)," ",""))</f>
        <v>91</v>
      </c>
      <c r="I26">
        <f>VALUE(SUBSTITUTE(SUBSTITUTE(MID(RawData!J25,FIND("H",RawData!J25)+1,FIND("L",RawData!J25)-FIND("H",RawData!J25)-1),"Ø",0)," ",""))</f>
        <v>91</v>
      </c>
      <c r="J26">
        <f>VALUE(SUBSTITUTE(SUBSTITUTE(MID(RawData!K25,FIND("H",RawData!K25)+1,FIND("L",RawData!K25)-FIND("H",RawData!K25)-1),"Ø",0)," ",""))</f>
        <v>89</v>
      </c>
      <c r="K26">
        <f>VALUE(SUBSTITUTE(SUBSTITUTE(MID(RawData!L25,FIND("H",RawData!L25)+1,FIND("L",RawData!L25)-FIND("H",RawData!L25)-1),"Ø",0)," ",""))</f>
        <v>86</v>
      </c>
      <c r="L26">
        <f>VALUE(SUBSTITUTE(SUBSTITUTE(MID(RawData!M25,FIND("H",RawData!M25)+1,FIND("L",RawData!M25)-FIND("H",RawData!M25)-1),"Ø",0)," ",""))</f>
        <v>82</v>
      </c>
      <c r="M26">
        <f>VALUE(SUBSTITUTE(SUBSTITUTE(MID(RawData!N25,FIND("H",RawData!N25)+1,FIND("L",RawData!N25)-FIND("H",RawData!N25)-1),"Ø",0)," ",""))</f>
        <v>78</v>
      </c>
    </row>
    <row r="27" spans="1:13" x14ac:dyDescent="0.3">
      <c r="A27" t="str">
        <f>RawData!B26</f>
        <v>Wisconsin</v>
      </c>
      <c r="B27">
        <f>VALUE(SUBSTITUTE(SUBSTITUTE(MID(RawData!C26,FIND("H",RawData!C26)+1,FIND("L",RawData!C26)-FIND("H",RawData!C26)-1),"Ø",0)," ",""))</f>
        <v>29</v>
      </c>
      <c r="C27">
        <f>VALUE(SUBSTITUTE(SUBSTITUTE(MID(RawData!D26,FIND("H",RawData!D26)+1,FIND("L",RawData!D26)-FIND("H",RawData!D26)-1),"Ø",0)," ",""))</f>
        <v>33</v>
      </c>
      <c r="D27">
        <f>VALUE(SUBSTITUTE(SUBSTITUTE(MID(RawData!E26,FIND("H",RawData!E26)+1,FIND("L",RawData!E26)-FIND("H",RawData!E26)-1),"Ø",0)," ",""))</f>
        <v>42</v>
      </c>
      <c r="E27">
        <f>VALUE(SUBSTITUTE(SUBSTITUTE(MID(RawData!F26,FIND("H",RawData!F26)+1,FIND("L",RawData!F26)-FIND("H",RawData!F26)-1),"Ø",0)," ",""))</f>
        <v>54</v>
      </c>
      <c r="F27">
        <f>VALUE(SUBSTITUTE(SUBSTITUTE(MID(RawData!G26,FIND("H",RawData!G26)+1,FIND("L",RawData!G26)-FIND("H",RawData!G26)-1),"Ø",0)," ",""))</f>
        <v>65</v>
      </c>
      <c r="G27">
        <f>VALUE(SUBSTITUTE(SUBSTITUTE(MID(RawData!H26,FIND("H",RawData!H26)+1,FIND("L",RawData!H26)-FIND("H",RawData!H26)-1),"Ø",0)," ",""))</f>
        <v>75</v>
      </c>
      <c r="H27">
        <f>VALUE(SUBSTITUTE(SUBSTITUTE(MID(RawData!I26,FIND("H",RawData!I26)+1,FIND("L",RawData!I26)-FIND("H",RawData!I26)-1),"Ø",0)," ",""))</f>
        <v>80</v>
      </c>
      <c r="I27">
        <f>VALUE(SUBSTITUTE(SUBSTITUTE(MID(RawData!J26,FIND("H",RawData!J26)+1,FIND("L",RawData!J26)-FIND("H",RawData!J26)-1),"Ø",0)," ",""))</f>
        <v>79</v>
      </c>
      <c r="J27">
        <f>VALUE(SUBSTITUTE(SUBSTITUTE(MID(RawData!K26,FIND("H",RawData!K26)+1,FIND("L",RawData!K26)-FIND("H",RawData!K26)-1),"Ø",0)," ",""))</f>
        <v>71</v>
      </c>
      <c r="K27">
        <f>VALUE(SUBSTITUTE(SUBSTITUTE(MID(RawData!L26,FIND("H",RawData!L26)+1,FIND("L",RawData!L26)-FIND("H",RawData!L26)-1),"Ø",0)," ",""))</f>
        <v>59</v>
      </c>
      <c r="L27">
        <f>VALUE(SUBSTITUTE(SUBSTITUTE(MID(RawData!M26,FIND("H",RawData!M26)+1,FIND("L",RawData!M26)-FIND("H",RawData!M26)-1),"Ø",0)," ",""))</f>
        <v>46</v>
      </c>
      <c r="M27">
        <f>VALUE(SUBSTITUTE(SUBSTITUTE(MID(RawData!N26,FIND("H",RawData!N26)+1,FIND("L",RawData!N26)-FIND("H",RawData!N26)-1),"Ø",0)," ",""))</f>
        <v>33</v>
      </c>
    </row>
    <row r="28" spans="1:13" x14ac:dyDescent="0.3">
      <c r="A28" t="str">
        <f>RawData!B27</f>
        <v>Minnesota</v>
      </c>
      <c r="B28">
        <f>VALUE(SUBSTITUTE(SUBSTITUTE(MID(RawData!C27,FIND("H",RawData!C27)+1,FIND("L",RawData!C27)-FIND("H",RawData!C27)-1),"Ø",0)," ",""))</f>
        <v>24</v>
      </c>
      <c r="C28">
        <f>VALUE(SUBSTITUTE(SUBSTITUTE(MID(RawData!D27,FIND("H",RawData!D27)+1,FIND("L",RawData!D27)-FIND("H",RawData!D27)-1),"Ø",0)," ",""))</f>
        <v>29</v>
      </c>
      <c r="D28">
        <f>VALUE(SUBSTITUTE(SUBSTITUTE(MID(RawData!E27,FIND("H",RawData!E27)+1,FIND("L",RawData!E27)-FIND("H",RawData!E27)-1),"Ø",0)," ",""))</f>
        <v>41</v>
      </c>
      <c r="E28">
        <f>VALUE(SUBSTITUTE(SUBSTITUTE(MID(RawData!F27,FIND("H",RawData!F27)+1,FIND("L",RawData!F27)-FIND("H",RawData!F27)-1),"Ø",0)," ",""))</f>
        <v>58</v>
      </c>
      <c r="F28">
        <f>VALUE(SUBSTITUTE(SUBSTITUTE(MID(RawData!G27,FIND("H",RawData!G27)+1,FIND("L",RawData!G27)-FIND("H",RawData!G27)-1),"Ø",0)," ",""))</f>
        <v>69</v>
      </c>
      <c r="G28">
        <f>VALUE(SUBSTITUTE(SUBSTITUTE(MID(RawData!H27,FIND("H",RawData!H27)+1,FIND("L",RawData!H27)-FIND("H",RawData!H27)-1),"Ø",0)," ",""))</f>
        <v>79</v>
      </c>
      <c r="H28">
        <f>VALUE(SUBSTITUTE(SUBSTITUTE(MID(RawData!I27,FIND("H",RawData!I27)+1,FIND("L",RawData!I27)-FIND("H",RawData!I27)-1),"Ø",0)," ",""))</f>
        <v>83</v>
      </c>
      <c r="I28">
        <f>VALUE(SUBSTITUTE(SUBSTITUTE(MID(RawData!J27,FIND("H",RawData!J27)+1,FIND("L",RawData!J27)-FIND("H",RawData!J27)-1),"Ø",0)," ",""))</f>
        <v>81</v>
      </c>
      <c r="J28">
        <f>VALUE(SUBSTITUTE(SUBSTITUTE(MID(RawData!K27,FIND("H",RawData!K27)+1,FIND("L",RawData!K27)-FIND("H",RawData!K27)-1),"Ø",0)," ",""))</f>
        <v>72</v>
      </c>
      <c r="K28">
        <f>VALUE(SUBSTITUTE(SUBSTITUTE(MID(RawData!L27,FIND("H",RawData!L27)+1,FIND("L",RawData!L27)-FIND("H",RawData!L27)-1),"Ø",0)," ",""))</f>
        <v>58</v>
      </c>
      <c r="L28">
        <f>VALUE(SUBSTITUTE(SUBSTITUTE(MID(RawData!M27,FIND("H",RawData!M27)+1,FIND("L",RawData!M27)-FIND("H",RawData!M27)-1),"Ø",0)," ",""))</f>
        <v>41</v>
      </c>
      <c r="M28">
        <f>VALUE(SUBSTITUTE(SUBSTITUTE(MID(RawData!N27,FIND("H",RawData!N27)+1,FIND("L",RawData!N27)-FIND("H",RawData!N27)-1),"Ø",0)," ",""))</f>
        <v>27</v>
      </c>
    </row>
    <row r="29" spans="1:13" x14ac:dyDescent="0.3">
      <c r="A29" t="str">
        <f>RawData!B28</f>
        <v>Tennessee</v>
      </c>
      <c r="B29">
        <f>VALUE(SUBSTITUTE(SUBSTITUTE(MID(RawData!C28,FIND("H",RawData!C28)+1,FIND("L",RawData!C28)-FIND("H",RawData!C28)-1),"Ø",0)," ",""))</f>
        <v>47</v>
      </c>
      <c r="C29">
        <f>VALUE(SUBSTITUTE(SUBSTITUTE(MID(RawData!D28,FIND("H",RawData!D28)+1,FIND("L",RawData!D28)-FIND("H",RawData!D28)-1),"Ø",0)," ",""))</f>
        <v>52</v>
      </c>
      <c r="D29">
        <f>VALUE(SUBSTITUTE(SUBSTITUTE(MID(RawData!E28,FIND("H",RawData!E28)+1,FIND("L",RawData!E28)-FIND("H",RawData!E28)-1),"Ø",0)," ",""))</f>
        <v>61</v>
      </c>
      <c r="E29">
        <f>VALUE(SUBSTITUTE(SUBSTITUTE(MID(RawData!F28,FIND("H",RawData!F28)+1,FIND("L",RawData!F28)-FIND("H",RawData!F28)-1),"Ø",0)," ",""))</f>
        <v>71</v>
      </c>
      <c r="F29">
        <f>VALUE(SUBSTITUTE(SUBSTITUTE(MID(RawData!G28,FIND("H",RawData!G28)+1,FIND("L",RawData!G28)-FIND("H",RawData!G28)-1),"Ø",0)," ",""))</f>
        <v>78</v>
      </c>
      <c r="G29">
        <f>VALUE(SUBSTITUTE(SUBSTITUTE(MID(RawData!H28,FIND("H",RawData!H28)+1,FIND("L",RawData!H28)-FIND("H",RawData!H28)-1),"Ø",0)," ",""))</f>
        <v>86</v>
      </c>
      <c r="H29">
        <f>VALUE(SUBSTITUTE(SUBSTITUTE(MID(RawData!I28,FIND("H",RawData!I28)+1,FIND("L",RawData!I28)-FIND("H",RawData!I28)-1),"Ø",0)," ",""))</f>
        <v>89</v>
      </c>
      <c r="I29">
        <f>VALUE(SUBSTITUTE(SUBSTITUTE(MID(RawData!J28,FIND("H",RawData!J28)+1,FIND("L",RawData!J28)-FIND("H",RawData!J28)-1),"Ø",0)," ",""))</f>
        <v>89</v>
      </c>
      <c r="J29">
        <f>VALUE(SUBSTITUTE(SUBSTITUTE(MID(RawData!K28,FIND("H",RawData!K28)+1,FIND("L",RawData!K28)-FIND("H",RawData!K28)-1),"Ø",0)," ",""))</f>
        <v>82</v>
      </c>
      <c r="K29">
        <f>VALUE(SUBSTITUTE(SUBSTITUTE(MID(RawData!L28,FIND("H",RawData!L28)+1,FIND("L",RawData!L28)-FIND("H",RawData!L28)-1),"Ø",0)," ",""))</f>
        <v>72</v>
      </c>
      <c r="L29">
        <f>VALUE(SUBSTITUTE(SUBSTITUTE(MID(RawData!M28,FIND("H",RawData!M28)+1,FIND("L",RawData!M28)-FIND("H",RawData!M28)-1),"Ø",0)," ",""))</f>
        <v>60</v>
      </c>
      <c r="M29">
        <f>VALUE(SUBSTITUTE(SUBSTITUTE(MID(RawData!N28,FIND("H",RawData!N28)+1,FIND("L",RawData!N28)-FIND("H",RawData!N28)-1),"Ø",0)," ",""))</f>
        <v>50</v>
      </c>
    </row>
    <row r="30" spans="1:13" x14ac:dyDescent="0.3">
      <c r="A30" t="str">
        <f>RawData!B29</f>
        <v>Louisiana</v>
      </c>
      <c r="B30">
        <f>VALUE(SUBSTITUTE(SUBSTITUTE(MID(RawData!C29,FIND("H",RawData!C29)+1,FIND("L",RawData!C29)-FIND("H",RawData!C29)-1),"Ø",0)," ",""))</f>
        <v>62</v>
      </c>
      <c r="C30">
        <f>VALUE(SUBSTITUTE(SUBSTITUTE(MID(RawData!D29,FIND("H",RawData!D29)+1,FIND("L",RawData!D29)-FIND("H",RawData!D29)-1),"Ø",0)," ",""))</f>
        <v>65</v>
      </c>
      <c r="D30">
        <f>VALUE(SUBSTITUTE(SUBSTITUTE(MID(RawData!E29,FIND("H",RawData!E29)+1,FIND("L",RawData!E29)-FIND("H",RawData!E29)-1),"Ø",0)," ",""))</f>
        <v>72</v>
      </c>
      <c r="E30">
        <f>VALUE(SUBSTITUTE(SUBSTITUTE(MID(RawData!F29,FIND("H",RawData!F29)+1,FIND("L",RawData!F29)-FIND("H",RawData!F29)-1),"Ø",0)," ",""))</f>
        <v>78</v>
      </c>
      <c r="F30">
        <f>VALUE(SUBSTITUTE(SUBSTITUTE(MID(RawData!G29,FIND("H",RawData!G29)+1,FIND("L",RawData!G29)-FIND("H",RawData!G29)-1),"Ø",0)," ",""))</f>
        <v>85</v>
      </c>
      <c r="G30">
        <f>VALUE(SUBSTITUTE(SUBSTITUTE(MID(RawData!H29,FIND("H",RawData!H29)+1,FIND("L",RawData!H29)-FIND("H",RawData!H29)-1),"Ø",0)," ",""))</f>
        <v>90</v>
      </c>
      <c r="H30">
        <f>VALUE(SUBSTITUTE(SUBSTITUTE(MID(RawData!I29,FIND("H",RawData!I29)+1,FIND("L",RawData!I29)-FIND("H",RawData!I29)-1),"Ø",0)," ",""))</f>
        <v>91</v>
      </c>
      <c r="I30">
        <f>VALUE(SUBSTITUTE(SUBSTITUTE(MID(RawData!J29,FIND("H",RawData!J29)+1,FIND("L",RawData!J29)-FIND("H",RawData!J29)-1),"Ø",0)," ",""))</f>
        <v>91</v>
      </c>
      <c r="J30">
        <f>VALUE(SUBSTITUTE(SUBSTITUTE(MID(RawData!K29,FIND("H",RawData!K29)+1,FIND("L",RawData!K29)-FIND("H",RawData!K29)-1),"Ø",0)," ",""))</f>
        <v>88</v>
      </c>
      <c r="K30">
        <f>VALUE(SUBSTITUTE(SUBSTITUTE(MID(RawData!L29,FIND("H",RawData!L29)+1,FIND("L",RawData!L29)-FIND("H",RawData!L29)-1),"Ø",0)," ",""))</f>
        <v>80</v>
      </c>
      <c r="L30">
        <f>VALUE(SUBSTITUTE(SUBSTITUTE(MID(RawData!M29,FIND("H",RawData!M29)+1,FIND("L",RawData!M29)-FIND("H",RawData!M29)-1),"Ø",0)," ",""))</f>
        <v>72</v>
      </c>
      <c r="M30">
        <f>VALUE(SUBSTITUTE(SUBSTITUTE(MID(RawData!N29,FIND("H",RawData!N29)+1,FIND("L",RawData!N29)-FIND("H",RawData!N29)-1),"Ø",0)," ",""))</f>
        <v>64</v>
      </c>
    </row>
    <row r="31" spans="1:13" x14ac:dyDescent="0.3">
      <c r="A31" t="str">
        <f>RawData!B30</f>
        <v>New York</v>
      </c>
      <c r="B31">
        <f>VALUE(SUBSTITUTE(SUBSTITUTE(MID(RawData!C30,FIND("H",RawData!C30)+1,FIND("L",RawData!C30)-FIND("H",RawData!C30)-1),"Ø",0)," ",""))</f>
        <v>38</v>
      </c>
      <c r="C31">
        <f>VALUE(SUBSTITUTE(SUBSTITUTE(MID(RawData!D30,FIND("H",RawData!D30)+1,FIND("L",RawData!D30)-FIND("H",RawData!D30)-1),"Ø",0)," ",""))</f>
        <v>42</v>
      </c>
      <c r="D31">
        <f>VALUE(SUBSTITUTE(SUBSTITUTE(MID(RawData!E30,FIND("H",RawData!E30)+1,FIND("L",RawData!E30)-FIND("H",RawData!E30)-1),"Ø",0)," ",""))</f>
        <v>50</v>
      </c>
      <c r="E31">
        <f>VALUE(SUBSTITUTE(SUBSTITUTE(MID(RawData!F30,FIND("H",RawData!F30)+1,FIND("L",RawData!F30)-FIND("H",RawData!F30)-1),"Ø",0)," ",""))</f>
        <v>61</v>
      </c>
      <c r="F31">
        <f>VALUE(SUBSTITUTE(SUBSTITUTE(MID(RawData!G30,FIND("H",RawData!G30)+1,FIND("L",RawData!G30)-FIND("H",RawData!G30)-1),"Ø",0)," ",""))</f>
        <v>71</v>
      </c>
      <c r="G31">
        <f>VALUE(SUBSTITUTE(SUBSTITUTE(MID(RawData!H30,FIND("H",RawData!H30)+1,FIND("L",RawData!H30)-FIND("H",RawData!H30)-1),"Ø",0)," ",""))</f>
        <v>79</v>
      </c>
      <c r="H31">
        <f>VALUE(SUBSTITUTE(SUBSTITUTE(MID(RawData!I30,FIND("H",RawData!I30)+1,FIND("L",RawData!I30)-FIND("H",RawData!I30)-1),"Ø",0)," ",""))</f>
        <v>84</v>
      </c>
      <c r="I31">
        <f>VALUE(SUBSTITUTE(SUBSTITUTE(MID(RawData!J30,FIND("H",RawData!J30)+1,FIND("L",RawData!J30)-FIND("H",RawData!J30)-1),"Ø",0)," ",""))</f>
        <v>83</v>
      </c>
      <c r="J31">
        <f>VALUE(SUBSTITUTE(SUBSTITUTE(MID(RawData!K30,FIND("H",RawData!K30)+1,FIND("L",RawData!K30)-FIND("H",RawData!K30)-1),"Ø",0)," ",""))</f>
        <v>75</v>
      </c>
      <c r="K31">
        <f>VALUE(SUBSTITUTE(SUBSTITUTE(MID(RawData!L30,FIND("H",RawData!L30)+1,FIND("L",RawData!L30)-FIND("H",RawData!L30)-1),"Ø",0)," ",""))</f>
        <v>64</v>
      </c>
      <c r="L31">
        <f>VALUE(SUBSTITUTE(SUBSTITUTE(MID(RawData!M30,FIND("H",RawData!M30)+1,FIND("L",RawData!M30)-FIND("H",RawData!M30)-1),"Ø",0)," ",""))</f>
        <v>54</v>
      </c>
      <c r="M31">
        <f>VALUE(SUBSTITUTE(SUBSTITUTE(MID(RawData!N30,FIND("H",RawData!N30)+1,FIND("L",RawData!N30)-FIND("H",RawData!N30)-1),"Ø",0)," ",""))</f>
        <v>43</v>
      </c>
    </row>
    <row r="32" spans="1:13" x14ac:dyDescent="0.3">
      <c r="A32" t="str">
        <f>RawData!B31</f>
        <v>Oklahoma</v>
      </c>
      <c r="B32">
        <f>VALUE(SUBSTITUTE(SUBSTITUTE(MID(RawData!C31,FIND("H",RawData!C31)+1,FIND("L",RawData!C31)-FIND("H",RawData!C31)-1),"Ø",0)," ",""))</f>
        <v>50</v>
      </c>
      <c r="C32">
        <f>VALUE(SUBSTITUTE(SUBSTITUTE(MID(RawData!D31,FIND("H",RawData!D31)+1,FIND("L",RawData!D31)-FIND("H",RawData!D31)-1),"Ø",0)," ",""))</f>
        <v>55</v>
      </c>
      <c r="D32">
        <f>VALUE(SUBSTITUTE(SUBSTITUTE(MID(RawData!E31,FIND("H",RawData!E31)+1,FIND("L",RawData!E31)-FIND("H",RawData!E31)-1),"Ø",0)," ",""))</f>
        <v>63</v>
      </c>
      <c r="E32">
        <f>VALUE(SUBSTITUTE(SUBSTITUTE(MID(RawData!F31,FIND("H",RawData!F31)+1,FIND("L",RawData!F31)-FIND("H",RawData!F31)-1),"Ø",0)," ",""))</f>
        <v>72</v>
      </c>
      <c r="F32">
        <f>VALUE(SUBSTITUTE(SUBSTITUTE(MID(RawData!G31,FIND("H",RawData!G31)+1,FIND("L",RawData!G31)-FIND("H",RawData!G31)-1),"Ø",0)," ",""))</f>
        <v>80</v>
      </c>
      <c r="G32">
        <f>VALUE(SUBSTITUTE(SUBSTITUTE(MID(RawData!H31,FIND("H",RawData!H31)+1,FIND("L",RawData!H31)-FIND("H",RawData!H31)-1),"Ø",0)," ",""))</f>
        <v>88</v>
      </c>
      <c r="H32">
        <f>VALUE(SUBSTITUTE(SUBSTITUTE(MID(RawData!I31,FIND("H",RawData!I31)+1,FIND("L",RawData!I31)-FIND("H",RawData!I31)-1),"Ø",0)," ",""))</f>
        <v>94</v>
      </c>
      <c r="I32">
        <f>VALUE(SUBSTITUTE(SUBSTITUTE(MID(RawData!J31,FIND("H",RawData!J31)+1,FIND("L",RawData!J31)-FIND("H",RawData!J31)-1),"Ø",0)," ",""))</f>
        <v>93</v>
      </c>
      <c r="J32">
        <f>VALUE(SUBSTITUTE(SUBSTITUTE(MID(RawData!K31,FIND("H",RawData!K31)+1,FIND("L",RawData!K31)-FIND("H",RawData!K31)-1),"Ø",0)," ",""))</f>
        <v>85</v>
      </c>
      <c r="K32">
        <f>VALUE(SUBSTITUTE(SUBSTITUTE(MID(RawData!L31,FIND("H",RawData!L31)+1,FIND("L",RawData!L31)-FIND("H",RawData!L31)-1),"Ø",0)," ",""))</f>
        <v>73</v>
      </c>
      <c r="L32">
        <f>VALUE(SUBSTITUTE(SUBSTITUTE(MID(RawData!M31,FIND("H",RawData!M31)+1,FIND("L",RawData!M31)-FIND("H",RawData!M31)-1),"Ø",0)," ",""))</f>
        <v>62</v>
      </c>
      <c r="M32">
        <f>VALUE(SUBSTITUTE(SUBSTITUTE(MID(RawData!N31,FIND("H",RawData!N31)+1,FIND("L",RawData!N31)-FIND("H",RawData!N31)-1),"Ø",0)," ",""))</f>
        <v>51</v>
      </c>
    </row>
    <row r="33" spans="1:13" x14ac:dyDescent="0.3">
      <c r="A33" t="str">
        <f>RawData!B32</f>
        <v>Florida</v>
      </c>
      <c r="B33">
        <f>VALUE(SUBSTITUTE(SUBSTITUTE(MID(RawData!C32,FIND("H",RawData!C32)+1,FIND("L",RawData!C32)-FIND("H",RawData!C32)-1),"Ø",0)," ",""))</f>
        <v>71</v>
      </c>
      <c r="C33">
        <f>VALUE(SUBSTITUTE(SUBSTITUTE(MID(RawData!D32,FIND("H",RawData!D32)+1,FIND("L",RawData!D32)-FIND("H",RawData!D32)-1),"Ø",0)," ",""))</f>
        <v>74</v>
      </c>
      <c r="D33">
        <f>VALUE(SUBSTITUTE(SUBSTITUTE(MID(RawData!E32,FIND("H",RawData!E32)+1,FIND("L",RawData!E32)-FIND("H",RawData!E32)-1),"Ø",0)," ",""))</f>
        <v>78</v>
      </c>
      <c r="E33">
        <f>VALUE(SUBSTITUTE(SUBSTITUTE(MID(RawData!F32,FIND("H",RawData!F32)+1,FIND("L",RawData!F32)-FIND("H",RawData!F32)-1),"Ø",0)," ",""))</f>
        <v>83</v>
      </c>
      <c r="F33">
        <f>VALUE(SUBSTITUTE(SUBSTITUTE(MID(RawData!G32,FIND("H",RawData!G32)+1,FIND("L",RawData!G32)-FIND("H",RawData!G32)-1),"Ø",0)," ",""))</f>
        <v>88</v>
      </c>
      <c r="G33">
        <f>VALUE(SUBSTITUTE(SUBSTITUTE(MID(RawData!H32,FIND("H",RawData!H32)+1,FIND("L",RawData!H32)-FIND("H",RawData!H32)-1),"Ø",0)," ",""))</f>
        <v>91</v>
      </c>
      <c r="H33">
        <f>VALUE(SUBSTITUTE(SUBSTITUTE(MID(RawData!I32,FIND("H",RawData!I32)+1,FIND("L",RawData!I32)-FIND("H",RawData!I32)-1),"Ø",0)," ",""))</f>
        <v>92</v>
      </c>
      <c r="I33">
        <f>VALUE(SUBSTITUTE(SUBSTITUTE(MID(RawData!J32,FIND("H",RawData!J32)+1,FIND("L",RawData!J32)-FIND("H",RawData!J32)-1),"Ø",0)," ",""))</f>
        <v>92</v>
      </c>
      <c r="J33">
        <f>VALUE(SUBSTITUTE(SUBSTITUTE(MID(RawData!K32,FIND("H",RawData!K32)+1,FIND("L",RawData!K32)-FIND("H",RawData!K32)-1),"Ø",0)," ",""))</f>
        <v>90</v>
      </c>
      <c r="K33">
        <f>VALUE(SUBSTITUTE(SUBSTITUTE(MID(RawData!L32,FIND("H",RawData!L32)+1,FIND("L",RawData!L32)-FIND("H",RawData!L32)-1),"Ø",0)," ",""))</f>
        <v>85</v>
      </c>
      <c r="L33">
        <f>VALUE(SUBSTITUTE(SUBSTITUTE(MID(RawData!M32,FIND("H",RawData!M32)+1,FIND("L",RawData!M32)-FIND("H",RawData!M32)-1),"Ø",0)," ",""))</f>
        <v>78</v>
      </c>
      <c r="M33">
        <f>VALUE(SUBSTITUTE(SUBSTITUTE(MID(RawData!N32,FIND("H",RawData!N32)+1,FIND("L",RawData!N32)-FIND("H",RawData!N32)-1),"Ø",0)," ",""))</f>
        <v>73</v>
      </c>
    </row>
    <row r="34" spans="1:13" x14ac:dyDescent="0.3">
      <c r="A34" t="str">
        <f>RawData!B33</f>
        <v>Pennsylvania</v>
      </c>
      <c r="B34">
        <f>VALUE(SUBSTITUTE(SUBSTITUTE(MID(RawData!C33,FIND("H",RawData!C33)+1,FIND("L",RawData!C33)-FIND("H",RawData!C33)-1),"Ø",0)," ",""))</f>
        <v>40</v>
      </c>
      <c r="C34">
        <f>VALUE(SUBSTITUTE(SUBSTITUTE(MID(RawData!D33,FIND("H",RawData!D33)+1,FIND("L",RawData!D33)-FIND("H",RawData!D33)-1),"Ø",0)," ",""))</f>
        <v>44</v>
      </c>
      <c r="D34">
        <f>VALUE(SUBSTITUTE(SUBSTITUTE(MID(RawData!E33,FIND("H",RawData!E33)+1,FIND("L",RawData!E33)-FIND("H",RawData!E33)-1),"Ø",0)," ",""))</f>
        <v>53</v>
      </c>
      <c r="E34">
        <f>VALUE(SUBSTITUTE(SUBSTITUTE(MID(RawData!F33,FIND("H",RawData!F33)+1,FIND("L",RawData!F33)-FIND("H",RawData!F33)-1),"Ø",0)," ",""))</f>
        <v>64</v>
      </c>
      <c r="F34">
        <f>VALUE(SUBSTITUTE(SUBSTITUTE(MID(RawData!G33,FIND("H",RawData!G33)+1,FIND("L",RawData!G33)-FIND("H",RawData!G33)-1),"Ø",0)," ",""))</f>
        <v>74</v>
      </c>
      <c r="G34">
        <f>VALUE(SUBSTITUTE(SUBSTITUTE(MID(RawData!H33,FIND("H",RawData!H33)+1,FIND("L",RawData!H33)-FIND("H",RawData!H33)-1),"Ø",0)," ",""))</f>
        <v>83</v>
      </c>
      <c r="H34">
        <f>VALUE(SUBSTITUTE(SUBSTITUTE(MID(RawData!I33,FIND("H",RawData!I33)+1,FIND("L",RawData!I33)-FIND("H",RawData!I33)-1),"Ø",0)," ",""))</f>
        <v>87</v>
      </c>
      <c r="I34">
        <f>VALUE(SUBSTITUTE(SUBSTITUTE(MID(RawData!J33,FIND("H",RawData!J33)+1,FIND("L",RawData!J33)-FIND("H",RawData!J33)-1),"Ø",0)," ",""))</f>
        <v>85</v>
      </c>
      <c r="J34">
        <f>VALUE(SUBSTITUTE(SUBSTITUTE(MID(RawData!K33,FIND("H",RawData!K33)+1,FIND("L",RawData!K33)-FIND("H",RawData!K33)-1),"Ø",0)," ",""))</f>
        <v>78</v>
      </c>
      <c r="K34">
        <f>VALUE(SUBSTITUTE(SUBSTITUTE(MID(RawData!L33,FIND("H",RawData!L33)+1,FIND("L",RawData!L33)-FIND("H",RawData!L33)-1),"Ø",0)," ",""))</f>
        <v>67</v>
      </c>
      <c r="L34">
        <f>VALUE(SUBSTITUTE(SUBSTITUTE(MID(RawData!M33,FIND("H",RawData!M33)+1,FIND("L",RawData!M33)-FIND("H",RawData!M33)-1),"Ø",0)," ",""))</f>
        <v>56</v>
      </c>
      <c r="M34">
        <f>VALUE(SUBSTITUTE(SUBSTITUTE(MID(RawData!N33,FIND("H",RawData!N33)+1,FIND("L",RawData!N33)-FIND("H",RawData!N33)-1),"Ø",0)," ",""))</f>
        <v>45</v>
      </c>
    </row>
    <row r="35" spans="1:13" x14ac:dyDescent="0.3">
      <c r="A35" t="str">
        <f>RawData!B34</f>
        <v>Arizona</v>
      </c>
      <c r="B35">
        <f>VALUE(SUBSTITUTE(SUBSTITUTE(MID(RawData!C34,FIND("H",RawData!C34)+1,FIND("L",RawData!C34)-FIND("H",RawData!C34)-1),"Ø",0)," ",""))</f>
        <v>69</v>
      </c>
      <c r="C35">
        <f>VALUE(SUBSTITUTE(SUBSTITUTE(MID(RawData!D34,FIND("H",RawData!D34)+1,FIND("L",RawData!D34)-FIND("H",RawData!D34)-1),"Ø",0)," ",""))</f>
        <v>72</v>
      </c>
      <c r="D35">
        <f>VALUE(SUBSTITUTE(SUBSTITUTE(MID(RawData!E34,FIND("H",RawData!E34)+1,FIND("L",RawData!E34)-FIND("H",RawData!E34)-1),"Ø",0)," ",""))</f>
        <v>78</v>
      </c>
      <c r="E35">
        <f>VALUE(SUBSTITUTE(SUBSTITUTE(MID(RawData!F34,FIND("H",RawData!F34)+1,FIND("L",RawData!F34)-FIND("H",RawData!F34)-1),"Ø",0)," ",""))</f>
        <v>86</v>
      </c>
      <c r="F35">
        <f>VALUE(SUBSTITUTE(SUBSTITUTE(MID(RawData!G34,FIND("H",RawData!G34)+1,FIND("L",RawData!G34)-FIND("H",RawData!G34)-1),"Ø",0)," ",""))</f>
        <v>95</v>
      </c>
      <c r="G35">
        <f>VALUE(SUBSTITUTE(SUBSTITUTE(MID(RawData!H34,FIND("H",RawData!H34)+1,FIND("L",RawData!H34)-FIND("H",RawData!H34)-1),"Ø",0)," ",""))</f>
        <v>104</v>
      </c>
      <c r="H35">
        <f>VALUE(SUBSTITUTE(SUBSTITUTE(MID(RawData!I34,FIND("H",RawData!I34)+1,FIND("L",RawData!I34)-FIND("H",RawData!I34)-1),"Ø",0)," ",""))</f>
        <v>106</v>
      </c>
      <c r="I35">
        <f>VALUE(SUBSTITUTE(SUBSTITUTE(MID(RawData!J34,FIND("H",RawData!J34)+1,FIND("L",RawData!J34)-FIND("H",RawData!J34)-1),"Ø",0)," ",""))</f>
        <v>104</v>
      </c>
      <c r="J35">
        <f>VALUE(SUBSTITUTE(SUBSTITUTE(MID(RawData!K34,FIND("H",RawData!K34)+1,FIND("L",RawData!K34)-FIND("H",RawData!K34)-1),"Ø",0)," ",""))</f>
        <v>100</v>
      </c>
      <c r="K35">
        <f>VALUE(SUBSTITUTE(SUBSTITUTE(MID(RawData!L34,FIND("H",RawData!L34)+1,FIND("L",RawData!L34)-FIND("H",RawData!L34)-1),"Ø",0)," ",""))</f>
        <v>89</v>
      </c>
      <c r="L35">
        <f>VALUE(SUBSTITUTE(SUBSTITUTE(MID(RawData!M34,FIND("H",RawData!M34)+1,FIND("L",RawData!M34)-FIND("H",RawData!M34)-1),"Ø",0)," ",""))</f>
        <v>76</v>
      </c>
      <c r="M35">
        <f>VALUE(SUBSTITUTE(SUBSTITUTE(MID(RawData!N34,FIND("H",RawData!N34)+1,FIND("L",RawData!N34)-FIND("H",RawData!N34)-1),"Ø",0)," ",""))</f>
        <v>67</v>
      </c>
    </row>
    <row r="36" spans="1:13" x14ac:dyDescent="0.3">
      <c r="A36" t="str">
        <f>RawData!B35</f>
        <v>Pennsylvania</v>
      </c>
      <c r="B36">
        <f>VALUE(SUBSTITUTE(SUBSTITUTE(MID(RawData!C35,FIND("H",RawData!C35)+1,FIND("L",RawData!C35)-FIND("H",RawData!C35)-1),"Ø",0)," ",""))</f>
        <v>36</v>
      </c>
      <c r="C36">
        <f>VALUE(SUBSTITUTE(SUBSTITUTE(MID(RawData!D35,FIND("H",RawData!D35)+1,FIND("L",RawData!D35)-FIND("H",RawData!D35)-1),"Ø",0)," ",""))</f>
        <v>39</v>
      </c>
      <c r="D36">
        <f>VALUE(SUBSTITUTE(SUBSTITUTE(MID(RawData!E35,FIND("H",RawData!E35)+1,FIND("L",RawData!E35)-FIND("H",RawData!E35)-1),"Ø",0)," ",""))</f>
        <v>49</v>
      </c>
      <c r="E36">
        <f>VALUE(SUBSTITUTE(SUBSTITUTE(MID(RawData!F35,FIND("H",RawData!F35)+1,FIND("L",RawData!F35)-FIND("H",RawData!F35)-1),"Ø",0)," ",""))</f>
        <v>62</v>
      </c>
      <c r="F36">
        <f>VALUE(SUBSTITUTE(SUBSTITUTE(MID(RawData!G35,FIND("H",RawData!G35)+1,FIND("L",RawData!G35)-FIND("H",RawData!G35)-1),"Ø",0)," ",""))</f>
        <v>71</v>
      </c>
      <c r="G36">
        <f>VALUE(SUBSTITUTE(SUBSTITUTE(MID(RawData!H35,FIND("H",RawData!H35)+1,FIND("L",RawData!H35)-FIND("H",RawData!H35)-1),"Ø",0)," ",""))</f>
        <v>79</v>
      </c>
      <c r="H36">
        <f>VALUE(SUBSTITUTE(SUBSTITUTE(MID(RawData!I35,FIND("H",RawData!I35)+1,FIND("L",RawData!I35)-FIND("H",RawData!I35)-1),"Ø",0)," ",""))</f>
        <v>83</v>
      </c>
      <c r="I36">
        <f>VALUE(SUBSTITUTE(SUBSTITUTE(MID(RawData!J35,FIND("H",RawData!J35)+1,FIND("L",RawData!J35)-FIND("H",RawData!J35)-1),"Ø",0)," ",""))</f>
        <v>81</v>
      </c>
      <c r="J36">
        <f>VALUE(SUBSTITUTE(SUBSTITUTE(MID(RawData!K35,FIND("H",RawData!K35)+1,FIND("L",RawData!K35)-FIND("H",RawData!K35)-1),"Ø",0)," ",""))</f>
        <v>74</v>
      </c>
      <c r="K36">
        <f>VALUE(SUBSTITUTE(SUBSTITUTE(MID(RawData!L35,FIND("H",RawData!L35)+1,FIND("L",RawData!L35)-FIND("H",RawData!L35)-1),"Ø",0)," ",""))</f>
        <v>63</v>
      </c>
      <c r="L36">
        <f>VALUE(SUBSTITUTE(SUBSTITUTE(MID(RawData!M35,FIND("H",RawData!M35)+1,FIND("L",RawData!M35)-FIND("H",RawData!M35)-1),"Ø",0)," ",""))</f>
        <v>51</v>
      </c>
      <c r="M36">
        <f>VALUE(SUBSTITUTE(SUBSTITUTE(MID(RawData!N35,FIND("H",RawData!N35)+1,FIND("L",RawData!N35)-FIND("H",RawData!N35)-1),"Ø",0)," ",""))</f>
        <v>39</v>
      </c>
    </row>
    <row r="37" spans="1:13" x14ac:dyDescent="0.3">
      <c r="A37" t="str">
        <f>RawData!B36</f>
        <v>Oregon</v>
      </c>
      <c r="B37">
        <f>VALUE(SUBSTITUTE(SUBSTITUTE(MID(RawData!C36,FIND("H",RawData!C36)+1,FIND("L",RawData!C36)-FIND("H",RawData!C36)-1),"Ø",0)," ",""))</f>
        <v>47</v>
      </c>
      <c r="C37">
        <f>VALUE(SUBSTITUTE(SUBSTITUTE(MID(RawData!D36,FIND("H",RawData!D36)+1,FIND("L",RawData!D36)-FIND("H",RawData!D36)-1),"Ø",0)," ",""))</f>
        <v>51</v>
      </c>
      <c r="D37">
        <f>VALUE(SUBSTITUTE(SUBSTITUTE(MID(RawData!E36,FIND("H",RawData!E36)+1,FIND("L",RawData!E36)-FIND("H",RawData!E36)-1),"Ø",0)," ",""))</f>
        <v>57</v>
      </c>
      <c r="E37">
        <f>VALUE(SUBSTITUTE(SUBSTITUTE(MID(RawData!F36,FIND("H",RawData!F36)+1,FIND("L",RawData!F36)-FIND("H",RawData!F36)-1),"Ø",0)," ",""))</f>
        <v>62</v>
      </c>
      <c r="F37">
        <f>VALUE(SUBSTITUTE(SUBSTITUTE(MID(RawData!G36,FIND("H",RawData!G36)+1,FIND("L",RawData!G36)-FIND("H",RawData!G36)-1),"Ø",0)," ",""))</f>
        <v>69</v>
      </c>
      <c r="G37">
        <f>VALUE(SUBSTITUTE(SUBSTITUTE(MID(RawData!H36,FIND("H",RawData!H36)+1,FIND("L",RawData!H36)-FIND("H",RawData!H36)-1),"Ø",0)," ",""))</f>
        <v>73</v>
      </c>
      <c r="H37">
        <f>VALUE(SUBSTITUTE(SUBSTITUTE(MID(RawData!I36,FIND("H",RawData!I36)+1,FIND("L",RawData!I36)-FIND("H",RawData!I36)-1),"Ø",0)," ",""))</f>
        <v>81</v>
      </c>
      <c r="I37">
        <f>VALUE(SUBSTITUTE(SUBSTITUTE(MID(RawData!J36,FIND("H",RawData!J36)+1,FIND("L",RawData!J36)-FIND("H",RawData!J36)-1),"Ø",0)," ",""))</f>
        <v>81</v>
      </c>
      <c r="J37">
        <f>VALUE(SUBSTITUTE(SUBSTITUTE(MID(RawData!K36,FIND("H",RawData!K36)+1,FIND("L",RawData!K36)-FIND("H",RawData!K36)-1),"Ø",0)," ",""))</f>
        <v>75</v>
      </c>
      <c r="K37">
        <f>VALUE(SUBSTITUTE(SUBSTITUTE(MID(RawData!L36,FIND("H",RawData!L36)+1,FIND("L",RawData!L36)-FIND("H",RawData!L36)-1),"Ø",0)," ",""))</f>
        <v>64</v>
      </c>
      <c r="L37">
        <f>VALUE(SUBSTITUTE(SUBSTITUTE(MID(RawData!M36,FIND("H",RawData!M36)+1,FIND("L",RawData!M36)-FIND("H",RawData!M36)-1),"Ø",0)," ",""))</f>
        <v>52</v>
      </c>
      <c r="M37">
        <f>VALUE(SUBSTITUTE(SUBSTITUTE(MID(RawData!N36,FIND("H",RawData!N36)+1,FIND("L",RawData!N36)-FIND("H",RawData!N36)-1),"Ø",0)," ",""))</f>
        <v>45</v>
      </c>
    </row>
    <row r="38" spans="1:13" x14ac:dyDescent="0.3">
      <c r="A38" t="str">
        <f>RawData!B37</f>
        <v>Rhode Island</v>
      </c>
      <c r="B38">
        <f>VALUE(SUBSTITUTE(SUBSTITUTE(MID(RawData!C37,FIND("H",RawData!C37)+1,FIND("L",RawData!C37)-FIND("H",RawData!C37)-1),"Ø",0)," ",""))</f>
        <v>37</v>
      </c>
      <c r="C38">
        <f>VALUE(SUBSTITUTE(SUBSTITUTE(MID(RawData!D37,FIND("H",RawData!D37)+1,FIND("L",RawData!D37)-FIND("H",RawData!D37)-1),"Ø",0)," ",""))</f>
        <v>40</v>
      </c>
      <c r="D38">
        <f>VALUE(SUBSTITUTE(SUBSTITUTE(MID(RawData!E37,FIND("H",RawData!E37)+1,FIND("L",RawData!E37)-FIND("H",RawData!E37)-1),"Ø",0)," ",""))</f>
        <v>48</v>
      </c>
      <c r="E38">
        <f>VALUE(SUBSTITUTE(SUBSTITUTE(MID(RawData!F37,FIND("H",RawData!F37)+1,FIND("L",RawData!F37)-FIND("H",RawData!F37)-1),"Ø",0)," ",""))</f>
        <v>59</v>
      </c>
      <c r="F38">
        <f>VALUE(SUBSTITUTE(SUBSTITUTE(MID(RawData!G37,FIND("H",RawData!G37)+1,FIND("L",RawData!G37)-FIND("H",RawData!G37)-1),"Ø",0)," ",""))</f>
        <v>68</v>
      </c>
      <c r="G38">
        <f>VALUE(SUBSTITUTE(SUBSTITUTE(MID(RawData!H37,FIND("H",RawData!H37)+1,FIND("L",RawData!H37)-FIND("H",RawData!H37)-1),"Ø",0)," ",""))</f>
        <v>78</v>
      </c>
      <c r="H38">
        <f>VALUE(SUBSTITUTE(SUBSTITUTE(MID(RawData!I37,FIND("H",RawData!I37)+1,FIND("L",RawData!I37)-FIND("H",RawData!I37)-1),"Ø",0)," ",""))</f>
        <v>83</v>
      </c>
      <c r="I38">
        <f>VALUE(SUBSTITUTE(SUBSTITUTE(MID(RawData!J37,FIND("H",RawData!J37)+1,FIND("L",RawData!J37)-FIND("H",RawData!J37)-1),"Ø",0)," ",""))</f>
        <v>81</v>
      </c>
      <c r="J38">
        <f>VALUE(SUBSTITUTE(SUBSTITUTE(MID(RawData!K37,FIND("H",RawData!K37)+1,FIND("L",RawData!K37)-FIND("H",RawData!K37)-1),"Ø",0)," ",""))</f>
        <v>74</v>
      </c>
      <c r="K38">
        <f>VALUE(SUBSTITUTE(SUBSTITUTE(MID(RawData!L37,FIND("H",RawData!L37)+1,FIND("L",RawData!L37)-FIND("H",RawData!L37)-1),"Ø",0)," ",""))</f>
        <v>63</v>
      </c>
      <c r="L38">
        <f>VALUE(SUBSTITUTE(SUBSTITUTE(MID(RawData!M37,FIND("H",RawData!M37)+1,FIND("L",RawData!M37)-FIND("H",RawData!M37)-1),"Ø",0)," ",""))</f>
        <v>53</v>
      </c>
      <c r="M38">
        <f>VALUE(SUBSTITUTE(SUBSTITUTE(MID(RawData!N37,FIND("H",RawData!N37)+1,FIND("L",RawData!N37)-FIND("H",RawData!N37)-1),"Ø",0)," ",""))</f>
        <v>42</v>
      </c>
    </row>
    <row r="39" spans="1:13" x14ac:dyDescent="0.3">
      <c r="A39" t="str">
        <f>RawData!B38</f>
        <v>North Carolina</v>
      </c>
      <c r="B39">
        <f>VALUE(SUBSTITUTE(SUBSTITUTE(MID(RawData!C38,FIND("H",RawData!C38)+1,FIND("L",RawData!C38)-FIND("H",RawData!C38)-1),"Ø",0)," ",""))</f>
        <v>51</v>
      </c>
      <c r="C39">
        <f>VALUE(SUBSTITUTE(SUBSTITUTE(MID(RawData!D38,FIND("H",RawData!D38)+1,FIND("L",RawData!D38)-FIND("H",RawData!D38)-1),"Ø",0)," ",""))</f>
        <v>55</v>
      </c>
      <c r="D39">
        <f>VALUE(SUBSTITUTE(SUBSTITUTE(MID(RawData!E38,FIND("H",RawData!E38)+1,FIND("L",RawData!E38)-FIND("H",RawData!E38)-1),"Ø",0)," ",""))</f>
        <v>63</v>
      </c>
      <c r="E39">
        <f>VALUE(SUBSTITUTE(SUBSTITUTE(MID(RawData!F38,FIND("H",RawData!F38)+1,FIND("L",RawData!F38)-FIND("H",RawData!F38)-1),"Ø",0)," ",""))</f>
        <v>72</v>
      </c>
      <c r="F39">
        <f>VALUE(SUBSTITUTE(SUBSTITUTE(MID(RawData!G38,FIND("H",RawData!G38)+1,FIND("L",RawData!G38)-FIND("H",RawData!G38)-1),"Ø",0)," ",""))</f>
        <v>80</v>
      </c>
      <c r="G39">
        <f>VALUE(SUBSTITUTE(SUBSTITUTE(MID(RawData!H38,FIND("H",RawData!H38)+1,FIND("L",RawData!H38)-FIND("H",RawData!H38)-1),"Ø",0)," ",""))</f>
        <v>87</v>
      </c>
      <c r="H39">
        <f>VALUE(SUBSTITUTE(SUBSTITUTE(MID(RawData!I38,FIND("H",RawData!I38)+1,FIND("L",RawData!I38)-FIND("H",RawData!I38)-1),"Ø",0)," ",""))</f>
        <v>90</v>
      </c>
      <c r="I39">
        <f>VALUE(SUBSTITUTE(SUBSTITUTE(MID(RawData!J38,FIND("H",RawData!J38)+1,FIND("L",RawData!J38)-FIND("H",RawData!J38)-1),"Ø",0)," ",""))</f>
        <v>89</v>
      </c>
      <c r="J39">
        <f>VALUE(SUBSTITUTE(SUBSTITUTE(MID(RawData!K38,FIND("H",RawData!K38)+1,FIND("L",RawData!K38)-FIND("H",RawData!K38)-1),"Ø",0)," ",""))</f>
        <v>82</v>
      </c>
      <c r="K39">
        <f>VALUE(SUBSTITUTE(SUBSTITUTE(MID(RawData!L38,FIND("H",RawData!L38)+1,FIND("L",RawData!L38)-FIND("H",RawData!L38)-1),"Ø",0)," ",""))</f>
        <v>73</v>
      </c>
      <c r="L39">
        <f>VALUE(SUBSTITUTE(SUBSTITUTE(MID(RawData!M38,FIND("H",RawData!M38)+1,FIND("L",RawData!M38)-FIND("H",RawData!M38)-1),"Ø",0)," ",""))</f>
        <v>63</v>
      </c>
      <c r="M39">
        <f>VALUE(SUBSTITUTE(SUBSTITUTE(MID(RawData!N38,FIND("H",RawData!N38)+1,FIND("L",RawData!N38)-FIND("H",RawData!N38)-1),"Ø",0)," ",""))</f>
        <v>54</v>
      </c>
    </row>
    <row r="40" spans="1:13" x14ac:dyDescent="0.3">
      <c r="A40" t="str">
        <f>RawData!B39</f>
        <v>Virginia</v>
      </c>
      <c r="B40">
        <f>VALUE(SUBSTITUTE(SUBSTITUTE(MID(RawData!C39,FIND("H",RawData!C39)+1,FIND("L",RawData!C39)-FIND("H",RawData!C39)-1),"Ø",0)," ",""))</f>
        <v>47</v>
      </c>
      <c r="C40">
        <f>VALUE(SUBSTITUTE(SUBSTITUTE(MID(RawData!D39,FIND("H",RawData!D39)+1,FIND("L",RawData!D39)-FIND("H",RawData!D39)-1),"Ø",0)," ",""))</f>
        <v>51</v>
      </c>
      <c r="D40">
        <f>VALUE(SUBSTITUTE(SUBSTITUTE(MID(RawData!E39,FIND("H",RawData!E39)+1,FIND("L",RawData!E39)-FIND("H",RawData!E39)-1),"Ø",0)," ",""))</f>
        <v>60</v>
      </c>
      <c r="E40">
        <f>VALUE(SUBSTITUTE(SUBSTITUTE(MID(RawData!F39,FIND("H",RawData!F39)+1,FIND("L",RawData!F39)-FIND("H",RawData!F39)-1),"Ø",0)," ",""))</f>
        <v>70</v>
      </c>
      <c r="F40">
        <f>VALUE(SUBSTITUTE(SUBSTITUTE(MID(RawData!G39,FIND("H",RawData!G39)+1,FIND("L",RawData!G39)-FIND("H",RawData!G39)-1),"Ø",0)," ",""))</f>
        <v>78</v>
      </c>
      <c r="G40">
        <f>VALUE(SUBSTITUTE(SUBSTITUTE(MID(RawData!H39,FIND("H",RawData!H39)+1,FIND("L",RawData!H39)-FIND("H",RawData!H39)-1),"Ø",0)," ",""))</f>
        <v>86</v>
      </c>
      <c r="H40">
        <f>VALUE(SUBSTITUTE(SUBSTITUTE(MID(RawData!I39,FIND("H",RawData!I39)+1,FIND("L",RawData!I39)-FIND("H",RawData!I39)-1),"Ø",0)," ",""))</f>
        <v>90</v>
      </c>
      <c r="I40">
        <f>VALUE(SUBSTITUTE(SUBSTITUTE(MID(RawData!J39,FIND("H",RawData!J39)+1,FIND("L",RawData!J39)-FIND("H",RawData!J39)-1),"Ø",0)," ",""))</f>
        <v>88</v>
      </c>
      <c r="J40">
        <f>VALUE(SUBSTITUTE(SUBSTITUTE(MID(RawData!K39,FIND("H",RawData!K39)+1,FIND("L",RawData!K39)-FIND("H",RawData!K39)-1),"Ø",0)," ",""))</f>
        <v>81</v>
      </c>
      <c r="K40">
        <f>VALUE(SUBSTITUTE(SUBSTITUTE(MID(RawData!L39,FIND("H",RawData!L39)+1,FIND("L",RawData!L39)-FIND("H",RawData!L39)-1),"Ø",0)," ",""))</f>
        <v>71</v>
      </c>
      <c r="L40">
        <f>VALUE(SUBSTITUTE(SUBSTITUTE(MID(RawData!M39,FIND("H",RawData!M39)+1,FIND("L",RawData!M39)-FIND("H",RawData!M39)-1),"Ø",0)," ",""))</f>
        <v>61</v>
      </c>
      <c r="M40">
        <f>VALUE(SUBSTITUTE(SUBSTITUTE(MID(RawData!N39,FIND("H",RawData!N39)+1,FIND("L",RawData!N39)-FIND("H",RawData!N39)-1),"Ø",0)," ",""))</f>
        <v>51</v>
      </c>
    </row>
    <row r="41" spans="1:13" x14ac:dyDescent="0.3">
      <c r="A41" t="str">
        <f>RawData!B40</f>
        <v>California</v>
      </c>
      <c r="B41">
        <f>VALUE(SUBSTITUTE(SUBSTITUTE(MID(RawData!C40,FIND("H",RawData!C40)+1,FIND("L",RawData!C40)-FIND("H",RawData!C40)-1),"Ø",0)," ",""))</f>
        <v>69</v>
      </c>
      <c r="C41">
        <f>VALUE(SUBSTITUTE(SUBSTITUTE(MID(RawData!D40,FIND("H",RawData!D40)+1,FIND("L",RawData!D40)-FIND("H",RawData!D40)-1),"Ø",0)," ",""))</f>
        <v>70</v>
      </c>
      <c r="D41">
        <f>VALUE(SUBSTITUTE(SUBSTITUTE(MID(RawData!E40,FIND("H",RawData!E40)+1,FIND("L",RawData!E40)-FIND("H",RawData!E40)-1),"Ø",0)," ",""))</f>
        <v>73</v>
      </c>
      <c r="E41">
        <f>VALUE(SUBSTITUTE(SUBSTITUTE(MID(RawData!F40,FIND("H",RawData!F40)+1,FIND("L",RawData!F40)-FIND("H",RawData!F40)-1),"Ø",0)," ",""))</f>
        <v>78</v>
      </c>
      <c r="F41">
        <f>VALUE(SUBSTITUTE(SUBSTITUTE(MID(RawData!G40,FIND("H",RawData!G40)+1,FIND("L",RawData!G40)-FIND("H",RawData!G40)-1),"Ø",0)," ",""))</f>
        <v>83</v>
      </c>
      <c r="G41">
        <f>VALUE(SUBSTITUTE(SUBSTITUTE(MID(RawData!H40,FIND("H",RawData!H40)+1,FIND("L",RawData!H40)-FIND("H",RawData!H40)-1),"Ø",0)," ",""))</f>
        <v>89</v>
      </c>
      <c r="H41">
        <f>VALUE(SUBSTITUTE(SUBSTITUTE(MID(RawData!I40,FIND("H",RawData!I40)+1,FIND("L",RawData!I40)-FIND("H",RawData!I40)-1),"Ø",0)," ",""))</f>
        <v>95</v>
      </c>
      <c r="I41">
        <f>VALUE(SUBSTITUTE(SUBSTITUTE(MID(RawData!J40,FIND("H",RawData!J40)+1,FIND("L",RawData!J40)-FIND("H",RawData!J40)-1),"Ø",0)," ",""))</f>
        <v>96</v>
      </c>
      <c r="J41">
        <f>VALUE(SUBSTITUTE(SUBSTITUTE(MID(RawData!K40,FIND("H",RawData!K40)+1,FIND("L",RawData!K40)-FIND("H",RawData!K40)-1),"Ø",0)," ",""))</f>
        <v>92</v>
      </c>
      <c r="K41">
        <f>VALUE(SUBSTITUTE(SUBSTITUTE(MID(RawData!L40,FIND("H",RawData!L40)+1,FIND("L",RawData!L40)-FIND("H",RawData!L40)-1),"Ø",0)," ",""))</f>
        <v>83</v>
      </c>
      <c r="L41">
        <f>VALUE(SUBSTITUTE(SUBSTITUTE(MID(RawData!M40,FIND("H",RawData!M40)+1,FIND("L",RawData!M40)-FIND("H",RawData!M40)-1),"Ø",0)," ",""))</f>
        <v>75</v>
      </c>
      <c r="M41">
        <f>VALUE(SUBSTITUTE(SUBSTITUTE(MID(RawData!N40,FIND("H",RawData!N40)+1,FIND("L",RawData!N40)-FIND("H",RawData!N40)-1),"Ø",0)," ",""))</f>
        <v>69</v>
      </c>
    </row>
    <row r="42" spans="1:13" x14ac:dyDescent="0.3">
      <c r="A42" t="str">
        <f>RawData!B41</f>
        <v>New York</v>
      </c>
      <c r="B42">
        <f>VALUE(SUBSTITUTE(SUBSTITUTE(MID(RawData!C41,FIND("H",RawData!C41)+1,FIND("L",RawData!C41)-FIND("H",RawData!C41)-1),"Ø",0)," ",""))</f>
        <v>32</v>
      </c>
      <c r="C42">
        <f>VALUE(SUBSTITUTE(SUBSTITUTE(MID(RawData!D41,FIND("H",RawData!D41)+1,FIND("L",RawData!D41)-FIND("H",RawData!D41)-1),"Ø",0)," ",""))</f>
        <v>34</v>
      </c>
      <c r="D42">
        <f>VALUE(SUBSTITUTE(SUBSTITUTE(MID(RawData!E41,FIND("H",RawData!E41)+1,FIND("L",RawData!E41)-FIND("H",RawData!E41)-1),"Ø",0)," ",""))</f>
        <v>43</v>
      </c>
      <c r="E42">
        <f>VALUE(SUBSTITUTE(SUBSTITUTE(MID(RawData!F41,FIND("H",RawData!F41)+1,FIND("L",RawData!F41)-FIND("H",RawData!F41)-1),"Ø",0)," ",""))</f>
        <v>56</v>
      </c>
      <c r="F42">
        <f>VALUE(SUBSTITUTE(SUBSTITUTE(MID(RawData!G41,FIND("H",RawData!G41)+1,FIND("L",RawData!G41)-FIND("H",RawData!G41)-1),"Ø",0)," ",""))</f>
        <v>68</v>
      </c>
      <c r="G42">
        <f>VALUE(SUBSTITUTE(SUBSTITUTE(MID(RawData!H41,FIND("H",RawData!H41)+1,FIND("L",RawData!H41)-FIND("H",RawData!H41)-1),"Ø",0)," ",""))</f>
        <v>77</v>
      </c>
      <c r="H42">
        <f>VALUE(SUBSTITUTE(SUBSTITUTE(MID(RawData!I41,FIND("H",RawData!I41)+1,FIND("L",RawData!I41)-FIND("H",RawData!I41)-1),"Ø",0)," ",""))</f>
        <v>81</v>
      </c>
      <c r="I42">
        <f>VALUE(SUBSTITUTE(SUBSTITUTE(MID(RawData!J41,FIND("H",RawData!J41)+1,FIND("L",RawData!J41)-FIND("H",RawData!J41)-1),"Ø",0)," ",""))</f>
        <v>79</v>
      </c>
      <c r="J42">
        <f>VALUE(SUBSTITUTE(SUBSTITUTE(MID(RawData!K41,FIND("H",RawData!K41)+1,FIND("L",RawData!K41)-FIND("H",RawData!K41)-1),"Ø",0)," ",""))</f>
        <v>72</v>
      </c>
      <c r="K42">
        <f>VALUE(SUBSTITUTE(SUBSTITUTE(MID(RawData!L41,FIND("H",RawData!L41)+1,FIND("L",RawData!L41)-FIND("H",RawData!L41)-1),"Ø",0)," ",""))</f>
        <v>60</v>
      </c>
      <c r="L42">
        <f>VALUE(SUBSTITUTE(SUBSTITUTE(MID(RawData!M41,FIND("H",RawData!M41)+1,FIND("L",RawData!M41)-FIND("H",RawData!M41)-1),"Ø",0)," ",""))</f>
        <v>48</v>
      </c>
      <c r="M42">
        <f>VALUE(SUBSTITUTE(SUBSTITUTE(MID(RawData!N41,FIND("H",RawData!N41)+1,FIND("L",RawData!N41)-FIND("H",RawData!N41)-1),"Ø",0)," ",""))</f>
        <v>37</v>
      </c>
    </row>
    <row r="43" spans="1:13" x14ac:dyDescent="0.3">
      <c r="A43" t="str">
        <f>RawData!B42</f>
        <v>California</v>
      </c>
      <c r="B43">
        <f>VALUE(SUBSTITUTE(SUBSTITUTE(MID(RawData!C42,FIND("H",RawData!C42)+1,FIND("L",RawData!C42)-FIND("H",RawData!C42)-1),"Ø",0)," ",""))</f>
        <v>54</v>
      </c>
      <c r="C43">
        <f>VALUE(SUBSTITUTE(SUBSTITUTE(MID(RawData!D42,FIND("H",RawData!D42)+1,FIND("L",RawData!D42)-FIND("H",RawData!D42)-1),"Ø",0)," ",""))</f>
        <v>60</v>
      </c>
      <c r="D43">
        <f>VALUE(SUBSTITUTE(SUBSTITUTE(MID(RawData!E42,FIND("H",RawData!E42)+1,FIND("L",RawData!E42)-FIND("H",RawData!E42)-1),"Ø",0)," ",""))</f>
        <v>65</v>
      </c>
      <c r="E43">
        <f>VALUE(SUBSTITUTE(SUBSTITUTE(MID(RawData!F42,FIND("H",RawData!F42)+1,FIND("L",RawData!F42)-FIND("H",RawData!F42)-1),"Ø",0)," ",""))</f>
        <v>71</v>
      </c>
      <c r="F43">
        <f>VALUE(SUBSTITUTE(SUBSTITUTE(MID(RawData!G42,FIND("H",RawData!G42)+1,FIND("L",RawData!G42)-FIND("H",RawData!G42)-1),"Ø",0)," ",""))</f>
        <v>80</v>
      </c>
      <c r="G43">
        <f>VALUE(SUBSTITUTE(SUBSTITUTE(MID(RawData!H42,FIND("H",RawData!H42)+1,FIND("L",RawData!H42)-FIND("H",RawData!H42)-1),"Ø",0)," ",""))</f>
        <v>87</v>
      </c>
      <c r="H43">
        <f>VALUE(SUBSTITUTE(SUBSTITUTE(MID(RawData!I42,FIND("H",RawData!I42)+1,FIND("L",RawData!I42)-FIND("H",RawData!I42)-1),"Ø",0)," ",""))</f>
        <v>92</v>
      </c>
      <c r="I43">
        <f>VALUE(SUBSTITUTE(SUBSTITUTE(MID(RawData!J42,FIND("H",RawData!J42)+1,FIND("L",RawData!J42)-FIND("H",RawData!J42)-1),"Ø",0)," ",""))</f>
        <v>91</v>
      </c>
      <c r="J43">
        <f>VALUE(SUBSTITUTE(SUBSTITUTE(MID(RawData!K42,FIND("H",RawData!K42)+1,FIND("L",RawData!K42)-FIND("H",RawData!K42)-1),"Ø",0)," ",""))</f>
        <v>87</v>
      </c>
      <c r="K43">
        <f>VALUE(SUBSTITUTE(SUBSTITUTE(MID(RawData!L42,FIND("H",RawData!L42)+1,FIND("L",RawData!L42)-FIND("H",RawData!L42)-1),"Ø",0)," ",""))</f>
        <v>78</v>
      </c>
      <c r="L43">
        <f>VALUE(SUBSTITUTE(SUBSTITUTE(MID(RawData!M42,FIND("H",RawData!M42)+1,FIND("L",RawData!M42)-FIND("H",RawData!M42)-1),"Ø",0)," ",""))</f>
        <v>64</v>
      </c>
      <c r="M43">
        <f>VALUE(SUBSTITUTE(SUBSTITUTE(MID(RawData!N42,FIND("H",RawData!N42)+1,FIND("L",RawData!N42)-FIND("H",RawData!N42)-1),"Ø",0)," ",""))</f>
        <v>54</v>
      </c>
    </row>
    <row r="44" spans="1:13" x14ac:dyDescent="0.3">
      <c r="A44" t="str">
        <f>RawData!B43</f>
        <v>Utah</v>
      </c>
      <c r="B44">
        <f>VALUE(SUBSTITUTE(SUBSTITUTE(MID(RawData!C43,FIND("H",RawData!C43)+1,FIND("L",RawData!C43)-FIND("H",RawData!C43)-1),"Ø",0)," ",""))</f>
        <v>37</v>
      </c>
      <c r="C44">
        <f>VALUE(SUBSTITUTE(SUBSTITUTE(MID(RawData!D43,FIND("H",RawData!D43)+1,FIND("L",RawData!D43)-FIND("H",RawData!D43)-1),"Ø",0)," ",""))</f>
        <v>43</v>
      </c>
      <c r="D44">
        <f>VALUE(SUBSTITUTE(SUBSTITUTE(MID(RawData!E43,FIND("H",RawData!E43)+1,FIND("L",RawData!E43)-FIND("H",RawData!E43)-1),"Ø",0)," ",""))</f>
        <v>54</v>
      </c>
      <c r="E44">
        <f>VALUE(SUBSTITUTE(SUBSTITUTE(MID(RawData!F43,FIND("H",RawData!F43)+1,FIND("L",RawData!F43)-FIND("H",RawData!F43)-1),"Ø",0)," ",""))</f>
        <v>62</v>
      </c>
      <c r="F44">
        <f>VALUE(SUBSTITUTE(SUBSTITUTE(MID(RawData!G43,FIND("H",RawData!G43)+1,FIND("L",RawData!G43)-FIND("H",RawData!G43)-1),"Ø",0)," ",""))</f>
        <v>72</v>
      </c>
      <c r="G44">
        <f>VALUE(SUBSTITUTE(SUBSTITUTE(MID(RawData!H43,FIND("H",RawData!H43)+1,FIND("L",RawData!H43)-FIND("H",RawData!H43)-1),"Ø",0)," ",""))</f>
        <v>83</v>
      </c>
      <c r="H44">
        <f>VALUE(SUBSTITUTE(SUBSTITUTE(MID(RawData!I43,FIND("H",RawData!I43)+1,FIND("L",RawData!I43)-FIND("H",RawData!I43)-1),"Ø",0)," ",""))</f>
        <v>93</v>
      </c>
      <c r="I44">
        <f>VALUE(SUBSTITUTE(SUBSTITUTE(MID(RawData!J43,FIND("H",RawData!J43)+1,FIND("L",RawData!J43)-FIND("H",RawData!J43)-1),"Ø",0)," ",""))</f>
        <v>91</v>
      </c>
      <c r="J44">
        <f>VALUE(SUBSTITUTE(SUBSTITUTE(MID(RawData!K43,FIND("H",RawData!K43)+1,FIND("L",RawData!K43)-FIND("H",RawData!K43)-1),"Ø",0)," ",""))</f>
        <v>79</v>
      </c>
      <c r="K44">
        <f>VALUE(SUBSTITUTE(SUBSTITUTE(MID(RawData!L43,FIND("H",RawData!L43)+1,FIND("L",RawData!L43)-FIND("H",RawData!L43)-1),"Ø",0)," ",""))</f>
        <v>65</v>
      </c>
      <c r="L44">
        <f>VALUE(SUBSTITUTE(SUBSTITUTE(MID(RawData!M43,FIND("H",RawData!M43)+1,FIND("L",RawData!M43)-FIND("H",RawData!M43)-1),"Ø",0)," ",""))</f>
        <v>49</v>
      </c>
      <c r="M44">
        <f>VALUE(SUBSTITUTE(SUBSTITUTE(MID(RawData!N43,FIND("H",RawData!N43)+1,FIND("L",RawData!N43)-FIND("H",RawData!N43)-1),"Ø",0)," ",""))</f>
        <v>38</v>
      </c>
    </row>
    <row r="45" spans="1:13" x14ac:dyDescent="0.3">
      <c r="A45" t="str">
        <f>RawData!B44</f>
        <v>Texas</v>
      </c>
      <c r="B45">
        <f>VALUE(SUBSTITUTE(SUBSTITUTE(MID(RawData!C44,FIND("H",RawData!C44)+1,FIND("L",RawData!C44)-FIND("H",RawData!C44)-1),"Ø",0)," ",""))</f>
        <v>63</v>
      </c>
      <c r="C45">
        <f>VALUE(SUBSTITUTE(SUBSTITUTE(MID(RawData!D44,FIND("H",RawData!D44)+1,FIND("L",RawData!D44)-FIND("H",RawData!D44)-1),"Ø",0)," ",""))</f>
        <v>67</v>
      </c>
      <c r="D45">
        <f>VALUE(SUBSTITUTE(SUBSTITUTE(MID(RawData!E44,FIND("H",RawData!E44)+1,FIND("L",RawData!E44)-FIND("H",RawData!E44)-1),"Ø",0)," ",""))</f>
        <v>74</v>
      </c>
      <c r="E45">
        <f>VALUE(SUBSTITUTE(SUBSTITUTE(MID(RawData!F44,FIND("H",RawData!F44)+1,FIND("L",RawData!F44)-FIND("H",RawData!F44)-1),"Ø",0)," ",""))</f>
        <v>81</v>
      </c>
      <c r="F45">
        <f>VALUE(SUBSTITUTE(SUBSTITUTE(MID(RawData!G44,FIND("H",RawData!G44)+1,FIND("L",RawData!G44)-FIND("H",RawData!G44)-1),"Ø",0)," ",""))</f>
        <v>87</v>
      </c>
      <c r="G45">
        <f>VALUE(SUBSTITUTE(SUBSTITUTE(MID(RawData!H44,FIND("H",RawData!H44)+1,FIND("L",RawData!H44)-FIND("H",RawData!H44)-1),"Ø",0)," ",""))</f>
        <v>92</v>
      </c>
      <c r="H45">
        <f>VALUE(SUBSTITUTE(SUBSTITUTE(MID(RawData!I44,FIND("H",RawData!I44)+1,FIND("L",RawData!I44)-FIND("H",RawData!I44)-1),"Ø",0)," ",""))</f>
        <v>95</v>
      </c>
      <c r="I45">
        <f>VALUE(SUBSTITUTE(SUBSTITUTE(MID(RawData!J44,FIND("H",RawData!J44)+1,FIND("L",RawData!J44)-FIND("H",RawData!J44)-1),"Ø",0)," ",""))</f>
        <v>96</v>
      </c>
      <c r="J45">
        <f>VALUE(SUBSTITUTE(SUBSTITUTE(MID(RawData!K44,FIND("H",RawData!K44)+1,FIND("L",RawData!K44)-FIND("H",RawData!K44)-1),"Ø",0)," ",""))</f>
        <v>90</v>
      </c>
      <c r="K45">
        <f>VALUE(SUBSTITUTE(SUBSTITUTE(MID(RawData!L44,FIND("H",RawData!L44)+1,FIND("L",RawData!L44)-FIND("H",RawData!L44)-1),"Ø",0)," ",""))</f>
        <v>82</v>
      </c>
      <c r="L45">
        <f>VALUE(SUBSTITUTE(SUBSTITUTE(MID(RawData!M44,FIND("H",RawData!M44)+1,FIND("L",RawData!M44)-FIND("H",RawData!M44)-1),"Ø",0)," ",""))</f>
        <v>72</v>
      </c>
      <c r="M45">
        <f>VALUE(SUBSTITUTE(SUBSTITUTE(MID(RawData!N44,FIND("H",RawData!N44)+1,FIND("L",RawData!N44)-FIND("H",RawData!N44)-1),"Ø",0)," ",""))</f>
        <v>64</v>
      </c>
    </row>
    <row r="46" spans="1:13" x14ac:dyDescent="0.3">
      <c r="A46" t="str">
        <f>RawData!B45</f>
        <v>California</v>
      </c>
      <c r="B46">
        <f>VALUE(SUBSTITUTE(SUBSTITUTE(MID(RawData!C45,FIND("H",RawData!C45)+1,FIND("L",RawData!C45)-FIND("H",RawData!C45)-1),"Ø",0)," ",""))</f>
        <v>65</v>
      </c>
      <c r="C46">
        <f>VALUE(SUBSTITUTE(SUBSTITUTE(MID(RawData!D45,FIND("H",RawData!D45)+1,FIND("L",RawData!D45)-FIND("H",RawData!D45)-1),"Ø",0)," ",""))</f>
        <v>65</v>
      </c>
      <c r="D46">
        <f>VALUE(SUBSTITUTE(SUBSTITUTE(MID(RawData!E45,FIND("H",RawData!E45)+1,FIND("L",RawData!E45)-FIND("H",RawData!E45)-1),"Ø",0)," ",""))</f>
        <v>66</v>
      </c>
      <c r="E46">
        <f>VALUE(SUBSTITUTE(SUBSTITUTE(MID(RawData!F45,FIND("H",RawData!F45)+1,FIND("L",RawData!F45)-FIND("H",RawData!F45)-1),"Ø",0)," ",""))</f>
        <v>68</v>
      </c>
      <c r="F46">
        <f>VALUE(SUBSTITUTE(SUBSTITUTE(MID(RawData!G45,FIND("H",RawData!G45)+1,FIND("L",RawData!G45)-FIND("H",RawData!G45)-1),"Ø",0)," ",""))</f>
        <v>69</v>
      </c>
      <c r="G46">
        <f>VALUE(SUBSTITUTE(SUBSTITUTE(MID(RawData!H45,FIND("H",RawData!H45)+1,FIND("L",RawData!H45)-FIND("H",RawData!H45)-1),"Ø",0)," ",""))</f>
        <v>71</v>
      </c>
      <c r="H46">
        <f>VALUE(SUBSTITUTE(SUBSTITUTE(MID(RawData!I45,FIND("H",RawData!I45)+1,FIND("L",RawData!I45)-FIND("H",RawData!I45)-1),"Ø",0)," ",""))</f>
        <v>75</v>
      </c>
      <c r="I46">
        <f>VALUE(SUBSTITUTE(SUBSTITUTE(MID(RawData!J45,FIND("H",RawData!J45)+1,FIND("L",RawData!J45)-FIND("H",RawData!J45)-1),"Ø",0)," ",""))</f>
        <v>76</v>
      </c>
      <c r="J46">
        <f>VALUE(SUBSTITUTE(SUBSTITUTE(MID(RawData!K45,FIND("H",RawData!K45)+1,FIND("L",RawData!K45)-FIND("H",RawData!K45)-1),"Ø",0)," ",""))</f>
        <v>76</v>
      </c>
      <c r="K46">
        <f>VALUE(SUBSTITUTE(SUBSTITUTE(MID(RawData!L45,FIND("H",RawData!L45)+1,FIND("L",RawData!L45)-FIND("H",RawData!L45)-1),"Ø",0)," ",""))</f>
        <v>73</v>
      </c>
      <c r="L46">
        <f>VALUE(SUBSTITUTE(SUBSTITUTE(MID(RawData!M45,FIND("H",RawData!M45)+1,FIND("L",RawData!M45)-FIND("H",RawData!M45)-1),"Ø",0)," ",""))</f>
        <v>69</v>
      </c>
      <c r="M46">
        <f>VALUE(SUBSTITUTE(SUBSTITUTE(MID(RawData!N45,FIND("H",RawData!N45)+1,FIND("L",RawData!N45)-FIND("H",RawData!N45)-1),"Ø",0)," ",""))</f>
        <v>65</v>
      </c>
    </row>
    <row r="47" spans="1:13" x14ac:dyDescent="0.3">
      <c r="A47" t="str">
        <f>RawData!B46</f>
        <v>California</v>
      </c>
      <c r="B47">
        <f>VALUE(SUBSTITUTE(SUBSTITUTE(MID(RawData!C46,FIND("H",RawData!C46)+1,FIND("L",RawData!C46)-FIND("H",RawData!C46)-1),"Ø",0)," ",""))</f>
        <v>57</v>
      </c>
      <c r="C47">
        <f>VALUE(SUBSTITUTE(SUBSTITUTE(MID(RawData!D46,FIND("H",RawData!D46)+1,FIND("L",RawData!D46)-FIND("H",RawData!D46)-1),"Ø",0)," ",""))</f>
        <v>60</v>
      </c>
      <c r="D47">
        <f>VALUE(SUBSTITUTE(SUBSTITUTE(MID(RawData!E46,FIND("H",RawData!E46)+1,FIND("L",RawData!E46)-FIND("H",RawData!E46)-1),"Ø",0)," ",""))</f>
        <v>62</v>
      </c>
      <c r="E47">
        <f>VALUE(SUBSTITUTE(SUBSTITUTE(MID(RawData!F46,FIND("H",RawData!F46)+1,FIND("L",RawData!F46)-FIND("H",RawData!F46)-1),"Ø",0)," ",""))</f>
        <v>63</v>
      </c>
      <c r="F47">
        <f>VALUE(SUBSTITUTE(SUBSTITUTE(MID(RawData!G46,FIND("H",RawData!G46)+1,FIND("L",RawData!G46)-FIND("H",RawData!G46)-1),"Ø",0)," ",""))</f>
        <v>64</v>
      </c>
      <c r="G47">
        <f>VALUE(SUBSTITUTE(SUBSTITUTE(MID(RawData!H46,FIND("H",RawData!H46)+1,FIND("L",RawData!H46)-FIND("H",RawData!H46)-1),"Ø",0)," ",""))</f>
        <v>66</v>
      </c>
      <c r="H47">
        <f>VALUE(SUBSTITUTE(SUBSTITUTE(MID(RawData!I46,FIND("H",RawData!I46)+1,FIND("L",RawData!I46)-FIND("H",RawData!I46)-1),"Ø",0)," ",""))</f>
        <v>67</v>
      </c>
      <c r="I47">
        <f>VALUE(SUBSTITUTE(SUBSTITUTE(MID(RawData!J46,FIND("H",RawData!J46)+1,FIND("L",RawData!J46)-FIND("H",RawData!J46)-1),"Ø",0)," ",""))</f>
        <v>68</v>
      </c>
      <c r="J47">
        <f>VALUE(SUBSTITUTE(SUBSTITUTE(MID(RawData!K46,FIND("H",RawData!K46)+1,FIND("L",RawData!K46)-FIND("H",RawData!K46)-1),"Ø",0)," ",""))</f>
        <v>70</v>
      </c>
      <c r="K47">
        <f>VALUE(SUBSTITUTE(SUBSTITUTE(MID(RawData!L46,FIND("H",RawData!L46)+1,FIND("L",RawData!L46)-FIND("H",RawData!L46)-1),"Ø",0)," ",""))</f>
        <v>69</v>
      </c>
      <c r="L47">
        <f>VALUE(SUBSTITUTE(SUBSTITUTE(MID(RawData!M46,FIND("H",RawData!M46)+1,FIND("L",RawData!M46)-FIND("H",RawData!M46)-1),"Ø",0)," ",""))</f>
        <v>63</v>
      </c>
      <c r="M47">
        <f>VALUE(SUBSTITUTE(SUBSTITUTE(MID(RawData!N46,FIND("H",RawData!N46)+1,FIND("L",RawData!N46)-FIND("H",RawData!N46)-1),"Ø",0)," ",""))</f>
        <v>57</v>
      </c>
    </row>
    <row r="48" spans="1:13" x14ac:dyDescent="0.3">
      <c r="A48" t="str">
        <f>RawData!B47</f>
        <v>California</v>
      </c>
      <c r="B48">
        <f>VALUE(SUBSTITUTE(SUBSTITUTE(MID(RawData!C47,FIND("H",RawData!C47)+1,FIND("L",RawData!C47)-FIND("H",RawData!C47)-1),"Ø",0)," ",""))</f>
        <v>58</v>
      </c>
      <c r="C48">
        <f>VALUE(SUBSTITUTE(SUBSTITUTE(MID(RawData!D47,FIND("H",RawData!D47)+1,FIND("L",RawData!D47)-FIND("H",RawData!D47)-1),"Ø",0)," ",""))</f>
        <v>62</v>
      </c>
      <c r="D48">
        <f>VALUE(SUBSTITUTE(SUBSTITUTE(MID(RawData!E47,FIND("H",RawData!E47)+1,FIND("L",RawData!E47)-FIND("H",RawData!E47)-1),"Ø",0)," ",""))</f>
        <v>66</v>
      </c>
      <c r="E48">
        <f>VALUE(SUBSTITUTE(SUBSTITUTE(MID(RawData!F47,FIND("H",RawData!F47)+1,FIND("L",RawData!F47)-FIND("H",RawData!F47)-1),"Ø",0)," ",""))</f>
        <v>69</v>
      </c>
      <c r="F48">
        <f>VALUE(SUBSTITUTE(SUBSTITUTE(MID(RawData!G47,FIND("H",RawData!G47)+1,FIND("L",RawData!G47)-FIND("H",RawData!G47)-1),"Ø",0)," ",""))</f>
        <v>74</v>
      </c>
      <c r="G48">
        <f>VALUE(SUBSTITUTE(SUBSTITUTE(MID(RawData!H47,FIND("H",RawData!H47)+1,FIND("L",RawData!H47)-FIND("H",RawData!H47)-1),"Ø",0)," ",""))</f>
        <v>79</v>
      </c>
      <c r="H48">
        <f>VALUE(SUBSTITUTE(SUBSTITUTE(MID(RawData!I47,FIND("H",RawData!I47)+1,FIND("L",RawData!I47)-FIND("H",RawData!I47)-1),"Ø",0)," ",""))</f>
        <v>82</v>
      </c>
      <c r="I48">
        <f>VALUE(SUBSTITUTE(SUBSTITUTE(MID(RawData!J47,FIND("H",RawData!J47)+1,FIND("L",RawData!J47)-FIND("H",RawData!J47)-1),"Ø",0)," ",""))</f>
        <v>82</v>
      </c>
      <c r="J48">
        <f>VALUE(SUBSTITUTE(SUBSTITUTE(MID(RawData!K47,FIND("H",RawData!K47)+1,FIND("L",RawData!K47)-FIND("H",RawData!K47)-1),"Ø",0)," ",""))</f>
        <v>80</v>
      </c>
      <c r="K48">
        <f>VALUE(SUBSTITUTE(SUBSTITUTE(MID(RawData!L47,FIND("H",RawData!L47)+1,FIND("L",RawData!L47)-FIND("H",RawData!L47)-1),"Ø",0)," ",""))</f>
        <v>74</v>
      </c>
      <c r="L48">
        <f>VALUE(SUBSTITUTE(SUBSTITUTE(MID(RawData!M47,FIND("H",RawData!M47)+1,FIND("L",RawData!M47)-FIND("H",RawData!M47)-1),"Ø",0)," ",""))</f>
        <v>64</v>
      </c>
      <c r="M48">
        <f>VALUE(SUBSTITUTE(SUBSTITUTE(MID(RawData!N47,FIND("H",RawData!N47)+1,FIND("L",RawData!N47)-FIND("H",RawData!N47)-1),"Ø",0)," ",""))</f>
        <v>58</v>
      </c>
    </row>
    <row r="49" spans="1:13" x14ac:dyDescent="0.3">
      <c r="A49" t="str">
        <f>RawData!B48</f>
        <v>Washington</v>
      </c>
      <c r="B49">
        <f>VALUE(SUBSTITUTE(SUBSTITUTE(MID(RawData!C48,FIND("H",RawData!C48)+1,FIND("L",RawData!C48)-FIND("H",RawData!C48)-1),"Ø",0)," ",""))</f>
        <v>49</v>
      </c>
      <c r="C49">
        <f>VALUE(SUBSTITUTE(SUBSTITUTE(MID(RawData!D48,FIND("H",RawData!D48)+1,FIND("L",RawData!D48)-FIND("H",RawData!D48)-1),"Ø",0)," ",""))</f>
        <v>51</v>
      </c>
      <c r="D49">
        <f>VALUE(SUBSTITUTE(SUBSTITUTE(MID(RawData!E48,FIND("H",RawData!E48)+1,FIND("L",RawData!E48)-FIND("H",RawData!E48)-1),"Ø",0)," ",""))</f>
        <v>55</v>
      </c>
      <c r="E49">
        <f>VALUE(SUBSTITUTE(SUBSTITUTE(MID(RawData!F48,FIND("H",RawData!F48)+1,FIND("L",RawData!F48)-FIND("H",RawData!F48)-1),"Ø",0)," ",""))</f>
        <v>60</v>
      </c>
      <c r="F49">
        <f>VALUE(SUBSTITUTE(SUBSTITUTE(MID(RawData!G48,FIND("H",RawData!G48)+1,FIND("L",RawData!G48)-FIND("H",RawData!G48)-1),"Ø",0)," ",""))</f>
        <v>66</v>
      </c>
      <c r="G49">
        <f>VALUE(SUBSTITUTE(SUBSTITUTE(MID(RawData!H48,FIND("H",RawData!H48)+1,FIND("L",RawData!H48)-FIND("H",RawData!H48)-1),"Ø",0)," ",""))</f>
        <v>71</v>
      </c>
      <c r="H49">
        <f>VALUE(SUBSTITUTE(SUBSTITUTE(MID(RawData!I48,FIND("H",RawData!I48)+1,FIND("L",RawData!I48)-FIND("H",RawData!I48)-1),"Ø",0)," ",""))</f>
        <v>76</v>
      </c>
      <c r="I49">
        <f>VALUE(SUBSTITUTE(SUBSTITUTE(MID(RawData!J48,FIND("H",RawData!J48)+1,FIND("L",RawData!J48)-FIND("H",RawData!J48)-1),"Ø",0)," ",""))</f>
        <v>76</v>
      </c>
      <c r="J49">
        <f>VALUE(SUBSTITUTE(SUBSTITUTE(MID(RawData!K48,FIND("H",RawData!K48)+1,FIND("L",RawData!K48)-FIND("H",RawData!K48)-1),"Ø",0)," ",""))</f>
        <v>71</v>
      </c>
      <c r="K49">
        <f>VALUE(SUBSTITUTE(SUBSTITUTE(MID(RawData!L48,FIND("H",RawData!L48)+1,FIND("L",RawData!L48)-FIND("H",RawData!L48)-1),"Ø",0)," ",""))</f>
        <v>61</v>
      </c>
      <c r="L49">
        <f>VALUE(SUBSTITUTE(SUBSTITUTE(MID(RawData!M48,FIND("H",RawData!M48)+1,FIND("L",RawData!M48)-FIND("H",RawData!M48)-1),"Ø",0)," ",""))</f>
        <v>52</v>
      </c>
      <c r="M49">
        <f>VALUE(SUBSTITUTE(SUBSTITUTE(MID(RawData!N48,FIND("H",RawData!N48)+1,FIND("L",RawData!N48)-FIND("H",RawData!N48)-1),"Ø",0)," ",""))</f>
        <v>47</v>
      </c>
    </row>
    <row r="50" spans="1:13" x14ac:dyDescent="0.3">
      <c r="A50" t="str">
        <f>RawData!B49</f>
        <v>Missouri</v>
      </c>
      <c r="B50">
        <f>VALUE(SUBSTITUTE(SUBSTITUTE(MID(RawData!C49,FIND("H",RawData!C49)+1,FIND("L",RawData!C49)-FIND("H",RawData!C49)-1),"Ø",0)," ",""))</f>
        <v>40</v>
      </c>
      <c r="C50">
        <f>VALUE(SUBSTITUTE(SUBSTITUTE(MID(RawData!D49,FIND("H",RawData!D49)+1,FIND("L",RawData!D49)-FIND("H",RawData!D49)-1),"Ø",0)," ",""))</f>
        <v>45</v>
      </c>
      <c r="D50">
        <f>VALUE(SUBSTITUTE(SUBSTITUTE(MID(RawData!E49,FIND("H",RawData!E49)+1,FIND("L",RawData!E49)-FIND("H",RawData!E49)-1),"Ø",0)," ",""))</f>
        <v>56</v>
      </c>
      <c r="E50">
        <f>VALUE(SUBSTITUTE(SUBSTITUTE(MID(RawData!F49,FIND("H",RawData!F49)+1,FIND("L",RawData!F49)-FIND("H",RawData!F49)-1),"Ø",0)," ",""))</f>
        <v>67</v>
      </c>
      <c r="F50">
        <f>VALUE(SUBSTITUTE(SUBSTITUTE(MID(RawData!G49,FIND("H",RawData!G49)+1,FIND("L",RawData!G49)-FIND("H",RawData!G49)-1),"Ø",0)," ",""))</f>
        <v>76</v>
      </c>
      <c r="G50">
        <f>VALUE(SUBSTITUTE(SUBSTITUTE(MID(RawData!H49,FIND("H",RawData!H49)+1,FIND("L",RawData!H49)-FIND("H",RawData!H49)-1),"Ø",0)," ",""))</f>
        <v>85</v>
      </c>
      <c r="H50">
        <f>VALUE(SUBSTITUTE(SUBSTITUTE(MID(RawData!I49,FIND("H",RawData!I49)+1,FIND("L",RawData!I49)-FIND("H",RawData!I49)-1),"Ø",0)," ",""))</f>
        <v>89</v>
      </c>
      <c r="I50">
        <f>VALUE(SUBSTITUTE(SUBSTITUTE(MID(RawData!J49,FIND("H",RawData!J49)+1,FIND("L",RawData!J49)-FIND("H",RawData!J49)-1),"Ø",0)," ",""))</f>
        <v>88</v>
      </c>
      <c r="J50">
        <f>VALUE(SUBSTITUTE(SUBSTITUTE(MID(RawData!K49,FIND("H",RawData!K49)+1,FIND("L",RawData!K49)-FIND("H",RawData!K49)-1),"Ø",0)," ",""))</f>
        <v>80</v>
      </c>
      <c r="K50">
        <f>VALUE(SUBSTITUTE(SUBSTITUTE(MID(RawData!L49,FIND("H",RawData!L49)+1,FIND("L",RawData!L49)-FIND("H",RawData!L49)-1),"Ø",0)," ",""))</f>
        <v>69</v>
      </c>
      <c r="L50">
        <f>VALUE(SUBSTITUTE(SUBSTITUTE(MID(RawData!M49,FIND("H",RawData!M49)+1,FIND("L",RawData!M49)-FIND("H",RawData!M49)-1),"Ø",0)," ",""))</f>
        <v>56</v>
      </c>
      <c r="M50">
        <f>VALUE(SUBSTITUTE(SUBSTITUTE(MID(RawData!N49,FIND("H",RawData!N49)+1,FIND("L",RawData!N49)-FIND("H",RawData!N49)-1),"Ø",0)," ",""))</f>
        <v>43</v>
      </c>
    </row>
    <row r="51" spans="1:13" x14ac:dyDescent="0.3">
      <c r="A51" t="str">
        <f>RawData!B50</f>
        <v>Florida</v>
      </c>
      <c r="B51">
        <f>VALUE(SUBSTITUTE(SUBSTITUTE(MID(RawData!C50,FIND("H",RawData!C50)+1,FIND("L",RawData!C50)-FIND("H",RawData!C50)-1),"Ø",0)," ",""))</f>
        <v>70</v>
      </c>
      <c r="C51">
        <f>VALUE(SUBSTITUTE(SUBSTITUTE(MID(RawData!D50,FIND("H",RawData!D50)+1,FIND("L",RawData!D50)-FIND("H",RawData!D50)-1),"Ø",0)," ",""))</f>
        <v>73</v>
      </c>
      <c r="D51">
        <f>VALUE(SUBSTITUTE(SUBSTITUTE(MID(RawData!E50,FIND("H",RawData!E50)+1,FIND("L",RawData!E50)-FIND("H",RawData!E50)-1),"Ø",0)," ",""))</f>
        <v>76</v>
      </c>
      <c r="E51">
        <f>VALUE(SUBSTITUTE(SUBSTITUTE(MID(RawData!F50,FIND("H",RawData!F50)+1,FIND("L",RawData!F50)-FIND("H",RawData!F50)-1),"Ø",0)," ",""))</f>
        <v>81</v>
      </c>
      <c r="F51">
        <f>VALUE(SUBSTITUTE(SUBSTITUTE(MID(RawData!G50,FIND("H",RawData!G50)+1,FIND("L",RawData!G50)-FIND("H",RawData!G50)-1),"Ø",0)," ",""))</f>
        <v>87</v>
      </c>
      <c r="G51">
        <f>VALUE(SUBSTITUTE(SUBSTITUTE(MID(RawData!H50,FIND("H",RawData!H50)+1,FIND("L",RawData!H50)-FIND("H",RawData!H50)-1),"Ø",0)," ",""))</f>
        <v>90</v>
      </c>
      <c r="H51">
        <f>VALUE(SUBSTITUTE(SUBSTITUTE(MID(RawData!I50,FIND("H",RawData!I50)+1,FIND("L",RawData!I50)-FIND("H",RawData!I50)-1),"Ø",0)," ",""))</f>
        <v>90</v>
      </c>
      <c r="I51">
        <f>VALUE(SUBSTITUTE(SUBSTITUTE(MID(RawData!J50,FIND("H",RawData!J50)+1,FIND("L",RawData!J50)-FIND("H",RawData!J50)-1),"Ø",0)," ",""))</f>
        <v>90</v>
      </c>
      <c r="J51">
        <f>VALUE(SUBSTITUTE(SUBSTITUTE(MID(RawData!K50,FIND("H",RawData!K50)+1,FIND("L",RawData!K50)-FIND("H",RawData!K50)-1),"Ø",0)," ",""))</f>
        <v>89</v>
      </c>
      <c r="K51">
        <f>VALUE(SUBSTITUTE(SUBSTITUTE(MID(RawData!L50,FIND("H",RawData!L50)+1,FIND("L",RawData!L50)-FIND("H",RawData!L50)-1),"Ø",0)," ",""))</f>
        <v>84</v>
      </c>
      <c r="L51">
        <f>VALUE(SUBSTITUTE(SUBSTITUTE(MID(RawData!M50,FIND("H",RawData!M50)+1,FIND("L",RawData!M50)-FIND("H",RawData!M50)-1),"Ø",0)," ",""))</f>
        <v>78</v>
      </c>
      <c r="M51">
        <f>VALUE(SUBSTITUTE(SUBSTITUTE(MID(RawData!N50,FIND("H",RawData!N50)+1,FIND("L",RawData!N50)-FIND("H",RawData!N50)-1),"Ø",0)," ",""))</f>
        <v>72</v>
      </c>
    </row>
    <row r="52" spans="1:13" x14ac:dyDescent="0.3">
      <c r="A52" t="str">
        <f>RawData!B51</f>
        <v>Virginia</v>
      </c>
      <c r="B52">
        <f>VALUE(SUBSTITUTE(SUBSTITUTE(MID(RawData!C51,FIND("H",RawData!C51)+1,FIND("L",RawData!C51)-FIND("H",RawData!C51)-1),"Ø",0)," ",""))</f>
        <v>48</v>
      </c>
      <c r="C52">
        <f>VALUE(SUBSTITUTE(SUBSTITUTE(MID(RawData!D51,FIND("H",RawData!D51)+1,FIND("L",RawData!D51)-FIND("H",RawData!D51)-1),"Ø",0)," ",""))</f>
        <v>51</v>
      </c>
      <c r="D52">
        <f>VALUE(SUBSTITUTE(SUBSTITUTE(MID(RawData!E51,FIND("H",RawData!E51)+1,FIND("L",RawData!E51)-FIND("H",RawData!E51)-1),"Ø",0)," ",""))</f>
        <v>58</v>
      </c>
      <c r="E52">
        <f>VALUE(SUBSTITUTE(SUBSTITUTE(MID(RawData!F51,FIND("H",RawData!F51)+1,FIND("L",RawData!F51)-FIND("H",RawData!F51)-1),"Ø",0)," ",""))</f>
        <v>68</v>
      </c>
      <c r="F52">
        <f>VALUE(SUBSTITUTE(SUBSTITUTE(MID(RawData!G51,FIND("H",RawData!G51)+1,FIND("L",RawData!G51)-FIND("H",RawData!G51)-1),"Ø",0)," ",""))</f>
        <v>75</v>
      </c>
      <c r="G52">
        <f>VALUE(SUBSTITUTE(SUBSTITUTE(MID(RawData!H51,FIND("H",RawData!H51)+1,FIND("L",RawData!H51)-FIND("H",RawData!H51)-1),"Ø",0)," ",""))</f>
        <v>84</v>
      </c>
      <c r="H52">
        <f>VALUE(SUBSTITUTE(SUBSTITUTE(MID(RawData!I51,FIND("H",RawData!I51)+1,FIND("L",RawData!I51)-FIND("H",RawData!I51)-1),"Ø",0)," ",""))</f>
        <v>87</v>
      </c>
      <c r="I52">
        <f>VALUE(SUBSTITUTE(SUBSTITUTE(MID(RawData!J51,FIND("H",RawData!J51)+1,FIND("L",RawData!J51)-FIND("H",RawData!J51)-1),"Ø",0)," ",""))</f>
        <v>85</v>
      </c>
      <c r="J52">
        <f>VALUE(SUBSTITUTE(SUBSTITUTE(MID(RawData!K51,FIND("H",RawData!K51)+1,FIND("L",RawData!K51)-FIND("H",RawData!K51)-1),"Ø",0)," ",""))</f>
        <v>79</v>
      </c>
      <c r="K52">
        <f>VALUE(SUBSTITUTE(SUBSTITUTE(MID(RawData!L51,FIND("H",RawData!L51)+1,FIND("L",RawData!L51)-FIND("H",RawData!L51)-1),"Ø",0)," ",""))</f>
        <v>70</v>
      </c>
      <c r="L52">
        <f>VALUE(SUBSTITUTE(SUBSTITUTE(MID(RawData!M51,FIND("H",RawData!M51)+1,FIND("L",RawData!M51)-FIND("H",RawData!M51)-1),"Ø",0)," ",""))</f>
        <v>61</v>
      </c>
      <c r="M52">
        <f>VALUE(SUBSTITUTE(SUBSTITUTE(MID(RawData!N51,FIND("H",RawData!N51)+1,FIND("L",RawData!N51)-FIND("H",RawData!N51)-1),"Ø",0)," ",""))</f>
        <v>52</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9DEF9-6436-40D8-9E45-A52859861EAD}">
  <sheetPr codeName="Sheet7">
    <tabColor rgb="FFCCFFCC"/>
  </sheetPr>
  <dimension ref="A1:M52"/>
  <sheetViews>
    <sheetView workbookViewId="0">
      <selection sqref="A1:M1"/>
    </sheetView>
  </sheetViews>
  <sheetFormatPr defaultRowHeight="14.4" x14ac:dyDescent="0.3"/>
  <cols>
    <col min="1" max="1" width="9.21875" customWidth="1"/>
    <col min="2" max="2" width="9.77734375" bestFit="1" customWidth="1"/>
  </cols>
  <sheetData>
    <row r="1" spans="1:13" ht="20.399999999999999" thickBot="1" x14ac:dyDescent="0.45">
      <c r="A1" s="79" t="s">
        <v>680</v>
      </c>
      <c r="B1" s="79"/>
      <c r="C1" s="79"/>
      <c r="D1" s="79"/>
      <c r="E1" s="79"/>
      <c r="F1" s="79"/>
      <c r="G1" s="79"/>
      <c r="H1" s="79"/>
      <c r="I1" s="79"/>
      <c r="J1" s="79"/>
      <c r="K1" s="79"/>
      <c r="L1" s="79"/>
      <c r="M1" s="79"/>
    </row>
    <row r="2" spans="1:13" s="78" customFormat="1" ht="15" thickTop="1" x14ac:dyDescent="0.3">
      <c r="B2" s="78" t="s">
        <v>669</v>
      </c>
      <c r="C2" s="78" t="s">
        <v>670</v>
      </c>
      <c r="D2" s="78" t="s">
        <v>56</v>
      </c>
      <c r="E2" s="78" t="s">
        <v>671</v>
      </c>
      <c r="F2" s="78" t="s">
        <v>672</v>
      </c>
      <c r="G2" s="78" t="s">
        <v>673</v>
      </c>
      <c r="H2" s="78" t="s">
        <v>674</v>
      </c>
      <c r="I2" s="78" t="s">
        <v>675</v>
      </c>
      <c r="J2" s="78" t="s">
        <v>676</v>
      </c>
      <c r="K2" s="78" t="s">
        <v>677</v>
      </c>
      <c r="L2" s="78" t="s">
        <v>678</v>
      </c>
      <c r="M2" s="78" t="s">
        <v>679</v>
      </c>
    </row>
    <row r="3" spans="1:13" x14ac:dyDescent="0.3">
      <c r="A3" t="str">
        <f>RawData!B2</f>
        <v>Georgia</v>
      </c>
      <c r="B3">
        <f>VALUE(SUBSTITUTE(SUBSTITUTE(RIGHT(RawData!C2,LEN(RawData!C2)-FIND("L",RawData!C2)),"Ø","0")," ",""))</f>
        <v>34</v>
      </c>
      <c r="C3">
        <f>VALUE(SUBSTITUTE(SUBSTITUTE(RIGHT(RawData!D2,LEN(RawData!D2)-FIND("L",RawData!D2)),"Ø","0")," ",""))</f>
        <v>38</v>
      </c>
      <c r="D3">
        <f>VALUE(SUBSTITUTE(SUBSTITUTE(RIGHT(RawData!E2,LEN(RawData!E2)-FIND("L",RawData!E2)),"Ø","0")," ",""))</f>
        <v>44</v>
      </c>
      <c r="E3">
        <f>VALUE(SUBSTITUTE(SUBSTITUTE(RIGHT(RawData!F2,LEN(RawData!F2)-FIND("L",RawData!F2)),"Ø","0")," ",""))</f>
        <v>52</v>
      </c>
      <c r="F3">
        <f>VALUE(SUBSTITUTE(SUBSTITUTE(RIGHT(RawData!G2,LEN(RawData!G2)-FIND("L",RawData!G2)),"Ø","0")," ",""))</f>
        <v>60</v>
      </c>
      <c r="G3">
        <f>VALUE(SUBSTITUTE(SUBSTITUTE(RIGHT(RawData!H2,LEN(RawData!H2)-FIND("L",RawData!H2)),"Ø","0")," ",""))</f>
        <v>68</v>
      </c>
      <c r="H3">
        <f>VALUE(SUBSTITUTE(SUBSTITUTE(RIGHT(RawData!I2,LEN(RawData!I2)-FIND("L",RawData!I2)),"Ø","0")," ",""))</f>
        <v>71</v>
      </c>
      <c r="I3">
        <f>VALUE(SUBSTITUTE(SUBSTITUTE(RIGHT(RawData!J2,LEN(RawData!J2)-FIND("L",RawData!J2)),"Ø","0")," ",""))</f>
        <v>71</v>
      </c>
      <c r="J3">
        <f>VALUE(SUBSTITUTE(SUBSTITUTE(RIGHT(RawData!K2,LEN(RawData!K2)-FIND("L",RawData!K2)),"Ø","0")," ",""))</f>
        <v>65</v>
      </c>
      <c r="K3">
        <f>VALUE(SUBSTITUTE(SUBSTITUTE(RIGHT(RawData!L2,LEN(RawData!L2)-FIND("L",RawData!L2)),"Ø","0")," ",""))</f>
        <v>54</v>
      </c>
      <c r="L3">
        <f>VALUE(SUBSTITUTE(SUBSTITUTE(RIGHT(RawData!M2,LEN(RawData!M2)-FIND("L",RawData!M2)),"Ø","0")," ",""))</f>
        <v>45</v>
      </c>
      <c r="M3">
        <f>VALUE(SUBSTITUTE(SUBSTITUTE(RIGHT(RawData!N2,LEN(RawData!N2)-FIND("L",RawData!N2)),"Ø","0")," ",""))</f>
        <v>37</v>
      </c>
    </row>
    <row r="4" spans="1:13" x14ac:dyDescent="0.3">
      <c r="A4" t="str">
        <f>RawData!B3</f>
        <v>Texas</v>
      </c>
      <c r="B4">
        <f>VALUE(SUBSTITUTE(SUBSTITUTE(RIGHT(RawData!C3,LEN(RawData!C3)-FIND("L",RawData!C3)),"Ø","0")," ",""))</f>
        <v>42</v>
      </c>
      <c r="C4">
        <f>VALUE(SUBSTITUTE(SUBSTITUTE(RIGHT(RawData!D3,LEN(RawData!D3)-FIND("L",RawData!D3)),"Ø","0")," ",""))</f>
        <v>45</v>
      </c>
      <c r="D4">
        <f>VALUE(SUBSTITUTE(SUBSTITUTE(RIGHT(RawData!E3,LEN(RawData!E3)-FIND("L",RawData!E3)),"Ø","0")," ",""))</f>
        <v>51</v>
      </c>
      <c r="E4">
        <f>VALUE(SUBSTITUTE(SUBSTITUTE(RIGHT(RawData!F3,LEN(RawData!F3)-FIND("L",RawData!F3)),"Ø","0")," ",""))</f>
        <v>59</v>
      </c>
      <c r="F4">
        <f>VALUE(SUBSTITUTE(SUBSTITUTE(RIGHT(RawData!G3,LEN(RawData!G3)-FIND("L",RawData!G3)),"Ø","0")," ",""))</f>
        <v>67</v>
      </c>
      <c r="G4">
        <f>VALUE(SUBSTITUTE(SUBSTITUTE(RIGHT(RawData!H3,LEN(RawData!H3)-FIND("L",RawData!H3)),"Ø","0")," ",""))</f>
        <v>72</v>
      </c>
      <c r="H4">
        <f>VALUE(SUBSTITUTE(SUBSTITUTE(RIGHT(RawData!I3,LEN(RawData!I3)-FIND("L",RawData!I3)),"Ø","0")," ",""))</f>
        <v>74</v>
      </c>
      <c r="I4">
        <f>VALUE(SUBSTITUTE(SUBSTITUTE(RIGHT(RawData!J3,LEN(RawData!J3)-FIND("L",RawData!J3)),"Ø","0")," ",""))</f>
        <v>75</v>
      </c>
      <c r="J4">
        <f>VALUE(SUBSTITUTE(SUBSTITUTE(RIGHT(RawData!K3,LEN(RawData!K3)-FIND("L",RawData!K3)),"Ø","0")," ",""))</f>
        <v>69</v>
      </c>
      <c r="K4">
        <f>VALUE(SUBSTITUTE(SUBSTITUTE(RIGHT(RawData!L3,LEN(RawData!L3)-FIND("L",RawData!L3)),"Ø","0")," ",""))</f>
        <v>61</v>
      </c>
      <c r="L4">
        <f>VALUE(SUBSTITUTE(SUBSTITUTE(RIGHT(RawData!M3,LEN(RawData!M3)-FIND("L",RawData!M3)),"Ø","0")," ",""))</f>
        <v>51</v>
      </c>
      <c r="M4">
        <f>VALUE(SUBSTITUTE(SUBSTITUTE(RIGHT(RawData!N3,LEN(RawData!N3)-FIND("L",RawData!N3)),"Ø","0")," ",""))</f>
        <v>42</v>
      </c>
    </row>
    <row r="5" spans="1:13" x14ac:dyDescent="0.3">
      <c r="A5" t="str">
        <f>RawData!B4</f>
        <v>Maryland</v>
      </c>
      <c r="B5">
        <f>VALUE(SUBSTITUTE(SUBSTITUTE(RIGHT(RawData!C4,LEN(RawData!C4)-FIND("L",RawData!C4)),"Ø","0")," ",""))</f>
        <v>24</v>
      </c>
      <c r="C5">
        <f>VALUE(SUBSTITUTE(SUBSTITUTE(RIGHT(RawData!D4,LEN(RawData!D4)-FIND("L",RawData!D4)),"Ø","0")," ",""))</f>
        <v>27</v>
      </c>
      <c r="D5">
        <f>VALUE(SUBSTITUTE(SUBSTITUTE(RIGHT(RawData!E4,LEN(RawData!E4)-FIND("L",RawData!E4)),"Ø","0")," ",""))</f>
        <v>34</v>
      </c>
      <c r="E5">
        <f>VALUE(SUBSTITUTE(SUBSTITUTE(RIGHT(RawData!F4,LEN(RawData!F4)-FIND("L",RawData!F4)),"Ø","0")," ",""))</f>
        <v>43</v>
      </c>
      <c r="F5">
        <f>VALUE(SUBSTITUTE(SUBSTITUTE(RIGHT(RawData!G4,LEN(RawData!G4)-FIND("L",RawData!G4)),"Ø","0")," ",""))</f>
        <v>52</v>
      </c>
      <c r="G5">
        <f>VALUE(SUBSTITUTE(SUBSTITUTE(RIGHT(RawData!H4,LEN(RawData!H4)-FIND("L",RawData!H4)),"Ø","0")," ",""))</f>
        <v>62</v>
      </c>
      <c r="H5">
        <f>VALUE(SUBSTITUTE(SUBSTITUTE(RIGHT(RawData!I4,LEN(RawData!I4)-FIND("L",RawData!I4)),"Ø","0")," ",""))</f>
        <v>67</v>
      </c>
      <c r="I5">
        <f>VALUE(SUBSTITUTE(SUBSTITUTE(RIGHT(RawData!J4,LEN(RawData!J4)-FIND("L",RawData!J4)),"Ø","0")," ",""))</f>
        <v>65</v>
      </c>
      <c r="J5">
        <f>VALUE(SUBSTITUTE(SUBSTITUTE(RIGHT(RawData!K4,LEN(RawData!K4)-FIND("L",RawData!K4)),"Ø","0")," ",""))</f>
        <v>58</v>
      </c>
      <c r="K5">
        <f>VALUE(SUBSTITUTE(SUBSTITUTE(RIGHT(RawData!L4,LEN(RawData!L4)-FIND("L",RawData!L4)),"Ø","0")," ",""))</f>
        <v>45</v>
      </c>
      <c r="L5">
        <f>VALUE(SUBSTITUTE(SUBSTITUTE(RIGHT(RawData!M4,LEN(RawData!M4)-FIND("L",RawData!M4)),"Ø","0")," ",""))</f>
        <v>37</v>
      </c>
      <c r="M5">
        <f>VALUE(SUBSTITUTE(SUBSTITUTE(RIGHT(RawData!N4,LEN(RawData!N4)-FIND("L",RawData!N4)),"Ø","0")," ",""))</f>
        <v>28</v>
      </c>
    </row>
    <row r="6" spans="1:13" x14ac:dyDescent="0.3">
      <c r="A6" t="str">
        <f>RawData!B5</f>
        <v>Alabama</v>
      </c>
      <c r="B6">
        <f>VALUE(SUBSTITUTE(SUBSTITUTE(RIGHT(RawData!C5,LEN(RawData!C5)-FIND("L",RawData!C5)),"Ø","0")," ",""))</f>
        <v>34</v>
      </c>
      <c r="C6">
        <f>VALUE(SUBSTITUTE(SUBSTITUTE(RIGHT(RawData!D5,LEN(RawData!D5)-FIND("L",RawData!D5)),"Ø","0")," ",""))</f>
        <v>37</v>
      </c>
      <c r="D6">
        <f>VALUE(SUBSTITUTE(SUBSTITUTE(RIGHT(RawData!E5,LEN(RawData!E5)-FIND("L",RawData!E5)),"Ø","0")," ",""))</f>
        <v>44</v>
      </c>
      <c r="E6">
        <f>VALUE(SUBSTITUTE(SUBSTITUTE(RIGHT(RawData!F5,LEN(RawData!F5)-FIND("L",RawData!F5)),"Ø","0")," ",""))</f>
        <v>51</v>
      </c>
      <c r="F6">
        <f>VALUE(SUBSTITUTE(SUBSTITUTE(RIGHT(RawData!G5,LEN(RawData!G5)-FIND("L",RawData!G5)),"Ø","0")," ",""))</f>
        <v>60</v>
      </c>
      <c r="G6">
        <f>VALUE(SUBSTITUTE(SUBSTITUTE(RIGHT(RawData!H5,LEN(RawData!H5)-FIND("L",RawData!H5)),"Ø","0")," ",""))</f>
        <v>68</v>
      </c>
      <c r="H6">
        <f>VALUE(SUBSTITUTE(SUBSTITUTE(RIGHT(RawData!I5,LEN(RawData!I5)-FIND("L",RawData!I5)),"Ø","0")," ",""))</f>
        <v>71</v>
      </c>
      <c r="I6">
        <f>VALUE(SUBSTITUTE(SUBSTITUTE(RIGHT(RawData!J5,LEN(RawData!J5)-FIND("L",RawData!J5)),"Ø","0")," ",""))</f>
        <v>71</v>
      </c>
      <c r="J6">
        <f>VALUE(SUBSTITUTE(SUBSTITUTE(RIGHT(RawData!K5,LEN(RawData!K5)-FIND("L",RawData!K5)),"Ø","0")," ",""))</f>
        <v>64</v>
      </c>
      <c r="K6">
        <f>VALUE(SUBSTITUTE(SUBSTITUTE(RIGHT(RawData!L5,LEN(RawData!L5)-FIND("L",RawData!L5)),"Ø","0")," ",""))</f>
        <v>53</v>
      </c>
      <c r="L6">
        <f>VALUE(SUBSTITUTE(SUBSTITUTE(RIGHT(RawData!M5,LEN(RawData!M5)-FIND("L",RawData!M5)),"Ø","0")," ",""))</f>
        <v>44</v>
      </c>
      <c r="M6">
        <f>VALUE(SUBSTITUTE(SUBSTITUTE(RIGHT(RawData!N5,LEN(RawData!N5)-FIND("L",RawData!N5)),"Ø","0")," ",""))</f>
        <v>36</v>
      </c>
    </row>
    <row r="7" spans="1:13" x14ac:dyDescent="0.3">
      <c r="A7" t="str">
        <f>RawData!B6</f>
        <v>Massachusetts</v>
      </c>
      <c r="B7">
        <f>VALUE(SUBSTITUTE(SUBSTITUTE(RIGHT(RawData!C6,LEN(RawData!C6)-FIND("L",RawData!C6)),"Ø","0")," ",""))</f>
        <v>22</v>
      </c>
      <c r="C7">
        <f>VALUE(SUBSTITUTE(SUBSTITUTE(RIGHT(RawData!D6,LEN(RawData!D6)-FIND("L",RawData!D6)),"Ø","0")," ",""))</f>
        <v>25</v>
      </c>
      <c r="D7">
        <f>VALUE(SUBSTITUTE(SUBSTITUTE(RIGHT(RawData!E6,LEN(RawData!E6)-FIND("L",RawData!E6)),"Ø","0")," ",""))</f>
        <v>31</v>
      </c>
      <c r="E7">
        <f>VALUE(SUBSTITUTE(SUBSTITUTE(RIGHT(RawData!F6,LEN(RawData!F6)-FIND("L",RawData!F6)),"Ø","0")," ",""))</f>
        <v>41</v>
      </c>
      <c r="F7">
        <f>VALUE(SUBSTITUTE(SUBSTITUTE(RIGHT(RawData!G6,LEN(RawData!G6)-FIND("L",RawData!G6)),"Ø","0")," ",""))</f>
        <v>50</v>
      </c>
      <c r="G7">
        <f>VALUE(SUBSTITUTE(SUBSTITUTE(RIGHT(RawData!H6,LEN(RawData!H6)-FIND("L",RawData!H6)),"Ø","0")," ",""))</f>
        <v>60</v>
      </c>
      <c r="H7">
        <f>VALUE(SUBSTITUTE(SUBSTITUTE(RIGHT(RawData!I6,LEN(RawData!I6)-FIND("L",RawData!I6)),"Ø","0")," ",""))</f>
        <v>65</v>
      </c>
      <c r="I7">
        <f>VALUE(SUBSTITUTE(SUBSTITUTE(RIGHT(RawData!J6,LEN(RawData!J6)-FIND("L",RawData!J6)),"Ø","0")," ",""))</f>
        <v>65</v>
      </c>
      <c r="J7">
        <f>VALUE(SUBSTITUTE(SUBSTITUTE(RIGHT(RawData!K6,LEN(RawData!K6)-FIND("L",RawData!K6)),"Ø","0")," ",""))</f>
        <v>57</v>
      </c>
      <c r="K7">
        <f>VALUE(SUBSTITUTE(SUBSTITUTE(RIGHT(RawData!L6,LEN(RawData!L6)-FIND("L",RawData!L6)),"Ø","0")," ",""))</f>
        <v>47</v>
      </c>
      <c r="L7">
        <f>VALUE(SUBSTITUTE(SUBSTITUTE(RIGHT(RawData!M6,LEN(RawData!M6)-FIND("L",RawData!M6)),"Ø","0")," ",""))</f>
        <v>38</v>
      </c>
      <c r="M7">
        <f>VALUE(SUBSTITUTE(SUBSTITUTE(RIGHT(RawData!N6,LEN(RawData!N6)-FIND("L",RawData!N6)),"Ø","0")," ",""))</f>
        <v>28</v>
      </c>
    </row>
    <row r="8" spans="1:13" x14ac:dyDescent="0.3">
      <c r="A8" t="str">
        <f>RawData!B7</f>
        <v>New York</v>
      </c>
      <c r="B8">
        <f>VALUE(SUBSTITUTE(SUBSTITUTE(RIGHT(RawData!C7,LEN(RawData!C7)-FIND("L",RawData!C7)),"Ø","0")," ",""))</f>
        <v>19</v>
      </c>
      <c r="C8">
        <f>VALUE(SUBSTITUTE(SUBSTITUTE(RIGHT(RawData!D7,LEN(RawData!D7)-FIND("L",RawData!D7)),"Ø","0")," ",""))</f>
        <v>19</v>
      </c>
      <c r="D8">
        <f>VALUE(SUBSTITUTE(SUBSTITUTE(RIGHT(RawData!E7,LEN(RawData!E7)-FIND("L",RawData!E7)),"Ø","0")," ",""))</f>
        <v>26</v>
      </c>
      <c r="E8">
        <f>VALUE(SUBSTITUTE(SUBSTITUTE(RIGHT(RawData!F7,LEN(RawData!F7)-FIND("L",RawData!F7)),"Ø","0")," ",""))</f>
        <v>37</v>
      </c>
      <c r="F8">
        <f>VALUE(SUBSTITUTE(SUBSTITUTE(RIGHT(RawData!G7,LEN(RawData!G7)-FIND("L",RawData!G7)),"Ø","0")," ",""))</f>
        <v>47</v>
      </c>
      <c r="G8">
        <f>VALUE(SUBSTITUTE(SUBSTITUTE(RIGHT(RawData!H7,LEN(RawData!H7)-FIND("L",RawData!H7)),"Ø","0")," ",""))</f>
        <v>57</v>
      </c>
      <c r="H8">
        <f>VALUE(SUBSTITUTE(SUBSTITUTE(RIGHT(RawData!I7,LEN(RawData!I7)-FIND("L",RawData!I7)),"Ø","0")," ",""))</f>
        <v>62</v>
      </c>
      <c r="I8">
        <f>VALUE(SUBSTITUTE(SUBSTITUTE(RIGHT(RawData!J7,LEN(RawData!J7)-FIND("L",RawData!J7)),"Ø","0")," ",""))</f>
        <v>61</v>
      </c>
      <c r="J8">
        <f>VALUE(SUBSTITUTE(SUBSTITUTE(RIGHT(RawData!K7,LEN(RawData!K7)-FIND("L",RawData!K7)),"Ø","0")," ",""))</f>
        <v>53</v>
      </c>
      <c r="K8">
        <f>VALUE(SUBSTITUTE(SUBSTITUTE(RIGHT(RawData!L7,LEN(RawData!L7)-FIND("L",RawData!L7)),"Ø","0")," ",""))</f>
        <v>43</v>
      </c>
      <c r="L8">
        <f>VALUE(SUBSTITUTE(SUBSTITUTE(RIGHT(RawData!M7,LEN(RawData!M7)-FIND("L",RawData!M7)),"Ø","0")," ",""))</f>
        <v>34</v>
      </c>
      <c r="M8">
        <f>VALUE(SUBSTITUTE(SUBSTITUTE(RIGHT(RawData!N7,LEN(RawData!N7)-FIND("L",RawData!N7)),"Ø","0")," ",""))</f>
        <v>24</v>
      </c>
    </row>
    <row r="9" spans="1:13" x14ac:dyDescent="0.3">
      <c r="A9" t="str">
        <f>RawData!B8</f>
        <v>North Carolina</v>
      </c>
      <c r="B9">
        <f>VALUE(SUBSTITUTE(SUBSTITUTE(RIGHT(RawData!C8,LEN(RawData!C8)-FIND("L",RawData!C8)),"Ø","0")," ",""))</f>
        <v>30</v>
      </c>
      <c r="C9">
        <f>VALUE(SUBSTITUTE(SUBSTITUTE(RIGHT(RawData!D8,LEN(RawData!D8)-FIND("L",RawData!D8)),"Ø","0")," ",""))</f>
        <v>33</v>
      </c>
      <c r="D9">
        <f>VALUE(SUBSTITUTE(SUBSTITUTE(RIGHT(RawData!E8,LEN(RawData!E8)-FIND("L",RawData!E8)),"Ø","0")," ",""))</f>
        <v>39</v>
      </c>
      <c r="E9">
        <f>VALUE(SUBSTITUTE(SUBSTITUTE(RIGHT(RawData!F8,LEN(RawData!F8)-FIND("L",RawData!F8)),"Ø","0")," ",""))</f>
        <v>47</v>
      </c>
      <c r="F9">
        <f>VALUE(SUBSTITUTE(SUBSTITUTE(RIGHT(RawData!G8,LEN(RawData!G8)-FIND("L",RawData!G8)),"Ø","0")," ",""))</f>
        <v>56</v>
      </c>
      <c r="G9">
        <f>VALUE(SUBSTITUTE(SUBSTITUTE(RIGHT(RawData!H8,LEN(RawData!H8)-FIND("L",RawData!H8)),"Ø","0")," ",""))</f>
        <v>65</v>
      </c>
      <c r="H9">
        <f>VALUE(SUBSTITUTE(SUBSTITUTE(RIGHT(RawData!I8,LEN(RawData!I8)-FIND("L",RawData!I8)),"Ø","0")," ",""))</f>
        <v>68</v>
      </c>
      <c r="I9">
        <f>VALUE(SUBSTITUTE(SUBSTITUTE(RIGHT(RawData!J8,LEN(RawData!J8)-FIND("L",RawData!J8)),"Ø","0")," ",""))</f>
        <v>67</v>
      </c>
      <c r="J9">
        <f>VALUE(SUBSTITUTE(SUBSTITUTE(RIGHT(RawData!K8,LEN(RawData!K8)-FIND("L",RawData!K8)),"Ø","0")," ",""))</f>
        <v>60</v>
      </c>
      <c r="K9">
        <f>VALUE(SUBSTITUTE(SUBSTITUTE(RIGHT(RawData!L8,LEN(RawData!L8)-FIND("L",RawData!L8)),"Ø","0")," ",""))</f>
        <v>49</v>
      </c>
      <c r="L9">
        <f>VALUE(SUBSTITUTE(SUBSTITUTE(RIGHT(RawData!M8,LEN(RawData!M8)-FIND("L",RawData!M8)),"Ø","0")," ",""))</f>
        <v>39</v>
      </c>
      <c r="M9">
        <f>VALUE(SUBSTITUTE(SUBSTITUTE(RIGHT(RawData!N8,LEN(RawData!N8)-FIND("L",RawData!N8)),"Ø","0")," ",""))</f>
        <v>32</v>
      </c>
    </row>
    <row r="10" spans="1:13" x14ac:dyDescent="0.3">
      <c r="A10" t="str">
        <f>RawData!B9</f>
        <v>Illinois</v>
      </c>
      <c r="B10">
        <f>VALUE(SUBSTITUTE(SUBSTITUTE(RIGHT(RawData!C9,LEN(RawData!C9)-FIND("L",RawData!C9)),"Ø","0")," ",""))</f>
        <v>17</v>
      </c>
      <c r="C10">
        <f>VALUE(SUBSTITUTE(SUBSTITUTE(RIGHT(RawData!D9,LEN(RawData!D9)-FIND("L",RawData!D9)),"Ø","0")," ",""))</f>
        <v>20</v>
      </c>
      <c r="D10">
        <f>VALUE(SUBSTITUTE(SUBSTITUTE(RIGHT(RawData!E9,LEN(RawData!E9)-FIND("L",RawData!E9)),"Ø","0")," ",""))</f>
        <v>29</v>
      </c>
      <c r="E10">
        <f>VALUE(SUBSTITUTE(SUBSTITUTE(RIGHT(RawData!F9,LEN(RawData!F9)-FIND("L",RawData!F9)),"Ø","0")," ",""))</f>
        <v>39</v>
      </c>
      <c r="F10">
        <f>VALUE(SUBSTITUTE(SUBSTITUTE(RIGHT(RawData!G9,LEN(RawData!G9)-FIND("L",RawData!G9)),"Ø","0")," ",""))</f>
        <v>48</v>
      </c>
      <c r="G10">
        <f>VALUE(SUBSTITUTE(SUBSTITUTE(RIGHT(RawData!H9,LEN(RawData!H9)-FIND("L",RawData!H9)),"Ø","0")," ",""))</f>
        <v>58</v>
      </c>
      <c r="H10">
        <f>VALUE(SUBSTITUTE(SUBSTITUTE(RIGHT(RawData!I9,LEN(RawData!I9)-FIND("L",RawData!I9)),"Ø","0")," ",""))</f>
        <v>64</v>
      </c>
      <c r="I10">
        <f>VALUE(SUBSTITUTE(SUBSTITUTE(RIGHT(RawData!J9,LEN(RawData!J9)-FIND("L",RawData!J9)),"Ø","0")," ",""))</f>
        <v>63</v>
      </c>
      <c r="J10">
        <f>VALUE(SUBSTITUTE(SUBSTITUTE(RIGHT(RawData!K9,LEN(RawData!K9)-FIND("L",RawData!K9)),"Ø","0")," ",""))</f>
        <v>54</v>
      </c>
      <c r="K10">
        <f>VALUE(SUBSTITUTE(SUBSTITUTE(RIGHT(RawData!L9,LEN(RawData!L9)-FIND("L",RawData!L9)),"Ø","0")," ",""))</f>
        <v>43</v>
      </c>
      <c r="L10">
        <f>VALUE(SUBSTITUTE(SUBSTITUTE(RIGHT(RawData!M9,LEN(RawData!M9)-FIND("L",RawData!M9)),"Ø","0")," ",""))</f>
        <v>32</v>
      </c>
      <c r="M10">
        <f>VALUE(SUBSTITUTE(SUBSTITUTE(RIGHT(RawData!N9,LEN(RawData!N9)-FIND("L",RawData!N9)),"Ø","0")," ",""))</f>
        <v>21</v>
      </c>
    </row>
    <row r="11" spans="1:13" x14ac:dyDescent="0.3">
      <c r="A11" t="str">
        <f>RawData!B10</f>
        <v>Ohio</v>
      </c>
      <c r="B11">
        <f>VALUE(SUBSTITUTE(SUBSTITUTE(RIGHT(RawData!C10,LEN(RawData!C10)-FIND("L",RawData!C10)),"Ø","0")," ",""))</f>
        <v>22</v>
      </c>
      <c r="C11">
        <f>VALUE(SUBSTITUTE(SUBSTITUTE(RIGHT(RawData!D10,LEN(RawData!D10)-FIND("L",RawData!D10)),"Ø","0")," ",""))</f>
        <v>25</v>
      </c>
      <c r="D11">
        <f>VALUE(SUBSTITUTE(SUBSTITUTE(RIGHT(RawData!E10,LEN(RawData!E10)-FIND("L",RawData!E10)),"Ø","0")," ",""))</f>
        <v>33</v>
      </c>
      <c r="E11">
        <f>VALUE(SUBSTITUTE(SUBSTITUTE(RIGHT(RawData!F10,LEN(RawData!F10)-FIND("L",RawData!F10)),"Ø","0")," ",""))</f>
        <v>42</v>
      </c>
      <c r="F11">
        <f>VALUE(SUBSTITUTE(SUBSTITUTE(RIGHT(RawData!G10,LEN(RawData!G10)-FIND("L",RawData!G10)),"Ø","0")," ",""))</f>
        <v>52</v>
      </c>
      <c r="G11">
        <f>VALUE(SUBSTITUTE(SUBSTITUTE(RIGHT(RawData!H10,LEN(RawData!H10)-FIND("L",RawData!H10)),"Ø","0")," ",""))</f>
        <v>61</v>
      </c>
      <c r="H11">
        <f>VALUE(SUBSTITUTE(SUBSTITUTE(RIGHT(RawData!I10,LEN(RawData!I10)-FIND("L",RawData!I10)),"Ø","0")," ",""))</f>
        <v>65</v>
      </c>
      <c r="I11">
        <f>VALUE(SUBSTITUTE(SUBSTITUTE(RIGHT(RawData!J10,LEN(RawData!J10)-FIND("L",RawData!J10)),"Ø","0")," ",""))</f>
        <v>63</v>
      </c>
      <c r="J11">
        <f>VALUE(SUBSTITUTE(SUBSTITUTE(RIGHT(RawData!K10,LEN(RawData!K10)-FIND("L",RawData!K10)),"Ø","0")," ",""))</f>
        <v>55</v>
      </c>
      <c r="K11">
        <f>VALUE(SUBSTITUTE(SUBSTITUTE(RIGHT(RawData!L10,LEN(RawData!L10)-FIND("L",RawData!L10)),"Ø","0")," ",""))</f>
        <v>43</v>
      </c>
      <c r="L11">
        <f>VALUE(SUBSTITUTE(SUBSTITUTE(RIGHT(RawData!M10,LEN(RawData!M10)-FIND("L",RawData!M10)),"Ø","0")," ",""))</f>
        <v>34</v>
      </c>
      <c r="M11">
        <f>VALUE(SUBSTITUTE(SUBSTITUTE(RIGHT(RawData!N10,LEN(RawData!N10)-FIND("L",RawData!N10)),"Ø","0")," ",""))</f>
        <v>26</v>
      </c>
    </row>
    <row r="12" spans="1:13" x14ac:dyDescent="0.3">
      <c r="A12" t="str">
        <f>RawData!B11</f>
        <v>Ohio</v>
      </c>
      <c r="B12">
        <f>VALUE(SUBSTITUTE(SUBSTITUTE(RIGHT(RawData!C11,LEN(RawData!C11)-FIND("L",RawData!C11)),"Ø","0")," ",""))</f>
        <v>22</v>
      </c>
      <c r="C12">
        <f>VALUE(SUBSTITUTE(SUBSTITUTE(RIGHT(RawData!D11,LEN(RawData!D11)-FIND("L",RawData!D11)),"Ø","0")," ",""))</f>
        <v>24</v>
      </c>
      <c r="D12">
        <f>VALUE(SUBSTITUTE(SUBSTITUTE(RIGHT(RawData!E11,LEN(RawData!E11)-FIND("L",RawData!E11)),"Ø","0")," ",""))</f>
        <v>30</v>
      </c>
      <c r="E12">
        <f>VALUE(SUBSTITUTE(SUBSTITUTE(RIGHT(RawData!F11,LEN(RawData!F11)-FIND("L",RawData!F11)),"Ø","0")," ",""))</f>
        <v>40</v>
      </c>
      <c r="F12">
        <f>VALUE(SUBSTITUTE(SUBSTITUTE(RIGHT(RawData!G11,LEN(RawData!G11)-FIND("L",RawData!G11)),"Ø","0")," ",""))</f>
        <v>50</v>
      </c>
      <c r="G12">
        <f>VALUE(SUBSTITUTE(SUBSTITUTE(RIGHT(RawData!H11,LEN(RawData!H11)-FIND("L",RawData!H11)),"Ø","0")," ",""))</f>
        <v>60</v>
      </c>
      <c r="H12">
        <f>VALUE(SUBSTITUTE(SUBSTITUTE(RIGHT(RawData!I11,LEN(RawData!I11)-FIND("L",RawData!I11)),"Ø","0")," ",""))</f>
        <v>64</v>
      </c>
      <c r="I12">
        <f>VALUE(SUBSTITUTE(SUBSTITUTE(RIGHT(RawData!J11,LEN(RawData!J11)-FIND("L",RawData!J11)),"Ø","0")," ",""))</f>
        <v>63</v>
      </c>
      <c r="J12">
        <f>VALUE(SUBSTITUTE(SUBSTITUTE(RIGHT(RawData!K11,LEN(RawData!K11)-FIND("L",RawData!K11)),"Ø","0")," ",""))</f>
        <v>56</v>
      </c>
      <c r="K12">
        <f>VALUE(SUBSTITUTE(SUBSTITUTE(RIGHT(RawData!L11,LEN(RawData!L11)-FIND("L",RawData!L11)),"Ø","0")," ",""))</f>
        <v>45</v>
      </c>
      <c r="L12">
        <f>VALUE(SUBSTITUTE(SUBSTITUTE(RIGHT(RawData!M11,LEN(RawData!M11)-FIND("L",RawData!M11)),"Ø","0")," ",""))</f>
        <v>37</v>
      </c>
      <c r="M12">
        <f>VALUE(SUBSTITUTE(SUBSTITUTE(RIGHT(RawData!N11,LEN(RawData!N11)-FIND("L",RawData!N11)),"Ø","0")," ",""))</f>
        <v>26</v>
      </c>
    </row>
    <row r="13" spans="1:13" x14ac:dyDescent="0.3">
      <c r="A13" t="str">
        <f>RawData!B12</f>
        <v>Ohio</v>
      </c>
      <c r="B13">
        <f>VALUE(SUBSTITUTE(SUBSTITUTE(RIGHT(RawData!C12,LEN(RawData!C12)-FIND("L",RawData!C12)),"Ø","0")," ",""))</f>
        <v>23</v>
      </c>
      <c r="C13">
        <f>VALUE(SUBSTITUTE(SUBSTITUTE(RIGHT(RawData!D12,LEN(RawData!D12)-FIND("L",RawData!D12)),"Ø","0")," ",""))</f>
        <v>25</v>
      </c>
      <c r="D13">
        <f>VALUE(SUBSTITUTE(SUBSTITUTE(RIGHT(RawData!E12,LEN(RawData!E12)-FIND("L",RawData!E12)),"Ø","0")," ",""))</f>
        <v>33</v>
      </c>
      <c r="E13">
        <f>VALUE(SUBSTITUTE(SUBSTITUTE(RIGHT(RawData!F12,LEN(RawData!F12)-FIND("L",RawData!F12)),"Ø","0")," ",""))</f>
        <v>43</v>
      </c>
      <c r="F13">
        <f>VALUE(SUBSTITUTE(SUBSTITUTE(RIGHT(RawData!G12,LEN(RawData!G12)-FIND("L",RawData!G12)),"Ø","0")," ",""))</f>
        <v>52</v>
      </c>
      <c r="G13">
        <f>VALUE(SUBSTITUTE(SUBSTITUTE(RIGHT(RawData!H12,LEN(RawData!H12)-FIND("L",RawData!H12)),"Ø","0")," ",""))</f>
        <v>62</v>
      </c>
      <c r="H13">
        <f>VALUE(SUBSTITUTE(SUBSTITUTE(RIGHT(RawData!I12,LEN(RawData!I12)-FIND("L",RawData!I12)),"Ø","0")," ",""))</f>
        <v>66</v>
      </c>
      <c r="I13">
        <f>VALUE(SUBSTITUTE(SUBSTITUTE(RIGHT(RawData!J12,LEN(RawData!J12)-FIND("L",RawData!J12)),"Ø","0")," ",""))</f>
        <v>64</v>
      </c>
      <c r="J13">
        <f>VALUE(SUBSTITUTE(SUBSTITUTE(RIGHT(RawData!K12,LEN(RawData!K12)-FIND("L",RawData!K12)),"Ø","0")," ",""))</f>
        <v>57</v>
      </c>
      <c r="K13">
        <f>VALUE(SUBSTITUTE(SUBSTITUTE(RIGHT(RawData!L12,LEN(RawData!L12)-FIND("L",RawData!L12)),"Ø","0")," ",""))</f>
        <v>45</v>
      </c>
      <c r="L13">
        <f>VALUE(SUBSTITUTE(SUBSTITUTE(RIGHT(RawData!M12,LEN(RawData!M12)-FIND("L",RawData!M12)),"Ø","0")," ",""))</f>
        <v>36</v>
      </c>
      <c r="M13">
        <f>VALUE(SUBSTITUTE(SUBSTITUTE(RIGHT(RawData!N12,LEN(RawData!N12)-FIND("L",RawData!N12)),"Ø","0")," ",""))</f>
        <v>27</v>
      </c>
    </row>
    <row r="14" spans="1:13" x14ac:dyDescent="0.3">
      <c r="A14" t="str">
        <f>RawData!B13</f>
        <v>Texas</v>
      </c>
      <c r="B14">
        <f>VALUE(SUBSTITUTE(SUBSTITUTE(RIGHT(RawData!C13,LEN(RawData!C13)-FIND("L",RawData!C13)),"Ø","0")," ",""))</f>
        <v>37</v>
      </c>
      <c r="C14">
        <f>VALUE(SUBSTITUTE(SUBSTITUTE(RIGHT(RawData!D13,LEN(RawData!D13)-FIND("L",RawData!D13)),"Ø","0")," ",""))</f>
        <v>41</v>
      </c>
      <c r="D14">
        <f>VALUE(SUBSTITUTE(SUBSTITUTE(RIGHT(RawData!E13,LEN(RawData!E13)-FIND("L",RawData!E13)),"Ø","0")," ",""))</f>
        <v>49</v>
      </c>
      <c r="E14">
        <f>VALUE(SUBSTITUTE(SUBSTITUTE(RIGHT(RawData!F13,LEN(RawData!F13)-FIND("L",RawData!F13)),"Ø","0")," ",""))</f>
        <v>56</v>
      </c>
      <c r="F14">
        <f>VALUE(SUBSTITUTE(SUBSTITUTE(RIGHT(RawData!G13,LEN(RawData!G13)-FIND("L",RawData!G13)),"Ø","0")," ",""))</f>
        <v>65</v>
      </c>
      <c r="G14">
        <f>VALUE(SUBSTITUTE(SUBSTITUTE(RIGHT(RawData!H13,LEN(RawData!H13)-FIND("L",RawData!H13)),"Ø","0")," ",""))</f>
        <v>73</v>
      </c>
      <c r="H14">
        <f>VALUE(SUBSTITUTE(SUBSTITUTE(RIGHT(RawData!I13,LEN(RawData!I13)-FIND("L",RawData!I13)),"Ø","0")," ",""))</f>
        <v>77</v>
      </c>
      <c r="I14">
        <f>VALUE(SUBSTITUTE(SUBSTITUTE(RIGHT(RawData!J13,LEN(RawData!J13)-FIND("L",RawData!J13)),"Ø","0")," ",""))</f>
        <v>77</v>
      </c>
      <c r="J14">
        <f>VALUE(SUBSTITUTE(SUBSTITUTE(RIGHT(RawData!K13,LEN(RawData!K13)-FIND("L",RawData!K13)),"Ø","0")," ",""))</f>
        <v>69</v>
      </c>
      <c r="K14">
        <f>VALUE(SUBSTITUTE(SUBSTITUTE(RIGHT(RawData!L13,LEN(RawData!L13)-FIND("L",RawData!L13)),"Ø","0")," ",""))</f>
        <v>58</v>
      </c>
      <c r="L14">
        <f>VALUE(SUBSTITUTE(SUBSTITUTE(RIGHT(RawData!M13,LEN(RawData!M13)-FIND("L",RawData!M13)),"Ø","0")," ",""))</f>
        <v>48</v>
      </c>
      <c r="M14">
        <f>VALUE(SUBSTITUTE(SUBSTITUTE(RIGHT(RawData!N13,LEN(RawData!N13)-FIND("L",RawData!N13)),"Ø","0")," ",""))</f>
        <v>39</v>
      </c>
    </row>
    <row r="15" spans="1:13" x14ac:dyDescent="0.3">
      <c r="A15" t="str">
        <f>RawData!B14</f>
        <v>Colorado</v>
      </c>
      <c r="B15">
        <f>VALUE(SUBSTITUTE(SUBSTITUTE(RIGHT(RawData!C14,LEN(RawData!C14)-FIND("L",RawData!C14)),"Ø","0")," ",""))</f>
        <v>17</v>
      </c>
      <c r="C15">
        <f>VALUE(SUBSTITUTE(SUBSTITUTE(RIGHT(RawData!D14,LEN(RawData!D14)-FIND("L",RawData!D14)),"Ø","0")," ",""))</f>
        <v>20</v>
      </c>
      <c r="D15">
        <f>VALUE(SUBSTITUTE(SUBSTITUTE(RIGHT(RawData!E14,LEN(RawData!E14)-FIND("L",RawData!E14)),"Ø","0")," ",""))</f>
        <v>26</v>
      </c>
      <c r="E15">
        <f>VALUE(SUBSTITUTE(SUBSTITUTE(RIGHT(RawData!F14,LEN(RawData!F14)-FIND("L",RawData!F14)),"Ø","0")," ",""))</f>
        <v>34</v>
      </c>
      <c r="F15">
        <f>VALUE(SUBSTITUTE(SUBSTITUTE(RIGHT(RawData!G14,LEN(RawData!G14)-FIND("L",RawData!G14)),"Ø","0")," ",""))</f>
        <v>44</v>
      </c>
      <c r="G15">
        <f>VALUE(SUBSTITUTE(SUBSTITUTE(RIGHT(RawData!H14,LEN(RawData!H14)-FIND("L",RawData!H14)),"Ø","0")," ",""))</f>
        <v>53</v>
      </c>
      <c r="H15">
        <f>VALUE(SUBSTITUTE(SUBSTITUTE(RIGHT(RawData!I14,LEN(RawData!I14)-FIND("L",RawData!I14)),"Ø","0")," ",""))</f>
        <v>59</v>
      </c>
      <c r="I15">
        <f>VALUE(SUBSTITUTE(SUBSTITUTE(RIGHT(RawData!J14,LEN(RawData!J14)-FIND("L",RawData!J14)),"Ø","0")," ",""))</f>
        <v>57</v>
      </c>
      <c r="J15">
        <f>VALUE(SUBSTITUTE(SUBSTITUTE(RIGHT(RawData!K14,LEN(RawData!K14)-FIND("L",RawData!K14)),"Ø","0")," ",""))</f>
        <v>48</v>
      </c>
      <c r="K15">
        <f>VALUE(SUBSTITUTE(SUBSTITUTE(RIGHT(RawData!L14,LEN(RawData!L14)-FIND("L",RawData!L14)),"Ø","0")," ",""))</f>
        <v>36</v>
      </c>
      <c r="L15">
        <f>VALUE(SUBSTITUTE(SUBSTITUTE(RIGHT(RawData!M14,LEN(RawData!M14)-FIND("L",RawData!M14)),"Ø","0")," ",""))</f>
        <v>25</v>
      </c>
      <c r="M15">
        <f>VALUE(SUBSTITUTE(SUBSTITUTE(RIGHT(RawData!N14,LEN(RawData!N14)-FIND("L",RawData!N14)),"Ø","0")," ",""))</f>
        <v>17</v>
      </c>
    </row>
    <row r="16" spans="1:13" x14ac:dyDescent="0.3">
      <c r="A16" t="str">
        <f>RawData!B15</f>
        <v>Michigan</v>
      </c>
      <c r="B16">
        <f>VALUE(SUBSTITUTE(SUBSTITUTE(RIGHT(RawData!C15,LEN(RawData!C15)-FIND("L",RawData!C15)),"Ø","0")," ",""))</f>
        <v>19</v>
      </c>
      <c r="C16">
        <f>VALUE(SUBSTITUTE(SUBSTITUTE(RIGHT(RawData!D15,LEN(RawData!D15)-FIND("L",RawData!D15)),"Ø","0")," ",""))</f>
        <v>21</v>
      </c>
      <c r="D16">
        <f>VALUE(SUBSTITUTE(SUBSTITUTE(RIGHT(RawData!E15,LEN(RawData!E15)-FIND("L",RawData!E15)),"Ø","0")," ",""))</f>
        <v>29</v>
      </c>
      <c r="E16">
        <f>VALUE(SUBSTITUTE(SUBSTITUTE(RIGHT(RawData!F15,LEN(RawData!F15)-FIND("L",RawData!F15)),"Ø","0")," ",""))</f>
        <v>39</v>
      </c>
      <c r="F16">
        <f>VALUE(SUBSTITUTE(SUBSTITUTE(RIGHT(RawData!G15,LEN(RawData!G15)-FIND("L",RawData!G15)),"Ø","0")," ",""))</f>
        <v>49</v>
      </c>
      <c r="G16">
        <f>VALUE(SUBSTITUTE(SUBSTITUTE(RIGHT(RawData!H15,LEN(RawData!H15)-FIND("L",RawData!H15)),"Ø","0")," ",""))</f>
        <v>60</v>
      </c>
      <c r="H16">
        <f>VALUE(SUBSTITUTE(SUBSTITUTE(RIGHT(RawData!I15,LEN(RawData!I15)-FIND("L",RawData!I15)),"Ø","0")," ",""))</f>
        <v>64</v>
      </c>
      <c r="I16">
        <f>VALUE(SUBSTITUTE(SUBSTITUTE(RIGHT(RawData!J15,LEN(RawData!J15)-FIND("L",RawData!J15)),"Ø","0")," ",""))</f>
        <v>63</v>
      </c>
      <c r="J16">
        <f>VALUE(SUBSTITUTE(SUBSTITUTE(RIGHT(RawData!K15,LEN(RawData!K15)-FIND("L",RawData!K15)),"Ø","0")," ",""))</f>
        <v>55</v>
      </c>
      <c r="K16">
        <f>VALUE(SUBSTITUTE(SUBSTITUTE(RIGHT(RawData!L15,LEN(RawData!L15)-FIND("L",RawData!L15)),"Ø","0")," ",""))</f>
        <v>43</v>
      </c>
      <c r="L16">
        <f>VALUE(SUBSTITUTE(SUBSTITUTE(RIGHT(RawData!M15,LEN(RawData!M15)-FIND("L",RawData!M15)),"Ø","0")," ",""))</f>
        <v>34</v>
      </c>
      <c r="M16">
        <f>VALUE(SUBSTITUTE(SUBSTITUTE(RIGHT(RawData!N15,LEN(RawData!N15)-FIND("L",RawData!N15)),"Ø","0")," ",""))</f>
        <v>24</v>
      </c>
    </row>
    <row r="17" spans="1:13" x14ac:dyDescent="0.3">
      <c r="A17" t="str">
        <f>RawData!B16</f>
        <v>Connecticut</v>
      </c>
      <c r="B17">
        <f>VALUE(SUBSTITUTE(SUBSTITUTE(RIGHT(RawData!C16,LEN(RawData!C16)-FIND("L",RawData!C16)),"Ø","0")," ",""))</f>
        <v>18</v>
      </c>
      <c r="C17">
        <f>VALUE(SUBSTITUTE(SUBSTITUTE(RIGHT(RawData!D16,LEN(RawData!D16)-FIND("L",RawData!D16)),"Ø","0")," ",""))</f>
        <v>21</v>
      </c>
      <c r="D17">
        <f>VALUE(SUBSTITUTE(SUBSTITUTE(RIGHT(RawData!E16,LEN(RawData!E16)-FIND("L",RawData!E16)),"Ø","0")," ",""))</f>
        <v>28</v>
      </c>
      <c r="E17">
        <f>VALUE(SUBSTITUTE(SUBSTITUTE(RIGHT(RawData!F16,LEN(RawData!F16)-FIND("L",RawData!F16)),"Ø","0")," ",""))</f>
        <v>38</v>
      </c>
      <c r="F17">
        <f>VALUE(SUBSTITUTE(SUBSTITUTE(RIGHT(RawData!G16,LEN(RawData!G16)-FIND("L",RawData!G16)),"Ø","0")," ",""))</f>
        <v>48</v>
      </c>
      <c r="G17">
        <f>VALUE(SUBSTITUTE(SUBSTITUTE(RIGHT(RawData!H16,LEN(RawData!H16)-FIND("L",RawData!H16)),"Ø","0")," ",""))</f>
        <v>57</v>
      </c>
      <c r="H17">
        <f>VALUE(SUBSTITUTE(SUBSTITUTE(RIGHT(RawData!I16,LEN(RawData!I16)-FIND("L",RawData!I16)),"Ø","0")," ",""))</f>
        <v>63</v>
      </c>
      <c r="I17">
        <f>VALUE(SUBSTITUTE(SUBSTITUTE(RIGHT(RawData!J16,LEN(RawData!J16)-FIND("L",RawData!J16)),"Ø","0")," ",""))</f>
        <v>61</v>
      </c>
      <c r="J17">
        <f>VALUE(SUBSTITUTE(SUBSTITUTE(RIGHT(RawData!K16,LEN(RawData!K16)-FIND("L",RawData!K16)),"Ø","0")," ",""))</f>
        <v>53</v>
      </c>
      <c r="K17">
        <f>VALUE(SUBSTITUTE(SUBSTITUTE(RIGHT(RawData!L16,LEN(RawData!L16)-FIND("L",RawData!L16)),"Ø","0")," ",""))</f>
        <v>41</v>
      </c>
      <c r="L17">
        <f>VALUE(SUBSTITUTE(SUBSTITUTE(RIGHT(RawData!M16,LEN(RawData!M16)-FIND("L",RawData!M16)),"Ø","0")," ",""))</f>
        <v>33</v>
      </c>
      <c r="M17">
        <f>VALUE(SUBSTITUTE(SUBSTITUTE(RIGHT(RawData!N16,LEN(RawData!N16)-FIND("L",RawData!N16)),"Ø","0")," ",""))</f>
        <v>23</v>
      </c>
    </row>
    <row r="18" spans="1:13" x14ac:dyDescent="0.3">
      <c r="A18" t="str">
        <f>RawData!B17</f>
        <v>Texas</v>
      </c>
      <c r="B18">
        <f>VALUE(SUBSTITUTE(SUBSTITUTE(RIGHT(RawData!C17,LEN(RawData!C17)-FIND("L",RawData!C17)),"Ø","0")," ",""))</f>
        <v>43</v>
      </c>
      <c r="C18">
        <f>VALUE(SUBSTITUTE(SUBSTITUTE(RIGHT(RawData!D17,LEN(RawData!D17)-FIND("L",RawData!D17)),"Ø","0")," ",""))</f>
        <v>47</v>
      </c>
      <c r="D18">
        <f>VALUE(SUBSTITUTE(SUBSTITUTE(RIGHT(RawData!E17,LEN(RawData!E17)-FIND("L",RawData!E17)),"Ø","0")," ",""))</f>
        <v>53</v>
      </c>
      <c r="E18">
        <f>VALUE(SUBSTITUTE(SUBSTITUTE(RIGHT(RawData!F17,LEN(RawData!F17)-FIND("L",RawData!F17)),"Ø","0")," ",""))</f>
        <v>59</v>
      </c>
      <c r="F18">
        <f>VALUE(SUBSTITUTE(SUBSTITUTE(RIGHT(RawData!G17,LEN(RawData!G17)-FIND("L",RawData!G17)),"Ø","0")," ",""))</f>
        <v>68</v>
      </c>
      <c r="G18">
        <f>VALUE(SUBSTITUTE(SUBSTITUTE(RIGHT(RawData!H17,LEN(RawData!H17)-FIND("L",RawData!H17)),"Ø","0")," ",""))</f>
        <v>73</v>
      </c>
      <c r="H18">
        <f>VALUE(SUBSTITUTE(SUBSTITUTE(RIGHT(RawData!I17,LEN(RawData!I17)-FIND("L",RawData!I17)),"Ø","0")," ",""))</f>
        <v>75</v>
      </c>
      <c r="I18">
        <f>VALUE(SUBSTITUTE(SUBSTITUTE(RIGHT(RawData!J17,LEN(RawData!J17)-FIND("L",RawData!J17)),"Ø","0")," ",""))</f>
        <v>75</v>
      </c>
      <c r="J18">
        <f>VALUE(SUBSTITUTE(SUBSTITUTE(RIGHT(RawData!K17,LEN(RawData!K17)-FIND("L",RawData!K17)),"Ø","0")," ",""))</f>
        <v>70</v>
      </c>
      <c r="K18">
        <f>VALUE(SUBSTITUTE(SUBSTITUTE(RIGHT(RawData!L17,LEN(RawData!L17)-FIND("L",RawData!L17)),"Ø","0")," ",""))</f>
        <v>61</v>
      </c>
      <c r="L18">
        <f>VALUE(SUBSTITUTE(SUBSTITUTE(RIGHT(RawData!M17,LEN(RawData!M17)-FIND("L",RawData!M17)),"Ø","0")," ",""))</f>
        <v>52</v>
      </c>
      <c r="M18">
        <f>VALUE(SUBSTITUTE(SUBSTITUTE(RIGHT(RawData!N17,LEN(RawData!N17)-FIND("L",RawData!N17)),"Ø","0")," ",""))</f>
        <v>45</v>
      </c>
    </row>
    <row r="19" spans="1:13" x14ac:dyDescent="0.3">
      <c r="A19" t="str">
        <f>RawData!B18</f>
        <v>Indiana</v>
      </c>
      <c r="B19">
        <f>VALUE(SUBSTITUTE(SUBSTITUTE(RIGHT(RawData!C18,LEN(RawData!C18)-FIND("L",RawData!C18)),"Ø","0")," ",""))</f>
        <v>21</v>
      </c>
      <c r="C19">
        <f>VALUE(SUBSTITUTE(SUBSTITUTE(RIGHT(RawData!D18,LEN(RawData!D18)-FIND("L",RawData!D18)),"Ø","0")," ",""))</f>
        <v>24</v>
      </c>
      <c r="D19">
        <f>VALUE(SUBSTITUTE(SUBSTITUTE(RIGHT(RawData!E18,LEN(RawData!E18)-FIND("L",RawData!E18)),"Ø","0")," ",""))</f>
        <v>33</v>
      </c>
      <c r="E19">
        <f>VALUE(SUBSTITUTE(SUBSTITUTE(RIGHT(RawData!F18,LEN(RawData!F18)-FIND("L",RawData!F18)),"Ø","0")," ",""))</f>
        <v>43</v>
      </c>
      <c r="F19">
        <f>VALUE(SUBSTITUTE(SUBSTITUTE(RIGHT(RawData!G18,LEN(RawData!G18)-FIND("L",RawData!G18)),"Ø","0")," ",""))</f>
        <v>53</v>
      </c>
      <c r="G19">
        <f>VALUE(SUBSTITUTE(SUBSTITUTE(RIGHT(RawData!H18,LEN(RawData!H18)-FIND("L",RawData!H18)),"Ø","0")," ",""))</f>
        <v>62</v>
      </c>
      <c r="H19">
        <f>VALUE(SUBSTITUTE(SUBSTITUTE(RIGHT(RawData!I18,LEN(RawData!I18)-FIND("L",RawData!I18)),"Ø","0")," ",""))</f>
        <v>66</v>
      </c>
      <c r="I19">
        <f>VALUE(SUBSTITUTE(SUBSTITUTE(RIGHT(RawData!J18,LEN(RawData!J18)-FIND("L",RawData!J18)),"Ø","0")," ",""))</f>
        <v>64</v>
      </c>
      <c r="J19">
        <f>VALUE(SUBSTITUTE(SUBSTITUTE(RIGHT(RawData!K18,LEN(RawData!K18)-FIND("L",RawData!K18)),"Ø","0")," ",""))</f>
        <v>56</v>
      </c>
      <c r="K19">
        <f>VALUE(SUBSTITUTE(SUBSTITUTE(RIGHT(RawData!L18,LEN(RawData!L18)-FIND("L",RawData!L18)),"Ø","0")," ",""))</f>
        <v>45</v>
      </c>
      <c r="L19">
        <f>VALUE(SUBSTITUTE(SUBSTITUTE(RIGHT(RawData!M18,LEN(RawData!M18)-FIND("L",RawData!M18)),"Ø","0")," ",""))</f>
        <v>35</v>
      </c>
      <c r="M19">
        <f>VALUE(SUBSTITUTE(SUBSTITUTE(RIGHT(RawData!N18,LEN(RawData!N18)-FIND("L",RawData!N18)),"Ø","0")," ",""))</f>
        <v>24</v>
      </c>
    </row>
    <row r="20" spans="1:13" x14ac:dyDescent="0.3">
      <c r="A20" t="str">
        <f>RawData!B19</f>
        <v>Florida</v>
      </c>
      <c r="B20">
        <f>VALUE(SUBSTITUTE(SUBSTITUTE(RIGHT(RawData!C19,LEN(RawData!C19)-FIND("L",RawData!C19)),"Ø","0")," ",""))</f>
        <v>41</v>
      </c>
      <c r="C20">
        <f>VALUE(SUBSTITUTE(SUBSTITUTE(RIGHT(RawData!D19,LEN(RawData!D19)-FIND("L",RawData!D19)),"Ø","0")," ",""))</f>
        <v>45</v>
      </c>
      <c r="D20">
        <f>VALUE(SUBSTITUTE(SUBSTITUTE(RIGHT(RawData!E19,LEN(RawData!E19)-FIND("L",RawData!E19)),"Ø","0")," ",""))</f>
        <v>50</v>
      </c>
      <c r="E20">
        <f>VALUE(SUBSTITUTE(SUBSTITUTE(RIGHT(RawData!F19,LEN(RawData!F19)-FIND("L",RawData!F19)),"Ø","0")," ",""))</f>
        <v>55</v>
      </c>
      <c r="F20">
        <f>VALUE(SUBSTITUTE(SUBSTITUTE(RIGHT(RawData!G19,LEN(RawData!G19)-FIND("L",RawData!G19)),"Ø","0")," ",""))</f>
        <v>63</v>
      </c>
      <c r="G20">
        <f>VALUE(SUBSTITUTE(SUBSTITUTE(RIGHT(RawData!H19,LEN(RawData!H19)-FIND("L",RawData!H19)),"Ø","0")," ",""))</f>
        <v>70</v>
      </c>
      <c r="H20">
        <f>VALUE(SUBSTITUTE(SUBSTITUTE(RIGHT(RawData!I19,LEN(RawData!I19)-FIND("L",RawData!I19)),"Ø","0")," ",""))</f>
        <v>73</v>
      </c>
      <c r="I20">
        <f>VALUE(SUBSTITUTE(SUBSTITUTE(RIGHT(RawData!J19,LEN(RawData!J19)-FIND("L",RawData!J19)),"Ø","0")," ",""))</f>
        <v>73</v>
      </c>
      <c r="J20">
        <f>VALUE(SUBSTITUTE(SUBSTITUTE(RIGHT(RawData!K19,LEN(RawData!K19)-FIND("L",RawData!K19)),"Ø","0")," ",""))</f>
        <v>70</v>
      </c>
      <c r="K20">
        <f>VALUE(SUBSTITUTE(SUBSTITUTE(RIGHT(RawData!L19,LEN(RawData!L19)-FIND("L",RawData!L19)),"Ø","0")," ",""))</f>
        <v>61</v>
      </c>
      <c r="L20">
        <f>VALUE(SUBSTITUTE(SUBSTITUTE(RIGHT(RawData!M19,LEN(RawData!M19)-FIND("L",RawData!M19)),"Ø","0")," ",""))</f>
        <v>51</v>
      </c>
      <c r="M20">
        <f>VALUE(SUBSTITUTE(SUBSTITUTE(RIGHT(RawData!N19,LEN(RawData!N19)-FIND("L",RawData!N19)),"Ø","0")," ",""))</f>
        <v>44</v>
      </c>
    </row>
    <row r="21" spans="1:13" x14ac:dyDescent="0.3">
      <c r="A21" t="str">
        <f>RawData!B20</f>
        <v>Missouri</v>
      </c>
      <c r="B21">
        <f>VALUE(SUBSTITUTE(SUBSTITUTE(RIGHT(RawData!C20,LEN(RawData!C20)-FIND("L",RawData!C20)),"Ø","0")," ",""))</f>
        <v>22</v>
      </c>
      <c r="C21">
        <f>VALUE(SUBSTITUTE(SUBSTITUTE(RIGHT(RawData!D20,LEN(RawData!D20)-FIND("L",RawData!D20)),"Ø","0")," ",""))</f>
        <v>26</v>
      </c>
      <c r="D21">
        <f>VALUE(SUBSTITUTE(SUBSTITUTE(RIGHT(RawData!E20,LEN(RawData!E20)-FIND("L",RawData!E20)),"Ø","0")," ",""))</f>
        <v>36</v>
      </c>
      <c r="E21">
        <f>VALUE(SUBSTITUTE(SUBSTITUTE(RIGHT(RawData!F20,LEN(RawData!F20)-FIND("L",RawData!F20)),"Ø","0")," ",""))</f>
        <v>47</v>
      </c>
      <c r="F21">
        <f>VALUE(SUBSTITUTE(SUBSTITUTE(RIGHT(RawData!G20,LEN(RawData!G20)-FIND("L",RawData!G20)),"Ø","0")," ",""))</f>
        <v>57</v>
      </c>
      <c r="G21">
        <f>VALUE(SUBSTITUTE(SUBSTITUTE(RIGHT(RawData!H20,LEN(RawData!H20)-FIND("L",RawData!H20)),"Ø","0")," ",""))</f>
        <v>67</v>
      </c>
      <c r="H21">
        <f>VALUE(SUBSTITUTE(SUBSTITUTE(RIGHT(RawData!I20,LEN(RawData!I20)-FIND("L",RawData!I20)),"Ø","0")," ",""))</f>
        <v>72</v>
      </c>
      <c r="I21">
        <f>VALUE(SUBSTITUTE(SUBSTITUTE(RIGHT(RawData!J20,LEN(RawData!J20)-FIND("L",RawData!J20)),"Ø","0")," ",""))</f>
        <v>70</v>
      </c>
      <c r="J21">
        <f>VALUE(SUBSTITUTE(SUBSTITUTE(RIGHT(RawData!K20,LEN(RawData!K20)-FIND("L",RawData!K20)),"Ø","0")," ",""))</f>
        <v>61</v>
      </c>
      <c r="K21">
        <f>VALUE(SUBSTITUTE(SUBSTITUTE(RIGHT(RawData!L20,LEN(RawData!L20)-FIND("L",RawData!L20)),"Ø","0")," ",""))</f>
        <v>49</v>
      </c>
      <c r="L21">
        <f>VALUE(SUBSTITUTE(SUBSTITUTE(RIGHT(RawData!M20,LEN(RawData!M20)-FIND("L",RawData!M20)),"Ø","0")," ",""))</f>
        <v>37</v>
      </c>
      <c r="M21">
        <f>VALUE(SUBSTITUTE(SUBSTITUTE(RIGHT(RawData!N20,LEN(RawData!N20)-FIND("L",RawData!N20)),"Ø","0")," ",""))</f>
        <v>26</v>
      </c>
    </row>
    <row r="22" spans="1:13" x14ac:dyDescent="0.3">
      <c r="A22" t="str">
        <f>RawData!B21</f>
        <v>Nevada</v>
      </c>
      <c r="B22">
        <f>VALUE(SUBSTITUTE(SUBSTITUTE(RIGHT(RawData!C21,LEN(RawData!C21)-FIND("L",RawData!C21)),"Ø","0")," ",""))</f>
        <v>39</v>
      </c>
      <c r="C22">
        <f>VALUE(SUBSTITUTE(SUBSTITUTE(RIGHT(RawData!D21,LEN(RawData!D21)-FIND("L",RawData!D21)),"Ø","0")," ",""))</f>
        <v>43</v>
      </c>
      <c r="D22">
        <f>VALUE(SUBSTITUTE(SUBSTITUTE(RIGHT(RawData!E21,LEN(RawData!E21)-FIND("L",RawData!E21)),"Ø","0")," ",""))</f>
        <v>49</v>
      </c>
      <c r="E22">
        <f>VALUE(SUBSTITUTE(SUBSTITUTE(RIGHT(RawData!F21,LEN(RawData!F21)-FIND("L",RawData!F21)),"Ø","0")," ",""))</f>
        <v>56</v>
      </c>
      <c r="F22">
        <f>VALUE(SUBSTITUTE(SUBSTITUTE(RIGHT(RawData!G21,LEN(RawData!G21)-FIND("L",RawData!G21)),"Ø","0")," ",""))</f>
        <v>66</v>
      </c>
      <c r="G22">
        <f>VALUE(SUBSTITUTE(SUBSTITUTE(RIGHT(RawData!H21,LEN(RawData!H21)-FIND("L",RawData!H21)),"Ø","0")," ",""))</f>
        <v>75</v>
      </c>
      <c r="H22">
        <f>VALUE(SUBSTITUTE(SUBSTITUTE(RIGHT(RawData!I21,LEN(RawData!I21)-FIND("L",RawData!I21)),"Ø","0")," ",""))</f>
        <v>81</v>
      </c>
      <c r="I22">
        <f>VALUE(SUBSTITUTE(SUBSTITUTE(RIGHT(RawData!J21,LEN(RawData!J21)-FIND("L",RawData!J21)),"Ø","0")," ",""))</f>
        <v>79</v>
      </c>
      <c r="J22">
        <f>VALUE(SUBSTITUTE(SUBSTITUTE(RIGHT(RawData!K21,LEN(RawData!K21)-FIND("L",RawData!K21)),"Ø","0")," ",""))</f>
        <v>71</v>
      </c>
      <c r="K22">
        <f>VALUE(SUBSTITUTE(SUBSTITUTE(RIGHT(RawData!L21,LEN(RawData!L21)-FIND("L",RawData!L21)),"Ø","0")," ",""))</f>
        <v>59</v>
      </c>
      <c r="L22">
        <f>VALUE(SUBSTITUTE(SUBSTITUTE(RIGHT(RawData!M21,LEN(RawData!M21)-FIND("L",RawData!M21)),"Ø","0")," ",""))</f>
        <v>47</v>
      </c>
      <c r="M22">
        <f>VALUE(SUBSTITUTE(SUBSTITUTE(RIGHT(RawData!N21,LEN(RawData!N21)-FIND("L",RawData!N21)),"Ø","0")," ",""))</f>
        <v>39</v>
      </c>
    </row>
    <row r="23" spans="1:13" x14ac:dyDescent="0.3">
      <c r="A23" t="str">
        <f>RawData!B22</f>
        <v>California</v>
      </c>
      <c r="B23">
        <f>VALUE(SUBSTITUTE(SUBSTITUTE(RIGHT(RawData!C22,LEN(RawData!C22)-FIND("L",RawData!C22)),"Ø","0")," ",""))</f>
        <v>48</v>
      </c>
      <c r="C23">
        <f>VALUE(SUBSTITUTE(SUBSTITUTE(RIGHT(RawData!D22,LEN(RawData!D22)-FIND("L",RawData!D22)),"Ø","0")," ",""))</f>
        <v>49</v>
      </c>
      <c r="D23">
        <f>VALUE(SUBSTITUTE(SUBSTITUTE(RIGHT(RawData!E22,LEN(RawData!E22)-FIND("L",RawData!E22)),"Ø","0")," ",""))</f>
        <v>51</v>
      </c>
      <c r="E23">
        <f>VALUE(SUBSTITUTE(SUBSTITUTE(RIGHT(RawData!F22,LEN(RawData!F22)-FIND("L",RawData!F22)),"Ø","0")," ",""))</f>
        <v>54</v>
      </c>
      <c r="F23">
        <f>VALUE(SUBSTITUTE(SUBSTITUTE(RIGHT(RawData!G22,LEN(RawData!G22)-FIND("L",RawData!G22)),"Ø","0")," ",""))</f>
        <v>57</v>
      </c>
      <c r="G23">
        <f>VALUE(SUBSTITUTE(SUBSTITUTE(RIGHT(RawData!H22,LEN(RawData!H22)-FIND("L",RawData!H22)),"Ø","0")," ",""))</f>
        <v>60</v>
      </c>
      <c r="H23">
        <f>VALUE(SUBSTITUTE(SUBSTITUTE(RIGHT(RawData!I22,LEN(RawData!I22)-FIND("L",RawData!I22)),"Ø","0")," ",""))</f>
        <v>64</v>
      </c>
      <c r="I23">
        <f>VALUE(SUBSTITUTE(SUBSTITUTE(RIGHT(RawData!J22,LEN(RawData!J22)-FIND("L",RawData!J22)),"Ø","0")," ",""))</f>
        <v>64</v>
      </c>
      <c r="J23">
        <f>VALUE(SUBSTITUTE(SUBSTITUTE(RIGHT(RawData!K22,LEN(RawData!K22)-FIND("L",RawData!K22)),"Ø","0")," ",""))</f>
        <v>63</v>
      </c>
      <c r="K23">
        <f>VALUE(SUBSTITUTE(SUBSTITUTE(RIGHT(RawData!L22,LEN(RawData!L22)-FIND("L",RawData!L22)),"Ø","0")," ",""))</f>
        <v>59</v>
      </c>
      <c r="L23">
        <f>VALUE(SUBSTITUTE(SUBSTITUTE(RIGHT(RawData!M22,LEN(RawData!M22)-FIND("L",RawData!M22)),"Ø","0")," ",""))</f>
        <v>52</v>
      </c>
      <c r="M23">
        <f>VALUE(SUBSTITUTE(SUBSTITUTE(RIGHT(RawData!N22,LEN(RawData!N22)-FIND("L",RawData!N22)),"Ø","0")," ",""))</f>
        <v>48</v>
      </c>
    </row>
    <row r="24" spans="1:13" x14ac:dyDescent="0.3">
      <c r="A24" t="str">
        <f>RawData!B23</f>
        <v>Kentucky</v>
      </c>
      <c r="B24">
        <f>VALUE(SUBSTITUTE(SUBSTITUTE(RIGHT(RawData!C23,LEN(RawData!C23)-FIND("L",RawData!C23)),"Ø","0")," ",""))</f>
        <v>27</v>
      </c>
      <c r="C24">
        <f>VALUE(SUBSTITUTE(SUBSTITUTE(RIGHT(RawData!D23,LEN(RawData!D23)-FIND("L",RawData!D23)),"Ø","0")," ",""))</f>
        <v>30</v>
      </c>
      <c r="D24">
        <f>VALUE(SUBSTITUTE(SUBSTITUTE(RIGHT(RawData!E23,LEN(RawData!E23)-FIND("L",RawData!E23)),"Ø","0")," ",""))</f>
        <v>38</v>
      </c>
      <c r="E24">
        <f>VALUE(SUBSTITUTE(SUBSTITUTE(RIGHT(RawData!F23,LEN(RawData!F23)-FIND("L",RawData!F23)),"Ø","0")," ",""))</f>
        <v>47</v>
      </c>
      <c r="F24">
        <f>VALUE(SUBSTITUTE(SUBSTITUTE(RIGHT(RawData!G23,LEN(RawData!G23)-FIND("L",RawData!G23)),"Ø","0")," ",""))</f>
        <v>57</v>
      </c>
      <c r="G24">
        <f>VALUE(SUBSTITUTE(SUBSTITUTE(RIGHT(RawData!H23,LEN(RawData!H23)-FIND("L",RawData!H23)),"Ø","0")," ",""))</f>
        <v>66</v>
      </c>
      <c r="H24">
        <f>VALUE(SUBSTITUTE(SUBSTITUTE(RIGHT(RawData!I23,LEN(RawData!I23)-FIND("L",RawData!I23)),"Ø","0")," ",""))</f>
        <v>70</v>
      </c>
      <c r="I24">
        <f>VALUE(SUBSTITUTE(SUBSTITUTE(RIGHT(RawData!J23,LEN(RawData!J23)-FIND("L",RawData!J23)),"Ø","0")," ",""))</f>
        <v>69</v>
      </c>
      <c r="J24">
        <f>VALUE(SUBSTITUTE(SUBSTITUTE(RIGHT(RawData!K23,LEN(RawData!K23)-FIND("L",RawData!K23)),"Ø","0")," ",""))</f>
        <v>61</v>
      </c>
      <c r="K24">
        <f>VALUE(SUBSTITUTE(SUBSTITUTE(RIGHT(RawData!L23,LEN(RawData!L23)-FIND("L",RawData!L23)),"Ø","0")," ",""))</f>
        <v>49</v>
      </c>
      <c r="L24">
        <f>VALUE(SUBSTITUTE(SUBSTITUTE(RIGHT(RawData!M23,LEN(RawData!M23)-FIND("L",RawData!M23)),"Ø","0")," ",""))</f>
        <v>40</v>
      </c>
      <c r="M24">
        <f>VALUE(SUBSTITUTE(SUBSTITUTE(RIGHT(RawData!N23,LEN(RawData!N23)-FIND("L",RawData!N23)),"Ø","0")," ",""))</f>
        <v>30</v>
      </c>
    </row>
    <row r="25" spans="1:13" x14ac:dyDescent="0.3">
      <c r="A25" t="str">
        <f>RawData!B24</f>
        <v>Tennessee</v>
      </c>
      <c r="B25">
        <f>VALUE(SUBSTITUTE(SUBSTITUTE(RIGHT(RawData!C24,LEN(RawData!C24)-FIND("L",RawData!C24)),"Ø","0")," ",""))</f>
        <v>33</v>
      </c>
      <c r="C25">
        <f>VALUE(SUBSTITUTE(SUBSTITUTE(RIGHT(RawData!D24,LEN(RawData!D24)-FIND("L",RawData!D24)),"Ø","0")," ",""))</f>
        <v>36</v>
      </c>
      <c r="D25">
        <f>VALUE(SUBSTITUTE(SUBSTITUTE(RIGHT(RawData!E24,LEN(RawData!E24)-FIND("L",RawData!E24)),"Ø","0")," ",""))</f>
        <v>44</v>
      </c>
      <c r="E25">
        <f>VALUE(SUBSTITUTE(SUBSTITUTE(RIGHT(RawData!F24,LEN(RawData!F24)-FIND("L",RawData!F24)),"Ø","0")," ",""))</f>
        <v>53</v>
      </c>
      <c r="F25">
        <f>VALUE(SUBSTITUTE(SUBSTITUTE(RIGHT(RawData!G24,LEN(RawData!G24)-FIND("L",RawData!G24)),"Ø","0")," ",""))</f>
        <v>62</v>
      </c>
      <c r="G25">
        <f>VALUE(SUBSTITUTE(SUBSTITUTE(RIGHT(RawData!H24,LEN(RawData!H24)-FIND("L",RawData!H24)),"Ø","0")," ",""))</f>
        <v>70</v>
      </c>
      <c r="H25">
        <f>VALUE(SUBSTITUTE(SUBSTITUTE(RIGHT(RawData!I24,LEN(RawData!I24)-FIND("L",RawData!I24)),"Ø","0")," ",""))</f>
        <v>74</v>
      </c>
      <c r="I25">
        <f>VALUE(SUBSTITUTE(SUBSTITUTE(RIGHT(RawData!J24,LEN(RawData!J24)-FIND("L",RawData!J24)),"Ø","0")," ",""))</f>
        <v>73</v>
      </c>
      <c r="J25">
        <f>VALUE(SUBSTITUTE(SUBSTITUTE(RIGHT(RawData!K24,LEN(RawData!K24)-FIND("L",RawData!K24)),"Ø","0")," ",""))</f>
        <v>65</v>
      </c>
      <c r="K25">
        <f>VALUE(SUBSTITUTE(SUBSTITUTE(RIGHT(RawData!L24,LEN(RawData!L24)-FIND("L",RawData!L24)),"Ø","0")," ",""))</f>
        <v>54</v>
      </c>
      <c r="L25">
        <f>VALUE(SUBSTITUTE(SUBSTITUTE(RIGHT(RawData!M24,LEN(RawData!M24)-FIND("L",RawData!M24)),"Ø","0")," ",""))</f>
        <v>44</v>
      </c>
      <c r="M25">
        <f>VALUE(SUBSTITUTE(SUBSTITUTE(RIGHT(RawData!N24,LEN(RawData!N24)-FIND("L",RawData!N24)),"Ø","0")," ",""))</f>
        <v>35</v>
      </c>
    </row>
    <row r="26" spans="1:13" x14ac:dyDescent="0.3">
      <c r="A26" t="str">
        <f>RawData!B25</f>
        <v>Florida</v>
      </c>
      <c r="B26">
        <f>VALUE(SUBSTITUTE(SUBSTITUTE(RIGHT(RawData!C25,LEN(RawData!C25)-FIND("L",RawData!C25)),"Ø","0")," ",""))</f>
        <v>60</v>
      </c>
      <c r="C26">
        <f>VALUE(SUBSTITUTE(SUBSTITUTE(RIGHT(RawData!D25,LEN(RawData!D25)-FIND("L",RawData!D25)),"Ø","0")," ",""))</f>
        <v>62</v>
      </c>
      <c r="D26">
        <f>VALUE(SUBSTITUTE(SUBSTITUTE(RIGHT(RawData!E25,LEN(RawData!E25)-FIND("L",RawData!E25)),"Ø","0")," ",""))</f>
        <v>65</v>
      </c>
      <c r="E26">
        <f>VALUE(SUBSTITUTE(SUBSTITUTE(RIGHT(RawData!F25,LEN(RawData!F25)-FIND("L",RawData!F25)),"Ø","0")," ",""))</f>
        <v>68</v>
      </c>
      <c r="F26">
        <f>VALUE(SUBSTITUTE(SUBSTITUTE(RIGHT(RawData!G25,LEN(RawData!G25)-FIND("L",RawData!G25)),"Ø","0")," ",""))</f>
        <v>73</v>
      </c>
      <c r="G26">
        <f>VALUE(SUBSTITUTE(SUBSTITUTE(RIGHT(RawData!H25,LEN(RawData!H25)-FIND("L",RawData!H25)),"Ø","0")," ",""))</f>
        <v>76</v>
      </c>
      <c r="H26">
        <f>VALUE(SUBSTITUTE(SUBSTITUTE(RIGHT(RawData!I25,LEN(RawData!I25)-FIND("L",RawData!I25)),"Ø","0")," ",""))</f>
        <v>77</v>
      </c>
      <c r="I26">
        <f>VALUE(SUBSTITUTE(SUBSTITUTE(RIGHT(RawData!J25,LEN(RawData!J25)-FIND("L",RawData!J25)),"Ø","0")," ",""))</f>
        <v>77</v>
      </c>
      <c r="J26">
        <f>VALUE(SUBSTITUTE(SUBSTITUTE(RIGHT(RawData!K25,LEN(RawData!K25)-FIND("L",RawData!K25)),"Ø","0")," ",""))</f>
        <v>77</v>
      </c>
      <c r="K26">
        <f>VALUE(SUBSTITUTE(SUBSTITUTE(RIGHT(RawData!L25,LEN(RawData!L25)-FIND("L",RawData!L25)),"Ø","0")," ",""))</f>
        <v>74</v>
      </c>
      <c r="L26">
        <f>VALUE(SUBSTITUTE(SUBSTITUTE(RIGHT(RawData!M25,LEN(RawData!M25)-FIND("L",RawData!M25)),"Ø","0")," ",""))</f>
        <v>68</v>
      </c>
      <c r="M26">
        <f>VALUE(SUBSTITUTE(SUBSTITUTE(RIGHT(RawData!N25,LEN(RawData!N25)-FIND("L",RawData!N25)),"Ø","0")," ",""))</f>
        <v>63</v>
      </c>
    </row>
    <row r="27" spans="1:13" x14ac:dyDescent="0.3">
      <c r="A27" t="str">
        <f>RawData!B26</f>
        <v>Wisconsin</v>
      </c>
      <c r="B27">
        <f>VALUE(SUBSTITUTE(SUBSTITUTE(RIGHT(RawData!C26,LEN(RawData!C26)-FIND("L",RawData!C26)),"Ø","0")," ",""))</f>
        <v>16</v>
      </c>
      <c r="C27">
        <f>VALUE(SUBSTITUTE(SUBSTITUTE(RIGHT(RawData!D26,LEN(RawData!D26)-FIND("L",RawData!D26)),"Ø","0")," ",""))</f>
        <v>19</v>
      </c>
      <c r="D27">
        <f>VALUE(SUBSTITUTE(SUBSTITUTE(RIGHT(RawData!E26,LEN(RawData!E26)-FIND("L",RawData!E26)),"Ø","0")," ",""))</f>
        <v>28</v>
      </c>
      <c r="E27">
        <f>VALUE(SUBSTITUTE(SUBSTITUTE(RIGHT(RawData!F26,LEN(RawData!F26)-FIND("L",RawData!F26)),"Ø","0")," ",""))</f>
        <v>37</v>
      </c>
      <c r="F27">
        <f>VALUE(SUBSTITUTE(SUBSTITUTE(RIGHT(RawData!G26,LEN(RawData!G26)-FIND("L",RawData!G26)),"Ø","0")," ",""))</f>
        <v>47</v>
      </c>
      <c r="G27">
        <f>VALUE(SUBSTITUTE(SUBSTITUTE(RIGHT(RawData!H26,LEN(RawData!H26)-FIND("L",RawData!H26)),"Ø","0")," ",""))</f>
        <v>57</v>
      </c>
      <c r="H27">
        <f>VALUE(SUBSTITUTE(SUBSTITUTE(RIGHT(RawData!I26,LEN(RawData!I26)-FIND("L",RawData!I26)),"Ø","0")," ",""))</f>
        <v>64</v>
      </c>
      <c r="I27">
        <f>VALUE(SUBSTITUTE(SUBSTITUTE(RIGHT(RawData!J26,LEN(RawData!J26)-FIND("L",RawData!J26)),"Ø","0")," ",""))</f>
        <v>63</v>
      </c>
      <c r="J27">
        <f>VALUE(SUBSTITUTE(SUBSTITUTE(RIGHT(RawData!K26,LEN(RawData!K26)-FIND("L",RawData!K26)),"Ø","0")," ",""))</f>
        <v>55</v>
      </c>
      <c r="K27">
        <f>VALUE(SUBSTITUTE(SUBSTITUTE(RIGHT(RawData!L26,LEN(RawData!L26)-FIND("L",RawData!L26)),"Ø","0")," ",""))</f>
        <v>43</v>
      </c>
      <c r="L27">
        <f>VALUE(SUBSTITUTE(SUBSTITUTE(RIGHT(RawData!M26,LEN(RawData!M26)-FIND("L",RawData!M26)),"Ø","0")," ",""))</f>
        <v>32</v>
      </c>
      <c r="M27">
        <f>VALUE(SUBSTITUTE(SUBSTITUTE(RIGHT(RawData!N26,LEN(RawData!N26)-FIND("L",RawData!N26)),"Ø","0")," ",""))</f>
        <v>20</v>
      </c>
    </row>
    <row r="28" spans="1:13" x14ac:dyDescent="0.3">
      <c r="A28" t="str">
        <f>RawData!B27</f>
        <v>Minnesota</v>
      </c>
      <c r="B28">
        <f>VALUE(SUBSTITUTE(SUBSTITUTE(RIGHT(RawData!C27,LEN(RawData!C27)-FIND("L",RawData!C27)),"Ø","0")," ",""))</f>
        <v>8</v>
      </c>
      <c r="C28">
        <f>VALUE(SUBSTITUTE(SUBSTITUTE(RIGHT(RawData!D27,LEN(RawData!D27)-FIND("L",RawData!D27)),"Ø","0")," ",""))</f>
        <v>13</v>
      </c>
      <c r="D28">
        <f>VALUE(SUBSTITUTE(SUBSTITUTE(RIGHT(RawData!E27,LEN(RawData!E27)-FIND("L",RawData!E27)),"Ø","0")," ",""))</f>
        <v>24</v>
      </c>
      <c r="E28">
        <f>VALUE(SUBSTITUTE(SUBSTITUTE(RIGHT(RawData!F27,LEN(RawData!F27)-FIND("L",RawData!F27)),"Ø","0")," ",""))</f>
        <v>37</v>
      </c>
      <c r="F28">
        <f>VALUE(SUBSTITUTE(SUBSTITUTE(RIGHT(RawData!G27,LEN(RawData!G27)-FIND("L",RawData!G27)),"Ø","0")," ",""))</f>
        <v>49</v>
      </c>
      <c r="G28">
        <f>VALUE(SUBSTITUTE(SUBSTITUTE(RIGHT(RawData!H27,LEN(RawData!H27)-FIND("L",RawData!H27)),"Ø","0")," ",""))</f>
        <v>59</v>
      </c>
      <c r="H28">
        <f>VALUE(SUBSTITUTE(SUBSTITUTE(RIGHT(RawData!I27,LEN(RawData!I27)-FIND("L",RawData!I27)),"Ø","0")," ",""))</f>
        <v>64</v>
      </c>
      <c r="I28">
        <f>VALUE(SUBSTITUTE(SUBSTITUTE(RIGHT(RawData!J27,LEN(RawData!J27)-FIND("L",RawData!J27)),"Ø","0")," ",""))</f>
        <v>62</v>
      </c>
      <c r="J28">
        <f>VALUE(SUBSTITUTE(SUBSTITUTE(RIGHT(RawData!K27,LEN(RawData!K27)-FIND("L",RawData!K27)),"Ø","0")," ",""))</f>
        <v>52</v>
      </c>
      <c r="K28">
        <f>VALUE(SUBSTITUTE(SUBSTITUTE(RIGHT(RawData!L27,LEN(RawData!L27)-FIND("L",RawData!L27)),"Ø","0")," ",""))</f>
        <v>40</v>
      </c>
      <c r="L28">
        <f>VALUE(SUBSTITUTE(SUBSTITUTE(RIGHT(RawData!M27,LEN(RawData!M27)-FIND("L",RawData!M27)),"Ø","0")," ",""))</f>
        <v>26</v>
      </c>
      <c r="M28">
        <f>VALUE(SUBSTITUTE(SUBSTITUTE(RIGHT(RawData!N27,LEN(RawData!N27)-FIND("L",RawData!N27)),"Ø","0")," ",""))</f>
        <v>12</v>
      </c>
    </row>
    <row r="29" spans="1:13" x14ac:dyDescent="0.3">
      <c r="A29" t="str">
        <f>RawData!B28</f>
        <v>Tennessee</v>
      </c>
      <c r="B29">
        <f>VALUE(SUBSTITUTE(SUBSTITUTE(RIGHT(RawData!C28,LEN(RawData!C28)-FIND("L",RawData!C28)),"Ø","0")," ",""))</f>
        <v>28</v>
      </c>
      <c r="C29">
        <f>VALUE(SUBSTITUTE(SUBSTITUTE(RIGHT(RawData!D28,LEN(RawData!D28)-FIND("L",RawData!D28)),"Ø","0")," ",""))</f>
        <v>32</v>
      </c>
      <c r="D29">
        <f>VALUE(SUBSTITUTE(SUBSTITUTE(RIGHT(RawData!E28,LEN(RawData!E28)-FIND("L",RawData!E28)),"Ø","0")," ",""))</f>
        <v>39</v>
      </c>
      <c r="E29">
        <f>VALUE(SUBSTITUTE(SUBSTITUTE(RIGHT(RawData!F28,LEN(RawData!F28)-FIND("L",RawData!F28)),"Ø","0")," ",""))</f>
        <v>48</v>
      </c>
      <c r="F29">
        <f>VALUE(SUBSTITUTE(SUBSTITUTE(RIGHT(RawData!G28,LEN(RawData!G28)-FIND("L",RawData!G28)),"Ø","0")," ",""))</f>
        <v>57</v>
      </c>
      <c r="G29">
        <f>VALUE(SUBSTITUTE(SUBSTITUTE(RIGHT(RawData!H28,LEN(RawData!H28)-FIND("L",RawData!H28)),"Ø","0")," ",""))</f>
        <v>65</v>
      </c>
      <c r="H29">
        <f>VALUE(SUBSTITUTE(SUBSTITUTE(RIGHT(RawData!I28,LEN(RawData!I28)-FIND("L",RawData!I28)),"Ø","0")," ",""))</f>
        <v>70</v>
      </c>
      <c r="I29">
        <f>VALUE(SUBSTITUTE(SUBSTITUTE(RIGHT(RawData!J28,LEN(RawData!J28)-FIND("L",RawData!J28)),"Ø","0")," ",""))</f>
        <v>68</v>
      </c>
      <c r="J29">
        <f>VALUE(SUBSTITUTE(SUBSTITUTE(RIGHT(RawData!K28,LEN(RawData!K28)-FIND("L",RawData!K28)),"Ø","0")," ",""))</f>
        <v>61</v>
      </c>
      <c r="K29">
        <f>VALUE(SUBSTITUTE(SUBSTITUTE(RIGHT(RawData!L28,LEN(RawData!L28)-FIND("L",RawData!L28)),"Ø","0")," ",""))</f>
        <v>49</v>
      </c>
      <c r="L29">
        <f>VALUE(SUBSTITUTE(SUBSTITUTE(RIGHT(RawData!M28,LEN(RawData!M28)-FIND("L",RawData!M28)),"Ø","0")," ",""))</f>
        <v>39</v>
      </c>
      <c r="M29">
        <f>VALUE(SUBSTITUTE(SUBSTITUTE(RIGHT(RawData!N28,LEN(RawData!N28)-FIND("L",RawData!N28)),"Ø","0")," ",""))</f>
        <v>31</v>
      </c>
    </row>
    <row r="30" spans="1:13" x14ac:dyDescent="0.3">
      <c r="A30" t="str">
        <f>RawData!B29</f>
        <v>Louisiana</v>
      </c>
      <c r="B30">
        <f>VALUE(SUBSTITUTE(SUBSTITUTE(RIGHT(RawData!C29,LEN(RawData!C29)-FIND("L",RawData!C29)),"Ø","0")," ",""))</f>
        <v>45</v>
      </c>
      <c r="C30">
        <f>VALUE(SUBSTITUTE(SUBSTITUTE(RIGHT(RawData!D29,LEN(RawData!D29)-FIND("L",RawData!D29)),"Ø","0")," ",""))</f>
        <v>48</v>
      </c>
      <c r="D30">
        <f>VALUE(SUBSTITUTE(SUBSTITUTE(RIGHT(RawData!E29,LEN(RawData!E29)-FIND("L",RawData!E29)),"Ø","0")," ",""))</f>
        <v>54</v>
      </c>
      <c r="E30">
        <f>VALUE(SUBSTITUTE(SUBSTITUTE(RIGHT(RawData!F29,LEN(RawData!F29)-FIND("L",RawData!F29)),"Ø","0")," ",""))</f>
        <v>60</v>
      </c>
      <c r="F30">
        <f>VALUE(SUBSTITUTE(SUBSTITUTE(RIGHT(RawData!G29,LEN(RawData!G29)-FIND("L",RawData!G29)),"Ø","0")," ",""))</f>
        <v>68</v>
      </c>
      <c r="G30">
        <f>VALUE(SUBSTITUTE(SUBSTITUTE(RIGHT(RawData!H29,LEN(RawData!H29)-FIND("L",RawData!H29)),"Ø","0")," ",""))</f>
        <v>74</v>
      </c>
      <c r="H30">
        <f>VALUE(SUBSTITUTE(SUBSTITUTE(RIGHT(RawData!I29,LEN(RawData!I29)-FIND("L",RawData!I29)),"Ø","0")," ",""))</f>
        <v>75</v>
      </c>
      <c r="I30">
        <f>VALUE(SUBSTITUTE(SUBSTITUTE(RIGHT(RawData!J29,LEN(RawData!J29)-FIND("L",RawData!J29)),"Ø","0")," ",""))</f>
        <v>75</v>
      </c>
      <c r="J30">
        <f>VALUE(SUBSTITUTE(SUBSTITUTE(RIGHT(RawData!K29,LEN(RawData!K29)-FIND("L",RawData!K29)),"Ø","0")," ",""))</f>
        <v>72</v>
      </c>
      <c r="K30">
        <f>VALUE(SUBSTITUTE(SUBSTITUTE(RIGHT(RawData!L29,LEN(RawData!L29)-FIND("L",RawData!L29)),"Ø","0")," ",""))</f>
        <v>63</v>
      </c>
      <c r="L30">
        <f>VALUE(SUBSTITUTE(SUBSTITUTE(RIGHT(RawData!M29,LEN(RawData!M29)-FIND("L",RawData!M29)),"Ø","0")," ",""))</f>
        <v>54</v>
      </c>
      <c r="M30">
        <f>VALUE(SUBSTITUTE(SUBSTITUTE(RIGHT(RawData!N29,LEN(RawData!N29)-FIND("L",RawData!N29)),"Ø","0")," ",""))</f>
        <v>47</v>
      </c>
    </row>
    <row r="31" spans="1:13" x14ac:dyDescent="0.3">
      <c r="A31" t="str">
        <f>RawData!B30</f>
        <v>New York</v>
      </c>
      <c r="B31">
        <f>VALUE(SUBSTITUTE(SUBSTITUTE(RIGHT(RawData!C30,LEN(RawData!C30)-FIND("L",RawData!C30)),"Ø","0")," ",""))</f>
        <v>27</v>
      </c>
      <c r="C31">
        <f>VALUE(SUBSTITUTE(SUBSTITUTE(RIGHT(RawData!D30,LEN(RawData!D30)-FIND("L",RawData!D30)),"Ø","0")," ",""))</f>
        <v>29</v>
      </c>
      <c r="D31">
        <f>VALUE(SUBSTITUTE(SUBSTITUTE(RIGHT(RawData!E30,LEN(RawData!E30)-FIND("L",RawData!E30)),"Ø","0")," ",""))</f>
        <v>35</v>
      </c>
      <c r="E31">
        <f>VALUE(SUBSTITUTE(SUBSTITUTE(RIGHT(RawData!F30,LEN(RawData!F30)-FIND("L",RawData!F30)),"Ø","0")," ",""))</f>
        <v>45</v>
      </c>
      <c r="F31">
        <f>VALUE(SUBSTITUTE(SUBSTITUTE(RIGHT(RawData!G30,LEN(RawData!G30)-FIND("L",RawData!G30)),"Ø","0")," ",""))</f>
        <v>54</v>
      </c>
      <c r="G31">
        <f>VALUE(SUBSTITUTE(SUBSTITUTE(RIGHT(RawData!H30,LEN(RawData!H30)-FIND("L",RawData!H30)),"Ø","0")," ",""))</f>
        <v>64</v>
      </c>
      <c r="H31">
        <f>VALUE(SUBSTITUTE(SUBSTITUTE(RIGHT(RawData!I30,LEN(RawData!I30)-FIND("L",RawData!I30)),"Ø","0")," ",""))</f>
        <v>69</v>
      </c>
      <c r="I31">
        <f>VALUE(SUBSTITUTE(SUBSTITUTE(RIGHT(RawData!J30,LEN(RawData!J30)-FIND("L",RawData!J30)),"Ø","0")," ",""))</f>
        <v>68</v>
      </c>
      <c r="J31">
        <f>VALUE(SUBSTITUTE(SUBSTITUTE(RIGHT(RawData!K30,LEN(RawData!K30)-FIND("L",RawData!K30)),"Ø","0")," ",""))</f>
        <v>61</v>
      </c>
      <c r="K31">
        <f>VALUE(SUBSTITUTE(SUBSTITUTE(RIGHT(RawData!L30,LEN(RawData!L30)-FIND("L",RawData!L30)),"Ø","0")," ",""))</f>
        <v>50</v>
      </c>
      <c r="L31">
        <f>VALUE(SUBSTITUTE(SUBSTITUTE(RIGHT(RawData!M30,LEN(RawData!M30)-FIND("L",RawData!M30)),"Ø","0")," ",""))</f>
        <v>42</v>
      </c>
      <c r="M31">
        <f>VALUE(SUBSTITUTE(SUBSTITUTE(RIGHT(RawData!N30,LEN(RawData!N30)-FIND("L",RawData!N30)),"Ø","0")," ",""))</f>
        <v>32</v>
      </c>
    </row>
    <row r="32" spans="1:13" x14ac:dyDescent="0.3">
      <c r="A32" t="str">
        <f>RawData!B31</f>
        <v>Oklahoma</v>
      </c>
      <c r="B32">
        <f>VALUE(SUBSTITUTE(SUBSTITUTE(RIGHT(RawData!C31,LEN(RawData!C31)-FIND("L",RawData!C31)),"Ø","0")," ",""))</f>
        <v>29</v>
      </c>
      <c r="C32">
        <f>VALUE(SUBSTITUTE(SUBSTITUTE(RIGHT(RawData!D31,LEN(RawData!D31)-FIND("L",RawData!D31)),"Ø","0")," ",""))</f>
        <v>33</v>
      </c>
      <c r="D32">
        <f>VALUE(SUBSTITUTE(SUBSTITUTE(RIGHT(RawData!E31,LEN(RawData!E31)-FIND("L",RawData!E31)),"Ø","0")," ",""))</f>
        <v>41</v>
      </c>
      <c r="E32">
        <f>VALUE(SUBSTITUTE(SUBSTITUTE(RIGHT(RawData!F31,LEN(RawData!F31)-FIND("L",RawData!F31)),"Ø","0")," ",""))</f>
        <v>50</v>
      </c>
      <c r="F32">
        <f>VALUE(SUBSTITUTE(SUBSTITUTE(RIGHT(RawData!G31,LEN(RawData!G31)-FIND("L",RawData!G31)),"Ø","0")," ",""))</f>
        <v>60</v>
      </c>
      <c r="G32">
        <f>VALUE(SUBSTITUTE(SUBSTITUTE(RIGHT(RawData!H31,LEN(RawData!H31)-FIND("L",RawData!H31)),"Ø","0")," ",""))</f>
        <v>68</v>
      </c>
      <c r="H32">
        <f>VALUE(SUBSTITUTE(SUBSTITUTE(RIGHT(RawData!I31,LEN(RawData!I31)-FIND("L",RawData!I31)),"Ø","0")," ",""))</f>
        <v>72</v>
      </c>
      <c r="I32">
        <f>VALUE(SUBSTITUTE(SUBSTITUTE(RIGHT(RawData!J31,LEN(RawData!J31)-FIND("L",RawData!J31)),"Ø","0")," ",""))</f>
        <v>71</v>
      </c>
      <c r="J32">
        <f>VALUE(SUBSTITUTE(SUBSTITUTE(RIGHT(RawData!K31,LEN(RawData!K31)-FIND("L",RawData!K31)),"Ø","0")," ",""))</f>
        <v>63</v>
      </c>
      <c r="K32">
        <f>VALUE(SUBSTITUTE(SUBSTITUTE(RIGHT(RawData!L31,LEN(RawData!L31)-FIND("L",RawData!L31)),"Ø","0")," ",""))</f>
        <v>52</v>
      </c>
      <c r="L32">
        <f>VALUE(SUBSTITUTE(SUBSTITUTE(RIGHT(RawData!M31,LEN(RawData!M31)-FIND("L",RawData!M31)),"Ø","0")," ",""))</f>
        <v>40</v>
      </c>
      <c r="M32">
        <f>VALUE(SUBSTITUTE(SUBSTITUTE(RIGHT(RawData!N31,LEN(RawData!N31)-FIND("L",RawData!N31)),"Ø","0")," ",""))</f>
        <v>31</v>
      </c>
    </row>
    <row r="33" spans="1:13" x14ac:dyDescent="0.3">
      <c r="A33" t="str">
        <f>RawData!B32</f>
        <v>Florida</v>
      </c>
      <c r="B33">
        <f>VALUE(SUBSTITUTE(SUBSTITUTE(RIGHT(RawData!C32,LEN(RawData!C32)-FIND("L",RawData!C32)),"Ø","0")," ",""))</f>
        <v>49</v>
      </c>
      <c r="C33">
        <f>VALUE(SUBSTITUTE(SUBSTITUTE(RIGHT(RawData!D32,LEN(RawData!D32)-FIND("L",RawData!D32)),"Ø","0")," ",""))</f>
        <v>52</v>
      </c>
      <c r="D33">
        <f>VALUE(SUBSTITUTE(SUBSTITUTE(RIGHT(RawData!E32,LEN(RawData!E32)-FIND("L",RawData!E32)),"Ø","0")," ",""))</f>
        <v>56</v>
      </c>
      <c r="E33">
        <f>VALUE(SUBSTITUTE(SUBSTITUTE(RIGHT(RawData!F32,LEN(RawData!F32)-FIND("L",RawData!F32)),"Ø","0")," ",""))</f>
        <v>60</v>
      </c>
      <c r="F33">
        <f>VALUE(SUBSTITUTE(SUBSTITUTE(RIGHT(RawData!G32,LEN(RawData!G32)-FIND("L",RawData!G32)),"Ø","0")," ",""))</f>
        <v>66</v>
      </c>
      <c r="G33">
        <f>VALUE(SUBSTITUTE(SUBSTITUTE(RIGHT(RawData!H32,LEN(RawData!H32)-FIND("L",RawData!H32)),"Ø","0")," ",""))</f>
        <v>72</v>
      </c>
      <c r="H33">
        <f>VALUE(SUBSTITUTE(SUBSTITUTE(RIGHT(RawData!I32,LEN(RawData!I32)-FIND("L",RawData!I32)),"Ø","0")," ",""))</f>
        <v>74</v>
      </c>
      <c r="I33">
        <f>VALUE(SUBSTITUTE(SUBSTITUTE(RIGHT(RawData!J32,LEN(RawData!J32)-FIND("L",RawData!J32)),"Ø","0")," ",""))</f>
        <v>74</v>
      </c>
      <c r="J33">
        <f>VALUE(SUBSTITUTE(SUBSTITUTE(RIGHT(RawData!K32,LEN(RawData!K32)-FIND("L",RawData!K32)),"Ø","0")," ",""))</f>
        <v>73</v>
      </c>
      <c r="K33">
        <f>VALUE(SUBSTITUTE(SUBSTITUTE(RIGHT(RawData!L32,LEN(RawData!L32)-FIND("L",RawData!L32)),"Ø","0")," ",""))</f>
        <v>66</v>
      </c>
      <c r="L33">
        <f>VALUE(SUBSTITUTE(SUBSTITUTE(RIGHT(RawData!M32,LEN(RawData!M32)-FIND("L",RawData!M32)),"Ø","0")," ",""))</f>
        <v>59</v>
      </c>
      <c r="M33">
        <f>VALUE(SUBSTITUTE(SUBSTITUTE(RIGHT(RawData!N32,LEN(RawData!N32)-FIND("L",RawData!N32)),"Ø","0")," ",""))</f>
        <v>52</v>
      </c>
    </row>
    <row r="34" spans="1:13" x14ac:dyDescent="0.3">
      <c r="A34" t="str">
        <f>RawData!B33</f>
        <v>Pennsylvania</v>
      </c>
      <c r="B34">
        <f>VALUE(SUBSTITUTE(SUBSTITUTE(RIGHT(RawData!C33,LEN(RawData!C33)-FIND("L",RawData!C33)),"Ø","0")," ",""))</f>
        <v>26</v>
      </c>
      <c r="C34">
        <f>VALUE(SUBSTITUTE(SUBSTITUTE(RIGHT(RawData!D33,LEN(RawData!D33)-FIND("L",RawData!D33)),"Ø","0")," ",""))</f>
        <v>28</v>
      </c>
      <c r="D34">
        <f>VALUE(SUBSTITUTE(SUBSTITUTE(RIGHT(RawData!E33,LEN(RawData!E33)-FIND("L",RawData!E33)),"Ø","0")," ",""))</f>
        <v>34</v>
      </c>
      <c r="E34">
        <f>VALUE(SUBSTITUTE(SUBSTITUTE(RIGHT(RawData!F33,LEN(RawData!F33)-FIND("L",RawData!F33)),"Ø","0")," ",""))</f>
        <v>44</v>
      </c>
      <c r="F34">
        <f>VALUE(SUBSTITUTE(SUBSTITUTE(RIGHT(RawData!G33,LEN(RawData!G33)-FIND("L",RawData!G33)),"Ø","0")," ",""))</f>
        <v>54</v>
      </c>
      <c r="G34">
        <f>VALUE(SUBSTITUTE(SUBSTITUTE(RIGHT(RawData!H33,LEN(RawData!H33)-FIND("L",RawData!H33)),"Ø","0")," ",""))</f>
        <v>64</v>
      </c>
      <c r="H34">
        <f>VALUE(SUBSTITUTE(SUBSTITUTE(RIGHT(RawData!I33,LEN(RawData!I33)-FIND("L",RawData!I33)),"Ø","0")," ",""))</f>
        <v>69</v>
      </c>
      <c r="I34">
        <f>VALUE(SUBSTITUTE(SUBSTITUTE(RIGHT(RawData!J33,LEN(RawData!J33)-FIND("L",RawData!J33)),"Ø","0")," ",""))</f>
        <v>68</v>
      </c>
      <c r="J34">
        <f>VALUE(SUBSTITUTE(SUBSTITUTE(RIGHT(RawData!K33,LEN(RawData!K33)-FIND("L",RawData!K33)),"Ø","0")," ",""))</f>
        <v>60</v>
      </c>
      <c r="K34">
        <f>VALUE(SUBSTITUTE(SUBSTITUTE(RIGHT(RawData!L33,LEN(RawData!L33)-FIND("L",RawData!L33)),"Ø","0")," ",""))</f>
        <v>48</v>
      </c>
      <c r="L34">
        <f>VALUE(SUBSTITUTE(SUBSTITUTE(RIGHT(RawData!M33,LEN(RawData!M33)-FIND("L",RawData!M33)),"Ø","0")," ",""))</f>
        <v>39</v>
      </c>
      <c r="M34">
        <f>VALUE(SUBSTITUTE(SUBSTITUTE(RIGHT(RawData!N33,LEN(RawData!N33)-FIND("L",RawData!N33)),"Ø","0")," ",""))</f>
        <v>30</v>
      </c>
    </row>
    <row r="35" spans="1:13" x14ac:dyDescent="0.3">
      <c r="A35" t="str">
        <f>RawData!B34</f>
        <v>Arizona</v>
      </c>
      <c r="B35">
        <f>VALUE(SUBSTITUTE(SUBSTITUTE(RIGHT(RawData!C34,LEN(RawData!C34)-FIND("L",RawData!C34)),"Ø","0")," ",""))</f>
        <v>46</v>
      </c>
      <c r="C35">
        <f>VALUE(SUBSTITUTE(SUBSTITUTE(RIGHT(RawData!D34,LEN(RawData!D34)-FIND("L",RawData!D34)),"Ø","0")," ",""))</f>
        <v>49</v>
      </c>
      <c r="D35">
        <f>VALUE(SUBSTITUTE(SUBSTITUTE(RIGHT(RawData!E34,LEN(RawData!E34)-FIND("L",RawData!E34)),"Ø","0")," ",""))</f>
        <v>54</v>
      </c>
      <c r="E35">
        <f>VALUE(SUBSTITUTE(SUBSTITUTE(RIGHT(RawData!F34,LEN(RawData!F34)-FIND("L",RawData!F34)),"Ø","0")," ",""))</f>
        <v>60</v>
      </c>
      <c r="F35">
        <f>VALUE(SUBSTITUTE(SUBSTITUTE(RIGHT(RawData!G34,LEN(RawData!G34)-FIND("L",RawData!G34)),"Ø","0")," ",""))</f>
        <v>69</v>
      </c>
      <c r="G35">
        <f>VALUE(SUBSTITUTE(SUBSTITUTE(RIGHT(RawData!H34,LEN(RawData!H34)-FIND("L",RawData!H34)),"Ø","0")," ",""))</f>
        <v>77</v>
      </c>
      <c r="H35">
        <f>VALUE(SUBSTITUTE(SUBSTITUTE(RIGHT(RawData!I34,LEN(RawData!I34)-FIND("L",RawData!I34)),"Ø","0")," ",""))</f>
        <v>83</v>
      </c>
      <c r="I35">
        <f>VALUE(SUBSTITUTE(SUBSTITUTE(RIGHT(RawData!J34,LEN(RawData!J34)-FIND("L",RawData!J34)),"Ø","0")," ",""))</f>
        <v>82</v>
      </c>
      <c r="J35">
        <f>VALUE(SUBSTITUTE(SUBSTITUTE(RIGHT(RawData!K34,LEN(RawData!K34)-FIND("L",RawData!K34)),"Ø","0")," ",""))</f>
        <v>75</v>
      </c>
      <c r="K35">
        <f>VALUE(SUBSTITUTE(SUBSTITUTE(RIGHT(RawData!L34,LEN(RawData!L34)-FIND("L",RawData!L34)),"Ø","0")," ",""))</f>
        <v>64</v>
      </c>
      <c r="L35">
        <f>VALUE(SUBSTITUTE(SUBSTITUTE(RIGHT(RawData!M34,LEN(RawData!M34)-FIND("L",RawData!M34)),"Ø","0")," ",""))</f>
        <v>52</v>
      </c>
      <c r="M35">
        <f>VALUE(SUBSTITUTE(SUBSTITUTE(RIGHT(RawData!N34,LEN(RawData!N34)-FIND("L",RawData!N34)),"Ø","0")," ",""))</f>
        <v>45</v>
      </c>
    </row>
    <row r="36" spans="1:13" x14ac:dyDescent="0.3">
      <c r="A36" t="str">
        <f>RawData!B35</f>
        <v>Pennsylvania</v>
      </c>
      <c r="B36">
        <f>VALUE(SUBSTITUTE(SUBSTITUTE(RIGHT(RawData!C35,LEN(RawData!C35)-FIND("L",RawData!C35)),"Ø","0")," ",""))</f>
        <v>21</v>
      </c>
      <c r="C36">
        <f>VALUE(SUBSTITUTE(SUBSTITUTE(RIGHT(RawData!D35,LEN(RawData!D35)-FIND("L",RawData!D35)),"Ø","0")," ",""))</f>
        <v>23</v>
      </c>
      <c r="D36">
        <f>VALUE(SUBSTITUTE(SUBSTITUTE(RIGHT(RawData!E35,LEN(RawData!E35)-FIND("L",RawData!E35)),"Ø","0")," ",""))</f>
        <v>30</v>
      </c>
      <c r="E36">
        <f>VALUE(SUBSTITUTE(SUBSTITUTE(RIGHT(RawData!F35,LEN(RawData!F35)-FIND("L",RawData!F35)),"Ø","0")," ",""))</f>
        <v>40</v>
      </c>
      <c r="F36">
        <f>VALUE(SUBSTITUTE(SUBSTITUTE(RIGHT(RawData!G35,LEN(RawData!G35)-FIND("L",RawData!G35)),"Ø","0")," ",""))</f>
        <v>49</v>
      </c>
      <c r="G36">
        <f>VALUE(SUBSTITUTE(SUBSTITUTE(RIGHT(RawData!H35,LEN(RawData!H35)-FIND("L",RawData!H35)),"Ø","0")," ",""))</f>
        <v>58</v>
      </c>
      <c r="H36">
        <f>VALUE(SUBSTITUTE(SUBSTITUTE(RIGHT(RawData!I35,LEN(RawData!I35)-FIND("L",RawData!I35)),"Ø","0")," ",""))</f>
        <v>63</v>
      </c>
      <c r="I36">
        <f>VALUE(SUBSTITUTE(SUBSTITUTE(RIGHT(RawData!J35,LEN(RawData!J35)-FIND("L",RawData!J35)),"Ø","0")," ",""))</f>
        <v>62</v>
      </c>
      <c r="J36">
        <f>VALUE(SUBSTITUTE(SUBSTITUTE(RIGHT(RawData!K35,LEN(RawData!K35)-FIND("L",RawData!K35)),"Ø","0")," ",""))</f>
        <v>54</v>
      </c>
      <c r="K36">
        <f>VALUE(SUBSTITUTE(SUBSTITUTE(RIGHT(RawData!L35,LEN(RawData!L35)-FIND("L",RawData!L35)),"Ø","0")," ",""))</f>
        <v>43</v>
      </c>
      <c r="L36">
        <f>VALUE(SUBSTITUTE(SUBSTITUTE(RIGHT(RawData!M35,LEN(RawData!M35)-FIND("L",RawData!M35)),"Ø","0")," ",""))</f>
        <v>35</v>
      </c>
      <c r="M36">
        <f>VALUE(SUBSTITUTE(SUBSTITUTE(RIGHT(RawData!N35,LEN(RawData!N35)-FIND("L",RawData!N35)),"Ø","0")," ",""))</f>
        <v>25</v>
      </c>
    </row>
    <row r="37" spans="1:13" x14ac:dyDescent="0.3">
      <c r="A37" t="str">
        <f>RawData!B36</f>
        <v>Oregon</v>
      </c>
      <c r="B37">
        <f>VALUE(SUBSTITUTE(SUBSTITUTE(RIGHT(RawData!C36,LEN(RawData!C36)-FIND("L",RawData!C36)),"Ø","0")," ",""))</f>
        <v>36</v>
      </c>
      <c r="C37">
        <f>VALUE(SUBSTITUTE(SUBSTITUTE(RIGHT(RawData!D36,LEN(RawData!D36)-FIND("L",RawData!D36)),"Ø","0")," ",""))</f>
        <v>37</v>
      </c>
      <c r="D37">
        <f>VALUE(SUBSTITUTE(SUBSTITUTE(RIGHT(RawData!E36,LEN(RawData!E36)-FIND("L",RawData!E36)),"Ø","0")," ",""))</f>
        <v>39</v>
      </c>
      <c r="E37">
        <f>VALUE(SUBSTITUTE(SUBSTITUTE(RIGHT(RawData!F36,LEN(RawData!F36)-FIND("L",RawData!F36)),"Ø","0")," ",""))</f>
        <v>43</v>
      </c>
      <c r="F37">
        <f>VALUE(SUBSTITUTE(SUBSTITUTE(RIGHT(RawData!G36,LEN(RawData!G36)-FIND("L",RawData!G36)),"Ø","0")," ",""))</f>
        <v>48</v>
      </c>
      <c r="G37">
        <f>VALUE(SUBSTITUTE(SUBSTITUTE(RIGHT(RawData!H36,LEN(RawData!H36)-FIND("L",RawData!H36)),"Ø","0")," ",""))</f>
        <v>52</v>
      </c>
      <c r="H37">
        <f>VALUE(SUBSTITUTE(SUBSTITUTE(RIGHT(RawData!I36,LEN(RawData!I36)-FIND("L",RawData!I36)),"Ø","0")," ",""))</f>
        <v>56</v>
      </c>
      <c r="I37">
        <f>VALUE(SUBSTITUTE(SUBSTITUTE(RIGHT(RawData!J36,LEN(RawData!J36)-FIND("L",RawData!J36)),"Ø","0")," ",""))</f>
        <v>57</v>
      </c>
      <c r="J37">
        <f>VALUE(SUBSTITUTE(SUBSTITUTE(RIGHT(RawData!K36,LEN(RawData!K36)-FIND("L",RawData!K36)),"Ø","0")," ",""))</f>
        <v>52</v>
      </c>
      <c r="K37">
        <f>VALUE(SUBSTITUTE(SUBSTITUTE(RIGHT(RawData!L36,LEN(RawData!L36)-FIND("L",RawData!L36)),"Ø","0")," ",""))</f>
        <v>46</v>
      </c>
      <c r="L37">
        <f>VALUE(SUBSTITUTE(SUBSTITUTE(RIGHT(RawData!M36,LEN(RawData!M36)-FIND("L",RawData!M36)),"Ø","0")," ",""))</f>
        <v>41</v>
      </c>
      <c r="M37">
        <f>VALUE(SUBSTITUTE(SUBSTITUTE(RIGHT(RawData!N36,LEN(RawData!N36)-FIND("L",RawData!N36)),"Ø","0")," ",""))</f>
        <v>35</v>
      </c>
    </row>
    <row r="38" spans="1:13" x14ac:dyDescent="0.3">
      <c r="A38" t="str">
        <f>RawData!B37</f>
        <v>Rhode Island</v>
      </c>
      <c r="B38">
        <f>VALUE(SUBSTITUTE(SUBSTITUTE(RIGHT(RawData!C37,LEN(RawData!C37)-FIND("L",RawData!C37)),"Ø","0")," ",""))</f>
        <v>21</v>
      </c>
      <c r="C38">
        <f>VALUE(SUBSTITUTE(SUBSTITUTE(RIGHT(RawData!D37,LEN(RawData!D37)-FIND("L",RawData!D37)),"Ø","0")," ",""))</f>
        <v>24</v>
      </c>
      <c r="D38">
        <f>VALUE(SUBSTITUTE(SUBSTITUTE(RIGHT(RawData!E37,LEN(RawData!E37)-FIND("L",RawData!E37)),"Ø","0")," ",""))</f>
        <v>30</v>
      </c>
      <c r="E38">
        <f>VALUE(SUBSTITUTE(SUBSTITUTE(RIGHT(RawData!F37,LEN(RawData!F37)-FIND("L",RawData!F37)),"Ø","0")," ",""))</f>
        <v>40</v>
      </c>
      <c r="F38">
        <f>VALUE(SUBSTITUTE(SUBSTITUTE(RIGHT(RawData!G37,LEN(RawData!G37)-FIND("L",RawData!G37)),"Ø","0")," ",""))</f>
        <v>49</v>
      </c>
      <c r="G38">
        <f>VALUE(SUBSTITUTE(SUBSTITUTE(RIGHT(RawData!H37,LEN(RawData!H37)-FIND("L",RawData!H37)),"Ø","0")," ",""))</f>
        <v>58</v>
      </c>
      <c r="H38">
        <f>VALUE(SUBSTITUTE(SUBSTITUTE(RIGHT(RawData!I37,LEN(RawData!I37)-FIND("L",RawData!I37)),"Ø","0")," ",""))</f>
        <v>64</v>
      </c>
      <c r="I38">
        <f>VALUE(SUBSTITUTE(SUBSTITUTE(RIGHT(RawData!J37,LEN(RawData!J37)-FIND("L",RawData!J37)),"Ø","0")," ",""))</f>
        <v>63</v>
      </c>
      <c r="J38">
        <f>VALUE(SUBSTITUTE(SUBSTITUTE(RIGHT(RawData!K37,LEN(RawData!K37)-FIND("L",RawData!K37)),"Ø","0")," ",""))</f>
        <v>55</v>
      </c>
      <c r="K38">
        <f>VALUE(SUBSTITUTE(SUBSTITUTE(RIGHT(RawData!L37,LEN(RawData!L37)-FIND("L",RawData!L37)),"Ø","0")," ",""))</f>
        <v>44</v>
      </c>
      <c r="L38">
        <f>VALUE(SUBSTITUTE(SUBSTITUTE(RIGHT(RawData!M37,LEN(RawData!M37)-FIND("L",RawData!M37)),"Ø","0")," ",""))</f>
        <v>36</v>
      </c>
      <c r="M38">
        <f>VALUE(SUBSTITUTE(SUBSTITUTE(RIGHT(RawData!N37,LEN(RawData!N37)-FIND("L",RawData!N37)),"Ø","0")," ",""))</f>
        <v>26</v>
      </c>
    </row>
    <row r="39" spans="1:13" x14ac:dyDescent="0.3">
      <c r="A39" t="str">
        <f>RawData!B38</f>
        <v>North Carolina</v>
      </c>
      <c r="B39">
        <f>VALUE(SUBSTITUTE(SUBSTITUTE(RIGHT(RawData!C38,LEN(RawData!C38)-FIND("L",RawData!C38)),"Ø","0")," ",""))</f>
        <v>30</v>
      </c>
      <c r="C39">
        <f>VALUE(SUBSTITUTE(SUBSTITUTE(RIGHT(RawData!D38,LEN(RawData!D38)-FIND("L",RawData!D38)),"Ø","0")," ",""))</f>
        <v>32</v>
      </c>
      <c r="D39">
        <f>VALUE(SUBSTITUTE(SUBSTITUTE(RIGHT(RawData!E38,LEN(RawData!E38)-FIND("L",RawData!E38)),"Ø","0")," ",""))</f>
        <v>39</v>
      </c>
      <c r="E39">
        <f>VALUE(SUBSTITUTE(SUBSTITUTE(RIGHT(RawData!F38,LEN(RawData!F38)-FIND("L",RawData!F38)),"Ø","0")," ",""))</f>
        <v>48</v>
      </c>
      <c r="F39">
        <f>VALUE(SUBSTITUTE(SUBSTITUTE(RIGHT(RawData!G38,LEN(RawData!G38)-FIND("L",RawData!G38)),"Ø","0")," ",""))</f>
        <v>57</v>
      </c>
      <c r="G39">
        <f>VALUE(SUBSTITUTE(SUBSTITUTE(RIGHT(RawData!H38,LEN(RawData!H38)-FIND("L",RawData!H38)),"Ø","0")," ",""))</f>
        <v>66</v>
      </c>
      <c r="H39">
        <f>VALUE(SUBSTITUTE(SUBSTITUTE(RIGHT(RawData!I38,LEN(RawData!I38)-FIND("L",RawData!I38)),"Ø","0")," ",""))</f>
        <v>69</v>
      </c>
      <c r="I39">
        <f>VALUE(SUBSTITUTE(SUBSTITUTE(RIGHT(RawData!J38,LEN(RawData!J38)-FIND("L",RawData!J38)),"Ø","0")," ",""))</f>
        <v>68</v>
      </c>
      <c r="J39">
        <f>VALUE(SUBSTITUTE(SUBSTITUTE(RIGHT(RawData!K38,LEN(RawData!K38)-FIND("L",RawData!K38)),"Ø","0")," ",""))</f>
        <v>61</v>
      </c>
      <c r="K39">
        <f>VALUE(SUBSTITUTE(SUBSTITUTE(RIGHT(RawData!L38,LEN(RawData!L38)-FIND("L",RawData!L38)),"Ø","0")," ",""))</f>
        <v>50</v>
      </c>
      <c r="L39">
        <f>VALUE(SUBSTITUTE(SUBSTITUTE(RIGHT(RawData!M38,LEN(RawData!M38)-FIND("L",RawData!M38)),"Ø","0")," ",""))</f>
        <v>41</v>
      </c>
      <c r="M39">
        <f>VALUE(SUBSTITUTE(SUBSTITUTE(RIGHT(RawData!N38,LEN(RawData!N38)-FIND("L",RawData!N38)),"Ø","0")," ",""))</f>
        <v>33</v>
      </c>
    </row>
    <row r="40" spans="1:13" x14ac:dyDescent="0.3">
      <c r="A40" t="str">
        <f>RawData!B39</f>
        <v>Virginia</v>
      </c>
      <c r="B40">
        <f>VALUE(SUBSTITUTE(SUBSTITUTE(RIGHT(RawData!C39,LEN(RawData!C39)-FIND("L",RawData!C39)),"Ø","0")," ",""))</f>
        <v>28</v>
      </c>
      <c r="C40">
        <f>VALUE(SUBSTITUTE(SUBSTITUTE(RIGHT(RawData!D39,LEN(RawData!D39)-FIND("L",RawData!D39)),"Ø","0")," ",""))</f>
        <v>31</v>
      </c>
      <c r="D40">
        <f>VALUE(SUBSTITUTE(SUBSTITUTE(RIGHT(RawData!E39,LEN(RawData!E39)-FIND("L",RawData!E39)),"Ø","0")," ",""))</f>
        <v>37</v>
      </c>
      <c r="E40">
        <f>VALUE(SUBSTITUTE(SUBSTITUTE(RIGHT(RawData!F39,LEN(RawData!F39)-FIND("L",RawData!F39)),"Ø","0")," ",""))</f>
        <v>46</v>
      </c>
      <c r="F40">
        <f>VALUE(SUBSTITUTE(SUBSTITUTE(RIGHT(RawData!G39,LEN(RawData!G39)-FIND("L",RawData!G39)),"Ø","0")," ",""))</f>
        <v>55</v>
      </c>
      <c r="G40">
        <f>VALUE(SUBSTITUTE(SUBSTITUTE(RIGHT(RawData!H39,LEN(RawData!H39)-FIND("L",RawData!H39)),"Ø","0")," ",""))</f>
        <v>65</v>
      </c>
      <c r="H40">
        <f>VALUE(SUBSTITUTE(SUBSTITUTE(RIGHT(RawData!I39,LEN(RawData!I39)-FIND("L",RawData!I39)),"Ø","0")," ",""))</f>
        <v>69</v>
      </c>
      <c r="I40">
        <f>VALUE(SUBSTITUTE(SUBSTITUTE(RIGHT(RawData!J39,LEN(RawData!J39)-FIND("L",RawData!J39)),"Ø","0")," ",""))</f>
        <v>67</v>
      </c>
      <c r="J40">
        <f>VALUE(SUBSTITUTE(SUBSTITUTE(RIGHT(RawData!K39,LEN(RawData!K39)-FIND("L",RawData!K39)),"Ø","0")," ",""))</f>
        <v>60</v>
      </c>
      <c r="K40">
        <f>VALUE(SUBSTITUTE(SUBSTITUTE(RIGHT(RawData!L39,LEN(RawData!L39)-FIND("L",RawData!L39)),"Ø","0")," ",""))</f>
        <v>48</v>
      </c>
      <c r="L40">
        <f>VALUE(SUBSTITUTE(SUBSTITUTE(RIGHT(RawData!M39,LEN(RawData!M39)-FIND("L",RawData!M39)),"Ø","0")," ",""))</f>
        <v>39</v>
      </c>
      <c r="M40">
        <f>VALUE(SUBSTITUTE(SUBSTITUTE(RIGHT(RawData!N39,LEN(RawData!N39)-FIND("L",RawData!N39)),"Ø","0")," ",""))</f>
        <v>31</v>
      </c>
    </row>
    <row r="41" spans="1:13" x14ac:dyDescent="0.3">
      <c r="A41" t="str">
        <f>RawData!B40</f>
        <v>California</v>
      </c>
      <c r="B41">
        <f>VALUE(SUBSTITUTE(SUBSTITUTE(RIGHT(RawData!C40,LEN(RawData!C40)-FIND("L",RawData!C40)),"Ø","0")," ",""))</f>
        <v>43</v>
      </c>
      <c r="C41">
        <f>VALUE(SUBSTITUTE(SUBSTITUTE(RIGHT(RawData!D40,LEN(RawData!D40)-FIND("L",RawData!D40)),"Ø","0")," ",""))</f>
        <v>45</v>
      </c>
      <c r="D41">
        <f>VALUE(SUBSTITUTE(SUBSTITUTE(RIGHT(RawData!E40,LEN(RawData!E40)-FIND("L",RawData!E40)),"Ø","0")," ",""))</f>
        <v>46</v>
      </c>
      <c r="E41">
        <f>VALUE(SUBSTITUTE(SUBSTITUTE(RIGHT(RawData!F40,LEN(RawData!F40)-FIND("L",RawData!F40)),"Ø","0")," ",""))</f>
        <v>50</v>
      </c>
      <c r="F41">
        <f>VALUE(SUBSTITUTE(SUBSTITUTE(RIGHT(RawData!G40,LEN(RawData!G40)-FIND("L",RawData!G40)),"Ø","0")," ",""))</f>
        <v>55</v>
      </c>
      <c r="G41">
        <f>VALUE(SUBSTITUTE(SUBSTITUTE(RIGHT(RawData!H40,LEN(RawData!H40)-FIND("L",RawData!H40)),"Ø","0")," ",""))</f>
        <v>59</v>
      </c>
      <c r="H41">
        <f>VALUE(SUBSTITUTE(SUBSTITUTE(RIGHT(RawData!I40,LEN(RawData!I40)-FIND("L",RawData!I40)),"Ø","0")," ",""))</f>
        <v>64</v>
      </c>
      <c r="I41">
        <f>VALUE(SUBSTITUTE(SUBSTITUTE(RIGHT(RawData!J40,LEN(RawData!J40)-FIND("L",RawData!J40)),"Ø","0")," ",""))</f>
        <v>65</v>
      </c>
      <c r="J41">
        <f>VALUE(SUBSTITUTE(SUBSTITUTE(RIGHT(RawData!K40,LEN(RawData!K40)-FIND("L",RawData!K40)),"Ø","0")," ",""))</f>
        <v>61</v>
      </c>
      <c r="K41">
        <f>VALUE(SUBSTITUTE(SUBSTITUTE(RIGHT(RawData!L40,LEN(RawData!L40)-FIND("L",RawData!L40)),"Ø","0")," ",""))</f>
        <v>55</v>
      </c>
      <c r="L41">
        <f>VALUE(SUBSTITUTE(SUBSTITUTE(RIGHT(RawData!M40,LEN(RawData!M40)-FIND("L",RawData!M40)),"Ø","0")," ",""))</f>
        <v>47</v>
      </c>
      <c r="M41">
        <f>VALUE(SUBSTITUTE(SUBSTITUTE(RIGHT(RawData!N40,LEN(RawData!N40)-FIND("L",RawData!N40)),"Ø","0")," ",""))</f>
        <v>42</v>
      </c>
    </row>
    <row r="42" spans="1:13" x14ac:dyDescent="0.3">
      <c r="A42" t="str">
        <f>RawData!B41</f>
        <v>New York</v>
      </c>
      <c r="B42">
        <f>VALUE(SUBSTITUTE(SUBSTITUTE(RIGHT(RawData!C41,LEN(RawData!C41)-FIND("L",RawData!C41)),"Ø","0")," ",""))</f>
        <v>18</v>
      </c>
      <c r="C42">
        <f>VALUE(SUBSTITUTE(SUBSTITUTE(RIGHT(RawData!D41,LEN(RawData!D41)-FIND("L",RawData!D41)),"Ø","0")," ",""))</f>
        <v>19</v>
      </c>
      <c r="D42">
        <f>VALUE(SUBSTITUTE(SUBSTITUTE(RIGHT(RawData!E41,LEN(RawData!E41)-FIND("L",RawData!E41)),"Ø","0")," ",""))</f>
        <v>26</v>
      </c>
      <c r="E42">
        <f>VALUE(SUBSTITUTE(SUBSTITUTE(RIGHT(RawData!F41,LEN(RawData!F41)-FIND("L",RawData!F41)),"Ø","0")," ",""))</f>
        <v>37</v>
      </c>
      <c r="F42">
        <f>VALUE(SUBSTITUTE(SUBSTITUTE(RIGHT(RawData!G41,LEN(RawData!G41)-FIND("L",RawData!G41)),"Ø","0")," ",""))</f>
        <v>46</v>
      </c>
      <c r="G42">
        <f>VALUE(SUBSTITUTE(SUBSTITUTE(RIGHT(RawData!H41,LEN(RawData!H41)-FIND("L",RawData!H41)),"Ø","0")," ",""))</f>
        <v>56</v>
      </c>
      <c r="H42">
        <f>VALUE(SUBSTITUTE(SUBSTITUTE(RIGHT(RawData!I41,LEN(RawData!I41)-FIND("L",RawData!I41)),"Ø","0")," ",""))</f>
        <v>61</v>
      </c>
      <c r="I42">
        <f>VALUE(SUBSTITUTE(SUBSTITUTE(RIGHT(RawData!J41,LEN(RawData!J41)-FIND("L",RawData!J41)),"Ø","0")," ",""))</f>
        <v>60</v>
      </c>
      <c r="J42">
        <f>VALUE(SUBSTITUTE(SUBSTITUTE(RIGHT(RawData!K41,LEN(RawData!K41)-FIND("L",RawData!K41)),"Ø","0")," ",""))</f>
        <v>52</v>
      </c>
      <c r="K42">
        <f>VALUE(SUBSTITUTE(SUBSTITUTE(RIGHT(RawData!L41,LEN(RawData!L41)-FIND("L",RawData!L41)),"Ø","0")," ",""))</f>
        <v>42</v>
      </c>
      <c r="L42">
        <f>VALUE(SUBSTITUTE(SUBSTITUTE(RIGHT(RawData!M41,LEN(RawData!M41)-FIND("L",RawData!M41)),"Ø","0")," ",""))</f>
        <v>33</v>
      </c>
      <c r="M42">
        <f>VALUE(SUBSTITUTE(SUBSTITUTE(RIGHT(RawData!N41,LEN(RawData!N41)-FIND("L",RawData!N41)),"Ø","0")," ",""))</f>
        <v>24</v>
      </c>
    </row>
    <row r="43" spans="1:13" x14ac:dyDescent="0.3">
      <c r="A43" t="str">
        <f>RawData!B42</f>
        <v>California</v>
      </c>
      <c r="B43">
        <f>VALUE(SUBSTITUTE(SUBSTITUTE(RIGHT(RawData!C42,LEN(RawData!C42)-FIND("L",RawData!C42)),"Ø","0")," ",""))</f>
        <v>39</v>
      </c>
      <c r="C43">
        <f>VALUE(SUBSTITUTE(SUBSTITUTE(RIGHT(RawData!D42,LEN(RawData!D42)-FIND("L",RawData!D42)),"Ø","0")," ",""))</f>
        <v>41</v>
      </c>
      <c r="D43">
        <f>VALUE(SUBSTITUTE(SUBSTITUTE(RIGHT(RawData!E42,LEN(RawData!E42)-FIND("L",RawData!E42)),"Ø","0")," ",""))</f>
        <v>44</v>
      </c>
      <c r="E43">
        <f>VALUE(SUBSTITUTE(SUBSTITUTE(RIGHT(RawData!F42,LEN(RawData!F42)-FIND("L",RawData!F42)),"Ø","0")," ",""))</f>
        <v>46</v>
      </c>
      <c r="F43">
        <f>VALUE(SUBSTITUTE(SUBSTITUTE(RIGHT(RawData!G42,LEN(RawData!G42)-FIND("L",RawData!G42)),"Ø","0")," ",""))</f>
        <v>51</v>
      </c>
      <c r="G43">
        <f>VALUE(SUBSTITUTE(SUBSTITUTE(RIGHT(RawData!H42,LEN(RawData!H42)-FIND("L",RawData!H42)),"Ø","0")," ",""))</f>
        <v>56</v>
      </c>
      <c r="H43">
        <f>VALUE(SUBSTITUTE(SUBSTITUTE(RIGHT(RawData!I42,LEN(RawData!I42)-FIND("L",RawData!I42)),"Ø","0")," ",""))</f>
        <v>58</v>
      </c>
      <c r="I43">
        <f>VALUE(SUBSTITUTE(SUBSTITUTE(RIGHT(RawData!J42,LEN(RawData!J42)-FIND("L",RawData!J42)),"Ø","0")," ",""))</f>
        <v>58</v>
      </c>
      <c r="J43">
        <f>VALUE(SUBSTITUTE(SUBSTITUTE(RIGHT(RawData!K42,LEN(RawData!K42)-FIND("L",RawData!K42)),"Ø","0")," ",""))</f>
        <v>56</v>
      </c>
      <c r="K43">
        <f>VALUE(SUBSTITUTE(SUBSTITUTE(RIGHT(RawData!L42,LEN(RawData!L42)-FIND("L",RawData!L42)),"Ø","0")," ",""))</f>
        <v>50</v>
      </c>
      <c r="L43">
        <f>VALUE(SUBSTITUTE(SUBSTITUTE(RIGHT(RawData!M42,LEN(RawData!M42)-FIND("L",RawData!M42)),"Ø","0")," ",""))</f>
        <v>43</v>
      </c>
      <c r="M43">
        <f>VALUE(SUBSTITUTE(SUBSTITUTE(RIGHT(RawData!N42,LEN(RawData!N42)-FIND("L",RawData!N42)),"Ø","0")," ",""))</f>
        <v>38</v>
      </c>
    </row>
    <row r="44" spans="1:13" x14ac:dyDescent="0.3">
      <c r="A44" t="str">
        <f>RawData!B43</f>
        <v>Utah</v>
      </c>
      <c r="B44">
        <f>VALUE(SUBSTITUTE(SUBSTITUTE(RIGHT(RawData!C43,LEN(RawData!C43)-FIND("L",RawData!C43)),"Ø","0")," ",""))</f>
        <v>22</v>
      </c>
      <c r="C44">
        <f>VALUE(SUBSTITUTE(SUBSTITUTE(RIGHT(RawData!D43,LEN(RawData!D43)-FIND("L",RawData!D43)),"Ø","0")," ",""))</f>
        <v>25</v>
      </c>
      <c r="D44">
        <f>VALUE(SUBSTITUTE(SUBSTITUTE(RIGHT(RawData!E43,LEN(RawData!E43)-FIND("L",RawData!E43)),"Ø","0")," ",""))</f>
        <v>34</v>
      </c>
      <c r="E44">
        <f>VALUE(SUBSTITUTE(SUBSTITUTE(RIGHT(RawData!F43,LEN(RawData!F43)-FIND("L",RawData!F43)),"Ø","0")," ",""))</f>
        <v>40</v>
      </c>
      <c r="F44">
        <f>VALUE(SUBSTITUTE(SUBSTITUTE(RIGHT(RawData!G43,LEN(RawData!G43)-FIND("L",RawData!G43)),"Ø","0")," ",""))</f>
        <v>48</v>
      </c>
      <c r="G44">
        <f>VALUE(SUBSTITUTE(SUBSTITUTE(RIGHT(RawData!H43,LEN(RawData!H43)-FIND("L",RawData!H43)),"Ø","0")," ",""))</f>
        <v>56</v>
      </c>
      <c r="H44">
        <f>VALUE(SUBSTITUTE(SUBSTITUTE(RIGHT(RawData!I43,LEN(RawData!I43)-FIND("L",RawData!I43)),"Ø","0")," ",""))</f>
        <v>65</v>
      </c>
      <c r="I44">
        <f>VALUE(SUBSTITUTE(SUBSTITUTE(RIGHT(RawData!J43,LEN(RawData!J43)-FIND("L",RawData!J43)),"Ø","0")," ",""))</f>
        <v>63</v>
      </c>
      <c r="J44">
        <f>VALUE(SUBSTITUTE(SUBSTITUTE(RIGHT(RawData!K43,LEN(RawData!K43)-FIND("L",RawData!K43)),"Ø","0")," ",""))</f>
        <v>53</v>
      </c>
      <c r="K44">
        <f>VALUE(SUBSTITUTE(SUBSTITUTE(RIGHT(RawData!L43,LEN(RawData!L43)-FIND("L",RawData!L43)),"Ø","0")," ",""))</f>
        <v>41</v>
      </c>
      <c r="L44">
        <f>VALUE(SUBSTITUTE(SUBSTITUTE(RIGHT(RawData!M43,LEN(RawData!M43)-FIND("L",RawData!M43)),"Ø","0")," ",""))</f>
        <v>31</v>
      </c>
      <c r="M44">
        <f>VALUE(SUBSTITUTE(SUBSTITUTE(RIGHT(RawData!N43,LEN(RawData!N43)-FIND("L",RawData!N43)),"Ø","0")," ",""))</f>
        <v>23</v>
      </c>
    </row>
    <row r="45" spans="1:13" x14ac:dyDescent="0.3">
      <c r="A45" t="str">
        <f>RawData!B44</f>
        <v>Texas</v>
      </c>
      <c r="B45">
        <f>VALUE(SUBSTITUTE(SUBSTITUTE(RIGHT(RawData!C44,LEN(RawData!C44)-FIND("L",RawData!C44)),"Ø","0")," ",""))</f>
        <v>41</v>
      </c>
      <c r="C45">
        <f>VALUE(SUBSTITUTE(SUBSTITUTE(RIGHT(RawData!D44,LEN(RawData!D44)-FIND("L",RawData!D44)),"Ø","0")," ",""))</f>
        <v>44</v>
      </c>
      <c r="D45">
        <f>VALUE(SUBSTITUTE(SUBSTITUTE(RIGHT(RawData!E44,LEN(RawData!E44)-FIND("L",RawData!E44)),"Ø","0")," ",""))</f>
        <v>51</v>
      </c>
      <c r="E45">
        <f>VALUE(SUBSTITUTE(SUBSTITUTE(RIGHT(RawData!F44,LEN(RawData!F44)-FIND("L",RawData!F44)),"Ø","0")," ",""))</f>
        <v>58</v>
      </c>
      <c r="F45">
        <f>VALUE(SUBSTITUTE(SUBSTITUTE(RIGHT(RawData!G44,LEN(RawData!G44)-FIND("L",RawData!G44)),"Ø","0")," ",""))</f>
        <v>67</v>
      </c>
      <c r="G45">
        <f>VALUE(SUBSTITUTE(SUBSTITUTE(RIGHT(RawData!H44,LEN(RawData!H44)-FIND("L",RawData!H44)),"Ø","0")," ",""))</f>
        <v>73</v>
      </c>
      <c r="H45">
        <f>VALUE(SUBSTITUTE(SUBSTITUTE(RIGHT(RawData!I44,LEN(RawData!I44)-FIND("L",RawData!I44)),"Ø","0")," ",""))</f>
        <v>75</v>
      </c>
      <c r="I45">
        <f>VALUE(SUBSTITUTE(SUBSTITUTE(RIGHT(RawData!J44,LEN(RawData!J44)-FIND("L",RawData!J44)),"Ø","0")," ",""))</f>
        <v>75</v>
      </c>
      <c r="J45">
        <f>VALUE(SUBSTITUTE(SUBSTITUTE(RIGHT(RawData!K44,LEN(RawData!K44)-FIND("L",RawData!K44)),"Ø","0")," ",""))</f>
        <v>69</v>
      </c>
      <c r="K45">
        <f>VALUE(SUBSTITUTE(SUBSTITUTE(RIGHT(RawData!L44,LEN(RawData!L44)-FIND("L",RawData!L44)),"Ø","0")," ",""))</f>
        <v>60</v>
      </c>
      <c r="L45">
        <f>VALUE(SUBSTITUTE(SUBSTITUTE(RIGHT(RawData!M44,LEN(RawData!M44)-FIND("L",RawData!M44)),"Ø","0")," ",""))</f>
        <v>50</v>
      </c>
      <c r="M45">
        <f>VALUE(SUBSTITUTE(SUBSTITUTE(RIGHT(RawData!N44,LEN(RawData!N44)-FIND("L",RawData!N44)),"Ø","0")," ",""))</f>
        <v>42</v>
      </c>
    </row>
    <row r="46" spans="1:13" x14ac:dyDescent="0.3">
      <c r="A46" t="str">
        <f>RawData!B45</f>
        <v>California</v>
      </c>
      <c r="B46">
        <f>VALUE(SUBSTITUTE(SUBSTITUTE(RIGHT(RawData!C45,LEN(RawData!C45)-FIND("L",RawData!C45)),"Ø","0")," ",""))</f>
        <v>49</v>
      </c>
      <c r="C46">
        <f>VALUE(SUBSTITUTE(SUBSTITUTE(RIGHT(RawData!D45,LEN(RawData!D45)-FIND("L",RawData!D45)),"Ø","0")," ",""))</f>
        <v>51</v>
      </c>
      <c r="D46">
        <f>VALUE(SUBSTITUTE(SUBSTITUTE(RIGHT(RawData!E45,LEN(RawData!E45)-FIND("L",RawData!E45)),"Ø","0")," ",""))</f>
        <v>53</v>
      </c>
      <c r="E46">
        <f>VALUE(SUBSTITUTE(SUBSTITUTE(RIGHT(RawData!F45,LEN(RawData!F45)-FIND("L",RawData!F45)),"Ø","0")," ",""))</f>
        <v>56</v>
      </c>
      <c r="F46">
        <f>VALUE(SUBSTITUTE(SUBSTITUTE(RIGHT(RawData!G45,LEN(RawData!G45)-FIND("L",RawData!G45)),"Ø","0")," ",""))</f>
        <v>59</v>
      </c>
      <c r="G46">
        <f>VALUE(SUBSTITUTE(SUBSTITUTE(RIGHT(RawData!H45,LEN(RawData!H45)-FIND("L",RawData!H45)),"Ø","0")," ",""))</f>
        <v>62</v>
      </c>
      <c r="H46">
        <f>VALUE(SUBSTITUTE(SUBSTITUTE(RIGHT(RawData!I45,LEN(RawData!I45)-FIND("L",RawData!I45)),"Ø","0")," ",""))</f>
        <v>65</v>
      </c>
      <c r="I46">
        <f>VALUE(SUBSTITUTE(SUBSTITUTE(RIGHT(RawData!J45,LEN(RawData!J45)-FIND("L",RawData!J45)),"Ø","0")," ",""))</f>
        <v>67</v>
      </c>
      <c r="J46">
        <f>VALUE(SUBSTITUTE(SUBSTITUTE(RIGHT(RawData!K45,LEN(RawData!K45)-FIND("L",RawData!K45)),"Ø","0")," ",""))</f>
        <v>65</v>
      </c>
      <c r="K46">
        <f>VALUE(SUBSTITUTE(SUBSTITUTE(RIGHT(RawData!L45,LEN(RawData!L45)-FIND("L",RawData!L45)),"Ø","0")," ",""))</f>
        <v>61</v>
      </c>
      <c r="L46">
        <f>VALUE(SUBSTITUTE(SUBSTITUTE(RIGHT(RawData!M45,LEN(RawData!M45)-FIND("L",RawData!M45)),"Ø","0")," ",""))</f>
        <v>54</v>
      </c>
      <c r="M46">
        <f>VALUE(SUBSTITUTE(SUBSTITUTE(RIGHT(RawData!N45,LEN(RawData!N45)-FIND("L",RawData!N45)),"Ø","0")," ",""))</f>
        <v>48</v>
      </c>
    </row>
    <row r="47" spans="1:13" x14ac:dyDescent="0.3">
      <c r="A47" t="str">
        <f>RawData!B46</f>
        <v>California</v>
      </c>
      <c r="B47">
        <f>VALUE(SUBSTITUTE(SUBSTITUTE(RIGHT(RawData!C46,LEN(RawData!C46)-FIND("L",RawData!C46)),"Ø","0")," ",""))</f>
        <v>46</v>
      </c>
      <c r="C47">
        <f>VALUE(SUBSTITUTE(SUBSTITUTE(RIGHT(RawData!D46,LEN(RawData!D46)-FIND("L",RawData!D46)),"Ø","0")," ",""))</f>
        <v>48</v>
      </c>
      <c r="D47">
        <f>VALUE(SUBSTITUTE(SUBSTITUTE(RIGHT(RawData!E46,LEN(RawData!E46)-FIND("L",RawData!E46)),"Ø","0")," ",""))</f>
        <v>49</v>
      </c>
      <c r="E47">
        <f>VALUE(SUBSTITUTE(SUBSTITUTE(RIGHT(RawData!F46,LEN(RawData!F46)-FIND("L",RawData!F46)),"Ø","0")," ",""))</f>
        <v>49</v>
      </c>
      <c r="F47">
        <f>VALUE(SUBSTITUTE(SUBSTITUTE(RIGHT(RawData!G46,LEN(RawData!G46)-FIND("L",RawData!G46)),"Ø","0")," ",""))</f>
        <v>51</v>
      </c>
      <c r="G47">
        <f>VALUE(SUBSTITUTE(SUBSTITUTE(RIGHT(RawData!H46,LEN(RawData!H46)-FIND("L",RawData!H46)),"Ø","0")," ",""))</f>
        <v>53</v>
      </c>
      <c r="H47">
        <f>VALUE(SUBSTITUTE(SUBSTITUTE(RIGHT(RawData!I46,LEN(RawData!I46)-FIND("L",RawData!I46)),"Ø","0")," ",""))</f>
        <v>54</v>
      </c>
      <c r="I47">
        <f>VALUE(SUBSTITUTE(SUBSTITUTE(RIGHT(RawData!J46,LEN(RawData!J46)-FIND("L",RawData!J46)),"Ø","0")," ",""))</f>
        <v>55</v>
      </c>
      <c r="J47">
        <f>VALUE(SUBSTITUTE(SUBSTITUTE(RIGHT(RawData!K46,LEN(RawData!K46)-FIND("L",RawData!K46)),"Ø","0")," ",""))</f>
        <v>55</v>
      </c>
      <c r="K47">
        <f>VALUE(SUBSTITUTE(SUBSTITUTE(RIGHT(RawData!L46,LEN(RawData!L46)-FIND("L",RawData!L46)),"Ø","0")," ",""))</f>
        <v>54</v>
      </c>
      <c r="L47">
        <f>VALUE(SUBSTITUTE(SUBSTITUTE(RIGHT(RawData!M46,LEN(RawData!M46)-FIND("L",RawData!M46)),"Ø","0")," ",""))</f>
        <v>50</v>
      </c>
      <c r="M47">
        <f>VALUE(SUBSTITUTE(SUBSTITUTE(RIGHT(RawData!N46,LEN(RawData!N46)-FIND("L",RawData!N46)),"Ø","0")," ",""))</f>
        <v>46</v>
      </c>
    </row>
    <row r="48" spans="1:13" x14ac:dyDescent="0.3">
      <c r="A48" t="str">
        <f>RawData!B47</f>
        <v>California</v>
      </c>
      <c r="B48">
        <f>VALUE(SUBSTITUTE(SUBSTITUTE(RIGHT(RawData!C47,LEN(RawData!C47)-FIND("L",RawData!C47)),"Ø","0")," ",""))</f>
        <v>42</v>
      </c>
      <c r="C48">
        <f>VALUE(SUBSTITUTE(SUBSTITUTE(RIGHT(RawData!D47,LEN(RawData!D47)-FIND("L",RawData!D47)),"Ø","0")," ",""))</f>
        <v>45</v>
      </c>
      <c r="D48">
        <f>VALUE(SUBSTITUTE(SUBSTITUTE(RIGHT(RawData!E47,LEN(RawData!E47)-FIND("L",RawData!E47)),"Ø","0")," ",""))</f>
        <v>47</v>
      </c>
      <c r="E48">
        <f>VALUE(SUBSTITUTE(SUBSTITUTE(RIGHT(RawData!F47,LEN(RawData!F47)-FIND("L",RawData!F47)),"Ø","0")," ",""))</f>
        <v>49</v>
      </c>
      <c r="F48">
        <f>VALUE(SUBSTITUTE(SUBSTITUTE(RIGHT(RawData!G47,LEN(RawData!G47)-FIND("L",RawData!G47)),"Ø","0")," ",""))</f>
        <v>52</v>
      </c>
      <c r="G48">
        <f>VALUE(SUBSTITUTE(SUBSTITUTE(RIGHT(RawData!H47,LEN(RawData!H47)-FIND("L",RawData!H47)),"Ø","0")," ",""))</f>
        <v>56</v>
      </c>
      <c r="H48">
        <f>VALUE(SUBSTITUTE(SUBSTITUTE(RIGHT(RawData!I47,LEN(RawData!I47)-FIND("L",RawData!I47)),"Ø","0")," ",""))</f>
        <v>58</v>
      </c>
      <c r="I48">
        <f>VALUE(SUBSTITUTE(SUBSTITUTE(RIGHT(RawData!J47,LEN(RawData!J47)-FIND("L",RawData!J47)),"Ø","0")," ",""))</f>
        <v>58</v>
      </c>
      <c r="J48">
        <f>VALUE(SUBSTITUTE(SUBSTITUTE(RIGHT(RawData!K47,LEN(RawData!K47)-FIND("L",RawData!K47)),"Ø","0")," ",""))</f>
        <v>57</v>
      </c>
      <c r="K48">
        <f>VALUE(SUBSTITUTE(SUBSTITUTE(RIGHT(RawData!L47,LEN(RawData!L47)-FIND("L",RawData!L47)),"Ø","0")," ",""))</f>
        <v>53</v>
      </c>
      <c r="L48">
        <f>VALUE(SUBSTITUTE(SUBSTITUTE(RIGHT(RawData!M47,LEN(RawData!M47)-FIND("L",RawData!M47)),"Ø","0")," ",""))</f>
        <v>46</v>
      </c>
      <c r="M48">
        <f>VALUE(SUBSTITUTE(SUBSTITUTE(RIGHT(RawData!N47,LEN(RawData!N47)-FIND("L",RawData!N47)),"Ø","0")," ",""))</f>
        <v>42</v>
      </c>
    </row>
    <row r="49" spans="1:13" x14ac:dyDescent="0.3">
      <c r="A49" t="str">
        <f>RawData!B48</f>
        <v>Washington</v>
      </c>
      <c r="B49">
        <f>VALUE(SUBSTITUTE(SUBSTITUTE(RIGHT(RawData!C48,LEN(RawData!C48)-FIND("L",RawData!C48)),"Ø","0")," ",""))</f>
        <v>37</v>
      </c>
      <c r="C49">
        <f>VALUE(SUBSTITUTE(SUBSTITUTE(RIGHT(RawData!D48,LEN(RawData!D48)-FIND("L",RawData!D48)),"Ø","0")," ",""))</f>
        <v>37</v>
      </c>
      <c r="D49">
        <f>VALUE(SUBSTITUTE(SUBSTITUTE(RIGHT(RawData!E48,LEN(RawData!E48)-FIND("L",RawData!E48)),"Ø","0")," ",""))</f>
        <v>40</v>
      </c>
      <c r="E49">
        <f>VALUE(SUBSTITUTE(SUBSTITUTE(RIGHT(RawData!F48,LEN(RawData!F48)-FIND("L",RawData!F48)),"Ø","0")," ",""))</f>
        <v>43</v>
      </c>
      <c r="F49">
        <f>VALUE(SUBSTITUTE(SUBSTITUTE(RIGHT(RawData!G48,LEN(RawData!G48)-FIND("L",RawData!G48)),"Ø","0")," ",""))</f>
        <v>49</v>
      </c>
      <c r="G49">
        <f>VALUE(SUBSTITUTE(SUBSTITUTE(RIGHT(RawData!H48,LEN(RawData!H48)-FIND("L",RawData!H48)),"Ø","0")," ",""))</f>
        <v>53</v>
      </c>
      <c r="H49">
        <f>VALUE(SUBSTITUTE(SUBSTITUTE(RIGHT(RawData!I48,LEN(RawData!I48)-FIND("L",RawData!I48)),"Ø","0")," ",""))</f>
        <v>57</v>
      </c>
      <c r="I49">
        <f>VALUE(SUBSTITUTE(SUBSTITUTE(RIGHT(RawData!J48,LEN(RawData!J48)-FIND("L",RawData!J48)),"Ø","0")," ",""))</f>
        <v>57</v>
      </c>
      <c r="J49">
        <f>VALUE(SUBSTITUTE(SUBSTITUTE(RIGHT(RawData!K48,LEN(RawData!K48)-FIND("L",RawData!K48)),"Ø","0")," ",""))</f>
        <v>53</v>
      </c>
      <c r="K49">
        <f>VALUE(SUBSTITUTE(SUBSTITUTE(RIGHT(RawData!L48,LEN(RawData!L48)-FIND("L",RawData!L48)),"Ø","0")," ",""))</f>
        <v>47</v>
      </c>
      <c r="L49">
        <f>VALUE(SUBSTITUTE(SUBSTITUTE(RIGHT(RawData!M48,LEN(RawData!M48)-FIND("L",RawData!M48)),"Ø","0")," ",""))</f>
        <v>41</v>
      </c>
      <c r="M49">
        <f>VALUE(SUBSTITUTE(SUBSTITUTE(RIGHT(RawData!N48,LEN(RawData!N48)-FIND("L",RawData!N48)),"Ø","0")," ",""))</f>
        <v>36</v>
      </c>
    </row>
    <row r="50" spans="1:13" x14ac:dyDescent="0.3">
      <c r="A50" t="str">
        <f>RawData!B49</f>
        <v>Missouri</v>
      </c>
      <c r="B50">
        <f>VALUE(SUBSTITUTE(SUBSTITUTE(RIGHT(RawData!C49,LEN(RawData!C49)-FIND("L",RawData!C49)),"Ø","0")," ",""))</f>
        <v>24</v>
      </c>
      <c r="C50">
        <f>VALUE(SUBSTITUTE(SUBSTITUTE(RIGHT(RawData!D49,LEN(RawData!D49)-FIND("L",RawData!D49)),"Ø","0")," ",""))</f>
        <v>28</v>
      </c>
      <c r="D50">
        <f>VALUE(SUBSTITUTE(SUBSTITUTE(RIGHT(RawData!E49,LEN(RawData!E49)-FIND("L",RawData!E49)),"Ø","0")," ",""))</f>
        <v>37</v>
      </c>
      <c r="E50">
        <f>VALUE(SUBSTITUTE(SUBSTITUTE(RIGHT(RawData!F49,LEN(RawData!F49)-FIND("L",RawData!F49)),"Ø","0")," ",""))</f>
        <v>47</v>
      </c>
      <c r="F50">
        <f>VALUE(SUBSTITUTE(SUBSTITUTE(RIGHT(RawData!G49,LEN(RawData!G49)-FIND("L",RawData!G49)),"Ø","0")," ",""))</f>
        <v>57</v>
      </c>
      <c r="G50">
        <f>VALUE(SUBSTITUTE(SUBSTITUTE(RIGHT(RawData!H49,LEN(RawData!H49)-FIND("L",RawData!H49)),"Ø","0")," ",""))</f>
        <v>67</v>
      </c>
      <c r="H50">
        <f>VALUE(SUBSTITUTE(SUBSTITUTE(RIGHT(RawData!I49,LEN(RawData!I49)-FIND("L",RawData!I49)),"Ø","0")," ",""))</f>
        <v>71</v>
      </c>
      <c r="I50">
        <f>VALUE(SUBSTITUTE(SUBSTITUTE(RIGHT(RawData!J49,LEN(RawData!J49)-FIND("L",RawData!J49)),"Ø","0")," ",""))</f>
        <v>69</v>
      </c>
      <c r="J50">
        <f>VALUE(SUBSTITUTE(SUBSTITUTE(RIGHT(RawData!K49,LEN(RawData!K49)-FIND("L",RawData!K49)),"Ø","0")," ",""))</f>
        <v>61</v>
      </c>
      <c r="K50">
        <f>VALUE(SUBSTITUTE(SUBSTITUTE(RIGHT(RawData!L49,LEN(RawData!L49)-FIND("L",RawData!L49)),"Ø","0")," ",""))</f>
        <v>49</v>
      </c>
      <c r="L50">
        <f>VALUE(SUBSTITUTE(SUBSTITUTE(RIGHT(RawData!M49,LEN(RawData!M49)-FIND("L",RawData!M49)),"Ø","0")," ",""))</f>
        <v>38</v>
      </c>
      <c r="M50">
        <f>VALUE(SUBSTITUTE(SUBSTITUTE(RIGHT(RawData!N49,LEN(RawData!N49)-FIND("L",RawData!N49)),"Ø","0")," ",""))</f>
        <v>27</v>
      </c>
    </row>
    <row r="51" spans="1:13" x14ac:dyDescent="0.3">
      <c r="A51" t="str">
        <f>RawData!B50</f>
        <v>Florida</v>
      </c>
      <c r="B51">
        <f>VALUE(SUBSTITUTE(SUBSTITUTE(RIGHT(RawData!C50,LEN(RawData!C50)-FIND("L",RawData!C50)),"Ø","0")," ",""))</f>
        <v>52</v>
      </c>
      <c r="C51">
        <f>VALUE(SUBSTITUTE(SUBSTITUTE(RIGHT(RawData!D50,LEN(RawData!D50)-FIND("L",RawData!D50)),"Ø","0")," ",""))</f>
        <v>54</v>
      </c>
      <c r="D51">
        <f>VALUE(SUBSTITUTE(SUBSTITUTE(RIGHT(RawData!E50,LEN(RawData!E50)-FIND("L",RawData!E50)),"Ø","0")," ",""))</f>
        <v>58</v>
      </c>
      <c r="E51">
        <f>VALUE(SUBSTITUTE(SUBSTITUTE(RIGHT(RawData!F50,LEN(RawData!F50)-FIND("L",RawData!F50)),"Ø","0")," ",""))</f>
        <v>63</v>
      </c>
      <c r="F51">
        <f>VALUE(SUBSTITUTE(SUBSTITUTE(RIGHT(RawData!G50,LEN(RawData!G50)-FIND("L",RawData!G50)),"Ø","0")," ",""))</f>
        <v>70</v>
      </c>
      <c r="G51">
        <f>VALUE(SUBSTITUTE(SUBSTITUTE(RIGHT(RawData!H50,LEN(RawData!H50)-FIND("L",RawData!H50)),"Ø","0")," ",""))</f>
        <v>75</v>
      </c>
      <c r="H51">
        <f>VALUE(SUBSTITUTE(SUBSTITUTE(RIGHT(RawData!I50,LEN(RawData!I50)-FIND("L",RawData!I50)),"Ø","0")," ",""))</f>
        <v>76</v>
      </c>
      <c r="I51">
        <f>VALUE(SUBSTITUTE(SUBSTITUTE(RIGHT(RawData!J50,LEN(RawData!J50)-FIND("L",RawData!J50)),"Ø","0")," ",""))</f>
        <v>76</v>
      </c>
      <c r="J51">
        <f>VALUE(SUBSTITUTE(SUBSTITUTE(RIGHT(RawData!K50,LEN(RawData!K50)-FIND("L",RawData!K50)),"Ø","0")," ",""))</f>
        <v>75</v>
      </c>
      <c r="K51">
        <f>VALUE(SUBSTITUTE(SUBSTITUTE(RIGHT(RawData!L50,LEN(RawData!L50)-FIND("L",RawData!L50)),"Ø","0")," ",""))</f>
        <v>68</v>
      </c>
      <c r="L51">
        <f>VALUE(SUBSTITUTE(SUBSTITUTE(RIGHT(RawData!M50,LEN(RawData!M50)-FIND("L",RawData!M50)),"Ø","0")," ",""))</f>
        <v>60</v>
      </c>
      <c r="M51">
        <f>VALUE(SUBSTITUTE(SUBSTITUTE(RIGHT(RawData!N50,LEN(RawData!N50)-FIND("L",RawData!N50)),"Ø","0")," ",""))</f>
        <v>54</v>
      </c>
    </row>
    <row r="52" spans="1:13" x14ac:dyDescent="0.3">
      <c r="A52" t="str">
        <f>RawData!B51</f>
        <v>Virginia</v>
      </c>
      <c r="B52">
        <f>VALUE(SUBSTITUTE(SUBSTITUTE(RIGHT(RawData!C51,LEN(RawData!C51)-FIND("L",RawData!C51)),"Ø","0")," ",""))</f>
        <v>33</v>
      </c>
      <c r="C52">
        <f>VALUE(SUBSTITUTE(SUBSTITUTE(RIGHT(RawData!D51,LEN(RawData!D51)-FIND("L",RawData!D51)),"Ø","0")," ",""))</f>
        <v>34</v>
      </c>
      <c r="D52">
        <f>VALUE(SUBSTITUTE(SUBSTITUTE(RIGHT(RawData!E51,LEN(RawData!E51)-FIND("L",RawData!E51)),"Ø","0")," ",""))</f>
        <v>41</v>
      </c>
      <c r="E52">
        <f>VALUE(SUBSTITUTE(SUBSTITUTE(RIGHT(RawData!F51,LEN(RawData!F51)-FIND("L",RawData!F51)),"Ø","0")," ",""))</f>
        <v>49</v>
      </c>
      <c r="F52">
        <f>VALUE(SUBSTITUTE(SUBSTITUTE(RIGHT(RawData!G51,LEN(RawData!G51)-FIND("L",RawData!G51)),"Ø","0")," ",""))</f>
        <v>58</v>
      </c>
      <c r="G52">
        <f>VALUE(SUBSTITUTE(SUBSTITUTE(RIGHT(RawData!H51,LEN(RawData!H51)-FIND("L",RawData!H51)),"Ø","0")," ",""))</f>
        <v>67</v>
      </c>
      <c r="H52">
        <f>VALUE(SUBSTITUTE(SUBSTITUTE(RIGHT(RawData!I51,LEN(RawData!I51)-FIND("L",RawData!I51)),"Ø","0")," ",""))</f>
        <v>72</v>
      </c>
      <c r="I52">
        <f>VALUE(SUBSTITUTE(SUBSTITUTE(RIGHT(RawData!J51,LEN(RawData!J51)-FIND("L",RawData!J51)),"Ø","0")," ",""))</f>
        <v>71</v>
      </c>
      <c r="J52">
        <f>VALUE(SUBSTITUTE(SUBSTITUTE(RIGHT(RawData!K51,LEN(RawData!K51)-FIND("L",RawData!K51)),"Ø","0")," ",""))</f>
        <v>65</v>
      </c>
      <c r="K52">
        <f>VALUE(SUBSTITUTE(SUBSTITUTE(RIGHT(RawData!L51,LEN(RawData!L51)-FIND("L",RawData!L51)),"Ø","0")," ",""))</f>
        <v>54</v>
      </c>
      <c r="L52">
        <f>VALUE(SUBSTITUTE(SUBSTITUTE(RIGHT(RawData!M51,LEN(RawData!M51)-FIND("L",RawData!M51)),"Ø","0")," ",""))</f>
        <v>45</v>
      </c>
      <c r="M52">
        <f>VALUE(SUBSTITUTE(SUBSTITUTE(RIGHT(RawData!N51,LEN(RawData!N51)-FIND("L",RawData!N51)),"Ø","0")," ",""))</f>
        <v>36</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20A99-9C4E-4F17-A393-B5AC312AD616}">
  <sheetPr codeName="Sheet8">
    <tabColor rgb="FFCCFFCC"/>
  </sheetPr>
  <dimension ref="B3:O55"/>
  <sheetViews>
    <sheetView showGridLines="0" workbookViewId="0">
      <pane xSplit="3" ySplit="4" topLeftCell="D5" activePane="bottomRight" state="frozen"/>
      <selection activeCell="P10" sqref="P10"/>
      <selection pane="topRight" activeCell="P10" sqref="P10"/>
      <selection pane="bottomLeft" activeCell="P10" sqref="P10"/>
      <selection pane="bottomRight" activeCell="P10" sqref="P10"/>
    </sheetView>
  </sheetViews>
  <sheetFormatPr defaultRowHeight="14.4" x14ac:dyDescent="0.3"/>
  <cols>
    <col min="2" max="3" width="20.6640625" customWidth="1"/>
  </cols>
  <sheetData>
    <row r="3" spans="2:15" x14ac:dyDescent="0.3">
      <c r="B3" s="16" t="s">
        <v>53</v>
      </c>
      <c r="C3" s="17"/>
      <c r="D3" s="17"/>
      <c r="E3" s="17"/>
      <c r="F3" s="17"/>
      <c r="G3" s="17"/>
      <c r="H3" s="17"/>
      <c r="I3" s="17"/>
      <c r="J3" s="17"/>
      <c r="K3" s="17"/>
      <c r="L3" s="17"/>
      <c r="M3" s="17"/>
      <c r="N3" s="17"/>
      <c r="O3" s="18"/>
    </row>
    <row r="4" spans="2:15" x14ac:dyDescent="0.3">
      <c r="B4" s="15" t="s">
        <v>0</v>
      </c>
      <c r="C4" s="11" t="s">
        <v>52</v>
      </c>
      <c r="D4" s="12" t="str">
        <f t="array" ref="D4:O4">ListsMonthShort</f>
        <v>Jan</v>
      </c>
      <c r="E4" s="13" t="str">
        <v>Feb</v>
      </c>
      <c r="F4" s="13" t="str">
        <v>Mar</v>
      </c>
      <c r="G4" s="13" t="str">
        <v>Apr</v>
      </c>
      <c r="H4" s="13" t="str">
        <v>May</v>
      </c>
      <c r="I4" s="13" t="str">
        <v>Jun</v>
      </c>
      <c r="J4" s="13" t="str">
        <v>Jul</v>
      </c>
      <c r="K4" s="13" t="str">
        <v>Aug</v>
      </c>
      <c r="L4" s="13" t="str">
        <v>Sep</v>
      </c>
      <c r="M4" s="13" t="str">
        <v>Oct</v>
      </c>
      <c r="N4" s="13" t="str">
        <v>Nov</v>
      </c>
      <c r="O4" s="14" t="str">
        <v>Dec</v>
      </c>
    </row>
    <row r="5" spans="2:15" x14ac:dyDescent="0.3">
      <c r="B5" s="8" t="str">
        <f t="array" ref="B5:B54">ListCity</f>
        <v>Atlanta</v>
      </c>
      <c r="C5" s="3" t="str">
        <f>DataCleaningHigh!A3</f>
        <v>Georgia</v>
      </c>
      <c r="D5" s="3">
        <f>DataCleaningHigh!B3</f>
        <v>52</v>
      </c>
      <c r="E5" s="3">
        <f>DataCleaningHigh!C3</f>
        <v>57</v>
      </c>
      <c r="F5" s="3">
        <f>DataCleaningHigh!D3</f>
        <v>65</v>
      </c>
      <c r="G5" s="3">
        <f>DataCleaningHigh!E3</f>
        <v>73</v>
      </c>
      <c r="H5" s="3">
        <f>DataCleaningHigh!F3</f>
        <v>80</v>
      </c>
      <c r="I5" s="3">
        <f>DataCleaningHigh!G3</f>
        <v>86</v>
      </c>
      <c r="J5" s="3">
        <f>DataCleaningHigh!H3</f>
        <v>89</v>
      </c>
      <c r="K5" s="3">
        <f>DataCleaningHigh!I3</f>
        <v>88</v>
      </c>
      <c r="L5" s="3">
        <f>DataCleaningHigh!J3</f>
        <v>82</v>
      </c>
      <c r="M5" s="3">
        <f>DataCleaningHigh!K3</f>
        <v>73</v>
      </c>
      <c r="N5" s="3">
        <f>DataCleaningHigh!L3</f>
        <v>64</v>
      </c>
      <c r="O5" s="3">
        <f>DataCleaningHigh!M3</f>
        <v>54</v>
      </c>
    </row>
    <row r="6" spans="2:15" x14ac:dyDescent="0.3">
      <c r="B6" s="9" t="str">
        <v>Austin</v>
      </c>
      <c r="C6" s="3" t="str">
        <f>DataCleaningHigh!A4</f>
        <v>Texas</v>
      </c>
      <c r="D6" s="3">
        <f>DataCleaningHigh!B4</f>
        <v>62</v>
      </c>
      <c r="E6" s="3">
        <f>DataCleaningHigh!C4</f>
        <v>65</v>
      </c>
      <c r="F6" s="3">
        <f>DataCleaningHigh!D4</f>
        <v>72</v>
      </c>
      <c r="G6" s="3">
        <f>DataCleaningHigh!E4</f>
        <v>80</v>
      </c>
      <c r="H6" s="3">
        <f>DataCleaningHigh!F4</f>
        <v>87</v>
      </c>
      <c r="I6" s="3">
        <f>DataCleaningHigh!G4</f>
        <v>92</v>
      </c>
      <c r="J6" s="3">
        <f>DataCleaningHigh!H4</f>
        <v>96</v>
      </c>
      <c r="K6" s="3">
        <f>DataCleaningHigh!I4</f>
        <v>97</v>
      </c>
      <c r="L6" s="3">
        <f>DataCleaningHigh!J4</f>
        <v>91</v>
      </c>
      <c r="M6" s="3">
        <f>DataCleaningHigh!K4</f>
        <v>82</v>
      </c>
      <c r="N6" s="3">
        <f>DataCleaningHigh!L4</f>
        <v>71</v>
      </c>
      <c r="O6" s="3">
        <f>DataCleaningHigh!M4</f>
        <v>63</v>
      </c>
    </row>
    <row r="7" spans="2:15" x14ac:dyDescent="0.3">
      <c r="B7" s="9" t="str">
        <v>Baltimore</v>
      </c>
      <c r="C7" s="3" t="str">
        <f>DataCleaningHigh!A5</f>
        <v>Maryland</v>
      </c>
      <c r="D7" s="3">
        <f>DataCleaningHigh!B5</f>
        <v>41</v>
      </c>
      <c r="E7" s="3">
        <f>DataCleaningHigh!C5</f>
        <v>45</v>
      </c>
      <c r="F7" s="3">
        <f>DataCleaningHigh!D5</f>
        <v>54</v>
      </c>
      <c r="G7" s="3">
        <f>DataCleaningHigh!E5</f>
        <v>65</v>
      </c>
      <c r="H7" s="3">
        <f>DataCleaningHigh!F5</f>
        <v>74</v>
      </c>
      <c r="I7" s="3">
        <f>DataCleaningHigh!G5</f>
        <v>83</v>
      </c>
      <c r="J7" s="3">
        <f>DataCleaningHigh!H5</f>
        <v>87</v>
      </c>
      <c r="K7" s="3">
        <f>DataCleaningHigh!I5</f>
        <v>85</v>
      </c>
      <c r="L7" s="3">
        <f>DataCleaningHigh!J5</f>
        <v>78</v>
      </c>
      <c r="M7" s="3">
        <f>DataCleaningHigh!K5</f>
        <v>67</v>
      </c>
      <c r="N7" s="3">
        <f>DataCleaningHigh!L5</f>
        <v>56</v>
      </c>
      <c r="O7" s="3">
        <f>DataCleaningHigh!M5</f>
        <v>45</v>
      </c>
    </row>
    <row r="8" spans="2:15" x14ac:dyDescent="0.3">
      <c r="B8" s="9" t="str">
        <v>Birmingham</v>
      </c>
      <c r="C8" s="3" t="str">
        <f>DataCleaningHigh!A6</f>
        <v>Alabama</v>
      </c>
      <c r="D8" s="3">
        <f>DataCleaningHigh!B6</f>
        <v>54</v>
      </c>
      <c r="E8" s="3">
        <f>DataCleaningHigh!C6</f>
        <v>58</v>
      </c>
      <c r="F8" s="3">
        <f>DataCleaningHigh!D6</f>
        <v>67</v>
      </c>
      <c r="G8" s="3">
        <f>DataCleaningHigh!E6</f>
        <v>74</v>
      </c>
      <c r="H8" s="3">
        <f>DataCleaningHigh!F6</f>
        <v>82</v>
      </c>
      <c r="I8" s="3">
        <f>DataCleaningHigh!G6</f>
        <v>88</v>
      </c>
      <c r="J8" s="3">
        <f>DataCleaningHigh!H6</f>
        <v>91</v>
      </c>
      <c r="K8" s="3">
        <f>DataCleaningHigh!I6</f>
        <v>91</v>
      </c>
      <c r="L8" s="3">
        <f>DataCleaningHigh!J6</f>
        <v>85</v>
      </c>
      <c r="M8" s="3">
        <f>DataCleaningHigh!K6</f>
        <v>75</v>
      </c>
      <c r="N8" s="3">
        <f>DataCleaningHigh!L6</f>
        <v>65</v>
      </c>
      <c r="O8" s="3">
        <f>DataCleaningHigh!M6</f>
        <v>56</v>
      </c>
    </row>
    <row r="9" spans="2:15" x14ac:dyDescent="0.3">
      <c r="B9" s="9" t="str">
        <v>Boston</v>
      </c>
      <c r="C9" s="3" t="str">
        <f>DataCleaningHigh!A7</f>
        <v>Massachusetts</v>
      </c>
      <c r="D9" s="3">
        <f>DataCleaningHigh!B7</f>
        <v>36</v>
      </c>
      <c r="E9" s="3">
        <f>DataCleaningHigh!C7</f>
        <v>39</v>
      </c>
      <c r="F9" s="3">
        <f>DataCleaningHigh!D7</f>
        <v>45</v>
      </c>
      <c r="G9" s="3">
        <f>DataCleaningHigh!E7</f>
        <v>56</v>
      </c>
      <c r="H9" s="3">
        <f>DataCleaningHigh!F7</f>
        <v>66</v>
      </c>
      <c r="I9" s="3">
        <f>DataCleaningHigh!G7</f>
        <v>76</v>
      </c>
      <c r="J9" s="3">
        <f>DataCleaningHigh!H7</f>
        <v>81</v>
      </c>
      <c r="K9" s="3">
        <f>DataCleaningHigh!I7</f>
        <v>80</v>
      </c>
      <c r="L9" s="3">
        <f>DataCleaningHigh!J7</f>
        <v>72</v>
      </c>
      <c r="M9" s="3">
        <f>DataCleaningHigh!K7</f>
        <v>61</v>
      </c>
      <c r="N9" s="3">
        <f>DataCleaningHigh!L7</f>
        <v>52</v>
      </c>
      <c r="O9" s="3">
        <f>DataCleaningHigh!M7</f>
        <v>41</v>
      </c>
    </row>
    <row r="10" spans="2:15" x14ac:dyDescent="0.3">
      <c r="B10" s="9" t="str">
        <v>Buffalo</v>
      </c>
      <c r="C10" s="3" t="str">
        <f>DataCleaningHigh!A8</f>
        <v>New York</v>
      </c>
      <c r="D10" s="3">
        <f>DataCleaningHigh!B8</f>
        <v>31</v>
      </c>
      <c r="E10" s="3">
        <f>DataCleaningHigh!C8</f>
        <v>33</v>
      </c>
      <c r="F10" s="3">
        <f>DataCleaningHigh!D8</f>
        <v>42</v>
      </c>
      <c r="G10" s="3">
        <f>DataCleaningHigh!E8</f>
        <v>55</v>
      </c>
      <c r="H10" s="3">
        <f>DataCleaningHigh!F8</f>
        <v>67</v>
      </c>
      <c r="I10" s="3">
        <f>DataCleaningHigh!G8</f>
        <v>75</v>
      </c>
      <c r="J10" s="3">
        <f>DataCleaningHigh!H8</f>
        <v>80</v>
      </c>
      <c r="K10" s="3">
        <f>DataCleaningHigh!I8</f>
        <v>78</v>
      </c>
      <c r="L10" s="3">
        <f>DataCleaningHigh!J8</f>
        <v>71</v>
      </c>
      <c r="M10" s="3">
        <f>DataCleaningHigh!K8</f>
        <v>59</v>
      </c>
      <c r="N10" s="3">
        <f>DataCleaningHigh!L8</f>
        <v>48</v>
      </c>
      <c r="O10" s="3">
        <f>DataCleaningHigh!M8</f>
        <v>36</v>
      </c>
    </row>
    <row r="11" spans="2:15" x14ac:dyDescent="0.3">
      <c r="B11" s="9" t="str">
        <v>Charlotte</v>
      </c>
      <c r="C11" s="3" t="str">
        <f>DataCleaningHigh!A9</f>
        <v>North Carolina</v>
      </c>
      <c r="D11" s="3">
        <f>DataCleaningHigh!B9</f>
        <v>51</v>
      </c>
      <c r="E11" s="3">
        <f>DataCleaningHigh!C9</f>
        <v>55</v>
      </c>
      <c r="F11" s="3">
        <f>DataCleaningHigh!D9</f>
        <v>63</v>
      </c>
      <c r="G11" s="3">
        <f>DataCleaningHigh!E9</f>
        <v>72</v>
      </c>
      <c r="H11" s="3">
        <f>DataCleaningHigh!F9</f>
        <v>79</v>
      </c>
      <c r="I11" s="3">
        <f>DataCleaningHigh!G9</f>
        <v>86</v>
      </c>
      <c r="J11" s="3">
        <f>DataCleaningHigh!H9</f>
        <v>89</v>
      </c>
      <c r="K11" s="3">
        <f>DataCleaningHigh!I9</f>
        <v>88</v>
      </c>
      <c r="L11" s="3">
        <f>DataCleaningHigh!J9</f>
        <v>81</v>
      </c>
      <c r="M11" s="3">
        <f>DataCleaningHigh!K9</f>
        <v>72</v>
      </c>
      <c r="N11" s="3">
        <f>DataCleaningHigh!L9</f>
        <v>62</v>
      </c>
      <c r="O11" s="3">
        <f>DataCleaningHigh!M9</f>
        <v>53</v>
      </c>
    </row>
    <row r="12" spans="2:15" x14ac:dyDescent="0.3">
      <c r="B12" s="9" t="str">
        <v>Chicago</v>
      </c>
      <c r="C12" s="3" t="str">
        <f>DataCleaningHigh!A10</f>
        <v>Illinois</v>
      </c>
      <c r="D12" s="3">
        <f>DataCleaningHigh!B10</f>
        <v>31</v>
      </c>
      <c r="E12" s="3">
        <f>DataCleaningHigh!C10</f>
        <v>35</v>
      </c>
      <c r="F12" s="3">
        <f>DataCleaningHigh!D10</f>
        <v>47</v>
      </c>
      <c r="G12" s="3">
        <f>DataCleaningHigh!E10</f>
        <v>59</v>
      </c>
      <c r="H12" s="3">
        <f>DataCleaningHigh!F10</f>
        <v>70</v>
      </c>
      <c r="I12" s="3">
        <f>DataCleaningHigh!G10</f>
        <v>80</v>
      </c>
      <c r="J12" s="3">
        <f>DataCleaningHigh!H10</f>
        <v>84</v>
      </c>
      <c r="K12" s="3">
        <f>DataCleaningHigh!I10</f>
        <v>82</v>
      </c>
      <c r="L12" s="3">
        <f>DataCleaningHigh!J10</f>
        <v>75</v>
      </c>
      <c r="M12" s="3">
        <f>DataCleaningHigh!K10</f>
        <v>62</v>
      </c>
      <c r="N12" s="3">
        <f>DataCleaningHigh!L10</f>
        <v>48</v>
      </c>
      <c r="O12" s="3">
        <f>DataCleaningHigh!M10</f>
        <v>35</v>
      </c>
    </row>
    <row r="13" spans="2:15" x14ac:dyDescent="0.3">
      <c r="B13" s="9" t="str">
        <v>Cincinnati</v>
      </c>
      <c r="C13" s="3" t="str">
        <f>DataCleaningHigh!A11</f>
        <v>Ohio</v>
      </c>
      <c r="D13" s="3">
        <f>DataCleaningHigh!B11</f>
        <v>40</v>
      </c>
      <c r="E13" s="3">
        <f>DataCleaningHigh!C11</f>
        <v>45</v>
      </c>
      <c r="F13" s="3">
        <f>DataCleaningHigh!D11</f>
        <v>55</v>
      </c>
      <c r="G13" s="3">
        <f>DataCleaningHigh!E11</f>
        <v>66</v>
      </c>
      <c r="H13" s="3">
        <f>DataCleaningHigh!F11</f>
        <v>75</v>
      </c>
      <c r="I13" s="3">
        <f>DataCleaningHigh!G11</f>
        <v>83</v>
      </c>
      <c r="J13" s="3">
        <f>DataCleaningHigh!H11</f>
        <v>87</v>
      </c>
      <c r="K13" s="3">
        <f>DataCleaningHigh!I11</f>
        <v>86</v>
      </c>
      <c r="L13" s="3">
        <f>DataCleaningHigh!J11</f>
        <v>79</v>
      </c>
      <c r="M13" s="3">
        <f>DataCleaningHigh!K11</f>
        <v>68</v>
      </c>
      <c r="N13" s="3">
        <f>DataCleaningHigh!L11</f>
        <v>56</v>
      </c>
      <c r="O13" s="3">
        <f>DataCleaningHigh!M11</f>
        <v>43</v>
      </c>
    </row>
    <row r="14" spans="2:15" x14ac:dyDescent="0.3">
      <c r="B14" s="9" t="str">
        <v>Cleveland</v>
      </c>
      <c r="C14" s="3" t="str">
        <f>DataCleaningHigh!A12</f>
        <v>Ohio</v>
      </c>
      <c r="D14" s="3">
        <f>DataCleaningHigh!B12</f>
        <v>34</v>
      </c>
      <c r="E14" s="3">
        <f>DataCleaningHigh!C12</f>
        <v>38</v>
      </c>
      <c r="F14" s="3">
        <f>DataCleaningHigh!D12</f>
        <v>47</v>
      </c>
      <c r="G14" s="3">
        <f>DataCleaningHigh!E12</f>
        <v>59</v>
      </c>
      <c r="H14" s="3">
        <f>DataCleaningHigh!F12</f>
        <v>70</v>
      </c>
      <c r="I14" s="3">
        <f>DataCleaningHigh!G12</f>
        <v>79</v>
      </c>
      <c r="J14" s="3">
        <f>DataCleaningHigh!H12</f>
        <v>83</v>
      </c>
      <c r="K14" s="3">
        <f>DataCleaningHigh!I12</f>
        <v>81</v>
      </c>
      <c r="L14" s="3">
        <f>DataCleaningHigh!J12</f>
        <v>74</v>
      </c>
      <c r="M14" s="3">
        <f>DataCleaningHigh!K12</f>
        <v>62</v>
      </c>
      <c r="N14" s="3">
        <f>DataCleaningHigh!L12</f>
        <v>51</v>
      </c>
      <c r="O14" s="3">
        <f>DataCleaningHigh!M12</f>
        <v>38</v>
      </c>
    </row>
    <row r="15" spans="2:15" x14ac:dyDescent="0.3">
      <c r="B15" s="9" t="str">
        <v>Columbus</v>
      </c>
      <c r="C15" s="3" t="str">
        <f>DataCleaningHigh!A13</f>
        <v>Ohio</v>
      </c>
      <c r="D15" s="3">
        <f>DataCleaningHigh!B13</f>
        <v>37</v>
      </c>
      <c r="E15" s="3">
        <f>DataCleaningHigh!C13</f>
        <v>41</v>
      </c>
      <c r="F15" s="3">
        <f>DataCleaningHigh!D13</f>
        <v>51</v>
      </c>
      <c r="G15" s="3">
        <f>DataCleaningHigh!E13</f>
        <v>64</v>
      </c>
      <c r="H15" s="3">
        <f>DataCleaningHigh!F13</f>
        <v>73</v>
      </c>
      <c r="I15" s="3">
        <f>DataCleaningHigh!G13</f>
        <v>82</v>
      </c>
      <c r="J15" s="3">
        <f>DataCleaningHigh!H13</f>
        <v>85</v>
      </c>
      <c r="K15" s="3">
        <f>DataCleaningHigh!I13</f>
        <v>84</v>
      </c>
      <c r="L15" s="3">
        <f>DataCleaningHigh!J13</f>
        <v>77</v>
      </c>
      <c r="M15" s="3">
        <f>DataCleaningHigh!K13</f>
        <v>65</v>
      </c>
      <c r="N15" s="3">
        <f>DataCleaningHigh!L13</f>
        <v>53</v>
      </c>
      <c r="O15" s="3">
        <f>DataCleaningHigh!M13</f>
        <v>40</v>
      </c>
    </row>
    <row r="16" spans="2:15" x14ac:dyDescent="0.3">
      <c r="B16" s="9" t="str">
        <v>Dallas</v>
      </c>
      <c r="C16" s="3" t="str">
        <f>DataCleaningHigh!A14</f>
        <v>Texas</v>
      </c>
      <c r="D16" s="3">
        <f>DataCleaningHigh!B14</f>
        <v>57</v>
      </c>
      <c r="E16" s="3">
        <f>DataCleaningHigh!C14</f>
        <v>61</v>
      </c>
      <c r="F16" s="3">
        <f>DataCleaningHigh!D14</f>
        <v>69</v>
      </c>
      <c r="G16" s="3">
        <f>DataCleaningHigh!E14</f>
        <v>77</v>
      </c>
      <c r="H16" s="3">
        <f>DataCleaningHigh!F14</f>
        <v>84</v>
      </c>
      <c r="I16" s="3">
        <f>DataCleaningHigh!G14</f>
        <v>92</v>
      </c>
      <c r="J16" s="3">
        <f>DataCleaningHigh!H14</f>
        <v>96</v>
      </c>
      <c r="K16" s="3">
        <f>DataCleaningHigh!I14</f>
        <v>96</v>
      </c>
      <c r="L16" s="3">
        <f>DataCleaningHigh!J14</f>
        <v>89</v>
      </c>
      <c r="M16" s="3">
        <f>DataCleaningHigh!K14</f>
        <v>79</v>
      </c>
      <c r="N16" s="3">
        <f>DataCleaningHigh!L14</f>
        <v>67</v>
      </c>
      <c r="O16" s="3">
        <f>DataCleaningHigh!M14</f>
        <v>58</v>
      </c>
    </row>
    <row r="17" spans="2:15" x14ac:dyDescent="0.3">
      <c r="B17" s="9" t="str">
        <v>Denver</v>
      </c>
      <c r="C17" s="3" t="str">
        <f>DataCleaningHigh!A15</f>
        <v>Colorado</v>
      </c>
      <c r="D17" s="3">
        <f>DataCleaningHigh!B15</f>
        <v>45</v>
      </c>
      <c r="E17" s="3">
        <f>DataCleaningHigh!C15</f>
        <v>46</v>
      </c>
      <c r="F17" s="3">
        <f>DataCleaningHigh!D15</f>
        <v>54</v>
      </c>
      <c r="G17" s="3">
        <f>DataCleaningHigh!E15</f>
        <v>61</v>
      </c>
      <c r="H17" s="3">
        <f>DataCleaningHigh!F15</f>
        <v>71</v>
      </c>
      <c r="I17" s="3">
        <f>DataCleaningHigh!G15</f>
        <v>81</v>
      </c>
      <c r="J17" s="3">
        <f>DataCleaningHigh!H15</f>
        <v>88</v>
      </c>
      <c r="K17" s="3">
        <f>DataCleaningHigh!I15</f>
        <v>86</v>
      </c>
      <c r="L17" s="3">
        <f>DataCleaningHigh!J15</f>
        <v>77</v>
      </c>
      <c r="M17" s="3">
        <f>DataCleaningHigh!K15</f>
        <v>65</v>
      </c>
      <c r="N17" s="3">
        <f>DataCleaningHigh!L15</f>
        <v>52</v>
      </c>
      <c r="O17" s="3">
        <f>DataCleaningHigh!M15</f>
        <v>43</v>
      </c>
    </row>
    <row r="18" spans="2:15" x14ac:dyDescent="0.3">
      <c r="B18" s="9" t="str">
        <v>Detroit</v>
      </c>
      <c r="C18" s="3" t="str">
        <f>DataCleaningHigh!A16</f>
        <v>Michigan</v>
      </c>
      <c r="D18" s="3">
        <f>DataCleaningHigh!B16</f>
        <v>32</v>
      </c>
      <c r="E18" s="3">
        <f>DataCleaningHigh!C16</f>
        <v>35</v>
      </c>
      <c r="F18" s="3">
        <f>DataCleaningHigh!D16</f>
        <v>46</v>
      </c>
      <c r="G18" s="3">
        <f>DataCleaningHigh!E16</f>
        <v>59</v>
      </c>
      <c r="H18" s="3">
        <f>DataCleaningHigh!F16</f>
        <v>70</v>
      </c>
      <c r="I18" s="3">
        <f>DataCleaningHigh!G16</f>
        <v>79</v>
      </c>
      <c r="J18" s="3">
        <f>DataCleaningHigh!H16</f>
        <v>83</v>
      </c>
      <c r="K18" s="3">
        <f>DataCleaningHigh!I16</f>
        <v>81</v>
      </c>
      <c r="L18" s="3">
        <f>DataCleaningHigh!J16</f>
        <v>74</v>
      </c>
      <c r="M18" s="3">
        <f>DataCleaningHigh!K16</f>
        <v>62</v>
      </c>
      <c r="N18" s="3">
        <f>DataCleaningHigh!L16</f>
        <v>49</v>
      </c>
      <c r="O18" s="3">
        <f>DataCleaningHigh!M16</f>
        <v>36</v>
      </c>
    </row>
    <row r="19" spans="2:15" x14ac:dyDescent="0.3">
      <c r="B19" s="9" t="str">
        <v>Hartford</v>
      </c>
      <c r="C19" s="3" t="str">
        <f>DataCleaningHigh!A17</f>
        <v>Connecticut</v>
      </c>
      <c r="D19" s="3">
        <f>DataCleaningHigh!B17</f>
        <v>35</v>
      </c>
      <c r="E19" s="3">
        <f>DataCleaningHigh!C17</f>
        <v>39</v>
      </c>
      <c r="F19" s="3">
        <f>DataCleaningHigh!D17</f>
        <v>48</v>
      </c>
      <c r="G19" s="3">
        <f>DataCleaningHigh!E17</f>
        <v>61</v>
      </c>
      <c r="H19" s="3">
        <f>DataCleaningHigh!F17</f>
        <v>71</v>
      </c>
      <c r="I19" s="3">
        <f>DataCleaningHigh!G17</f>
        <v>80</v>
      </c>
      <c r="J19" s="3">
        <f>DataCleaningHigh!H17</f>
        <v>85</v>
      </c>
      <c r="K19" s="3">
        <f>DataCleaningHigh!I17</f>
        <v>83</v>
      </c>
      <c r="L19" s="3">
        <f>DataCleaningHigh!J17</f>
        <v>75</v>
      </c>
      <c r="M19" s="3">
        <f>DataCleaningHigh!K17</f>
        <v>63</v>
      </c>
      <c r="N19" s="3">
        <f>DataCleaningHigh!L17</f>
        <v>52</v>
      </c>
      <c r="O19" s="3">
        <f>DataCleaningHigh!M17</f>
        <v>40</v>
      </c>
    </row>
    <row r="20" spans="2:15" x14ac:dyDescent="0.3">
      <c r="B20" s="9" t="str">
        <v>Houston</v>
      </c>
      <c r="C20" s="3" t="str">
        <f>DataCleaningHigh!A18</f>
        <v>Texas</v>
      </c>
      <c r="D20" s="3">
        <f>DataCleaningHigh!B18</f>
        <v>63</v>
      </c>
      <c r="E20" s="3">
        <f>DataCleaningHigh!C18</f>
        <v>66</v>
      </c>
      <c r="F20" s="3">
        <f>DataCleaningHigh!D18</f>
        <v>73</v>
      </c>
      <c r="G20" s="3">
        <f>DataCleaningHigh!E18</f>
        <v>80</v>
      </c>
      <c r="H20" s="3">
        <f>DataCleaningHigh!F18</f>
        <v>86</v>
      </c>
      <c r="I20" s="3">
        <f>DataCleaningHigh!G18</f>
        <v>91</v>
      </c>
      <c r="J20" s="3">
        <f>DataCleaningHigh!H18</f>
        <v>94</v>
      </c>
      <c r="K20" s="3">
        <f>DataCleaningHigh!I18</f>
        <v>95</v>
      </c>
      <c r="L20" s="3">
        <f>DataCleaningHigh!J18</f>
        <v>90</v>
      </c>
      <c r="M20" s="3">
        <f>DataCleaningHigh!K18</f>
        <v>82</v>
      </c>
      <c r="N20" s="3">
        <f>DataCleaningHigh!L18</f>
        <v>73</v>
      </c>
      <c r="O20" s="3">
        <f>DataCleaningHigh!M18</f>
        <v>64</v>
      </c>
    </row>
    <row r="21" spans="2:15" x14ac:dyDescent="0.3">
      <c r="B21" s="9" t="str">
        <v>Indianapolis</v>
      </c>
      <c r="C21" s="3" t="str">
        <f>DataCleaningHigh!A19</f>
        <v>Indiana</v>
      </c>
      <c r="D21" s="3">
        <f>DataCleaningHigh!B19</f>
        <v>36</v>
      </c>
      <c r="E21" s="3">
        <f>DataCleaningHigh!C19</f>
        <v>40</v>
      </c>
      <c r="F21" s="3">
        <f>DataCleaningHigh!D19</f>
        <v>52</v>
      </c>
      <c r="G21" s="3">
        <f>DataCleaningHigh!E19</f>
        <v>63</v>
      </c>
      <c r="H21" s="3">
        <f>DataCleaningHigh!F19</f>
        <v>73</v>
      </c>
      <c r="I21" s="3">
        <f>DataCleaningHigh!G19</f>
        <v>82</v>
      </c>
      <c r="J21" s="3">
        <f>DataCleaningHigh!H19</f>
        <v>85</v>
      </c>
      <c r="K21" s="3">
        <f>DataCleaningHigh!I19</f>
        <v>84</v>
      </c>
      <c r="L21" s="3">
        <f>DataCleaningHigh!J19</f>
        <v>78</v>
      </c>
      <c r="M21" s="3">
        <f>DataCleaningHigh!K19</f>
        <v>65</v>
      </c>
      <c r="N21" s="3">
        <f>DataCleaningHigh!L19</f>
        <v>52</v>
      </c>
      <c r="O21" s="3">
        <f>DataCleaningHigh!M19</f>
        <v>39</v>
      </c>
    </row>
    <row r="22" spans="2:15" x14ac:dyDescent="0.3">
      <c r="B22" s="9" t="str">
        <v>Jacksonville</v>
      </c>
      <c r="C22" s="3" t="str">
        <f>DataCleaningHigh!A20</f>
        <v>Florida</v>
      </c>
      <c r="D22" s="3">
        <f>DataCleaningHigh!B20</f>
        <v>65</v>
      </c>
      <c r="E22" s="3">
        <f>DataCleaningHigh!C20</f>
        <v>68</v>
      </c>
      <c r="F22" s="3">
        <f>DataCleaningHigh!D20</f>
        <v>74</v>
      </c>
      <c r="G22" s="3">
        <f>DataCleaningHigh!E20</f>
        <v>79</v>
      </c>
      <c r="H22" s="3">
        <f>DataCleaningHigh!F20</f>
        <v>86</v>
      </c>
      <c r="I22" s="3">
        <f>DataCleaningHigh!G20</f>
        <v>90</v>
      </c>
      <c r="J22" s="3">
        <f>DataCleaningHigh!H20</f>
        <v>92</v>
      </c>
      <c r="K22" s="3">
        <f>DataCleaningHigh!I20</f>
        <v>91</v>
      </c>
      <c r="L22" s="3">
        <f>DataCleaningHigh!J20</f>
        <v>87</v>
      </c>
      <c r="M22" s="3">
        <f>DataCleaningHigh!K20</f>
        <v>80</v>
      </c>
      <c r="N22" s="3">
        <f>DataCleaningHigh!L20</f>
        <v>74</v>
      </c>
      <c r="O22" s="3">
        <f>DataCleaningHigh!M20</f>
        <v>67</v>
      </c>
    </row>
    <row r="23" spans="2:15" x14ac:dyDescent="0.3">
      <c r="B23" s="9" t="str">
        <v>Kansas City</v>
      </c>
      <c r="C23" s="3" t="str">
        <f>DataCleaningHigh!A21</f>
        <v>Missouri</v>
      </c>
      <c r="D23" s="3">
        <f>DataCleaningHigh!B21</f>
        <v>40</v>
      </c>
      <c r="E23" s="3">
        <f>DataCleaningHigh!C21</f>
        <v>45</v>
      </c>
      <c r="F23" s="3">
        <f>DataCleaningHigh!D21</f>
        <v>56</v>
      </c>
      <c r="G23" s="3">
        <f>DataCleaningHigh!E21</f>
        <v>67</v>
      </c>
      <c r="H23" s="3">
        <f>DataCleaningHigh!F21</f>
        <v>76</v>
      </c>
      <c r="I23" s="3">
        <f>DataCleaningHigh!G21</f>
        <v>85</v>
      </c>
      <c r="J23" s="3">
        <f>DataCleaningHigh!H21</f>
        <v>90</v>
      </c>
      <c r="K23" s="3">
        <f>DataCleaningHigh!I21</f>
        <v>89</v>
      </c>
      <c r="L23" s="3">
        <f>DataCleaningHigh!J21</f>
        <v>80</v>
      </c>
      <c r="M23" s="3">
        <f>DataCleaningHigh!K21</f>
        <v>68</v>
      </c>
      <c r="N23" s="3">
        <f>DataCleaningHigh!L21</f>
        <v>54</v>
      </c>
      <c r="O23" s="3">
        <f>DataCleaningHigh!M21</f>
        <v>42</v>
      </c>
    </row>
    <row r="24" spans="2:15" x14ac:dyDescent="0.3">
      <c r="B24" s="9" t="str">
        <v>Las Vegas</v>
      </c>
      <c r="C24" s="3" t="str">
        <f>DataCleaningHigh!A22</f>
        <v>Nevada</v>
      </c>
      <c r="D24" s="3">
        <f>DataCleaningHigh!B22</f>
        <v>58</v>
      </c>
      <c r="E24" s="3">
        <f>DataCleaningHigh!C22</f>
        <v>63</v>
      </c>
      <c r="F24" s="3">
        <f>DataCleaningHigh!D22</f>
        <v>70</v>
      </c>
      <c r="G24" s="3">
        <f>DataCleaningHigh!E22</f>
        <v>78</v>
      </c>
      <c r="H24" s="3">
        <f>DataCleaningHigh!F22</f>
        <v>89</v>
      </c>
      <c r="I24" s="3">
        <f>DataCleaningHigh!G22</f>
        <v>99</v>
      </c>
      <c r="J24" s="3">
        <f>DataCleaningHigh!H22</f>
        <v>104</v>
      </c>
      <c r="K24" s="3">
        <f>DataCleaningHigh!I22</f>
        <v>102</v>
      </c>
      <c r="L24" s="3">
        <f>DataCleaningHigh!J22</f>
        <v>94</v>
      </c>
      <c r="M24" s="3">
        <f>DataCleaningHigh!K22</f>
        <v>81</v>
      </c>
      <c r="N24" s="3">
        <f>DataCleaningHigh!L22</f>
        <v>66</v>
      </c>
      <c r="O24" s="3">
        <f>DataCleaningHigh!M22</f>
        <v>57</v>
      </c>
    </row>
    <row r="25" spans="2:15" x14ac:dyDescent="0.3">
      <c r="B25" s="9" t="str">
        <v>Los Angeles</v>
      </c>
      <c r="C25" s="3" t="str">
        <f>DataCleaningHigh!A23</f>
        <v>California</v>
      </c>
      <c r="D25" s="3">
        <f>DataCleaningHigh!B23</f>
        <v>68</v>
      </c>
      <c r="E25" s="3">
        <f>DataCleaningHigh!C23</f>
        <v>69</v>
      </c>
      <c r="F25" s="3">
        <f>DataCleaningHigh!D23</f>
        <v>70</v>
      </c>
      <c r="G25" s="3">
        <f>DataCleaningHigh!E23</f>
        <v>73</v>
      </c>
      <c r="H25" s="3">
        <f>DataCleaningHigh!F23</f>
        <v>75</v>
      </c>
      <c r="I25" s="3">
        <f>DataCleaningHigh!G23</f>
        <v>78</v>
      </c>
      <c r="J25" s="3">
        <f>DataCleaningHigh!H23</f>
        <v>83</v>
      </c>
      <c r="K25" s="3">
        <f>DataCleaningHigh!I23</f>
        <v>84</v>
      </c>
      <c r="L25" s="3">
        <f>DataCleaningHigh!J23</f>
        <v>83</v>
      </c>
      <c r="M25" s="3">
        <f>DataCleaningHigh!K23</f>
        <v>79</v>
      </c>
      <c r="N25" s="3">
        <f>DataCleaningHigh!L23</f>
        <v>73</v>
      </c>
      <c r="O25" s="3">
        <f>DataCleaningHigh!M23</f>
        <v>68</v>
      </c>
    </row>
    <row r="26" spans="2:15" x14ac:dyDescent="0.3">
      <c r="B26" s="9" t="str">
        <v>Louisville</v>
      </c>
      <c r="C26" s="3" t="str">
        <f>DataCleaningHigh!A24</f>
        <v>Kentucky</v>
      </c>
      <c r="D26" s="3">
        <f>DataCleaningHigh!B24</f>
        <v>43</v>
      </c>
      <c r="E26" s="3">
        <f>DataCleaningHigh!C24</f>
        <v>48</v>
      </c>
      <c r="F26" s="3">
        <f>DataCleaningHigh!D24</f>
        <v>58</v>
      </c>
      <c r="G26" s="3">
        <f>DataCleaningHigh!E24</f>
        <v>69</v>
      </c>
      <c r="H26" s="3">
        <f>DataCleaningHigh!F24</f>
        <v>77</v>
      </c>
      <c r="I26" s="3">
        <f>DataCleaningHigh!G24</f>
        <v>85</v>
      </c>
      <c r="J26" s="3">
        <f>DataCleaningHigh!H24</f>
        <v>89</v>
      </c>
      <c r="K26" s="3">
        <f>DataCleaningHigh!I24</f>
        <v>88</v>
      </c>
      <c r="L26" s="3">
        <f>DataCleaningHigh!J24</f>
        <v>82</v>
      </c>
      <c r="M26" s="3">
        <f>DataCleaningHigh!K24</f>
        <v>70</v>
      </c>
      <c r="N26" s="3">
        <f>DataCleaningHigh!L24</f>
        <v>58</v>
      </c>
      <c r="O26" s="3">
        <f>DataCleaningHigh!M24</f>
        <v>46</v>
      </c>
    </row>
    <row r="27" spans="2:15" x14ac:dyDescent="0.3">
      <c r="B27" s="9" t="str">
        <v>Memphis</v>
      </c>
      <c r="C27" s="3" t="str">
        <f>DataCleaningHigh!A25</f>
        <v>Tennessee</v>
      </c>
      <c r="D27" s="3">
        <f>DataCleaningHigh!B25</f>
        <v>50</v>
      </c>
      <c r="E27" s="3">
        <f>DataCleaningHigh!C25</f>
        <v>55</v>
      </c>
      <c r="F27" s="3">
        <f>DataCleaningHigh!D25</f>
        <v>64</v>
      </c>
      <c r="G27" s="3">
        <f>DataCleaningHigh!E25</f>
        <v>73</v>
      </c>
      <c r="H27" s="3">
        <f>DataCleaningHigh!F25</f>
        <v>81</v>
      </c>
      <c r="I27" s="3">
        <f>DataCleaningHigh!G25</f>
        <v>89</v>
      </c>
      <c r="J27" s="3">
        <f>DataCleaningHigh!H25</f>
        <v>92</v>
      </c>
      <c r="K27" s="3">
        <f>DataCleaningHigh!I25</f>
        <v>91</v>
      </c>
      <c r="L27" s="3">
        <f>DataCleaningHigh!J25</f>
        <v>85</v>
      </c>
      <c r="M27" s="3">
        <f>DataCleaningHigh!K25</f>
        <v>74</v>
      </c>
      <c r="N27" s="3">
        <f>DataCleaningHigh!L25</f>
        <v>63</v>
      </c>
      <c r="O27" s="3">
        <f>DataCleaningHigh!M25</f>
        <v>52</v>
      </c>
    </row>
    <row r="28" spans="2:15" x14ac:dyDescent="0.3">
      <c r="B28" s="9" t="str">
        <v>Miami</v>
      </c>
      <c r="C28" s="3" t="str">
        <f>DataCleaningHigh!A26</f>
        <v>Florida</v>
      </c>
      <c r="D28" s="3">
        <f>DataCleaningHigh!B26</f>
        <v>76</v>
      </c>
      <c r="E28" s="3">
        <f>DataCleaningHigh!C26</f>
        <v>78</v>
      </c>
      <c r="F28" s="3">
        <f>DataCleaningHigh!D26</f>
        <v>80</v>
      </c>
      <c r="G28" s="3">
        <f>DataCleaningHigh!E26</f>
        <v>83</v>
      </c>
      <c r="H28" s="3">
        <f>DataCleaningHigh!F26</f>
        <v>87</v>
      </c>
      <c r="I28" s="3">
        <f>DataCleaningHigh!G26</f>
        <v>90</v>
      </c>
      <c r="J28" s="3">
        <f>DataCleaningHigh!H26</f>
        <v>91</v>
      </c>
      <c r="K28" s="3">
        <f>DataCleaningHigh!I26</f>
        <v>91</v>
      </c>
      <c r="L28" s="3">
        <f>DataCleaningHigh!J26</f>
        <v>89</v>
      </c>
      <c r="M28" s="3">
        <f>DataCleaningHigh!K26</f>
        <v>86</v>
      </c>
      <c r="N28" s="3">
        <f>DataCleaningHigh!L26</f>
        <v>82</v>
      </c>
      <c r="O28" s="3">
        <f>DataCleaningHigh!M26</f>
        <v>78</v>
      </c>
    </row>
    <row r="29" spans="2:15" x14ac:dyDescent="0.3">
      <c r="B29" s="9" t="str">
        <v>Milwaukee</v>
      </c>
      <c r="C29" s="3" t="str">
        <f>DataCleaningHigh!A27</f>
        <v>Wisconsin</v>
      </c>
      <c r="D29" s="3">
        <f>DataCleaningHigh!B27</f>
        <v>29</v>
      </c>
      <c r="E29" s="3">
        <f>DataCleaningHigh!C27</f>
        <v>33</v>
      </c>
      <c r="F29" s="3">
        <f>DataCleaningHigh!D27</f>
        <v>42</v>
      </c>
      <c r="G29" s="3">
        <f>DataCleaningHigh!E27</f>
        <v>54</v>
      </c>
      <c r="H29" s="3">
        <f>DataCleaningHigh!F27</f>
        <v>65</v>
      </c>
      <c r="I29" s="3">
        <f>DataCleaningHigh!G27</f>
        <v>75</v>
      </c>
      <c r="J29" s="3">
        <f>DataCleaningHigh!H27</f>
        <v>80</v>
      </c>
      <c r="K29" s="3">
        <f>DataCleaningHigh!I27</f>
        <v>79</v>
      </c>
      <c r="L29" s="3">
        <f>DataCleaningHigh!J27</f>
        <v>71</v>
      </c>
      <c r="M29" s="3">
        <f>DataCleaningHigh!K27</f>
        <v>59</v>
      </c>
      <c r="N29" s="3">
        <f>DataCleaningHigh!L27</f>
        <v>46</v>
      </c>
      <c r="O29" s="3">
        <f>DataCleaningHigh!M27</f>
        <v>33</v>
      </c>
    </row>
    <row r="30" spans="2:15" x14ac:dyDescent="0.3">
      <c r="B30" s="9" t="str">
        <v>Minneapolis</v>
      </c>
      <c r="C30" s="3" t="str">
        <f>DataCleaningHigh!A28</f>
        <v>Minnesota</v>
      </c>
      <c r="D30" s="3">
        <f>DataCleaningHigh!B28</f>
        <v>24</v>
      </c>
      <c r="E30" s="3">
        <f>DataCleaningHigh!C28</f>
        <v>29</v>
      </c>
      <c r="F30" s="3">
        <f>DataCleaningHigh!D28</f>
        <v>41</v>
      </c>
      <c r="G30" s="3">
        <f>DataCleaningHigh!E28</f>
        <v>58</v>
      </c>
      <c r="H30" s="3">
        <f>DataCleaningHigh!F28</f>
        <v>69</v>
      </c>
      <c r="I30" s="3">
        <f>DataCleaningHigh!G28</f>
        <v>79</v>
      </c>
      <c r="J30" s="3">
        <f>DataCleaningHigh!H28</f>
        <v>83</v>
      </c>
      <c r="K30" s="3">
        <f>DataCleaningHigh!I28</f>
        <v>81</v>
      </c>
      <c r="L30" s="3">
        <f>DataCleaningHigh!J28</f>
        <v>72</v>
      </c>
      <c r="M30" s="3">
        <f>DataCleaningHigh!K28</f>
        <v>58</v>
      </c>
      <c r="N30" s="3">
        <f>DataCleaningHigh!L28</f>
        <v>41</v>
      </c>
      <c r="O30" s="3">
        <f>DataCleaningHigh!M28</f>
        <v>27</v>
      </c>
    </row>
    <row r="31" spans="2:15" x14ac:dyDescent="0.3">
      <c r="B31" s="9" t="str">
        <v>Nashville</v>
      </c>
      <c r="C31" s="3" t="str">
        <f>DataCleaningHigh!A29</f>
        <v>Tennessee</v>
      </c>
      <c r="D31" s="3">
        <f>DataCleaningHigh!B29</f>
        <v>47</v>
      </c>
      <c r="E31" s="3">
        <f>DataCleaningHigh!C29</f>
        <v>52</v>
      </c>
      <c r="F31" s="3">
        <f>DataCleaningHigh!D29</f>
        <v>61</v>
      </c>
      <c r="G31" s="3">
        <f>DataCleaningHigh!E29</f>
        <v>71</v>
      </c>
      <c r="H31" s="3">
        <f>DataCleaningHigh!F29</f>
        <v>78</v>
      </c>
      <c r="I31" s="3">
        <f>DataCleaningHigh!G29</f>
        <v>86</v>
      </c>
      <c r="J31" s="3">
        <f>DataCleaningHigh!H29</f>
        <v>89</v>
      </c>
      <c r="K31" s="3">
        <f>DataCleaningHigh!I29</f>
        <v>89</v>
      </c>
      <c r="L31" s="3">
        <f>DataCleaningHigh!J29</f>
        <v>82</v>
      </c>
      <c r="M31" s="3">
        <f>DataCleaningHigh!K29</f>
        <v>72</v>
      </c>
      <c r="N31" s="3">
        <f>DataCleaningHigh!L29</f>
        <v>60</v>
      </c>
      <c r="O31" s="3">
        <f>DataCleaningHigh!M29</f>
        <v>50</v>
      </c>
    </row>
    <row r="32" spans="2:15" x14ac:dyDescent="0.3">
      <c r="B32" s="9" t="str">
        <v>New Orleans</v>
      </c>
      <c r="C32" s="3" t="str">
        <f>DataCleaningHigh!A30</f>
        <v>Louisiana</v>
      </c>
      <c r="D32" s="3">
        <f>DataCleaningHigh!B30</f>
        <v>62</v>
      </c>
      <c r="E32" s="3">
        <f>DataCleaningHigh!C30</f>
        <v>65</v>
      </c>
      <c r="F32" s="3">
        <f>DataCleaningHigh!D30</f>
        <v>72</v>
      </c>
      <c r="G32" s="3">
        <f>DataCleaningHigh!E30</f>
        <v>78</v>
      </c>
      <c r="H32" s="3">
        <f>DataCleaningHigh!F30</f>
        <v>85</v>
      </c>
      <c r="I32" s="3">
        <f>DataCleaningHigh!G30</f>
        <v>90</v>
      </c>
      <c r="J32" s="3">
        <f>DataCleaningHigh!H30</f>
        <v>91</v>
      </c>
      <c r="K32" s="3">
        <f>DataCleaningHigh!I30</f>
        <v>91</v>
      </c>
      <c r="L32" s="3">
        <f>DataCleaningHigh!J30</f>
        <v>88</v>
      </c>
      <c r="M32" s="3">
        <f>DataCleaningHigh!K30</f>
        <v>80</v>
      </c>
      <c r="N32" s="3">
        <f>DataCleaningHigh!L30</f>
        <v>72</v>
      </c>
      <c r="O32" s="3">
        <f>DataCleaningHigh!M30</f>
        <v>64</v>
      </c>
    </row>
    <row r="33" spans="2:15" x14ac:dyDescent="0.3">
      <c r="B33" s="9" t="str">
        <v>New York</v>
      </c>
      <c r="C33" s="3" t="str">
        <f>DataCleaningHigh!A31</f>
        <v>New York</v>
      </c>
      <c r="D33" s="3">
        <f>DataCleaningHigh!B31</f>
        <v>38</v>
      </c>
      <c r="E33" s="3">
        <f>DataCleaningHigh!C31</f>
        <v>42</v>
      </c>
      <c r="F33" s="3">
        <f>DataCleaningHigh!D31</f>
        <v>50</v>
      </c>
      <c r="G33" s="3">
        <f>DataCleaningHigh!E31</f>
        <v>61</v>
      </c>
      <c r="H33" s="3">
        <f>DataCleaningHigh!F31</f>
        <v>71</v>
      </c>
      <c r="I33" s="3">
        <f>DataCleaningHigh!G31</f>
        <v>79</v>
      </c>
      <c r="J33" s="3">
        <f>DataCleaningHigh!H31</f>
        <v>84</v>
      </c>
      <c r="K33" s="3">
        <f>DataCleaningHigh!I31</f>
        <v>83</v>
      </c>
      <c r="L33" s="3">
        <f>DataCleaningHigh!J31</f>
        <v>75</v>
      </c>
      <c r="M33" s="3">
        <f>DataCleaningHigh!K31</f>
        <v>64</v>
      </c>
      <c r="N33" s="3">
        <f>DataCleaningHigh!L31</f>
        <v>54</v>
      </c>
      <c r="O33" s="3">
        <f>DataCleaningHigh!M31</f>
        <v>43</v>
      </c>
    </row>
    <row r="34" spans="2:15" x14ac:dyDescent="0.3">
      <c r="B34" s="9" t="str">
        <v>Oklahoma City</v>
      </c>
      <c r="C34" s="3" t="str">
        <f>DataCleaningHigh!A32</f>
        <v>Oklahoma</v>
      </c>
      <c r="D34" s="3">
        <f>DataCleaningHigh!B32</f>
        <v>50</v>
      </c>
      <c r="E34" s="3">
        <f>DataCleaningHigh!C32</f>
        <v>55</v>
      </c>
      <c r="F34" s="3">
        <f>DataCleaningHigh!D32</f>
        <v>63</v>
      </c>
      <c r="G34" s="3">
        <f>DataCleaningHigh!E32</f>
        <v>72</v>
      </c>
      <c r="H34" s="3">
        <f>DataCleaningHigh!F32</f>
        <v>80</v>
      </c>
      <c r="I34" s="3">
        <f>DataCleaningHigh!G32</f>
        <v>88</v>
      </c>
      <c r="J34" s="3">
        <f>DataCleaningHigh!H32</f>
        <v>94</v>
      </c>
      <c r="K34" s="3">
        <f>DataCleaningHigh!I32</f>
        <v>93</v>
      </c>
      <c r="L34" s="3">
        <f>DataCleaningHigh!J32</f>
        <v>85</v>
      </c>
      <c r="M34" s="3">
        <f>DataCleaningHigh!K32</f>
        <v>73</v>
      </c>
      <c r="N34" s="3">
        <f>DataCleaningHigh!L32</f>
        <v>62</v>
      </c>
      <c r="O34" s="3">
        <f>DataCleaningHigh!M32</f>
        <v>51</v>
      </c>
    </row>
    <row r="35" spans="2:15" x14ac:dyDescent="0.3">
      <c r="B35" s="9" t="str">
        <v>Orlando</v>
      </c>
      <c r="C35" s="3" t="str">
        <f>DataCleaningHigh!A33</f>
        <v>Florida</v>
      </c>
      <c r="D35" s="3">
        <f>DataCleaningHigh!B33</f>
        <v>71</v>
      </c>
      <c r="E35" s="3">
        <f>DataCleaningHigh!C33</f>
        <v>74</v>
      </c>
      <c r="F35" s="3">
        <f>DataCleaningHigh!D33</f>
        <v>78</v>
      </c>
      <c r="G35" s="3">
        <f>DataCleaningHigh!E33</f>
        <v>83</v>
      </c>
      <c r="H35" s="3">
        <f>DataCleaningHigh!F33</f>
        <v>88</v>
      </c>
      <c r="I35" s="3">
        <f>DataCleaningHigh!G33</f>
        <v>91</v>
      </c>
      <c r="J35" s="3">
        <f>DataCleaningHigh!H33</f>
        <v>92</v>
      </c>
      <c r="K35" s="3">
        <f>DataCleaningHigh!I33</f>
        <v>92</v>
      </c>
      <c r="L35" s="3">
        <f>DataCleaningHigh!J33</f>
        <v>90</v>
      </c>
      <c r="M35" s="3">
        <f>DataCleaningHigh!K33</f>
        <v>85</v>
      </c>
      <c r="N35" s="3">
        <f>DataCleaningHigh!L33</f>
        <v>78</v>
      </c>
      <c r="O35" s="3">
        <f>DataCleaningHigh!M33</f>
        <v>73</v>
      </c>
    </row>
    <row r="36" spans="2:15" x14ac:dyDescent="0.3">
      <c r="B36" s="9" t="str">
        <v>Philadelphia</v>
      </c>
      <c r="C36" s="3" t="str">
        <f>DataCleaningHigh!A34</f>
        <v>Pennsylvania</v>
      </c>
      <c r="D36" s="3">
        <f>DataCleaningHigh!B34</f>
        <v>40</v>
      </c>
      <c r="E36" s="3">
        <f>DataCleaningHigh!C34</f>
        <v>44</v>
      </c>
      <c r="F36" s="3">
        <f>DataCleaningHigh!D34</f>
        <v>53</v>
      </c>
      <c r="G36" s="3">
        <f>DataCleaningHigh!E34</f>
        <v>64</v>
      </c>
      <c r="H36" s="3">
        <f>DataCleaningHigh!F34</f>
        <v>74</v>
      </c>
      <c r="I36" s="3">
        <f>DataCleaningHigh!G34</f>
        <v>83</v>
      </c>
      <c r="J36" s="3">
        <f>DataCleaningHigh!H34</f>
        <v>87</v>
      </c>
      <c r="K36" s="3">
        <f>DataCleaningHigh!I34</f>
        <v>85</v>
      </c>
      <c r="L36" s="3">
        <f>DataCleaningHigh!J34</f>
        <v>78</v>
      </c>
      <c r="M36" s="3">
        <f>DataCleaningHigh!K34</f>
        <v>67</v>
      </c>
      <c r="N36" s="3">
        <f>DataCleaningHigh!L34</f>
        <v>56</v>
      </c>
      <c r="O36" s="3">
        <f>DataCleaningHigh!M34</f>
        <v>45</v>
      </c>
    </row>
    <row r="37" spans="2:15" x14ac:dyDescent="0.3">
      <c r="B37" s="9" t="str">
        <v>Phoenix</v>
      </c>
      <c r="C37" s="3" t="str">
        <f>DataCleaningHigh!A35</f>
        <v>Arizona</v>
      </c>
      <c r="D37" s="3">
        <f>DataCleaningHigh!B35</f>
        <v>69</v>
      </c>
      <c r="E37" s="3">
        <f>DataCleaningHigh!C35</f>
        <v>72</v>
      </c>
      <c r="F37" s="3">
        <f>DataCleaningHigh!D35</f>
        <v>78</v>
      </c>
      <c r="G37" s="3">
        <f>DataCleaningHigh!E35</f>
        <v>86</v>
      </c>
      <c r="H37" s="3">
        <f>DataCleaningHigh!F35</f>
        <v>95</v>
      </c>
      <c r="I37" s="3">
        <f>DataCleaningHigh!G35</f>
        <v>104</v>
      </c>
      <c r="J37" s="3">
        <f>DataCleaningHigh!H35</f>
        <v>106</v>
      </c>
      <c r="K37" s="3">
        <f>DataCleaningHigh!I35</f>
        <v>104</v>
      </c>
      <c r="L37" s="3">
        <f>DataCleaningHigh!J35</f>
        <v>100</v>
      </c>
      <c r="M37" s="3">
        <f>DataCleaningHigh!K35</f>
        <v>89</v>
      </c>
      <c r="N37" s="3">
        <f>DataCleaningHigh!L35</f>
        <v>76</v>
      </c>
      <c r="O37" s="3">
        <f>DataCleaningHigh!M35</f>
        <v>67</v>
      </c>
    </row>
    <row r="38" spans="2:15" x14ac:dyDescent="0.3">
      <c r="B38" s="9" t="str">
        <v>Pittsburgh</v>
      </c>
      <c r="C38" s="3" t="str">
        <f>DataCleaningHigh!A36</f>
        <v>Pennsylvania</v>
      </c>
      <c r="D38" s="3">
        <f>DataCleaningHigh!B36</f>
        <v>36</v>
      </c>
      <c r="E38" s="3">
        <f>DataCleaningHigh!C36</f>
        <v>39</v>
      </c>
      <c r="F38" s="3">
        <f>DataCleaningHigh!D36</f>
        <v>49</v>
      </c>
      <c r="G38" s="3">
        <f>DataCleaningHigh!E36</f>
        <v>62</v>
      </c>
      <c r="H38" s="3">
        <f>DataCleaningHigh!F36</f>
        <v>71</v>
      </c>
      <c r="I38" s="3">
        <f>DataCleaningHigh!G36</f>
        <v>79</v>
      </c>
      <c r="J38" s="3">
        <f>DataCleaningHigh!H36</f>
        <v>83</v>
      </c>
      <c r="K38" s="3">
        <f>DataCleaningHigh!I36</f>
        <v>81</v>
      </c>
      <c r="L38" s="3">
        <f>DataCleaningHigh!J36</f>
        <v>74</v>
      </c>
      <c r="M38" s="3">
        <f>DataCleaningHigh!K36</f>
        <v>63</v>
      </c>
      <c r="N38" s="3">
        <f>DataCleaningHigh!L36</f>
        <v>51</v>
      </c>
      <c r="O38" s="3">
        <f>DataCleaningHigh!M36</f>
        <v>39</v>
      </c>
    </row>
    <row r="39" spans="2:15" x14ac:dyDescent="0.3">
      <c r="B39" s="9" t="str">
        <v>Portland</v>
      </c>
      <c r="C39" s="3" t="str">
        <f>DataCleaningHigh!A37</f>
        <v>Oregon</v>
      </c>
      <c r="D39" s="3">
        <f>DataCleaningHigh!B37</f>
        <v>47</v>
      </c>
      <c r="E39" s="3">
        <f>DataCleaningHigh!C37</f>
        <v>51</v>
      </c>
      <c r="F39" s="3">
        <f>DataCleaningHigh!D37</f>
        <v>57</v>
      </c>
      <c r="G39" s="3">
        <f>DataCleaningHigh!E37</f>
        <v>62</v>
      </c>
      <c r="H39" s="3">
        <f>DataCleaningHigh!F37</f>
        <v>69</v>
      </c>
      <c r="I39" s="3">
        <f>DataCleaningHigh!G37</f>
        <v>73</v>
      </c>
      <c r="J39" s="3">
        <f>DataCleaningHigh!H37</f>
        <v>81</v>
      </c>
      <c r="K39" s="3">
        <f>DataCleaningHigh!I37</f>
        <v>81</v>
      </c>
      <c r="L39" s="3">
        <f>DataCleaningHigh!J37</f>
        <v>75</v>
      </c>
      <c r="M39" s="3">
        <f>DataCleaningHigh!K37</f>
        <v>64</v>
      </c>
      <c r="N39" s="3">
        <f>DataCleaningHigh!L37</f>
        <v>52</v>
      </c>
      <c r="O39" s="3">
        <f>DataCleaningHigh!M37</f>
        <v>45</v>
      </c>
    </row>
    <row r="40" spans="2:15" x14ac:dyDescent="0.3">
      <c r="B40" s="9" t="str">
        <v>Providence</v>
      </c>
      <c r="C40" s="3" t="str">
        <f>DataCleaningHigh!A38</f>
        <v>Rhode Island</v>
      </c>
      <c r="D40" s="3">
        <f>DataCleaningHigh!B38</f>
        <v>37</v>
      </c>
      <c r="E40" s="3">
        <f>DataCleaningHigh!C38</f>
        <v>40</v>
      </c>
      <c r="F40" s="3">
        <f>DataCleaningHigh!D38</f>
        <v>48</v>
      </c>
      <c r="G40" s="3">
        <f>DataCleaningHigh!E38</f>
        <v>59</v>
      </c>
      <c r="H40" s="3">
        <f>DataCleaningHigh!F38</f>
        <v>68</v>
      </c>
      <c r="I40" s="3">
        <f>DataCleaningHigh!G38</f>
        <v>78</v>
      </c>
      <c r="J40" s="3">
        <f>DataCleaningHigh!H38</f>
        <v>83</v>
      </c>
      <c r="K40" s="3">
        <f>DataCleaningHigh!I38</f>
        <v>81</v>
      </c>
      <c r="L40" s="3">
        <f>DataCleaningHigh!J38</f>
        <v>74</v>
      </c>
      <c r="M40" s="3">
        <f>DataCleaningHigh!K38</f>
        <v>63</v>
      </c>
      <c r="N40" s="3">
        <f>DataCleaningHigh!L38</f>
        <v>53</v>
      </c>
      <c r="O40" s="3">
        <f>DataCleaningHigh!M38</f>
        <v>42</v>
      </c>
    </row>
    <row r="41" spans="2:15" x14ac:dyDescent="0.3">
      <c r="B41" s="9" t="str">
        <v>Raleigh</v>
      </c>
      <c r="C41" s="3" t="str">
        <f>DataCleaningHigh!A39</f>
        <v>North Carolina</v>
      </c>
      <c r="D41" s="3">
        <f>DataCleaningHigh!B39</f>
        <v>51</v>
      </c>
      <c r="E41" s="3">
        <f>DataCleaningHigh!C39</f>
        <v>55</v>
      </c>
      <c r="F41" s="3">
        <f>DataCleaningHigh!D39</f>
        <v>63</v>
      </c>
      <c r="G41" s="3">
        <f>DataCleaningHigh!E39</f>
        <v>72</v>
      </c>
      <c r="H41" s="3">
        <f>DataCleaningHigh!F39</f>
        <v>80</v>
      </c>
      <c r="I41" s="3">
        <f>DataCleaningHigh!G39</f>
        <v>87</v>
      </c>
      <c r="J41" s="3">
        <f>DataCleaningHigh!H39</f>
        <v>90</v>
      </c>
      <c r="K41" s="3">
        <f>DataCleaningHigh!I39</f>
        <v>89</v>
      </c>
      <c r="L41" s="3">
        <f>DataCleaningHigh!J39</f>
        <v>82</v>
      </c>
      <c r="M41" s="3">
        <f>DataCleaningHigh!K39</f>
        <v>73</v>
      </c>
      <c r="N41" s="3">
        <f>DataCleaningHigh!L39</f>
        <v>63</v>
      </c>
      <c r="O41" s="3">
        <f>DataCleaningHigh!M39</f>
        <v>54</v>
      </c>
    </row>
    <row r="42" spans="2:15" x14ac:dyDescent="0.3">
      <c r="B42" s="9" t="str">
        <v>Richmond</v>
      </c>
      <c r="C42" s="3" t="str">
        <f>DataCleaningHigh!A40</f>
        <v>Virginia</v>
      </c>
      <c r="D42" s="3">
        <f>DataCleaningHigh!B40</f>
        <v>47</v>
      </c>
      <c r="E42" s="3">
        <f>DataCleaningHigh!C40</f>
        <v>51</v>
      </c>
      <c r="F42" s="3">
        <f>DataCleaningHigh!D40</f>
        <v>60</v>
      </c>
      <c r="G42" s="3">
        <f>DataCleaningHigh!E40</f>
        <v>70</v>
      </c>
      <c r="H42" s="3">
        <f>DataCleaningHigh!F40</f>
        <v>78</v>
      </c>
      <c r="I42" s="3">
        <f>DataCleaningHigh!G40</f>
        <v>86</v>
      </c>
      <c r="J42" s="3">
        <f>DataCleaningHigh!H40</f>
        <v>90</v>
      </c>
      <c r="K42" s="3">
        <f>DataCleaningHigh!I40</f>
        <v>88</v>
      </c>
      <c r="L42" s="3">
        <f>DataCleaningHigh!J40</f>
        <v>81</v>
      </c>
      <c r="M42" s="3">
        <f>DataCleaningHigh!K40</f>
        <v>71</v>
      </c>
      <c r="N42" s="3">
        <f>DataCleaningHigh!L40</f>
        <v>61</v>
      </c>
      <c r="O42" s="3">
        <f>DataCleaningHigh!M40</f>
        <v>51</v>
      </c>
    </row>
    <row r="43" spans="2:15" x14ac:dyDescent="0.3">
      <c r="B43" s="9" t="str">
        <v>Riverside</v>
      </c>
      <c r="C43" s="3" t="str">
        <f>DataCleaningHigh!A41</f>
        <v>California</v>
      </c>
      <c r="D43" s="3">
        <f>DataCleaningHigh!B41</f>
        <v>69</v>
      </c>
      <c r="E43" s="3">
        <f>DataCleaningHigh!C41</f>
        <v>70</v>
      </c>
      <c r="F43" s="3">
        <f>DataCleaningHigh!D41</f>
        <v>73</v>
      </c>
      <c r="G43" s="3">
        <f>DataCleaningHigh!E41</f>
        <v>78</v>
      </c>
      <c r="H43" s="3">
        <f>DataCleaningHigh!F41</f>
        <v>83</v>
      </c>
      <c r="I43" s="3">
        <f>DataCleaningHigh!G41</f>
        <v>89</v>
      </c>
      <c r="J43" s="3">
        <f>DataCleaningHigh!H41</f>
        <v>95</v>
      </c>
      <c r="K43" s="3">
        <f>DataCleaningHigh!I41</f>
        <v>96</v>
      </c>
      <c r="L43" s="3">
        <f>DataCleaningHigh!J41</f>
        <v>92</v>
      </c>
      <c r="M43" s="3">
        <f>DataCleaningHigh!K41</f>
        <v>83</v>
      </c>
      <c r="N43" s="3">
        <f>DataCleaningHigh!L41</f>
        <v>75</v>
      </c>
      <c r="O43" s="3">
        <f>DataCleaningHigh!M41</f>
        <v>69</v>
      </c>
    </row>
    <row r="44" spans="2:15" x14ac:dyDescent="0.3">
      <c r="B44" s="9" t="str">
        <v>Rochester</v>
      </c>
      <c r="C44" s="3" t="str">
        <f>DataCleaningHigh!A42</f>
        <v>New York</v>
      </c>
      <c r="D44" s="3">
        <f>DataCleaningHigh!B42</f>
        <v>32</v>
      </c>
      <c r="E44" s="3">
        <f>DataCleaningHigh!C42</f>
        <v>34</v>
      </c>
      <c r="F44" s="3">
        <f>DataCleaningHigh!D42</f>
        <v>43</v>
      </c>
      <c r="G44" s="3">
        <f>DataCleaningHigh!E42</f>
        <v>56</v>
      </c>
      <c r="H44" s="3">
        <f>DataCleaningHigh!F42</f>
        <v>68</v>
      </c>
      <c r="I44" s="3">
        <f>DataCleaningHigh!G42</f>
        <v>77</v>
      </c>
      <c r="J44" s="3">
        <f>DataCleaningHigh!H42</f>
        <v>81</v>
      </c>
      <c r="K44" s="3">
        <f>DataCleaningHigh!I42</f>
        <v>79</v>
      </c>
      <c r="L44" s="3">
        <f>DataCleaningHigh!J42</f>
        <v>72</v>
      </c>
      <c r="M44" s="3">
        <f>DataCleaningHigh!K42</f>
        <v>60</v>
      </c>
      <c r="N44" s="3">
        <f>DataCleaningHigh!L42</f>
        <v>48</v>
      </c>
      <c r="O44" s="3">
        <f>DataCleaningHigh!M42</f>
        <v>37</v>
      </c>
    </row>
    <row r="45" spans="2:15" x14ac:dyDescent="0.3">
      <c r="B45" s="9" t="str">
        <v>Sacramento</v>
      </c>
      <c r="C45" s="3" t="str">
        <f>DataCleaningHigh!A43</f>
        <v>California</v>
      </c>
      <c r="D45" s="3">
        <f>DataCleaningHigh!B43</f>
        <v>54</v>
      </c>
      <c r="E45" s="3">
        <f>DataCleaningHigh!C43</f>
        <v>60</v>
      </c>
      <c r="F45" s="3">
        <f>DataCleaningHigh!D43</f>
        <v>65</v>
      </c>
      <c r="G45" s="3">
        <f>DataCleaningHigh!E43</f>
        <v>71</v>
      </c>
      <c r="H45" s="3">
        <f>DataCleaningHigh!F43</f>
        <v>80</v>
      </c>
      <c r="I45" s="3">
        <f>DataCleaningHigh!G43</f>
        <v>87</v>
      </c>
      <c r="J45" s="3">
        <f>DataCleaningHigh!H43</f>
        <v>92</v>
      </c>
      <c r="K45" s="3">
        <f>DataCleaningHigh!I43</f>
        <v>91</v>
      </c>
      <c r="L45" s="3">
        <f>DataCleaningHigh!J43</f>
        <v>87</v>
      </c>
      <c r="M45" s="3">
        <f>DataCleaningHigh!K43</f>
        <v>78</v>
      </c>
      <c r="N45" s="3">
        <f>DataCleaningHigh!L43</f>
        <v>64</v>
      </c>
      <c r="O45" s="3">
        <f>DataCleaningHigh!M43</f>
        <v>54</v>
      </c>
    </row>
    <row r="46" spans="2:15" x14ac:dyDescent="0.3">
      <c r="B46" s="9" t="str">
        <v>Salt Lake City</v>
      </c>
      <c r="C46" s="3" t="str">
        <f>DataCleaningHigh!A44</f>
        <v>Utah</v>
      </c>
      <c r="D46" s="3">
        <f>DataCleaningHigh!B44</f>
        <v>37</v>
      </c>
      <c r="E46" s="3">
        <f>DataCleaningHigh!C44</f>
        <v>43</v>
      </c>
      <c r="F46" s="3">
        <f>DataCleaningHigh!D44</f>
        <v>54</v>
      </c>
      <c r="G46" s="3">
        <f>DataCleaningHigh!E44</f>
        <v>62</v>
      </c>
      <c r="H46" s="3">
        <f>DataCleaningHigh!F44</f>
        <v>72</v>
      </c>
      <c r="I46" s="3">
        <f>DataCleaningHigh!G44</f>
        <v>83</v>
      </c>
      <c r="J46" s="3">
        <f>DataCleaningHigh!H44</f>
        <v>93</v>
      </c>
      <c r="K46" s="3">
        <f>DataCleaningHigh!I44</f>
        <v>91</v>
      </c>
      <c r="L46" s="3">
        <f>DataCleaningHigh!J44</f>
        <v>79</v>
      </c>
      <c r="M46" s="3">
        <f>DataCleaningHigh!K44</f>
        <v>65</v>
      </c>
      <c r="N46" s="3">
        <f>DataCleaningHigh!L44</f>
        <v>49</v>
      </c>
      <c r="O46" s="3">
        <f>DataCleaningHigh!M44</f>
        <v>38</v>
      </c>
    </row>
    <row r="47" spans="2:15" x14ac:dyDescent="0.3">
      <c r="B47" s="9" t="str">
        <v>San Antonio</v>
      </c>
      <c r="C47" s="3" t="str">
        <f>DataCleaningHigh!A45</f>
        <v>Texas</v>
      </c>
      <c r="D47" s="3">
        <f>DataCleaningHigh!B45</f>
        <v>63</v>
      </c>
      <c r="E47" s="3">
        <f>DataCleaningHigh!C45</f>
        <v>67</v>
      </c>
      <c r="F47" s="3">
        <f>DataCleaningHigh!D45</f>
        <v>74</v>
      </c>
      <c r="G47" s="3">
        <f>DataCleaningHigh!E45</f>
        <v>81</v>
      </c>
      <c r="H47" s="3">
        <f>DataCleaningHigh!F45</f>
        <v>87</v>
      </c>
      <c r="I47" s="3">
        <f>DataCleaningHigh!G45</f>
        <v>92</v>
      </c>
      <c r="J47" s="3">
        <f>DataCleaningHigh!H45</f>
        <v>95</v>
      </c>
      <c r="K47" s="3">
        <f>DataCleaningHigh!I45</f>
        <v>96</v>
      </c>
      <c r="L47" s="3">
        <f>DataCleaningHigh!J45</f>
        <v>90</v>
      </c>
      <c r="M47" s="3">
        <f>DataCleaningHigh!K45</f>
        <v>82</v>
      </c>
      <c r="N47" s="3">
        <f>DataCleaningHigh!L45</f>
        <v>72</v>
      </c>
      <c r="O47" s="3">
        <f>DataCleaningHigh!M45</f>
        <v>64</v>
      </c>
    </row>
    <row r="48" spans="2:15" x14ac:dyDescent="0.3">
      <c r="B48" s="9" t="str">
        <v>San Diego</v>
      </c>
      <c r="C48" s="3" t="str">
        <f>DataCleaningHigh!A46</f>
        <v>California</v>
      </c>
      <c r="D48" s="3">
        <f>DataCleaningHigh!B46</f>
        <v>65</v>
      </c>
      <c r="E48" s="3">
        <f>DataCleaningHigh!C46</f>
        <v>65</v>
      </c>
      <c r="F48" s="3">
        <f>DataCleaningHigh!D46</f>
        <v>66</v>
      </c>
      <c r="G48" s="3">
        <f>DataCleaningHigh!E46</f>
        <v>68</v>
      </c>
      <c r="H48" s="3">
        <f>DataCleaningHigh!F46</f>
        <v>69</v>
      </c>
      <c r="I48" s="3">
        <f>DataCleaningHigh!G46</f>
        <v>71</v>
      </c>
      <c r="J48" s="3">
        <f>DataCleaningHigh!H46</f>
        <v>75</v>
      </c>
      <c r="K48" s="3">
        <f>DataCleaningHigh!I46</f>
        <v>76</v>
      </c>
      <c r="L48" s="3">
        <f>DataCleaningHigh!J46</f>
        <v>76</v>
      </c>
      <c r="M48" s="3">
        <f>DataCleaningHigh!K46</f>
        <v>73</v>
      </c>
      <c r="N48" s="3">
        <f>DataCleaningHigh!L46</f>
        <v>69</v>
      </c>
      <c r="O48" s="3">
        <f>DataCleaningHigh!M46</f>
        <v>65</v>
      </c>
    </row>
    <row r="49" spans="2:15" x14ac:dyDescent="0.3">
      <c r="B49" s="9" t="str">
        <v>San Francisco</v>
      </c>
      <c r="C49" s="3" t="str">
        <f>DataCleaningHigh!A47</f>
        <v>California</v>
      </c>
      <c r="D49" s="3">
        <f>DataCleaningHigh!B47</f>
        <v>57</v>
      </c>
      <c r="E49" s="3">
        <f>DataCleaningHigh!C47</f>
        <v>60</v>
      </c>
      <c r="F49" s="3">
        <f>DataCleaningHigh!D47</f>
        <v>62</v>
      </c>
      <c r="G49" s="3">
        <f>DataCleaningHigh!E47</f>
        <v>63</v>
      </c>
      <c r="H49" s="3">
        <f>DataCleaningHigh!F47</f>
        <v>64</v>
      </c>
      <c r="I49" s="3">
        <f>DataCleaningHigh!G47</f>
        <v>66</v>
      </c>
      <c r="J49" s="3">
        <f>DataCleaningHigh!H47</f>
        <v>67</v>
      </c>
      <c r="K49" s="3">
        <f>DataCleaningHigh!I47</f>
        <v>68</v>
      </c>
      <c r="L49" s="3">
        <f>DataCleaningHigh!J47</f>
        <v>70</v>
      </c>
      <c r="M49" s="3">
        <f>DataCleaningHigh!K47</f>
        <v>69</v>
      </c>
      <c r="N49" s="3">
        <f>DataCleaningHigh!L47</f>
        <v>63</v>
      </c>
      <c r="O49" s="3">
        <f>DataCleaningHigh!M47</f>
        <v>57</v>
      </c>
    </row>
    <row r="50" spans="2:15" x14ac:dyDescent="0.3">
      <c r="B50" s="9" t="str">
        <v>San Jose</v>
      </c>
      <c r="C50" s="3" t="str">
        <f>DataCleaningHigh!A48</f>
        <v>California</v>
      </c>
      <c r="D50" s="3">
        <f>DataCleaningHigh!B48</f>
        <v>58</v>
      </c>
      <c r="E50" s="3">
        <f>DataCleaningHigh!C48</f>
        <v>62</v>
      </c>
      <c r="F50" s="3">
        <f>DataCleaningHigh!D48</f>
        <v>66</v>
      </c>
      <c r="G50" s="3">
        <f>DataCleaningHigh!E48</f>
        <v>69</v>
      </c>
      <c r="H50" s="3">
        <f>DataCleaningHigh!F48</f>
        <v>74</v>
      </c>
      <c r="I50" s="3">
        <f>DataCleaningHigh!G48</f>
        <v>79</v>
      </c>
      <c r="J50" s="3">
        <f>DataCleaningHigh!H48</f>
        <v>82</v>
      </c>
      <c r="K50" s="3">
        <f>DataCleaningHigh!I48</f>
        <v>82</v>
      </c>
      <c r="L50" s="3">
        <f>DataCleaningHigh!J48</f>
        <v>80</v>
      </c>
      <c r="M50" s="3">
        <f>DataCleaningHigh!K48</f>
        <v>74</v>
      </c>
      <c r="N50" s="3">
        <f>DataCleaningHigh!L48</f>
        <v>64</v>
      </c>
      <c r="O50" s="3">
        <f>DataCleaningHigh!M48</f>
        <v>58</v>
      </c>
    </row>
    <row r="51" spans="2:15" x14ac:dyDescent="0.3">
      <c r="B51" s="9" t="str">
        <v>Seattle</v>
      </c>
      <c r="C51" s="3" t="str">
        <f>DataCleaningHigh!A49</f>
        <v>Washington</v>
      </c>
      <c r="D51" s="3">
        <f>DataCleaningHigh!B49</f>
        <v>49</v>
      </c>
      <c r="E51" s="3">
        <f>DataCleaningHigh!C49</f>
        <v>51</v>
      </c>
      <c r="F51" s="3">
        <f>DataCleaningHigh!D49</f>
        <v>55</v>
      </c>
      <c r="G51" s="3">
        <f>DataCleaningHigh!E49</f>
        <v>60</v>
      </c>
      <c r="H51" s="3">
        <f>DataCleaningHigh!F49</f>
        <v>66</v>
      </c>
      <c r="I51" s="3">
        <f>DataCleaningHigh!G49</f>
        <v>71</v>
      </c>
      <c r="J51" s="3">
        <f>DataCleaningHigh!H49</f>
        <v>76</v>
      </c>
      <c r="K51" s="3">
        <f>DataCleaningHigh!I49</f>
        <v>76</v>
      </c>
      <c r="L51" s="3">
        <f>DataCleaningHigh!J49</f>
        <v>71</v>
      </c>
      <c r="M51" s="3">
        <f>DataCleaningHigh!K49</f>
        <v>61</v>
      </c>
      <c r="N51" s="3">
        <f>DataCleaningHigh!L49</f>
        <v>52</v>
      </c>
      <c r="O51" s="3">
        <f>DataCleaningHigh!M49</f>
        <v>47</v>
      </c>
    </row>
    <row r="52" spans="2:15" x14ac:dyDescent="0.3">
      <c r="B52" s="9" t="str">
        <v>St. Louis</v>
      </c>
      <c r="C52" s="3" t="str">
        <f>DataCleaningHigh!A50</f>
        <v>Missouri</v>
      </c>
      <c r="D52" s="3">
        <f>DataCleaningHigh!B50</f>
        <v>40</v>
      </c>
      <c r="E52" s="3">
        <f>DataCleaningHigh!C50</f>
        <v>45</v>
      </c>
      <c r="F52" s="3">
        <f>DataCleaningHigh!D50</f>
        <v>56</v>
      </c>
      <c r="G52" s="3">
        <f>DataCleaningHigh!E50</f>
        <v>67</v>
      </c>
      <c r="H52" s="3">
        <f>DataCleaningHigh!F50</f>
        <v>76</v>
      </c>
      <c r="I52" s="3">
        <f>DataCleaningHigh!G50</f>
        <v>85</v>
      </c>
      <c r="J52" s="3">
        <f>DataCleaningHigh!H50</f>
        <v>89</v>
      </c>
      <c r="K52" s="3">
        <f>DataCleaningHigh!I50</f>
        <v>88</v>
      </c>
      <c r="L52" s="3">
        <f>DataCleaningHigh!J50</f>
        <v>80</v>
      </c>
      <c r="M52" s="3">
        <f>DataCleaningHigh!K50</f>
        <v>69</v>
      </c>
      <c r="N52" s="3">
        <f>DataCleaningHigh!L50</f>
        <v>56</v>
      </c>
      <c r="O52" s="3">
        <f>DataCleaningHigh!M50</f>
        <v>43</v>
      </c>
    </row>
    <row r="53" spans="2:15" x14ac:dyDescent="0.3">
      <c r="B53" s="9" t="str">
        <v>Tampa</v>
      </c>
      <c r="C53" s="3" t="str">
        <f>DataCleaningHigh!A51</f>
        <v>Florida</v>
      </c>
      <c r="D53" s="3">
        <f>DataCleaningHigh!B51</f>
        <v>70</v>
      </c>
      <c r="E53" s="3">
        <f>DataCleaningHigh!C51</f>
        <v>73</v>
      </c>
      <c r="F53" s="3">
        <f>DataCleaningHigh!D51</f>
        <v>76</v>
      </c>
      <c r="G53" s="3">
        <f>DataCleaningHigh!E51</f>
        <v>81</v>
      </c>
      <c r="H53" s="3">
        <f>DataCleaningHigh!F51</f>
        <v>87</v>
      </c>
      <c r="I53" s="3">
        <f>DataCleaningHigh!G51</f>
        <v>90</v>
      </c>
      <c r="J53" s="3">
        <f>DataCleaningHigh!H51</f>
        <v>90</v>
      </c>
      <c r="K53" s="3">
        <f>DataCleaningHigh!I51</f>
        <v>90</v>
      </c>
      <c r="L53" s="3">
        <f>DataCleaningHigh!J51</f>
        <v>89</v>
      </c>
      <c r="M53" s="3">
        <f>DataCleaningHigh!K51</f>
        <v>84</v>
      </c>
      <c r="N53" s="3">
        <f>DataCleaningHigh!L51</f>
        <v>78</v>
      </c>
      <c r="O53" s="3">
        <f>DataCleaningHigh!M51</f>
        <v>72</v>
      </c>
    </row>
    <row r="54" spans="2:15" x14ac:dyDescent="0.3">
      <c r="B54" s="10" t="str">
        <v>Virginia Beach</v>
      </c>
      <c r="C54" s="3" t="str">
        <f>DataCleaningHigh!A52</f>
        <v>Virginia</v>
      </c>
      <c r="D54" s="3">
        <f>DataCleaningHigh!B52</f>
        <v>48</v>
      </c>
      <c r="E54" s="3">
        <f>DataCleaningHigh!C52</f>
        <v>51</v>
      </c>
      <c r="F54" s="3">
        <f>DataCleaningHigh!D52</f>
        <v>58</v>
      </c>
      <c r="G54" s="3">
        <f>DataCleaningHigh!E52</f>
        <v>68</v>
      </c>
      <c r="H54" s="3">
        <f>DataCleaningHigh!F52</f>
        <v>75</v>
      </c>
      <c r="I54" s="3">
        <f>DataCleaningHigh!G52</f>
        <v>84</v>
      </c>
      <c r="J54" s="3">
        <f>DataCleaningHigh!H52</f>
        <v>87</v>
      </c>
      <c r="K54" s="3">
        <f>DataCleaningHigh!I52</f>
        <v>85</v>
      </c>
      <c r="L54" s="3">
        <f>DataCleaningHigh!J52</f>
        <v>79</v>
      </c>
      <c r="M54" s="3">
        <f>DataCleaningHigh!K52</f>
        <v>70</v>
      </c>
      <c r="N54" s="3">
        <f>DataCleaningHigh!L52</f>
        <v>61</v>
      </c>
      <c r="O54" s="3">
        <f>DataCleaningHigh!M52</f>
        <v>52</v>
      </c>
    </row>
    <row r="55" spans="2:15" x14ac:dyDescent="0.3">
      <c r="B55" s="10" t="s">
        <v>666</v>
      </c>
      <c r="D55" s="3">
        <f>MAX(D5:D54)</f>
        <v>76</v>
      </c>
      <c r="E55" s="3">
        <f t="shared" ref="E55:O55" si="0">MAX(E5:E54)</f>
        <v>78</v>
      </c>
      <c r="F55" s="3">
        <f t="shared" si="0"/>
        <v>80</v>
      </c>
      <c r="G55" s="3">
        <f t="shared" si="0"/>
        <v>86</v>
      </c>
      <c r="H55" s="3">
        <f t="shared" si="0"/>
        <v>95</v>
      </c>
      <c r="I55" s="3">
        <f t="shared" si="0"/>
        <v>104</v>
      </c>
      <c r="J55" s="3">
        <f t="shared" si="0"/>
        <v>106</v>
      </c>
      <c r="K55" s="3">
        <f t="shared" si="0"/>
        <v>104</v>
      </c>
      <c r="L55" s="3">
        <f t="shared" si="0"/>
        <v>100</v>
      </c>
      <c r="M55" s="3">
        <f t="shared" si="0"/>
        <v>89</v>
      </c>
      <c r="N55" s="3">
        <f t="shared" si="0"/>
        <v>82</v>
      </c>
      <c r="O55" s="3">
        <f t="shared" si="0"/>
        <v>78</v>
      </c>
    </row>
  </sheetData>
  <pageMargins left="0.7" right="0.7" top="0.75" bottom="0.75" header="0.3" footer="0.3"/>
  <pageSetup paperSize="9" orientation="portrait" horizontalDpi="75" verticalDpi="7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8864A-C285-4F85-B5DA-8D10838A484E}">
  <sheetPr codeName="Sheet9">
    <tabColor rgb="FFCCFFCC"/>
  </sheetPr>
  <dimension ref="B3:O55"/>
  <sheetViews>
    <sheetView showGridLines="0" workbookViewId="0">
      <pane xSplit="3" ySplit="4" topLeftCell="D14" activePane="bottomRight" state="frozen"/>
      <selection activeCell="P10" sqref="P10"/>
      <selection pane="topRight" activeCell="P10" sqref="P10"/>
      <selection pane="bottomLeft" activeCell="P10" sqref="P10"/>
      <selection pane="bottomRight" activeCell="F30" sqref="F30"/>
    </sheetView>
  </sheetViews>
  <sheetFormatPr defaultRowHeight="14.4" x14ac:dyDescent="0.3"/>
  <cols>
    <col min="2" max="3" width="20.6640625" customWidth="1"/>
  </cols>
  <sheetData>
    <row r="3" spans="2:15" x14ac:dyDescent="0.3">
      <c r="B3" s="4" t="s">
        <v>65</v>
      </c>
      <c r="C3" s="5"/>
      <c r="D3" s="5"/>
      <c r="E3" s="5"/>
      <c r="F3" s="5"/>
      <c r="G3" s="5"/>
      <c r="H3" s="5"/>
      <c r="I3" s="5"/>
      <c r="J3" s="5"/>
      <c r="K3" s="5"/>
      <c r="L3" s="5"/>
      <c r="M3" s="5"/>
      <c r="N3" s="5"/>
      <c r="O3" s="6"/>
    </row>
    <row r="4" spans="2:15" x14ac:dyDescent="0.3">
      <c r="B4" s="15" t="s">
        <v>0</v>
      </c>
      <c r="C4" s="11" t="s">
        <v>52</v>
      </c>
      <c r="D4" s="12" t="str">
        <f t="array" ref="D4:O4">ListsMonthShort</f>
        <v>Jan</v>
      </c>
      <c r="E4" s="13" t="str">
        <v>Feb</v>
      </c>
      <c r="F4" s="13" t="str">
        <v>Mar</v>
      </c>
      <c r="G4" s="13" t="str">
        <v>Apr</v>
      </c>
      <c r="H4" s="13" t="str">
        <v>May</v>
      </c>
      <c r="I4" s="13" t="str">
        <v>Jun</v>
      </c>
      <c r="J4" s="13" t="str">
        <v>Jul</v>
      </c>
      <c r="K4" s="13" t="str">
        <v>Aug</v>
      </c>
      <c r="L4" s="13" t="str">
        <v>Sep</v>
      </c>
      <c r="M4" s="13" t="str">
        <v>Oct</v>
      </c>
      <c r="N4" s="13" t="str">
        <v>Nov</v>
      </c>
      <c r="O4" s="14" t="str">
        <v>Dec</v>
      </c>
    </row>
    <row r="5" spans="2:15" x14ac:dyDescent="0.3">
      <c r="B5" s="8" t="str">
        <f t="array" ref="B5:B54">ListCity</f>
        <v>Atlanta</v>
      </c>
      <c r="C5" s="3" t="str">
        <f>DataCleaningLow!A3</f>
        <v>Georgia</v>
      </c>
      <c r="D5" s="3">
        <f>DataCleaningLow!B3</f>
        <v>34</v>
      </c>
      <c r="E5" s="3">
        <f>DataCleaningLow!C3</f>
        <v>38</v>
      </c>
      <c r="F5" s="3">
        <f>DataCleaningLow!D3</f>
        <v>44</v>
      </c>
      <c r="G5" s="3">
        <f>DataCleaningLow!E3</f>
        <v>52</v>
      </c>
      <c r="H5" s="3">
        <f>DataCleaningLow!F3</f>
        <v>60</v>
      </c>
      <c r="I5" s="3">
        <f>DataCleaningLow!G3</f>
        <v>68</v>
      </c>
      <c r="J5" s="3">
        <f>DataCleaningLow!H3</f>
        <v>71</v>
      </c>
      <c r="K5" s="3">
        <f>DataCleaningLow!I3</f>
        <v>71</v>
      </c>
      <c r="L5" s="3">
        <f>DataCleaningLow!J3</f>
        <v>65</v>
      </c>
      <c r="M5" s="3">
        <f>DataCleaningLow!K3</f>
        <v>54</v>
      </c>
      <c r="N5" s="3">
        <f>DataCleaningLow!L3</f>
        <v>45</v>
      </c>
      <c r="O5" s="3">
        <f>DataCleaningLow!M3</f>
        <v>37</v>
      </c>
    </row>
    <row r="6" spans="2:15" x14ac:dyDescent="0.3">
      <c r="B6" s="9" t="str">
        <v>Austin</v>
      </c>
      <c r="C6" s="3" t="str">
        <f>DataCleaningLow!A4</f>
        <v>Texas</v>
      </c>
      <c r="D6" s="3">
        <f>DataCleaningLow!B4</f>
        <v>42</v>
      </c>
      <c r="E6" s="3">
        <f>DataCleaningLow!C4</f>
        <v>45</v>
      </c>
      <c r="F6" s="3">
        <f>DataCleaningLow!D4</f>
        <v>51</v>
      </c>
      <c r="G6" s="3">
        <f>DataCleaningLow!E4</f>
        <v>59</v>
      </c>
      <c r="H6" s="3">
        <f>DataCleaningLow!F4</f>
        <v>67</v>
      </c>
      <c r="I6" s="3">
        <f>DataCleaningLow!G4</f>
        <v>72</v>
      </c>
      <c r="J6" s="3">
        <f>DataCleaningLow!H4</f>
        <v>74</v>
      </c>
      <c r="K6" s="3">
        <f>DataCleaningLow!I4</f>
        <v>75</v>
      </c>
      <c r="L6" s="3">
        <f>DataCleaningLow!J4</f>
        <v>69</v>
      </c>
      <c r="M6" s="3">
        <f>DataCleaningLow!K4</f>
        <v>61</v>
      </c>
      <c r="N6" s="3">
        <f>DataCleaningLow!L4</f>
        <v>51</v>
      </c>
      <c r="O6" s="3">
        <f>DataCleaningLow!M4</f>
        <v>42</v>
      </c>
    </row>
    <row r="7" spans="2:15" x14ac:dyDescent="0.3">
      <c r="B7" s="9" t="str">
        <v>Baltimore</v>
      </c>
      <c r="C7" s="3" t="str">
        <f>DataCleaningLow!A5</f>
        <v>Maryland</v>
      </c>
      <c r="D7" s="3">
        <f>DataCleaningLow!B5</f>
        <v>24</v>
      </c>
      <c r="E7" s="3">
        <f>DataCleaningLow!C5</f>
        <v>27</v>
      </c>
      <c r="F7" s="3">
        <f>DataCleaningLow!D5</f>
        <v>34</v>
      </c>
      <c r="G7" s="3">
        <f>DataCleaningLow!E5</f>
        <v>43</v>
      </c>
      <c r="H7" s="3">
        <f>DataCleaningLow!F5</f>
        <v>52</v>
      </c>
      <c r="I7" s="3">
        <f>DataCleaningLow!G5</f>
        <v>62</v>
      </c>
      <c r="J7" s="3">
        <f>DataCleaningLow!H5</f>
        <v>67</v>
      </c>
      <c r="K7" s="3">
        <f>DataCleaningLow!I5</f>
        <v>65</v>
      </c>
      <c r="L7" s="3">
        <f>DataCleaningLow!J5</f>
        <v>58</v>
      </c>
      <c r="M7" s="3">
        <f>DataCleaningLow!K5</f>
        <v>45</v>
      </c>
      <c r="N7" s="3">
        <f>DataCleaningLow!L5</f>
        <v>37</v>
      </c>
      <c r="O7" s="3">
        <f>DataCleaningLow!M5</f>
        <v>28</v>
      </c>
    </row>
    <row r="8" spans="2:15" x14ac:dyDescent="0.3">
      <c r="B8" s="9" t="str">
        <v>Birmingham</v>
      </c>
      <c r="C8" s="3" t="str">
        <f>DataCleaningLow!A6</f>
        <v>Alabama</v>
      </c>
      <c r="D8" s="3">
        <f>DataCleaningLow!B6</f>
        <v>34</v>
      </c>
      <c r="E8" s="3">
        <f>DataCleaningLow!C6</f>
        <v>37</v>
      </c>
      <c r="F8" s="3">
        <f>DataCleaningLow!D6</f>
        <v>44</v>
      </c>
      <c r="G8" s="3">
        <f>DataCleaningLow!E6</f>
        <v>51</v>
      </c>
      <c r="H8" s="3">
        <f>DataCleaningLow!F6</f>
        <v>60</v>
      </c>
      <c r="I8" s="3">
        <f>DataCleaningLow!G6</f>
        <v>68</v>
      </c>
      <c r="J8" s="3">
        <f>DataCleaningLow!H6</f>
        <v>71</v>
      </c>
      <c r="K8" s="3">
        <f>DataCleaningLow!I6</f>
        <v>71</v>
      </c>
      <c r="L8" s="3">
        <f>DataCleaningLow!J6</f>
        <v>64</v>
      </c>
      <c r="M8" s="3">
        <f>DataCleaningLow!K6</f>
        <v>53</v>
      </c>
      <c r="N8" s="3">
        <f>DataCleaningLow!L6</f>
        <v>44</v>
      </c>
      <c r="O8" s="3">
        <f>DataCleaningLow!M6</f>
        <v>36</v>
      </c>
    </row>
    <row r="9" spans="2:15" x14ac:dyDescent="0.3">
      <c r="B9" s="9" t="str">
        <v>Boston</v>
      </c>
      <c r="C9" s="3" t="str">
        <f>DataCleaningLow!A7</f>
        <v>Massachusetts</v>
      </c>
      <c r="D9" s="3">
        <f>DataCleaningLow!B7</f>
        <v>22</v>
      </c>
      <c r="E9" s="3">
        <f>DataCleaningLow!C7</f>
        <v>25</v>
      </c>
      <c r="F9" s="3">
        <f>DataCleaningLow!D7</f>
        <v>31</v>
      </c>
      <c r="G9" s="3">
        <f>DataCleaningLow!E7</f>
        <v>41</v>
      </c>
      <c r="H9" s="3">
        <f>DataCleaningLow!F7</f>
        <v>50</v>
      </c>
      <c r="I9" s="3">
        <f>DataCleaningLow!G7</f>
        <v>60</v>
      </c>
      <c r="J9" s="3">
        <f>DataCleaningLow!H7</f>
        <v>65</v>
      </c>
      <c r="K9" s="3">
        <f>DataCleaningLow!I7</f>
        <v>65</v>
      </c>
      <c r="L9" s="3">
        <f>DataCleaningLow!J7</f>
        <v>57</v>
      </c>
      <c r="M9" s="3">
        <f>DataCleaningLow!K7</f>
        <v>47</v>
      </c>
      <c r="N9" s="3">
        <f>DataCleaningLow!L7</f>
        <v>38</v>
      </c>
      <c r="O9" s="3">
        <f>DataCleaningLow!M7</f>
        <v>28</v>
      </c>
    </row>
    <row r="10" spans="2:15" x14ac:dyDescent="0.3">
      <c r="B10" s="9" t="str">
        <v>Buffalo</v>
      </c>
      <c r="C10" s="3" t="str">
        <f>DataCleaningLow!A8</f>
        <v>New York</v>
      </c>
      <c r="D10" s="3">
        <f>DataCleaningLow!B8</f>
        <v>19</v>
      </c>
      <c r="E10" s="3">
        <f>DataCleaningLow!C8</f>
        <v>19</v>
      </c>
      <c r="F10" s="3">
        <f>DataCleaningLow!D8</f>
        <v>26</v>
      </c>
      <c r="G10" s="3">
        <f>DataCleaningLow!E8</f>
        <v>37</v>
      </c>
      <c r="H10" s="3">
        <f>DataCleaningLow!F8</f>
        <v>47</v>
      </c>
      <c r="I10" s="3">
        <f>DataCleaningLow!G8</f>
        <v>57</v>
      </c>
      <c r="J10" s="3">
        <f>DataCleaningLow!H8</f>
        <v>62</v>
      </c>
      <c r="K10" s="3">
        <f>DataCleaningLow!I8</f>
        <v>61</v>
      </c>
      <c r="L10" s="3">
        <f>DataCleaningLow!J8</f>
        <v>53</v>
      </c>
      <c r="M10" s="3">
        <f>DataCleaningLow!K8</f>
        <v>43</v>
      </c>
      <c r="N10" s="3">
        <f>DataCleaningLow!L8</f>
        <v>34</v>
      </c>
      <c r="O10" s="3">
        <f>DataCleaningLow!M8</f>
        <v>24</v>
      </c>
    </row>
    <row r="11" spans="2:15" x14ac:dyDescent="0.3">
      <c r="B11" s="9" t="str">
        <v>Charlotte</v>
      </c>
      <c r="C11" s="3" t="str">
        <f>DataCleaningLow!A9</f>
        <v>North Carolina</v>
      </c>
      <c r="D11" s="3">
        <f>DataCleaningLow!B9</f>
        <v>30</v>
      </c>
      <c r="E11" s="3">
        <f>DataCleaningLow!C9</f>
        <v>33</v>
      </c>
      <c r="F11" s="3">
        <f>DataCleaningLow!D9</f>
        <v>39</v>
      </c>
      <c r="G11" s="3">
        <f>DataCleaningLow!E9</f>
        <v>47</v>
      </c>
      <c r="H11" s="3">
        <f>DataCleaningLow!F9</f>
        <v>56</v>
      </c>
      <c r="I11" s="3">
        <f>DataCleaningLow!G9</f>
        <v>65</v>
      </c>
      <c r="J11" s="3">
        <f>DataCleaningLow!H9</f>
        <v>68</v>
      </c>
      <c r="K11" s="3">
        <f>DataCleaningLow!I9</f>
        <v>67</v>
      </c>
      <c r="L11" s="3">
        <f>DataCleaningLow!J9</f>
        <v>60</v>
      </c>
      <c r="M11" s="3">
        <f>DataCleaningLow!K9</f>
        <v>49</v>
      </c>
      <c r="N11" s="3">
        <f>DataCleaningLow!L9</f>
        <v>39</v>
      </c>
      <c r="O11" s="3">
        <f>DataCleaningLow!M9</f>
        <v>32</v>
      </c>
    </row>
    <row r="12" spans="2:15" x14ac:dyDescent="0.3">
      <c r="B12" s="9" t="str">
        <v>Chicago</v>
      </c>
      <c r="C12" s="3" t="str">
        <f>DataCleaningLow!A10</f>
        <v>Illinois</v>
      </c>
      <c r="D12" s="3">
        <f>DataCleaningLow!B10</f>
        <v>17</v>
      </c>
      <c r="E12" s="3">
        <f>DataCleaningLow!C10</f>
        <v>20</v>
      </c>
      <c r="F12" s="3">
        <f>DataCleaningLow!D10</f>
        <v>29</v>
      </c>
      <c r="G12" s="3">
        <f>DataCleaningLow!E10</f>
        <v>39</v>
      </c>
      <c r="H12" s="3">
        <f>DataCleaningLow!F10</f>
        <v>48</v>
      </c>
      <c r="I12" s="3">
        <f>DataCleaningLow!G10</f>
        <v>58</v>
      </c>
      <c r="J12" s="3">
        <f>DataCleaningLow!H10</f>
        <v>64</v>
      </c>
      <c r="K12" s="3">
        <f>DataCleaningLow!I10</f>
        <v>63</v>
      </c>
      <c r="L12" s="3">
        <f>DataCleaningLow!J10</f>
        <v>54</v>
      </c>
      <c r="M12" s="3">
        <f>DataCleaningLow!K10</f>
        <v>43</v>
      </c>
      <c r="N12" s="3">
        <f>DataCleaningLow!L10</f>
        <v>32</v>
      </c>
      <c r="O12" s="3">
        <f>DataCleaningLow!M10</f>
        <v>21</v>
      </c>
    </row>
    <row r="13" spans="2:15" x14ac:dyDescent="0.3">
      <c r="B13" s="9" t="str">
        <v>Cincinnati</v>
      </c>
      <c r="C13" s="3" t="str">
        <f>DataCleaningLow!A11</f>
        <v>Ohio</v>
      </c>
      <c r="D13" s="3">
        <f>DataCleaningLow!B11</f>
        <v>22</v>
      </c>
      <c r="E13" s="3">
        <f>DataCleaningLow!C11</f>
        <v>25</v>
      </c>
      <c r="F13" s="3">
        <f>DataCleaningLow!D11</f>
        <v>33</v>
      </c>
      <c r="G13" s="3">
        <f>DataCleaningLow!E11</f>
        <v>42</v>
      </c>
      <c r="H13" s="3">
        <f>DataCleaningLow!F11</f>
        <v>52</v>
      </c>
      <c r="I13" s="3">
        <f>DataCleaningLow!G11</f>
        <v>61</v>
      </c>
      <c r="J13" s="3">
        <f>DataCleaningLow!H11</f>
        <v>65</v>
      </c>
      <c r="K13" s="3">
        <f>DataCleaningLow!I11</f>
        <v>63</v>
      </c>
      <c r="L13" s="3">
        <f>DataCleaningLow!J11</f>
        <v>55</v>
      </c>
      <c r="M13" s="3">
        <f>DataCleaningLow!K11</f>
        <v>43</v>
      </c>
      <c r="N13" s="3">
        <f>DataCleaningLow!L11</f>
        <v>34</v>
      </c>
      <c r="O13" s="3">
        <f>DataCleaningLow!M11</f>
        <v>26</v>
      </c>
    </row>
    <row r="14" spans="2:15" x14ac:dyDescent="0.3">
      <c r="B14" s="9" t="str">
        <v>Cleveland</v>
      </c>
      <c r="C14" s="3" t="str">
        <f>DataCleaningLow!A12</f>
        <v>Ohio</v>
      </c>
      <c r="D14" s="3">
        <f>DataCleaningLow!B12</f>
        <v>22</v>
      </c>
      <c r="E14" s="3">
        <f>DataCleaningLow!C12</f>
        <v>24</v>
      </c>
      <c r="F14" s="3">
        <f>DataCleaningLow!D12</f>
        <v>30</v>
      </c>
      <c r="G14" s="3">
        <f>DataCleaningLow!E12</f>
        <v>40</v>
      </c>
      <c r="H14" s="3">
        <f>DataCleaningLow!F12</f>
        <v>50</v>
      </c>
      <c r="I14" s="3">
        <f>DataCleaningLow!G12</f>
        <v>60</v>
      </c>
      <c r="J14" s="3">
        <f>DataCleaningLow!H12</f>
        <v>64</v>
      </c>
      <c r="K14" s="3">
        <f>DataCleaningLow!I12</f>
        <v>63</v>
      </c>
      <c r="L14" s="3">
        <f>DataCleaningLow!J12</f>
        <v>56</v>
      </c>
      <c r="M14" s="3">
        <f>DataCleaningLow!K12</f>
        <v>45</v>
      </c>
      <c r="N14" s="3">
        <f>DataCleaningLow!L12</f>
        <v>37</v>
      </c>
      <c r="O14" s="3">
        <f>DataCleaningLow!M12</f>
        <v>26</v>
      </c>
    </row>
    <row r="15" spans="2:15" x14ac:dyDescent="0.3">
      <c r="B15" s="9" t="str">
        <v>Columbus</v>
      </c>
      <c r="C15" s="3" t="str">
        <f>DataCleaningLow!A13</f>
        <v>Ohio</v>
      </c>
      <c r="D15" s="3">
        <f>DataCleaningLow!B13</f>
        <v>23</v>
      </c>
      <c r="E15" s="3">
        <f>DataCleaningLow!C13</f>
        <v>25</v>
      </c>
      <c r="F15" s="3">
        <f>DataCleaningLow!D13</f>
        <v>33</v>
      </c>
      <c r="G15" s="3">
        <f>DataCleaningLow!E13</f>
        <v>43</v>
      </c>
      <c r="H15" s="3">
        <f>DataCleaningLow!F13</f>
        <v>52</v>
      </c>
      <c r="I15" s="3">
        <f>DataCleaningLow!G13</f>
        <v>62</v>
      </c>
      <c r="J15" s="3">
        <f>DataCleaningLow!H13</f>
        <v>66</v>
      </c>
      <c r="K15" s="3">
        <f>DataCleaningLow!I13</f>
        <v>64</v>
      </c>
      <c r="L15" s="3">
        <f>DataCleaningLow!J13</f>
        <v>57</v>
      </c>
      <c r="M15" s="3">
        <f>DataCleaningLow!K13</f>
        <v>45</v>
      </c>
      <c r="N15" s="3">
        <f>DataCleaningLow!L13</f>
        <v>36</v>
      </c>
      <c r="O15" s="3">
        <f>DataCleaningLow!M13</f>
        <v>27</v>
      </c>
    </row>
    <row r="16" spans="2:15" x14ac:dyDescent="0.3">
      <c r="B16" s="9" t="str">
        <v>Dallas</v>
      </c>
      <c r="C16" s="3" t="str">
        <f>DataCleaningLow!A14</f>
        <v>Texas</v>
      </c>
      <c r="D16" s="3">
        <f>DataCleaningLow!B14</f>
        <v>37</v>
      </c>
      <c r="E16" s="3">
        <f>DataCleaningLow!C14</f>
        <v>41</v>
      </c>
      <c r="F16" s="3">
        <f>DataCleaningLow!D14</f>
        <v>49</v>
      </c>
      <c r="G16" s="3">
        <f>DataCleaningLow!E14</f>
        <v>56</v>
      </c>
      <c r="H16" s="3">
        <f>DataCleaningLow!F14</f>
        <v>65</v>
      </c>
      <c r="I16" s="3">
        <f>DataCleaningLow!G14</f>
        <v>73</v>
      </c>
      <c r="J16" s="3">
        <f>DataCleaningLow!H14</f>
        <v>77</v>
      </c>
      <c r="K16" s="3">
        <f>DataCleaningLow!I14</f>
        <v>77</v>
      </c>
      <c r="L16" s="3">
        <f>DataCleaningLow!J14</f>
        <v>69</v>
      </c>
      <c r="M16" s="3">
        <f>DataCleaningLow!K14</f>
        <v>58</v>
      </c>
      <c r="N16" s="3">
        <f>DataCleaningLow!L14</f>
        <v>48</v>
      </c>
      <c r="O16" s="3">
        <f>DataCleaningLow!M14</f>
        <v>39</v>
      </c>
    </row>
    <row r="17" spans="2:15" x14ac:dyDescent="0.3">
      <c r="B17" s="9" t="str">
        <v>Denver</v>
      </c>
      <c r="C17" s="3" t="str">
        <f>DataCleaningLow!A15</f>
        <v>Colorado</v>
      </c>
      <c r="D17" s="3">
        <f>DataCleaningLow!B15</f>
        <v>17</v>
      </c>
      <c r="E17" s="3">
        <f>DataCleaningLow!C15</f>
        <v>20</v>
      </c>
      <c r="F17" s="3">
        <f>DataCleaningLow!D15</f>
        <v>26</v>
      </c>
      <c r="G17" s="3">
        <f>DataCleaningLow!E15</f>
        <v>34</v>
      </c>
      <c r="H17" s="3">
        <f>DataCleaningLow!F15</f>
        <v>44</v>
      </c>
      <c r="I17" s="3">
        <f>DataCleaningLow!G15</f>
        <v>53</v>
      </c>
      <c r="J17" s="3">
        <f>DataCleaningLow!H15</f>
        <v>59</v>
      </c>
      <c r="K17" s="3">
        <f>DataCleaningLow!I15</f>
        <v>57</v>
      </c>
      <c r="L17" s="3">
        <f>DataCleaningLow!J15</f>
        <v>48</v>
      </c>
      <c r="M17" s="3">
        <f>DataCleaningLow!K15</f>
        <v>36</v>
      </c>
      <c r="N17" s="3">
        <f>DataCleaningLow!L15</f>
        <v>25</v>
      </c>
      <c r="O17" s="3">
        <f>DataCleaningLow!M15</f>
        <v>17</v>
      </c>
    </row>
    <row r="18" spans="2:15" x14ac:dyDescent="0.3">
      <c r="B18" s="9" t="str">
        <v>Detroit</v>
      </c>
      <c r="C18" s="3" t="str">
        <f>DataCleaningLow!A16</f>
        <v>Michigan</v>
      </c>
      <c r="D18" s="3">
        <f>DataCleaningLow!B16</f>
        <v>19</v>
      </c>
      <c r="E18" s="3">
        <f>DataCleaningLow!C16</f>
        <v>21</v>
      </c>
      <c r="F18" s="3">
        <f>DataCleaningLow!D16</f>
        <v>29</v>
      </c>
      <c r="G18" s="3">
        <f>DataCleaningLow!E16</f>
        <v>39</v>
      </c>
      <c r="H18" s="3">
        <f>DataCleaningLow!F16</f>
        <v>49</v>
      </c>
      <c r="I18" s="3">
        <f>DataCleaningLow!G16</f>
        <v>60</v>
      </c>
      <c r="J18" s="3">
        <f>DataCleaningLow!H16</f>
        <v>64</v>
      </c>
      <c r="K18" s="3">
        <f>DataCleaningLow!I16</f>
        <v>63</v>
      </c>
      <c r="L18" s="3">
        <f>DataCleaningLow!J16</f>
        <v>55</v>
      </c>
      <c r="M18" s="3">
        <f>DataCleaningLow!K16</f>
        <v>43</v>
      </c>
      <c r="N18" s="3">
        <f>DataCleaningLow!L16</f>
        <v>34</v>
      </c>
      <c r="O18" s="3">
        <f>DataCleaningLow!M16</f>
        <v>24</v>
      </c>
    </row>
    <row r="19" spans="2:15" x14ac:dyDescent="0.3">
      <c r="B19" s="9" t="str">
        <v>Hartford</v>
      </c>
      <c r="C19" s="3" t="str">
        <f>DataCleaningLow!A17</f>
        <v>Connecticut</v>
      </c>
      <c r="D19" s="3">
        <f>DataCleaningLow!B17</f>
        <v>18</v>
      </c>
      <c r="E19" s="3">
        <f>DataCleaningLow!C17</f>
        <v>21</v>
      </c>
      <c r="F19" s="3">
        <f>DataCleaningLow!D17</f>
        <v>28</v>
      </c>
      <c r="G19" s="3">
        <f>DataCleaningLow!E17</f>
        <v>38</v>
      </c>
      <c r="H19" s="3">
        <f>DataCleaningLow!F17</f>
        <v>48</v>
      </c>
      <c r="I19" s="3">
        <f>DataCleaningLow!G17</f>
        <v>57</v>
      </c>
      <c r="J19" s="3">
        <f>DataCleaningLow!H17</f>
        <v>63</v>
      </c>
      <c r="K19" s="3">
        <f>DataCleaningLow!I17</f>
        <v>61</v>
      </c>
      <c r="L19" s="3">
        <f>DataCleaningLow!J17</f>
        <v>53</v>
      </c>
      <c r="M19" s="3">
        <f>DataCleaningLow!K17</f>
        <v>41</v>
      </c>
      <c r="N19" s="3">
        <f>DataCleaningLow!L17</f>
        <v>33</v>
      </c>
      <c r="O19" s="3">
        <f>DataCleaningLow!M17</f>
        <v>23</v>
      </c>
    </row>
    <row r="20" spans="2:15" x14ac:dyDescent="0.3">
      <c r="B20" s="9" t="str">
        <v>Houston</v>
      </c>
      <c r="C20" s="3" t="str">
        <f>DataCleaningLow!A18</f>
        <v>Texas</v>
      </c>
      <c r="D20" s="3">
        <f>DataCleaningLow!B18</f>
        <v>43</v>
      </c>
      <c r="E20" s="3">
        <f>DataCleaningLow!C18</f>
        <v>47</v>
      </c>
      <c r="F20" s="3">
        <f>DataCleaningLow!D18</f>
        <v>53</v>
      </c>
      <c r="G20" s="3">
        <f>DataCleaningLow!E18</f>
        <v>59</v>
      </c>
      <c r="H20" s="3">
        <f>DataCleaningLow!F18</f>
        <v>68</v>
      </c>
      <c r="I20" s="3">
        <f>DataCleaningLow!G18</f>
        <v>73</v>
      </c>
      <c r="J20" s="3">
        <f>DataCleaningLow!H18</f>
        <v>75</v>
      </c>
      <c r="K20" s="3">
        <f>DataCleaningLow!I18</f>
        <v>75</v>
      </c>
      <c r="L20" s="3">
        <f>DataCleaningLow!J18</f>
        <v>70</v>
      </c>
      <c r="M20" s="3">
        <f>DataCleaningLow!K18</f>
        <v>61</v>
      </c>
      <c r="N20" s="3">
        <f>DataCleaningLow!L18</f>
        <v>52</v>
      </c>
      <c r="O20" s="3">
        <f>DataCleaningLow!M18</f>
        <v>45</v>
      </c>
    </row>
    <row r="21" spans="2:15" x14ac:dyDescent="0.3">
      <c r="B21" s="9" t="str">
        <v>Indianapolis</v>
      </c>
      <c r="C21" s="3" t="str">
        <f>DataCleaningLow!A19</f>
        <v>Indiana</v>
      </c>
      <c r="D21" s="3">
        <f>DataCleaningLow!B19</f>
        <v>21</v>
      </c>
      <c r="E21" s="3">
        <f>DataCleaningLow!C19</f>
        <v>24</v>
      </c>
      <c r="F21" s="3">
        <f>DataCleaningLow!D19</f>
        <v>33</v>
      </c>
      <c r="G21" s="3">
        <f>DataCleaningLow!E19</f>
        <v>43</v>
      </c>
      <c r="H21" s="3">
        <f>DataCleaningLow!F19</f>
        <v>53</v>
      </c>
      <c r="I21" s="3">
        <f>DataCleaningLow!G19</f>
        <v>62</v>
      </c>
      <c r="J21" s="3">
        <f>DataCleaningLow!H19</f>
        <v>66</v>
      </c>
      <c r="K21" s="3">
        <f>DataCleaningLow!I19</f>
        <v>64</v>
      </c>
      <c r="L21" s="3">
        <f>DataCleaningLow!J19</f>
        <v>56</v>
      </c>
      <c r="M21" s="3">
        <f>DataCleaningLow!K19</f>
        <v>45</v>
      </c>
      <c r="N21" s="3">
        <f>DataCleaningLow!L19</f>
        <v>35</v>
      </c>
      <c r="O21" s="3">
        <f>DataCleaningLow!M19</f>
        <v>24</v>
      </c>
    </row>
    <row r="22" spans="2:15" x14ac:dyDescent="0.3">
      <c r="B22" s="9" t="str">
        <v>Jacksonville</v>
      </c>
      <c r="C22" s="3" t="str">
        <f>DataCleaningLow!A20</f>
        <v>Florida</v>
      </c>
      <c r="D22" s="3">
        <f>DataCleaningLow!B20</f>
        <v>41</v>
      </c>
      <c r="E22" s="3">
        <f>DataCleaningLow!C20</f>
        <v>45</v>
      </c>
      <c r="F22" s="3">
        <f>DataCleaningLow!D20</f>
        <v>50</v>
      </c>
      <c r="G22" s="3">
        <f>DataCleaningLow!E20</f>
        <v>55</v>
      </c>
      <c r="H22" s="3">
        <f>DataCleaningLow!F20</f>
        <v>63</v>
      </c>
      <c r="I22" s="3">
        <f>DataCleaningLow!G20</f>
        <v>70</v>
      </c>
      <c r="J22" s="3">
        <f>DataCleaningLow!H20</f>
        <v>73</v>
      </c>
      <c r="K22" s="3">
        <f>DataCleaningLow!I20</f>
        <v>73</v>
      </c>
      <c r="L22" s="3">
        <f>DataCleaningLow!J20</f>
        <v>70</v>
      </c>
      <c r="M22" s="3">
        <f>DataCleaningLow!K20</f>
        <v>61</v>
      </c>
      <c r="N22" s="3">
        <f>DataCleaningLow!L20</f>
        <v>51</v>
      </c>
      <c r="O22" s="3">
        <f>DataCleaningLow!M20</f>
        <v>44</v>
      </c>
    </row>
    <row r="23" spans="2:15" x14ac:dyDescent="0.3">
      <c r="B23" s="9" t="str">
        <v>Kansas City</v>
      </c>
      <c r="C23" s="3" t="str">
        <f>DataCleaningLow!A21</f>
        <v>Missouri</v>
      </c>
      <c r="D23" s="3">
        <f>DataCleaningLow!B21</f>
        <v>22</v>
      </c>
      <c r="E23" s="3">
        <f>DataCleaningLow!C21</f>
        <v>26</v>
      </c>
      <c r="F23" s="3">
        <f>DataCleaningLow!D21</f>
        <v>36</v>
      </c>
      <c r="G23" s="3">
        <f>DataCleaningLow!E21</f>
        <v>47</v>
      </c>
      <c r="H23" s="3">
        <f>DataCleaningLow!F21</f>
        <v>57</v>
      </c>
      <c r="I23" s="3">
        <f>DataCleaningLow!G21</f>
        <v>67</v>
      </c>
      <c r="J23" s="3">
        <f>DataCleaningLow!H21</f>
        <v>72</v>
      </c>
      <c r="K23" s="3">
        <f>DataCleaningLow!I21</f>
        <v>70</v>
      </c>
      <c r="L23" s="3">
        <f>DataCleaningLow!J21</f>
        <v>61</v>
      </c>
      <c r="M23" s="3">
        <f>DataCleaningLow!K21</f>
        <v>49</v>
      </c>
      <c r="N23" s="3">
        <f>DataCleaningLow!L21</f>
        <v>37</v>
      </c>
      <c r="O23" s="3">
        <f>DataCleaningLow!M21</f>
        <v>26</v>
      </c>
    </row>
    <row r="24" spans="2:15" x14ac:dyDescent="0.3">
      <c r="B24" s="9" t="str">
        <v>Las Vegas</v>
      </c>
      <c r="C24" s="3" t="str">
        <f>DataCleaningLow!A22</f>
        <v>Nevada</v>
      </c>
      <c r="D24" s="3">
        <f>DataCleaningLow!B22</f>
        <v>39</v>
      </c>
      <c r="E24" s="3">
        <f>DataCleaningLow!C22</f>
        <v>43</v>
      </c>
      <c r="F24" s="3">
        <f>DataCleaningLow!D22</f>
        <v>49</v>
      </c>
      <c r="G24" s="3">
        <f>DataCleaningLow!E22</f>
        <v>56</v>
      </c>
      <c r="H24" s="3">
        <f>DataCleaningLow!F22</f>
        <v>66</v>
      </c>
      <c r="I24" s="3">
        <f>DataCleaningLow!G22</f>
        <v>75</v>
      </c>
      <c r="J24" s="3">
        <f>DataCleaningLow!H22</f>
        <v>81</v>
      </c>
      <c r="K24" s="3">
        <f>DataCleaningLow!I22</f>
        <v>79</v>
      </c>
      <c r="L24" s="3">
        <f>DataCleaningLow!J22</f>
        <v>71</v>
      </c>
      <c r="M24" s="3">
        <f>DataCleaningLow!K22</f>
        <v>59</v>
      </c>
      <c r="N24" s="3">
        <f>DataCleaningLow!L22</f>
        <v>47</v>
      </c>
      <c r="O24" s="3">
        <f>DataCleaningLow!M22</f>
        <v>39</v>
      </c>
    </row>
    <row r="25" spans="2:15" x14ac:dyDescent="0.3">
      <c r="B25" s="9" t="str">
        <v>Los Angeles</v>
      </c>
      <c r="C25" s="3" t="str">
        <f>DataCleaningLow!A23</f>
        <v>California</v>
      </c>
      <c r="D25" s="3">
        <f>DataCleaningLow!B23</f>
        <v>48</v>
      </c>
      <c r="E25" s="3">
        <f>DataCleaningLow!C23</f>
        <v>49</v>
      </c>
      <c r="F25" s="3">
        <f>DataCleaningLow!D23</f>
        <v>51</v>
      </c>
      <c r="G25" s="3">
        <f>DataCleaningLow!E23</f>
        <v>54</v>
      </c>
      <c r="H25" s="3">
        <f>DataCleaningLow!F23</f>
        <v>57</v>
      </c>
      <c r="I25" s="3">
        <f>DataCleaningLow!G23</f>
        <v>60</v>
      </c>
      <c r="J25" s="3">
        <f>DataCleaningLow!H23</f>
        <v>64</v>
      </c>
      <c r="K25" s="3">
        <f>DataCleaningLow!I23</f>
        <v>64</v>
      </c>
      <c r="L25" s="3">
        <f>DataCleaningLow!J23</f>
        <v>63</v>
      </c>
      <c r="M25" s="3">
        <f>DataCleaningLow!K23</f>
        <v>59</v>
      </c>
      <c r="N25" s="3">
        <f>DataCleaningLow!L23</f>
        <v>52</v>
      </c>
      <c r="O25" s="3">
        <f>DataCleaningLow!M23</f>
        <v>48</v>
      </c>
    </row>
    <row r="26" spans="2:15" x14ac:dyDescent="0.3">
      <c r="B26" s="9" t="str">
        <v>Louisville</v>
      </c>
      <c r="C26" s="3" t="str">
        <f>DataCleaningLow!A24</f>
        <v>Kentucky</v>
      </c>
      <c r="D26" s="3">
        <f>DataCleaningLow!B24</f>
        <v>27</v>
      </c>
      <c r="E26" s="3">
        <f>DataCleaningLow!C24</f>
        <v>30</v>
      </c>
      <c r="F26" s="3">
        <f>DataCleaningLow!D24</f>
        <v>38</v>
      </c>
      <c r="G26" s="3">
        <f>DataCleaningLow!E24</f>
        <v>47</v>
      </c>
      <c r="H26" s="3">
        <f>DataCleaningLow!F24</f>
        <v>57</v>
      </c>
      <c r="I26" s="3">
        <f>DataCleaningLow!G24</f>
        <v>66</v>
      </c>
      <c r="J26" s="3">
        <f>DataCleaningLow!H24</f>
        <v>70</v>
      </c>
      <c r="K26" s="3">
        <f>DataCleaningLow!I24</f>
        <v>69</v>
      </c>
      <c r="L26" s="3">
        <f>DataCleaningLow!J24</f>
        <v>61</v>
      </c>
      <c r="M26" s="3">
        <f>DataCleaningLow!K24</f>
        <v>49</v>
      </c>
      <c r="N26" s="3">
        <f>DataCleaningLow!L24</f>
        <v>40</v>
      </c>
      <c r="O26" s="3">
        <f>DataCleaningLow!M24</f>
        <v>30</v>
      </c>
    </row>
    <row r="27" spans="2:15" x14ac:dyDescent="0.3">
      <c r="B27" s="9" t="str">
        <v>Memphis</v>
      </c>
      <c r="C27" s="3" t="str">
        <f>DataCleaningLow!A25</f>
        <v>Tennessee</v>
      </c>
      <c r="D27" s="3">
        <f>DataCleaningLow!B25</f>
        <v>33</v>
      </c>
      <c r="E27" s="3">
        <f>DataCleaningLow!C25</f>
        <v>36</v>
      </c>
      <c r="F27" s="3">
        <f>DataCleaningLow!D25</f>
        <v>44</v>
      </c>
      <c r="G27" s="3">
        <f>DataCleaningLow!E25</f>
        <v>53</v>
      </c>
      <c r="H27" s="3">
        <f>DataCleaningLow!F25</f>
        <v>62</v>
      </c>
      <c r="I27" s="3">
        <f>DataCleaningLow!G25</f>
        <v>70</v>
      </c>
      <c r="J27" s="3">
        <f>DataCleaningLow!H25</f>
        <v>74</v>
      </c>
      <c r="K27" s="3">
        <f>DataCleaningLow!I25</f>
        <v>73</v>
      </c>
      <c r="L27" s="3">
        <f>DataCleaningLow!J25</f>
        <v>65</v>
      </c>
      <c r="M27" s="3">
        <f>DataCleaningLow!K25</f>
        <v>54</v>
      </c>
      <c r="N27" s="3">
        <f>DataCleaningLow!L25</f>
        <v>44</v>
      </c>
      <c r="O27" s="3">
        <f>DataCleaningLow!M25</f>
        <v>35</v>
      </c>
    </row>
    <row r="28" spans="2:15" x14ac:dyDescent="0.3">
      <c r="B28" s="9" t="str">
        <v>Miami</v>
      </c>
      <c r="C28" s="3" t="str">
        <f>DataCleaningLow!A26</f>
        <v>Florida</v>
      </c>
      <c r="D28" s="3">
        <f>DataCleaningLow!B26</f>
        <v>60</v>
      </c>
      <c r="E28" s="3">
        <f>DataCleaningLow!C26</f>
        <v>62</v>
      </c>
      <c r="F28" s="3">
        <f>DataCleaningLow!D26</f>
        <v>65</v>
      </c>
      <c r="G28" s="3">
        <f>DataCleaningLow!E26</f>
        <v>68</v>
      </c>
      <c r="H28" s="3">
        <f>DataCleaningLow!F26</f>
        <v>73</v>
      </c>
      <c r="I28" s="3">
        <f>DataCleaningLow!G26</f>
        <v>76</v>
      </c>
      <c r="J28" s="3">
        <f>DataCleaningLow!H26</f>
        <v>77</v>
      </c>
      <c r="K28" s="3">
        <f>DataCleaningLow!I26</f>
        <v>77</v>
      </c>
      <c r="L28" s="3">
        <f>DataCleaningLow!J26</f>
        <v>77</v>
      </c>
      <c r="M28" s="3">
        <f>DataCleaningLow!K26</f>
        <v>74</v>
      </c>
      <c r="N28" s="3">
        <f>DataCleaningLow!L26</f>
        <v>68</v>
      </c>
      <c r="O28" s="3">
        <f>DataCleaningLow!M26</f>
        <v>63</v>
      </c>
    </row>
    <row r="29" spans="2:15" x14ac:dyDescent="0.3">
      <c r="B29" s="9" t="str">
        <v>Milwaukee</v>
      </c>
      <c r="C29" s="3" t="str">
        <f>DataCleaningLow!A27</f>
        <v>Wisconsin</v>
      </c>
      <c r="D29" s="3">
        <f>DataCleaningLow!B27</f>
        <v>16</v>
      </c>
      <c r="E29" s="3">
        <f>DataCleaningLow!C27</f>
        <v>19</v>
      </c>
      <c r="F29" s="3">
        <f>DataCleaningLow!D27</f>
        <v>28</v>
      </c>
      <c r="G29" s="3">
        <f>DataCleaningLow!E27</f>
        <v>37</v>
      </c>
      <c r="H29" s="3">
        <f>DataCleaningLow!F27</f>
        <v>47</v>
      </c>
      <c r="I29" s="3">
        <f>DataCleaningLow!G27</f>
        <v>57</v>
      </c>
      <c r="J29" s="3">
        <f>DataCleaningLow!H27</f>
        <v>64</v>
      </c>
      <c r="K29" s="3">
        <f>DataCleaningLow!I27</f>
        <v>63</v>
      </c>
      <c r="L29" s="3">
        <f>DataCleaningLow!J27</f>
        <v>55</v>
      </c>
      <c r="M29" s="3">
        <f>DataCleaningLow!K27</f>
        <v>43</v>
      </c>
      <c r="N29" s="3">
        <f>DataCleaningLow!L27</f>
        <v>32</v>
      </c>
      <c r="O29" s="3">
        <f>DataCleaningLow!M27</f>
        <v>20</v>
      </c>
    </row>
    <row r="30" spans="2:15" x14ac:dyDescent="0.3">
      <c r="B30" s="9" t="str">
        <v>Minneapolis</v>
      </c>
      <c r="C30" s="3" t="str">
        <f>DataCleaningLow!A28</f>
        <v>Minnesota</v>
      </c>
      <c r="D30" s="3">
        <f>DataCleaningLow!B28</f>
        <v>8</v>
      </c>
      <c r="E30" s="3">
        <f>DataCleaningLow!C28</f>
        <v>13</v>
      </c>
      <c r="F30" s="3">
        <f>DataCleaningLow!D28</f>
        <v>24</v>
      </c>
      <c r="G30" s="3">
        <f>DataCleaningLow!E28</f>
        <v>37</v>
      </c>
      <c r="H30" s="3">
        <f>DataCleaningLow!F28</f>
        <v>49</v>
      </c>
      <c r="I30" s="3">
        <f>DataCleaningLow!G28</f>
        <v>59</v>
      </c>
      <c r="J30" s="3">
        <f>DataCleaningLow!H28</f>
        <v>64</v>
      </c>
      <c r="K30" s="3">
        <f>DataCleaningLow!I28</f>
        <v>62</v>
      </c>
      <c r="L30" s="3">
        <f>DataCleaningLow!J28</f>
        <v>52</v>
      </c>
      <c r="M30" s="3">
        <f>DataCleaningLow!K28</f>
        <v>40</v>
      </c>
      <c r="N30" s="3">
        <f>DataCleaningLow!L28</f>
        <v>26</v>
      </c>
      <c r="O30" s="3">
        <f>DataCleaningLow!M28</f>
        <v>12</v>
      </c>
    </row>
    <row r="31" spans="2:15" x14ac:dyDescent="0.3">
      <c r="B31" s="9" t="str">
        <v>Nashville</v>
      </c>
      <c r="C31" s="3" t="str">
        <f>DataCleaningLow!A29</f>
        <v>Tennessee</v>
      </c>
      <c r="D31" s="3">
        <f>DataCleaningLow!B29</f>
        <v>28</v>
      </c>
      <c r="E31" s="3">
        <f>DataCleaningLow!C29</f>
        <v>32</v>
      </c>
      <c r="F31" s="3">
        <f>DataCleaningLow!D29</f>
        <v>39</v>
      </c>
      <c r="G31" s="3">
        <f>DataCleaningLow!E29</f>
        <v>48</v>
      </c>
      <c r="H31" s="3">
        <f>DataCleaningLow!F29</f>
        <v>57</v>
      </c>
      <c r="I31" s="3">
        <f>DataCleaningLow!G29</f>
        <v>65</v>
      </c>
      <c r="J31" s="3">
        <f>DataCleaningLow!H29</f>
        <v>70</v>
      </c>
      <c r="K31" s="3">
        <f>DataCleaningLow!I29</f>
        <v>68</v>
      </c>
      <c r="L31" s="3">
        <f>DataCleaningLow!J29</f>
        <v>61</v>
      </c>
      <c r="M31" s="3">
        <f>DataCleaningLow!K29</f>
        <v>49</v>
      </c>
      <c r="N31" s="3">
        <f>DataCleaningLow!L29</f>
        <v>39</v>
      </c>
      <c r="O31" s="3">
        <f>DataCleaningLow!M29</f>
        <v>31</v>
      </c>
    </row>
    <row r="32" spans="2:15" x14ac:dyDescent="0.3">
      <c r="B32" s="9" t="str">
        <v>New Orleans</v>
      </c>
      <c r="C32" s="3" t="str">
        <f>DataCleaningLow!A30</f>
        <v>Louisiana</v>
      </c>
      <c r="D32" s="3">
        <f>DataCleaningLow!B30</f>
        <v>45</v>
      </c>
      <c r="E32" s="3">
        <f>DataCleaningLow!C30</f>
        <v>48</v>
      </c>
      <c r="F32" s="3">
        <f>DataCleaningLow!D30</f>
        <v>54</v>
      </c>
      <c r="G32" s="3">
        <f>DataCleaningLow!E30</f>
        <v>60</v>
      </c>
      <c r="H32" s="3">
        <f>DataCleaningLow!F30</f>
        <v>68</v>
      </c>
      <c r="I32" s="3">
        <f>DataCleaningLow!G30</f>
        <v>74</v>
      </c>
      <c r="J32" s="3">
        <f>DataCleaningLow!H30</f>
        <v>75</v>
      </c>
      <c r="K32" s="3">
        <f>DataCleaningLow!I30</f>
        <v>75</v>
      </c>
      <c r="L32" s="3">
        <f>DataCleaningLow!J30</f>
        <v>72</v>
      </c>
      <c r="M32" s="3">
        <f>DataCleaningLow!K30</f>
        <v>63</v>
      </c>
      <c r="N32" s="3">
        <f>DataCleaningLow!L30</f>
        <v>54</v>
      </c>
      <c r="O32" s="3">
        <f>DataCleaningLow!M30</f>
        <v>47</v>
      </c>
    </row>
    <row r="33" spans="2:15" x14ac:dyDescent="0.3">
      <c r="B33" s="9" t="str">
        <v>New York</v>
      </c>
      <c r="C33" s="3" t="str">
        <f>DataCleaningLow!A31</f>
        <v>New York</v>
      </c>
      <c r="D33" s="3">
        <f>DataCleaningLow!B31</f>
        <v>27</v>
      </c>
      <c r="E33" s="3">
        <f>DataCleaningLow!C31</f>
        <v>29</v>
      </c>
      <c r="F33" s="3">
        <f>DataCleaningLow!D31</f>
        <v>35</v>
      </c>
      <c r="G33" s="3">
        <f>DataCleaningLow!E31</f>
        <v>45</v>
      </c>
      <c r="H33" s="3">
        <f>DataCleaningLow!F31</f>
        <v>54</v>
      </c>
      <c r="I33" s="3">
        <f>DataCleaningLow!G31</f>
        <v>64</v>
      </c>
      <c r="J33" s="3">
        <f>DataCleaningLow!H31</f>
        <v>69</v>
      </c>
      <c r="K33" s="3">
        <f>DataCleaningLow!I31</f>
        <v>68</v>
      </c>
      <c r="L33" s="3">
        <f>DataCleaningLow!J31</f>
        <v>61</v>
      </c>
      <c r="M33" s="3">
        <f>DataCleaningLow!K31</f>
        <v>50</v>
      </c>
      <c r="N33" s="3">
        <f>DataCleaningLow!L31</f>
        <v>42</v>
      </c>
      <c r="O33" s="3">
        <f>DataCleaningLow!M31</f>
        <v>32</v>
      </c>
    </row>
    <row r="34" spans="2:15" x14ac:dyDescent="0.3">
      <c r="B34" s="9" t="str">
        <v>Oklahoma City</v>
      </c>
      <c r="C34" s="3" t="str">
        <f>DataCleaningLow!A32</f>
        <v>Oklahoma</v>
      </c>
      <c r="D34" s="3">
        <f>DataCleaningLow!B32</f>
        <v>29</v>
      </c>
      <c r="E34" s="3">
        <f>DataCleaningLow!C32</f>
        <v>33</v>
      </c>
      <c r="F34" s="3">
        <f>DataCleaningLow!D32</f>
        <v>41</v>
      </c>
      <c r="G34" s="3">
        <f>DataCleaningLow!E32</f>
        <v>50</v>
      </c>
      <c r="H34" s="3">
        <f>DataCleaningLow!F32</f>
        <v>60</v>
      </c>
      <c r="I34" s="3">
        <f>DataCleaningLow!G32</f>
        <v>68</v>
      </c>
      <c r="J34" s="3">
        <f>DataCleaningLow!H32</f>
        <v>72</v>
      </c>
      <c r="K34" s="3">
        <f>DataCleaningLow!I32</f>
        <v>71</v>
      </c>
      <c r="L34" s="3">
        <f>DataCleaningLow!J32</f>
        <v>63</v>
      </c>
      <c r="M34" s="3">
        <f>DataCleaningLow!K32</f>
        <v>52</v>
      </c>
      <c r="N34" s="3">
        <f>DataCleaningLow!L32</f>
        <v>40</v>
      </c>
      <c r="O34" s="3">
        <f>DataCleaningLow!M32</f>
        <v>31</v>
      </c>
    </row>
    <row r="35" spans="2:15" x14ac:dyDescent="0.3">
      <c r="B35" s="9" t="str">
        <v>Orlando</v>
      </c>
      <c r="C35" s="3" t="str">
        <f>DataCleaningLow!A33</f>
        <v>Florida</v>
      </c>
      <c r="D35" s="3">
        <f>DataCleaningLow!B33</f>
        <v>49</v>
      </c>
      <c r="E35" s="3">
        <f>DataCleaningLow!C33</f>
        <v>52</v>
      </c>
      <c r="F35" s="3">
        <f>DataCleaningLow!D33</f>
        <v>56</v>
      </c>
      <c r="G35" s="3">
        <f>DataCleaningLow!E33</f>
        <v>60</v>
      </c>
      <c r="H35" s="3">
        <f>DataCleaningLow!F33</f>
        <v>66</v>
      </c>
      <c r="I35" s="3">
        <f>DataCleaningLow!G33</f>
        <v>72</v>
      </c>
      <c r="J35" s="3">
        <f>DataCleaningLow!H33</f>
        <v>74</v>
      </c>
      <c r="K35" s="3">
        <f>DataCleaningLow!I33</f>
        <v>74</v>
      </c>
      <c r="L35" s="3">
        <f>DataCleaningLow!J33</f>
        <v>73</v>
      </c>
      <c r="M35" s="3">
        <f>DataCleaningLow!K33</f>
        <v>66</v>
      </c>
      <c r="N35" s="3">
        <f>DataCleaningLow!L33</f>
        <v>59</v>
      </c>
      <c r="O35" s="3">
        <f>DataCleaningLow!M33</f>
        <v>52</v>
      </c>
    </row>
    <row r="36" spans="2:15" x14ac:dyDescent="0.3">
      <c r="B36" s="9" t="str">
        <v>Philadelphia</v>
      </c>
      <c r="C36" s="3" t="str">
        <f>DataCleaningLow!A34</f>
        <v>Pennsylvania</v>
      </c>
      <c r="D36" s="3">
        <f>DataCleaningLow!B34</f>
        <v>26</v>
      </c>
      <c r="E36" s="3">
        <f>DataCleaningLow!C34</f>
        <v>28</v>
      </c>
      <c r="F36" s="3">
        <f>DataCleaningLow!D34</f>
        <v>34</v>
      </c>
      <c r="G36" s="3">
        <f>DataCleaningLow!E34</f>
        <v>44</v>
      </c>
      <c r="H36" s="3">
        <f>DataCleaningLow!F34</f>
        <v>54</v>
      </c>
      <c r="I36" s="3">
        <f>DataCleaningLow!G34</f>
        <v>64</v>
      </c>
      <c r="J36" s="3">
        <f>DataCleaningLow!H34</f>
        <v>69</v>
      </c>
      <c r="K36" s="3">
        <f>DataCleaningLow!I34</f>
        <v>68</v>
      </c>
      <c r="L36" s="3">
        <f>DataCleaningLow!J34</f>
        <v>60</v>
      </c>
      <c r="M36" s="3">
        <f>DataCleaningLow!K34</f>
        <v>48</v>
      </c>
      <c r="N36" s="3">
        <f>DataCleaningLow!L34</f>
        <v>39</v>
      </c>
      <c r="O36" s="3">
        <f>DataCleaningLow!M34</f>
        <v>30</v>
      </c>
    </row>
    <row r="37" spans="2:15" x14ac:dyDescent="0.3">
      <c r="B37" s="9" t="str">
        <v>Phoenix</v>
      </c>
      <c r="C37" s="3" t="str">
        <f>DataCleaningLow!A35</f>
        <v>Arizona</v>
      </c>
      <c r="D37" s="3">
        <f>DataCleaningLow!B35</f>
        <v>46</v>
      </c>
      <c r="E37" s="3">
        <f>DataCleaningLow!C35</f>
        <v>49</v>
      </c>
      <c r="F37" s="3">
        <f>DataCleaningLow!D35</f>
        <v>54</v>
      </c>
      <c r="G37" s="3">
        <f>DataCleaningLow!E35</f>
        <v>60</v>
      </c>
      <c r="H37" s="3">
        <f>DataCleaningLow!F35</f>
        <v>69</v>
      </c>
      <c r="I37" s="3">
        <f>DataCleaningLow!G35</f>
        <v>77</v>
      </c>
      <c r="J37" s="3">
        <f>DataCleaningLow!H35</f>
        <v>83</v>
      </c>
      <c r="K37" s="3">
        <f>DataCleaningLow!I35</f>
        <v>82</v>
      </c>
      <c r="L37" s="3">
        <f>DataCleaningLow!J35</f>
        <v>75</v>
      </c>
      <c r="M37" s="3">
        <f>DataCleaningLow!K35</f>
        <v>64</v>
      </c>
      <c r="N37" s="3">
        <f>DataCleaningLow!L35</f>
        <v>52</v>
      </c>
      <c r="O37" s="3">
        <f>DataCleaningLow!M35</f>
        <v>45</v>
      </c>
    </row>
    <row r="38" spans="2:15" x14ac:dyDescent="0.3">
      <c r="B38" s="9" t="str">
        <v>Pittsburgh</v>
      </c>
      <c r="C38" s="3" t="str">
        <f>DataCleaningLow!A36</f>
        <v>Pennsylvania</v>
      </c>
      <c r="D38" s="3">
        <f>DataCleaningLow!B36</f>
        <v>21</v>
      </c>
      <c r="E38" s="3">
        <f>DataCleaningLow!C36</f>
        <v>23</v>
      </c>
      <c r="F38" s="3">
        <f>DataCleaningLow!D36</f>
        <v>30</v>
      </c>
      <c r="G38" s="3">
        <f>DataCleaningLow!E36</f>
        <v>40</v>
      </c>
      <c r="H38" s="3">
        <f>DataCleaningLow!F36</f>
        <v>49</v>
      </c>
      <c r="I38" s="3">
        <f>DataCleaningLow!G36</f>
        <v>58</v>
      </c>
      <c r="J38" s="3">
        <f>DataCleaningLow!H36</f>
        <v>63</v>
      </c>
      <c r="K38" s="3">
        <f>DataCleaningLow!I36</f>
        <v>62</v>
      </c>
      <c r="L38" s="3">
        <f>DataCleaningLow!J36</f>
        <v>54</v>
      </c>
      <c r="M38" s="3">
        <f>DataCleaningLow!K36</f>
        <v>43</v>
      </c>
      <c r="N38" s="3">
        <f>DataCleaningLow!L36</f>
        <v>35</v>
      </c>
      <c r="O38" s="3">
        <f>DataCleaningLow!M36</f>
        <v>25</v>
      </c>
    </row>
    <row r="39" spans="2:15" x14ac:dyDescent="0.3">
      <c r="B39" s="9" t="str">
        <v>Portland</v>
      </c>
      <c r="C39" s="3" t="str">
        <f>DataCleaningLow!A37</f>
        <v>Oregon</v>
      </c>
      <c r="D39" s="3">
        <f>DataCleaningLow!B37</f>
        <v>36</v>
      </c>
      <c r="E39" s="3">
        <f>DataCleaningLow!C37</f>
        <v>37</v>
      </c>
      <c r="F39" s="3">
        <f>DataCleaningLow!D37</f>
        <v>39</v>
      </c>
      <c r="G39" s="3">
        <f>DataCleaningLow!E37</f>
        <v>43</v>
      </c>
      <c r="H39" s="3">
        <f>DataCleaningLow!F37</f>
        <v>48</v>
      </c>
      <c r="I39" s="3">
        <f>DataCleaningLow!G37</f>
        <v>52</v>
      </c>
      <c r="J39" s="3">
        <f>DataCleaningLow!H37</f>
        <v>56</v>
      </c>
      <c r="K39" s="3">
        <f>DataCleaningLow!I37</f>
        <v>57</v>
      </c>
      <c r="L39" s="3">
        <f>DataCleaningLow!J37</f>
        <v>52</v>
      </c>
      <c r="M39" s="3">
        <f>DataCleaningLow!K37</f>
        <v>46</v>
      </c>
      <c r="N39" s="3">
        <f>DataCleaningLow!L37</f>
        <v>41</v>
      </c>
      <c r="O39" s="3">
        <f>DataCleaningLow!M37</f>
        <v>35</v>
      </c>
    </row>
    <row r="40" spans="2:15" x14ac:dyDescent="0.3">
      <c r="B40" s="9" t="str">
        <v>Providence</v>
      </c>
      <c r="C40" s="3" t="str">
        <f>DataCleaningLow!A38</f>
        <v>Rhode Island</v>
      </c>
      <c r="D40" s="3">
        <f>DataCleaningLow!B38</f>
        <v>21</v>
      </c>
      <c r="E40" s="3">
        <f>DataCleaningLow!C38</f>
        <v>24</v>
      </c>
      <c r="F40" s="3">
        <f>DataCleaningLow!D38</f>
        <v>30</v>
      </c>
      <c r="G40" s="3">
        <f>DataCleaningLow!E38</f>
        <v>40</v>
      </c>
      <c r="H40" s="3">
        <f>DataCleaningLow!F38</f>
        <v>49</v>
      </c>
      <c r="I40" s="3">
        <f>DataCleaningLow!G38</f>
        <v>58</v>
      </c>
      <c r="J40" s="3">
        <f>DataCleaningLow!H38</f>
        <v>64</v>
      </c>
      <c r="K40" s="3">
        <f>DataCleaningLow!I38</f>
        <v>63</v>
      </c>
      <c r="L40" s="3">
        <f>DataCleaningLow!J38</f>
        <v>55</v>
      </c>
      <c r="M40" s="3">
        <f>DataCleaningLow!K38</f>
        <v>44</v>
      </c>
      <c r="N40" s="3">
        <f>DataCleaningLow!L38</f>
        <v>36</v>
      </c>
      <c r="O40" s="3">
        <f>DataCleaningLow!M38</f>
        <v>26</v>
      </c>
    </row>
    <row r="41" spans="2:15" x14ac:dyDescent="0.3">
      <c r="B41" s="9" t="str">
        <v>Raleigh</v>
      </c>
      <c r="C41" s="3" t="str">
        <f>DataCleaningLow!A39</f>
        <v>North Carolina</v>
      </c>
      <c r="D41" s="3">
        <f>DataCleaningLow!B39</f>
        <v>30</v>
      </c>
      <c r="E41" s="3">
        <f>DataCleaningLow!C39</f>
        <v>32</v>
      </c>
      <c r="F41" s="3">
        <f>DataCleaningLow!D39</f>
        <v>39</v>
      </c>
      <c r="G41" s="3">
        <f>DataCleaningLow!E39</f>
        <v>48</v>
      </c>
      <c r="H41" s="3">
        <f>DataCleaningLow!F39</f>
        <v>57</v>
      </c>
      <c r="I41" s="3">
        <f>DataCleaningLow!G39</f>
        <v>66</v>
      </c>
      <c r="J41" s="3">
        <f>DataCleaningLow!H39</f>
        <v>69</v>
      </c>
      <c r="K41" s="3">
        <f>DataCleaningLow!I39</f>
        <v>68</v>
      </c>
      <c r="L41" s="3">
        <f>DataCleaningLow!J39</f>
        <v>61</v>
      </c>
      <c r="M41" s="3">
        <f>DataCleaningLow!K39</f>
        <v>50</v>
      </c>
      <c r="N41" s="3">
        <f>DataCleaningLow!L39</f>
        <v>41</v>
      </c>
      <c r="O41" s="3">
        <f>DataCleaningLow!M39</f>
        <v>33</v>
      </c>
    </row>
    <row r="42" spans="2:15" x14ac:dyDescent="0.3">
      <c r="B42" s="9" t="str">
        <v>Richmond</v>
      </c>
      <c r="C42" s="3" t="str">
        <f>DataCleaningLow!A40</f>
        <v>Virginia</v>
      </c>
      <c r="D42" s="3">
        <f>DataCleaningLow!B40</f>
        <v>28</v>
      </c>
      <c r="E42" s="3">
        <f>DataCleaningLow!C40</f>
        <v>31</v>
      </c>
      <c r="F42" s="3">
        <f>DataCleaningLow!D40</f>
        <v>37</v>
      </c>
      <c r="G42" s="3">
        <f>DataCleaningLow!E40</f>
        <v>46</v>
      </c>
      <c r="H42" s="3">
        <f>DataCleaningLow!F40</f>
        <v>55</v>
      </c>
      <c r="I42" s="3">
        <f>DataCleaningLow!G40</f>
        <v>65</v>
      </c>
      <c r="J42" s="3">
        <f>DataCleaningLow!H40</f>
        <v>69</v>
      </c>
      <c r="K42" s="3">
        <f>DataCleaningLow!I40</f>
        <v>67</v>
      </c>
      <c r="L42" s="3">
        <f>DataCleaningLow!J40</f>
        <v>60</v>
      </c>
      <c r="M42" s="3">
        <f>DataCleaningLow!K40</f>
        <v>48</v>
      </c>
      <c r="N42" s="3">
        <f>DataCleaningLow!L40</f>
        <v>39</v>
      </c>
      <c r="O42" s="3">
        <f>DataCleaningLow!M40</f>
        <v>31</v>
      </c>
    </row>
    <row r="43" spans="2:15" x14ac:dyDescent="0.3">
      <c r="B43" s="9" t="str">
        <v>Riverside</v>
      </c>
      <c r="C43" s="3" t="str">
        <f>DataCleaningLow!A41</f>
        <v>California</v>
      </c>
      <c r="D43" s="3">
        <f>DataCleaningLow!B41</f>
        <v>43</v>
      </c>
      <c r="E43" s="3">
        <f>DataCleaningLow!C41</f>
        <v>45</v>
      </c>
      <c r="F43" s="3">
        <f>DataCleaningLow!D41</f>
        <v>46</v>
      </c>
      <c r="G43" s="3">
        <f>DataCleaningLow!E41</f>
        <v>50</v>
      </c>
      <c r="H43" s="3">
        <f>DataCleaningLow!F41</f>
        <v>55</v>
      </c>
      <c r="I43" s="3">
        <f>DataCleaningLow!G41</f>
        <v>59</v>
      </c>
      <c r="J43" s="3">
        <f>DataCleaningLow!H41</f>
        <v>64</v>
      </c>
      <c r="K43" s="3">
        <f>DataCleaningLow!I41</f>
        <v>65</v>
      </c>
      <c r="L43" s="3">
        <f>DataCleaningLow!J41</f>
        <v>61</v>
      </c>
      <c r="M43" s="3">
        <f>DataCleaningLow!K41</f>
        <v>55</v>
      </c>
      <c r="N43" s="3">
        <f>DataCleaningLow!L41</f>
        <v>47</v>
      </c>
      <c r="O43" s="3">
        <f>DataCleaningLow!M41</f>
        <v>42</v>
      </c>
    </row>
    <row r="44" spans="2:15" x14ac:dyDescent="0.3">
      <c r="B44" s="9" t="str">
        <v>Rochester</v>
      </c>
      <c r="C44" s="3" t="str">
        <f>DataCleaningLow!A42</f>
        <v>New York</v>
      </c>
      <c r="D44" s="3">
        <f>DataCleaningLow!B42</f>
        <v>18</v>
      </c>
      <c r="E44" s="3">
        <f>DataCleaningLow!C42</f>
        <v>19</v>
      </c>
      <c r="F44" s="3">
        <f>DataCleaningLow!D42</f>
        <v>26</v>
      </c>
      <c r="G44" s="3">
        <f>DataCleaningLow!E42</f>
        <v>37</v>
      </c>
      <c r="H44" s="3">
        <f>DataCleaningLow!F42</f>
        <v>46</v>
      </c>
      <c r="I44" s="3">
        <f>DataCleaningLow!G42</f>
        <v>56</v>
      </c>
      <c r="J44" s="3">
        <f>DataCleaningLow!H42</f>
        <v>61</v>
      </c>
      <c r="K44" s="3">
        <f>DataCleaningLow!I42</f>
        <v>60</v>
      </c>
      <c r="L44" s="3">
        <f>DataCleaningLow!J42</f>
        <v>52</v>
      </c>
      <c r="M44" s="3">
        <f>DataCleaningLow!K42</f>
        <v>42</v>
      </c>
      <c r="N44" s="3">
        <f>DataCleaningLow!L42</f>
        <v>33</v>
      </c>
      <c r="O44" s="3">
        <f>DataCleaningLow!M42</f>
        <v>24</v>
      </c>
    </row>
    <row r="45" spans="2:15" x14ac:dyDescent="0.3">
      <c r="B45" s="9" t="str">
        <v>Sacramento</v>
      </c>
      <c r="C45" s="3" t="str">
        <f>DataCleaningLow!A43</f>
        <v>California</v>
      </c>
      <c r="D45" s="3">
        <f>DataCleaningLow!B43</f>
        <v>39</v>
      </c>
      <c r="E45" s="3">
        <f>DataCleaningLow!C43</f>
        <v>41</v>
      </c>
      <c r="F45" s="3">
        <f>DataCleaningLow!D43</f>
        <v>44</v>
      </c>
      <c r="G45" s="3">
        <f>DataCleaningLow!E43</f>
        <v>46</v>
      </c>
      <c r="H45" s="3">
        <f>DataCleaningLow!F43</f>
        <v>51</v>
      </c>
      <c r="I45" s="3">
        <f>DataCleaningLow!G43</f>
        <v>56</v>
      </c>
      <c r="J45" s="3">
        <f>DataCleaningLow!H43</f>
        <v>58</v>
      </c>
      <c r="K45" s="3">
        <f>DataCleaningLow!I43</f>
        <v>58</v>
      </c>
      <c r="L45" s="3">
        <f>DataCleaningLow!J43</f>
        <v>56</v>
      </c>
      <c r="M45" s="3">
        <f>DataCleaningLow!K43</f>
        <v>50</v>
      </c>
      <c r="N45" s="3">
        <f>DataCleaningLow!L43</f>
        <v>43</v>
      </c>
      <c r="O45" s="3">
        <f>DataCleaningLow!M43</f>
        <v>38</v>
      </c>
    </row>
    <row r="46" spans="2:15" x14ac:dyDescent="0.3">
      <c r="B46" s="9" t="str">
        <v>Salt Lake City</v>
      </c>
      <c r="C46" s="3" t="str">
        <f>DataCleaningLow!A44</f>
        <v>Utah</v>
      </c>
      <c r="D46" s="3">
        <f>DataCleaningLow!B44</f>
        <v>22</v>
      </c>
      <c r="E46" s="3">
        <f>DataCleaningLow!C44</f>
        <v>25</v>
      </c>
      <c r="F46" s="3">
        <f>DataCleaningLow!D44</f>
        <v>34</v>
      </c>
      <c r="G46" s="3">
        <f>DataCleaningLow!E44</f>
        <v>40</v>
      </c>
      <c r="H46" s="3">
        <f>DataCleaningLow!F44</f>
        <v>48</v>
      </c>
      <c r="I46" s="3">
        <f>DataCleaningLow!G44</f>
        <v>56</v>
      </c>
      <c r="J46" s="3">
        <f>DataCleaningLow!H44</f>
        <v>65</v>
      </c>
      <c r="K46" s="3">
        <f>DataCleaningLow!I44</f>
        <v>63</v>
      </c>
      <c r="L46" s="3">
        <f>DataCleaningLow!J44</f>
        <v>53</v>
      </c>
      <c r="M46" s="3">
        <f>DataCleaningLow!K44</f>
        <v>41</v>
      </c>
      <c r="N46" s="3">
        <f>DataCleaningLow!L44</f>
        <v>31</v>
      </c>
      <c r="O46" s="3">
        <f>DataCleaningLow!M44</f>
        <v>23</v>
      </c>
    </row>
    <row r="47" spans="2:15" x14ac:dyDescent="0.3">
      <c r="B47" s="9" t="str">
        <v>San Antonio</v>
      </c>
      <c r="C47" s="3" t="str">
        <f>DataCleaningLow!A45</f>
        <v>Texas</v>
      </c>
      <c r="D47" s="3">
        <f>DataCleaningLow!B45</f>
        <v>41</v>
      </c>
      <c r="E47" s="3">
        <f>DataCleaningLow!C45</f>
        <v>44</v>
      </c>
      <c r="F47" s="3">
        <f>DataCleaningLow!D45</f>
        <v>51</v>
      </c>
      <c r="G47" s="3">
        <f>DataCleaningLow!E45</f>
        <v>58</v>
      </c>
      <c r="H47" s="3">
        <f>DataCleaningLow!F45</f>
        <v>67</v>
      </c>
      <c r="I47" s="3">
        <f>DataCleaningLow!G45</f>
        <v>73</v>
      </c>
      <c r="J47" s="3">
        <f>DataCleaningLow!H45</f>
        <v>75</v>
      </c>
      <c r="K47" s="3">
        <f>DataCleaningLow!I45</f>
        <v>75</v>
      </c>
      <c r="L47" s="3">
        <f>DataCleaningLow!J45</f>
        <v>69</v>
      </c>
      <c r="M47" s="3">
        <f>DataCleaningLow!K45</f>
        <v>60</v>
      </c>
      <c r="N47" s="3">
        <f>DataCleaningLow!L45</f>
        <v>50</v>
      </c>
      <c r="O47" s="3">
        <f>DataCleaningLow!M45</f>
        <v>42</v>
      </c>
    </row>
    <row r="48" spans="2:15" x14ac:dyDescent="0.3">
      <c r="B48" s="9" t="str">
        <v>San Diego</v>
      </c>
      <c r="C48" s="3" t="str">
        <f>DataCleaningLow!A46</f>
        <v>California</v>
      </c>
      <c r="D48" s="3">
        <f>DataCleaningLow!B46</f>
        <v>49</v>
      </c>
      <c r="E48" s="3">
        <f>DataCleaningLow!C46</f>
        <v>51</v>
      </c>
      <c r="F48" s="3">
        <f>DataCleaningLow!D46</f>
        <v>53</v>
      </c>
      <c r="G48" s="3">
        <f>DataCleaningLow!E46</f>
        <v>56</v>
      </c>
      <c r="H48" s="3">
        <f>DataCleaningLow!F46</f>
        <v>59</v>
      </c>
      <c r="I48" s="3">
        <f>DataCleaningLow!G46</f>
        <v>62</v>
      </c>
      <c r="J48" s="3">
        <f>DataCleaningLow!H46</f>
        <v>65</v>
      </c>
      <c r="K48" s="3">
        <f>DataCleaningLow!I46</f>
        <v>67</v>
      </c>
      <c r="L48" s="3">
        <f>DataCleaningLow!J46</f>
        <v>65</v>
      </c>
      <c r="M48" s="3">
        <f>DataCleaningLow!K46</f>
        <v>61</v>
      </c>
      <c r="N48" s="3">
        <f>DataCleaningLow!L46</f>
        <v>54</v>
      </c>
      <c r="O48" s="3">
        <f>DataCleaningLow!M46</f>
        <v>48</v>
      </c>
    </row>
    <row r="49" spans="2:15" x14ac:dyDescent="0.3">
      <c r="B49" s="9" t="str">
        <v>San Francisco</v>
      </c>
      <c r="C49" s="3" t="str">
        <f>DataCleaningLow!A47</f>
        <v>California</v>
      </c>
      <c r="D49" s="3">
        <f>DataCleaningLow!B47</f>
        <v>46</v>
      </c>
      <c r="E49" s="3">
        <f>DataCleaningLow!C47</f>
        <v>48</v>
      </c>
      <c r="F49" s="3">
        <f>DataCleaningLow!D47</f>
        <v>49</v>
      </c>
      <c r="G49" s="3">
        <f>DataCleaningLow!E47</f>
        <v>49</v>
      </c>
      <c r="H49" s="3">
        <f>DataCleaningLow!F47</f>
        <v>51</v>
      </c>
      <c r="I49" s="3">
        <f>DataCleaningLow!G47</f>
        <v>53</v>
      </c>
      <c r="J49" s="3">
        <f>DataCleaningLow!H47</f>
        <v>54</v>
      </c>
      <c r="K49" s="3">
        <f>DataCleaningLow!I47</f>
        <v>55</v>
      </c>
      <c r="L49" s="3">
        <f>DataCleaningLow!J47</f>
        <v>55</v>
      </c>
      <c r="M49" s="3">
        <f>DataCleaningLow!K47</f>
        <v>54</v>
      </c>
      <c r="N49" s="3">
        <f>DataCleaningLow!L47</f>
        <v>50</v>
      </c>
      <c r="O49" s="3">
        <f>DataCleaningLow!M47</f>
        <v>46</v>
      </c>
    </row>
    <row r="50" spans="2:15" x14ac:dyDescent="0.3">
      <c r="B50" s="9" t="str">
        <v>San Jose</v>
      </c>
      <c r="C50" s="3" t="str">
        <f>DataCleaningLow!A48</f>
        <v>California</v>
      </c>
      <c r="D50" s="3">
        <f>DataCleaningLow!B48</f>
        <v>42</v>
      </c>
      <c r="E50" s="3">
        <f>DataCleaningLow!C48</f>
        <v>45</v>
      </c>
      <c r="F50" s="3">
        <f>DataCleaningLow!D48</f>
        <v>47</v>
      </c>
      <c r="G50" s="3">
        <f>DataCleaningLow!E48</f>
        <v>49</v>
      </c>
      <c r="H50" s="3">
        <f>DataCleaningLow!F48</f>
        <v>52</v>
      </c>
      <c r="I50" s="3">
        <f>DataCleaningLow!G48</f>
        <v>56</v>
      </c>
      <c r="J50" s="3">
        <f>DataCleaningLow!H48</f>
        <v>58</v>
      </c>
      <c r="K50" s="3">
        <f>DataCleaningLow!I48</f>
        <v>58</v>
      </c>
      <c r="L50" s="3">
        <f>DataCleaningLow!J48</f>
        <v>57</v>
      </c>
      <c r="M50" s="3">
        <f>DataCleaningLow!K48</f>
        <v>53</v>
      </c>
      <c r="N50" s="3">
        <f>DataCleaningLow!L48</f>
        <v>46</v>
      </c>
      <c r="O50" s="3">
        <f>DataCleaningLow!M48</f>
        <v>42</v>
      </c>
    </row>
    <row r="51" spans="2:15" x14ac:dyDescent="0.3">
      <c r="B51" s="9" t="str">
        <v>Seattle</v>
      </c>
      <c r="C51" s="3" t="str">
        <f>DataCleaningLow!A49</f>
        <v>Washington</v>
      </c>
      <c r="D51" s="3">
        <f>DataCleaningLow!B49</f>
        <v>37</v>
      </c>
      <c r="E51" s="3">
        <f>DataCleaningLow!C49</f>
        <v>37</v>
      </c>
      <c r="F51" s="3">
        <f>DataCleaningLow!D49</f>
        <v>40</v>
      </c>
      <c r="G51" s="3">
        <f>DataCleaningLow!E49</f>
        <v>43</v>
      </c>
      <c r="H51" s="3">
        <f>DataCleaningLow!F49</f>
        <v>49</v>
      </c>
      <c r="I51" s="3">
        <f>DataCleaningLow!G49</f>
        <v>53</v>
      </c>
      <c r="J51" s="3">
        <f>DataCleaningLow!H49</f>
        <v>57</v>
      </c>
      <c r="K51" s="3">
        <f>DataCleaningLow!I49</f>
        <v>57</v>
      </c>
      <c r="L51" s="3">
        <f>DataCleaningLow!J49</f>
        <v>53</v>
      </c>
      <c r="M51" s="3">
        <f>DataCleaningLow!K49</f>
        <v>47</v>
      </c>
      <c r="N51" s="3">
        <f>DataCleaningLow!L49</f>
        <v>41</v>
      </c>
      <c r="O51" s="3">
        <f>DataCleaningLow!M49</f>
        <v>36</v>
      </c>
    </row>
    <row r="52" spans="2:15" x14ac:dyDescent="0.3">
      <c r="B52" s="9" t="str">
        <v>St. Louis</v>
      </c>
      <c r="C52" s="3" t="str">
        <f>DataCleaningLow!A50</f>
        <v>Missouri</v>
      </c>
      <c r="D52" s="3">
        <f>DataCleaningLow!B50</f>
        <v>24</v>
      </c>
      <c r="E52" s="3">
        <f>DataCleaningLow!C50</f>
        <v>28</v>
      </c>
      <c r="F52" s="3">
        <f>DataCleaningLow!D50</f>
        <v>37</v>
      </c>
      <c r="G52" s="3">
        <f>DataCleaningLow!E50</f>
        <v>47</v>
      </c>
      <c r="H52" s="3">
        <f>DataCleaningLow!F50</f>
        <v>57</v>
      </c>
      <c r="I52" s="3">
        <f>DataCleaningLow!G50</f>
        <v>67</v>
      </c>
      <c r="J52" s="3">
        <f>DataCleaningLow!H50</f>
        <v>71</v>
      </c>
      <c r="K52" s="3">
        <f>DataCleaningLow!I50</f>
        <v>69</v>
      </c>
      <c r="L52" s="3">
        <f>DataCleaningLow!J50</f>
        <v>61</v>
      </c>
      <c r="M52" s="3">
        <f>DataCleaningLow!K50</f>
        <v>49</v>
      </c>
      <c r="N52" s="3">
        <f>DataCleaningLow!L50</f>
        <v>38</v>
      </c>
      <c r="O52" s="3">
        <f>DataCleaningLow!M50</f>
        <v>27</v>
      </c>
    </row>
    <row r="53" spans="2:15" x14ac:dyDescent="0.3">
      <c r="B53" s="9" t="str">
        <v>Tampa</v>
      </c>
      <c r="C53" s="3" t="str">
        <f>DataCleaningLow!A51</f>
        <v>Florida</v>
      </c>
      <c r="D53" s="3">
        <f>DataCleaningLow!B51</f>
        <v>52</v>
      </c>
      <c r="E53" s="3">
        <f>DataCleaningLow!C51</f>
        <v>54</v>
      </c>
      <c r="F53" s="3">
        <f>DataCleaningLow!D51</f>
        <v>58</v>
      </c>
      <c r="G53" s="3">
        <f>DataCleaningLow!E51</f>
        <v>63</v>
      </c>
      <c r="H53" s="3">
        <f>DataCleaningLow!F51</f>
        <v>70</v>
      </c>
      <c r="I53" s="3">
        <f>DataCleaningLow!G51</f>
        <v>75</v>
      </c>
      <c r="J53" s="3">
        <f>DataCleaningLow!H51</f>
        <v>76</v>
      </c>
      <c r="K53" s="3">
        <f>DataCleaningLow!I51</f>
        <v>76</v>
      </c>
      <c r="L53" s="3">
        <f>DataCleaningLow!J51</f>
        <v>75</v>
      </c>
      <c r="M53" s="3">
        <f>DataCleaningLow!K51</f>
        <v>68</v>
      </c>
      <c r="N53" s="3">
        <f>DataCleaningLow!L51</f>
        <v>60</v>
      </c>
      <c r="O53" s="3">
        <f>DataCleaningLow!M51</f>
        <v>54</v>
      </c>
    </row>
    <row r="54" spans="2:15" x14ac:dyDescent="0.3">
      <c r="B54" s="10" t="str">
        <v>Virginia Beach</v>
      </c>
      <c r="C54" s="3" t="str">
        <f>DataCleaningLow!A52</f>
        <v>Virginia</v>
      </c>
      <c r="D54" s="3">
        <f>DataCleaningLow!B52</f>
        <v>33</v>
      </c>
      <c r="E54" s="3">
        <f>DataCleaningLow!C52</f>
        <v>34</v>
      </c>
      <c r="F54" s="3">
        <f>DataCleaningLow!D52</f>
        <v>41</v>
      </c>
      <c r="G54" s="3">
        <f>DataCleaningLow!E52</f>
        <v>49</v>
      </c>
      <c r="H54" s="3">
        <f>DataCleaningLow!F52</f>
        <v>58</v>
      </c>
      <c r="I54" s="3">
        <f>DataCleaningLow!G52</f>
        <v>67</v>
      </c>
      <c r="J54" s="3">
        <f>DataCleaningLow!H52</f>
        <v>72</v>
      </c>
      <c r="K54" s="3">
        <f>DataCleaningLow!I52</f>
        <v>71</v>
      </c>
      <c r="L54" s="3">
        <f>DataCleaningLow!J52</f>
        <v>65</v>
      </c>
      <c r="M54" s="3">
        <f>DataCleaningLow!K52</f>
        <v>54</v>
      </c>
      <c r="N54" s="3">
        <f>DataCleaningLow!L52</f>
        <v>45</v>
      </c>
      <c r="O54" s="3">
        <f>DataCleaningLow!M52</f>
        <v>36</v>
      </c>
    </row>
    <row r="55" spans="2:15" x14ac:dyDescent="0.3">
      <c r="B55" s="10" t="s">
        <v>662</v>
      </c>
      <c r="D55" s="7">
        <f>MIN(D30:D54)</f>
        <v>8</v>
      </c>
      <c r="E55" s="7">
        <f t="shared" ref="E55:O55" si="0">MIN(E30:E54)</f>
        <v>13</v>
      </c>
      <c r="F55" s="7">
        <f t="shared" si="0"/>
        <v>24</v>
      </c>
      <c r="G55" s="7">
        <f t="shared" si="0"/>
        <v>37</v>
      </c>
      <c r="H55" s="7">
        <f t="shared" si="0"/>
        <v>46</v>
      </c>
      <c r="I55" s="7">
        <f t="shared" si="0"/>
        <v>52</v>
      </c>
      <c r="J55" s="7">
        <f t="shared" si="0"/>
        <v>54</v>
      </c>
      <c r="K55" s="7">
        <f t="shared" si="0"/>
        <v>55</v>
      </c>
      <c r="L55" s="7">
        <f t="shared" si="0"/>
        <v>52</v>
      </c>
      <c r="M55" s="7">
        <f t="shared" si="0"/>
        <v>40</v>
      </c>
      <c r="N55" s="7">
        <f t="shared" si="0"/>
        <v>26</v>
      </c>
      <c r="O55" s="7">
        <f t="shared" si="0"/>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1944D-DA11-4BB6-8F21-99CD31FC93F0}">
  <sheetPr codeName="Sheet10">
    <tabColor rgb="FFCCFFCC"/>
  </sheetPr>
  <dimension ref="A1:N56"/>
  <sheetViews>
    <sheetView showGridLines="0" zoomScale="90" zoomScaleNormal="90" workbookViewId="0"/>
  </sheetViews>
  <sheetFormatPr defaultRowHeight="14.4" x14ac:dyDescent="0.3"/>
  <cols>
    <col min="1" max="1" width="11.33203125" customWidth="1"/>
    <col min="2" max="2" width="20.6640625" customWidth="1"/>
    <col min="3" max="5" width="18.33203125" customWidth="1"/>
    <col min="8" max="8" width="18" bestFit="1" customWidth="1"/>
    <col min="9" max="9" width="9.88671875" bestFit="1" customWidth="1"/>
    <col min="10" max="10" width="11" bestFit="1" customWidth="1"/>
    <col min="12" max="12" width="9.77734375" bestFit="1" customWidth="1"/>
    <col min="13" max="13" width="18" bestFit="1" customWidth="1"/>
    <col min="14" max="15" width="9.88671875" customWidth="1"/>
    <col min="16" max="16" width="11" bestFit="1" customWidth="1"/>
    <col min="17" max="17" width="32.109375" bestFit="1" customWidth="1"/>
    <col min="18" max="18" width="14.21875" bestFit="1" customWidth="1"/>
    <col min="20" max="20" width="18" bestFit="1" customWidth="1"/>
    <col min="21" max="21" width="16.77734375" bestFit="1" customWidth="1"/>
    <col min="22" max="22" width="9.21875" customWidth="1"/>
  </cols>
  <sheetData>
    <row r="1" spans="1:14" x14ac:dyDescent="0.3">
      <c r="B1" s="78" t="s">
        <v>701</v>
      </c>
      <c r="C1" t="s">
        <v>703</v>
      </c>
      <c r="D1" s="78" t="s">
        <v>700</v>
      </c>
      <c r="E1" t="s">
        <v>702</v>
      </c>
      <c r="H1" s="78" t="s">
        <v>699</v>
      </c>
    </row>
    <row r="2" spans="1:14" ht="15" thickBot="1" x14ac:dyDescent="0.35">
      <c r="B2" s="19" t="s">
        <v>695</v>
      </c>
      <c r="C2" s="20" t="s">
        <v>696</v>
      </c>
      <c r="D2" s="95"/>
      <c r="E2" s="95" t="s">
        <v>697</v>
      </c>
      <c r="H2" s="80" t="s">
        <v>686</v>
      </c>
      <c r="I2" s="103">
        <f>MATCH(C3,SummaryHigh!D4:O4,0)</f>
        <v>6</v>
      </c>
      <c r="J2" s="80"/>
      <c r="K2" s="80"/>
      <c r="L2" s="80"/>
    </row>
    <row r="3" spans="1:14" ht="15" thickBot="1" x14ac:dyDescent="0.35">
      <c r="B3" s="21" t="s">
        <v>67</v>
      </c>
      <c r="C3" s="82" t="s">
        <v>58</v>
      </c>
      <c r="D3" s="21" t="s">
        <v>67</v>
      </c>
      <c r="E3" s="102" t="s">
        <v>63</v>
      </c>
      <c r="H3" s="80" t="s">
        <v>687</v>
      </c>
      <c r="I3" s="80" t="s">
        <v>663</v>
      </c>
      <c r="J3" s="80" t="s">
        <v>667</v>
      </c>
      <c r="K3" s="80" t="s">
        <v>664</v>
      </c>
      <c r="L3" s="80" t="s">
        <v>665</v>
      </c>
      <c r="M3" s="80" t="s">
        <v>687</v>
      </c>
      <c r="N3" s="80" t="s">
        <v>698</v>
      </c>
    </row>
    <row r="4" spans="1:14" x14ac:dyDescent="0.3">
      <c r="A4" s="15" t="s">
        <v>70</v>
      </c>
      <c r="B4" s="15" t="s">
        <v>0</v>
      </c>
      <c r="C4" s="81" t="s">
        <v>66</v>
      </c>
      <c r="D4" s="81"/>
      <c r="E4" s="81" t="s">
        <v>694</v>
      </c>
    </row>
    <row r="5" spans="1:14" x14ac:dyDescent="0.3">
      <c r="A5" s="24">
        <f t="array" ref="A5:A54">CS_Int</f>
        <v>1</v>
      </c>
      <c r="B5" s="97" t="str" cm="1">
        <f t="array" ref="B5">INDEX($H$5:$H$54,L5)</f>
        <v>Phoenix</v>
      </c>
      <c r="C5" s="98" cm="1">
        <f t="array" ref="C5">INDEX($I$5:$I$54,L5)</f>
        <v>104</v>
      </c>
      <c r="D5" s="99" t="str" cm="1">
        <f t="array" ref="D5:E54">_xlfn._xlws.SORT(M5:N54,2,1,FALSE)</f>
        <v>Denver</v>
      </c>
      <c r="E5" s="99">
        <v>25</v>
      </c>
      <c r="H5" t="str">
        <f>SummaryHigh!B5</f>
        <v>Atlanta</v>
      </c>
      <c r="I5" s="100" cm="1">
        <f t="array" ref="I5">INDEX( CS_TableHigh, MATCH(H5,SummaryHigh!$B$5:$B$54,0),MonthSorted!$I$2)</f>
        <v>86</v>
      </c>
      <c r="J5" s="100">
        <f>I5-ROW()/1000</f>
        <v>85.995000000000005</v>
      </c>
      <c r="K5" s="100">
        <f>COUNTIFS($J$5:$J$54,"&gt;="&amp;J5)</f>
        <v>18</v>
      </c>
      <c r="L5" s="100">
        <f>MATCH(A5,$K$5:$K$54,0)</f>
        <v>33</v>
      </c>
      <c r="M5" t="str">
        <f>SummaryLow!B5</f>
        <v>Atlanta</v>
      </c>
      <c r="N5" s="101">
        <f>INDEX(SummaryLow!$B$5:$O$55,MATCH(MonthSorted!M5,SummaryLow!$B$5:$B$55,0),MATCH(MonthSorted!$E$3,SummaryLow!$B$4:$O$4,0))</f>
        <v>45</v>
      </c>
    </row>
    <row r="6" spans="1:14" x14ac:dyDescent="0.3">
      <c r="A6" s="25">
        <v>2</v>
      </c>
      <c r="B6" s="97" t="str" cm="1">
        <f t="array" ref="B6">INDEX($H$5:$H$54,L6)</f>
        <v>Las Vegas</v>
      </c>
      <c r="C6" s="98" cm="1">
        <f t="array" ref="C6">INDEX($I$5:$I$54,L6)</f>
        <v>99</v>
      </c>
      <c r="D6" s="99" t="str">
        <v>Minneapolis</v>
      </c>
      <c r="E6" s="99">
        <v>26</v>
      </c>
      <c r="H6" t="str">
        <f>SummaryHigh!B6</f>
        <v>Austin</v>
      </c>
      <c r="I6" s="100" cm="1">
        <f t="array" ref="I6">INDEX( CS_TableHigh, MATCH(H6,SummaryHigh!$B$5:$B$54,0),MonthSorted!$I$2)</f>
        <v>92</v>
      </c>
      <c r="J6" s="100">
        <f t="shared" ref="J6:J54" si="0">I6-ROW()/1000</f>
        <v>91.994</v>
      </c>
      <c r="K6" s="100">
        <f>COUNTIFS($J$5:$J$54,"&gt;="&amp;J6)</f>
        <v>3</v>
      </c>
      <c r="L6" s="100">
        <f>MATCH(A6,$K$5:$K$54,0)</f>
        <v>20</v>
      </c>
      <c r="M6" t="str">
        <f>SummaryLow!B6</f>
        <v>Austin</v>
      </c>
      <c r="N6" s="101">
        <f>INDEX(SummaryLow!$B$5:$O$55,MATCH(MonthSorted!M6,SummaryLow!$B$5:$B$55,0),MATCH(MonthSorted!$E$3,SummaryLow!$B$4:$O$4,0))</f>
        <v>51</v>
      </c>
    </row>
    <row r="7" spans="1:14" x14ac:dyDescent="0.3">
      <c r="A7" s="25">
        <v>3</v>
      </c>
      <c r="B7" s="97" t="str" cm="1">
        <f t="array" ref="B7">INDEX($H$5:$H$54,L7)</f>
        <v>Austin</v>
      </c>
      <c r="C7" s="98" cm="1">
        <f t="array" ref="C7">INDEX($I$5:$I$54,L7)</f>
        <v>92</v>
      </c>
      <c r="D7" s="99" t="str">
        <v>Salt Lake City</v>
      </c>
      <c r="E7" s="99">
        <v>31</v>
      </c>
      <c r="H7" t="str">
        <f>SummaryHigh!B7</f>
        <v>Baltimore</v>
      </c>
      <c r="I7" s="100" cm="1">
        <f t="array" ref="I7">INDEX( CS_TableHigh, MATCH(H7,SummaryHigh!$B$5:$B$54,0),MonthSorted!$I$2)</f>
        <v>83</v>
      </c>
      <c r="J7" s="100">
        <f t="shared" si="0"/>
        <v>82.992999999999995</v>
      </c>
      <c r="K7" s="100">
        <f>COUNTIFS($J$5:$J$54,"&gt;="&amp;J7)</f>
        <v>26</v>
      </c>
      <c r="L7" s="100">
        <f>MATCH(A7,$K$5:$K$54,0)</f>
        <v>2</v>
      </c>
      <c r="M7" t="str">
        <f>SummaryLow!B7</f>
        <v>Baltimore</v>
      </c>
      <c r="N7" s="101">
        <f>INDEX(SummaryLow!$B$5:$O$55,MATCH(MonthSorted!M7,SummaryLow!$B$5:$B$55,0),MATCH(MonthSorted!$E$3,SummaryLow!$B$4:$O$4,0))</f>
        <v>37</v>
      </c>
    </row>
    <row r="8" spans="1:14" x14ac:dyDescent="0.3">
      <c r="A8" s="25">
        <v>4</v>
      </c>
      <c r="B8" s="97" t="str" cm="1">
        <f t="array" ref="B8">INDEX($H$5:$H$54,L8)</f>
        <v>Dallas</v>
      </c>
      <c r="C8" s="98" cm="1">
        <f t="array" ref="C8">INDEX($I$5:$I$54,L8)</f>
        <v>92</v>
      </c>
      <c r="D8" s="99" t="str">
        <v>Chicago</v>
      </c>
      <c r="E8" s="99">
        <v>32</v>
      </c>
      <c r="H8" t="str">
        <f>SummaryHigh!B8</f>
        <v>Birmingham</v>
      </c>
      <c r="I8" s="100" cm="1">
        <f t="array" ref="I8">INDEX( CS_TableHigh, MATCH(H8,SummaryHigh!$B$5:$B$54,0),MonthSorted!$I$2)</f>
        <v>88</v>
      </c>
      <c r="J8" s="100">
        <f t="shared" si="0"/>
        <v>87.992000000000004</v>
      </c>
      <c r="K8" s="100">
        <f>COUNTIFS($J$5:$J$54,"&gt;="&amp;J8)</f>
        <v>14</v>
      </c>
      <c r="L8" s="100">
        <f>MATCH(A8,$K$5:$K$54,0)</f>
        <v>12</v>
      </c>
      <c r="M8" t="str">
        <f>SummaryLow!B8</f>
        <v>Birmingham</v>
      </c>
      <c r="N8" s="101">
        <f>INDEX(SummaryLow!$B$5:$O$55,MATCH(MonthSorted!M8,SummaryLow!$B$5:$B$55,0),MATCH(MonthSorted!$E$3,SummaryLow!$B$4:$O$4,0))</f>
        <v>44</v>
      </c>
    </row>
    <row r="9" spans="1:14" x14ac:dyDescent="0.3">
      <c r="A9" s="25">
        <v>5</v>
      </c>
      <c r="B9" s="97" t="str" cm="1">
        <f t="array" ref="B9">INDEX($H$5:$H$54,L9)</f>
        <v>San Antonio</v>
      </c>
      <c r="C9" s="98" cm="1">
        <f t="array" ref="C9">INDEX($I$5:$I$54,L9)</f>
        <v>92</v>
      </c>
      <c r="D9" s="99" t="str">
        <v>Milwaukee</v>
      </c>
      <c r="E9" s="99">
        <v>32</v>
      </c>
      <c r="H9" t="str">
        <f>SummaryHigh!B9</f>
        <v>Boston</v>
      </c>
      <c r="I9" s="100" cm="1">
        <f t="array" ref="I9">INDEX( CS_TableHigh, MATCH(H9,SummaryHigh!$B$5:$B$54,0),MonthSorted!$I$2)</f>
        <v>76</v>
      </c>
      <c r="J9" s="100">
        <f t="shared" si="0"/>
        <v>75.991</v>
      </c>
      <c r="K9" s="100">
        <f>COUNTIFS($J$5:$J$54,"&gt;="&amp;J9)</f>
        <v>44</v>
      </c>
      <c r="L9" s="100">
        <f>MATCH(A9,$K$5:$K$54,0)</f>
        <v>43</v>
      </c>
      <c r="M9" t="str">
        <f>SummaryLow!B9</f>
        <v>Boston</v>
      </c>
      <c r="N9" s="101">
        <f>INDEX(SummaryLow!$B$5:$O$55,MATCH(MonthSorted!M9,SummaryLow!$B$5:$B$55,0),MATCH(MonthSorted!$E$3,SummaryLow!$B$4:$O$4,0))</f>
        <v>38</v>
      </c>
    </row>
    <row r="10" spans="1:14" x14ac:dyDescent="0.3">
      <c r="A10" s="25">
        <v>6</v>
      </c>
      <c r="B10" s="97" t="str" cm="1">
        <f t="array" ref="B10">INDEX($H$5:$H$54,L10)</f>
        <v>Houston</v>
      </c>
      <c r="C10" s="98" cm="1">
        <f t="array" ref="C10">INDEX($I$5:$I$54,L10)</f>
        <v>91</v>
      </c>
      <c r="D10" s="99" t="str">
        <v>Hartford</v>
      </c>
      <c r="E10" s="99">
        <v>33</v>
      </c>
      <c r="H10" t="str">
        <f>SummaryHigh!B10</f>
        <v>Buffalo</v>
      </c>
      <c r="I10" s="100" cm="1">
        <f t="array" ref="I10">INDEX( CS_TableHigh, MATCH(H10,SummaryHigh!$B$5:$B$54,0),MonthSorted!$I$2)</f>
        <v>75</v>
      </c>
      <c r="J10" s="100">
        <f t="shared" si="0"/>
        <v>74.989999999999995</v>
      </c>
      <c r="K10" s="100">
        <f>COUNTIFS($J$5:$J$54,"&gt;="&amp;J10)</f>
        <v>45</v>
      </c>
      <c r="L10" s="100">
        <f>MATCH(A10,$K$5:$K$54,0)</f>
        <v>16</v>
      </c>
      <c r="M10" t="str">
        <f>SummaryLow!B10</f>
        <v>Buffalo</v>
      </c>
      <c r="N10" s="101">
        <f>INDEX(SummaryLow!$B$5:$O$55,MATCH(MonthSorted!M10,SummaryLow!$B$5:$B$55,0),MATCH(MonthSorted!$E$3,SummaryLow!$B$4:$O$4,0))</f>
        <v>34</v>
      </c>
    </row>
    <row r="11" spans="1:14" x14ac:dyDescent="0.3">
      <c r="A11" s="25">
        <v>7</v>
      </c>
      <c r="B11" s="97" t="str" cm="1">
        <f t="array" ref="B11">INDEX($H$5:$H$54,L11)</f>
        <v>Orlando</v>
      </c>
      <c r="C11" s="98" cm="1">
        <f t="array" ref="C11">INDEX($I$5:$I$54,L11)</f>
        <v>91</v>
      </c>
      <c r="D11" s="99" t="str">
        <v>Rochester</v>
      </c>
      <c r="E11" s="99">
        <v>33</v>
      </c>
      <c r="H11" t="str">
        <f>SummaryHigh!B11</f>
        <v>Charlotte</v>
      </c>
      <c r="I11" s="100" cm="1">
        <f t="array" ref="I11">INDEX( CS_TableHigh, MATCH(H11,SummaryHigh!$B$5:$B$54,0),MonthSorted!$I$2)</f>
        <v>86</v>
      </c>
      <c r="J11" s="100">
        <f t="shared" si="0"/>
        <v>85.989000000000004</v>
      </c>
      <c r="K11" s="100">
        <f>COUNTIFS($J$5:$J$54,"&gt;="&amp;J11)</f>
        <v>19</v>
      </c>
      <c r="L11" s="100">
        <f>MATCH(A11,$K$5:$K$54,0)</f>
        <v>31</v>
      </c>
      <c r="M11" t="str">
        <f>SummaryLow!B11</f>
        <v>Charlotte</v>
      </c>
      <c r="N11" s="101">
        <f>INDEX(SummaryLow!$B$5:$O$55,MATCH(MonthSorted!M11,SummaryLow!$B$5:$B$55,0),MATCH(MonthSorted!$E$3,SummaryLow!$B$4:$O$4,0))</f>
        <v>39</v>
      </c>
    </row>
    <row r="12" spans="1:14" x14ac:dyDescent="0.3">
      <c r="A12" s="25">
        <v>8</v>
      </c>
      <c r="B12" s="97" t="str" cm="1">
        <f t="array" ref="B12">INDEX($H$5:$H$54,L12)</f>
        <v>Jacksonville</v>
      </c>
      <c r="C12" s="98" cm="1">
        <f t="array" ref="C12">INDEX($I$5:$I$54,L12)</f>
        <v>90</v>
      </c>
      <c r="D12" s="99" t="str">
        <v>Buffalo</v>
      </c>
      <c r="E12" s="99">
        <v>34</v>
      </c>
      <c r="H12" t="str">
        <f>SummaryHigh!B12</f>
        <v>Chicago</v>
      </c>
      <c r="I12" s="100" cm="1">
        <f t="array" ref="I12">INDEX( CS_TableHigh, MATCH(H12,SummaryHigh!$B$5:$B$54,0),MonthSorted!$I$2)</f>
        <v>80</v>
      </c>
      <c r="J12" s="100">
        <f t="shared" si="0"/>
        <v>79.988</v>
      </c>
      <c r="K12" s="100">
        <f>COUNTIFS($J$5:$J$54,"&gt;="&amp;J12)</f>
        <v>33</v>
      </c>
      <c r="L12" s="100">
        <f>MATCH(A12,$K$5:$K$54,0)</f>
        <v>18</v>
      </c>
      <c r="M12" t="str">
        <f>SummaryLow!B12</f>
        <v>Chicago</v>
      </c>
      <c r="N12" s="101">
        <f>INDEX(SummaryLow!$B$5:$O$55,MATCH(MonthSorted!M12,SummaryLow!$B$5:$B$55,0),MATCH(MonthSorted!$E$3,SummaryLow!$B$4:$O$4,0))</f>
        <v>32</v>
      </c>
    </row>
    <row r="13" spans="1:14" x14ac:dyDescent="0.3">
      <c r="A13" s="25">
        <v>9</v>
      </c>
      <c r="B13" s="97" t="str" cm="1">
        <f t="array" ref="B13">INDEX($H$5:$H$54,L13)</f>
        <v>Miami</v>
      </c>
      <c r="C13" s="98" cm="1">
        <f t="array" ref="C13">INDEX($I$5:$I$54,L13)</f>
        <v>90</v>
      </c>
      <c r="D13" s="99" t="str">
        <v>Cincinnati</v>
      </c>
      <c r="E13" s="99">
        <v>34</v>
      </c>
      <c r="H13" t="str">
        <f>SummaryHigh!B13</f>
        <v>Cincinnati</v>
      </c>
      <c r="I13" s="100" cm="1">
        <f t="array" ref="I13">INDEX( CS_TableHigh, MATCH(H13,SummaryHigh!$B$5:$B$54,0),MonthSorted!$I$2)</f>
        <v>83</v>
      </c>
      <c r="J13" s="100">
        <f t="shared" si="0"/>
        <v>82.986999999999995</v>
      </c>
      <c r="K13" s="100">
        <f>COUNTIFS($J$5:$J$54,"&gt;="&amp;J13)</f>
        <v>27</v>
      </c>
      <c r="L13" s="100">
        <f>MATCH(A13,$K$5:$K$54,0)</f>
        <v>24</v>
      </c>
      <c r="M13" t="str">
        <f>SummaryLow!B13</f>
        <v>Cincinnati</v>
      </c>
      <c r="N13" s="101">
        <f>INDEX(SummaryLow!$B$5:$O$55,MATCH(MonthSorted!M13,SummaryLow!$B$5:$B$55,0),MATCH(MonthSorted!$E$3,SummaryLow!$B$4:$O$4,0))</f>
        <v>34</v>
      </c>
    </row>
    <row r="14" spans="1:14" x14ac:dyDescent="0.3">
      <c r="A14" s="25">
        <v>10</v>
      </c>
      <c r="B14" s="97" t="str" cm="1">
        <f t="array" ref="B14">INDEX($H$5:$H$54,L14)</f>
        <v>New Orleans</v>
      </c>
      <c r="C14" s="98" cm="1">
        <f t="array" ref="C14">INDEX($I$5:$I$54,L14)</f>
        <v>90</v>
      </c>
      <c r="D14" s="99" t="str">
        <v>Detroit</v>
      </c>
      <c r="E14" s="99">
        <v>34</v>
      </c>
      <c r="H14" t="str">
        <f>SummaryHigh!B14</f>
        <v>Cleveland</v>
      </c>
      <c r="I14" s="100" cm="1">
        <f t="array" ref="I14">INDEX( CS_TableHigh, MATCH(H14,SummaryHigh!$B$5:$B$54,0),MonthSorted!$I$2)</f>
        <v>79</v>
      </c>
      <c r="J14" s="100">
        <f t="shared" si="0"/>
        <v>78.986000000000004</v>
      </c>
      <c r="K14" s="100">
        <f>COUNTIFS($J$5:$J$54,"&gt;="&amp;J14)</f>
        <v>35</v>
      </c>
      <c r="L14" s="100">
        <f>MATCH(A14,$K$5:$K$54,0)</f>
        <v>28</v>
      </c>
      <c r="M14" t="str">
        <f>SummaryLow!B14</f>
        <v>Cleveland</v>
      </c>
      <c r="N14" s="101">
        <f>INDEX(SummaryLow!$B$5:$O$55,MATCH(MonthSorted!M14,SummaryLow!$B$5:$B$55,0),MATCH(MonthSorted!$E$3,SummaryLow!$B$4:$O$4,0))</f>
        <v>37</v>
      </c>
    </row>
    <row r="15" spans="1:14" x14ac:dyDescent="0.3">
      <c r="A15" s="25">
        <v>11</v>
      </c>
      <c r="B15" s="97" t="str" cm="1">
        <f t="array" ref="B15">INDEX($H$5:$H$54,L15)</f>
        <v>Tampa</v>
      </c>
      <c r="C15" s="98" cm="1">
        <f t="array" ref="C15">INDEX($I$5:$I$54,L15)</f>
        <v>90</v>
      </c>
      <c r="D15" s="99" t="str">
        <v>Indianapolis</v>
      </c>
      <c r="E15" s="99">
        <v>35</v>
      </c>
      <c r="H15" t="str">
        <f>SummaryHigh!B15</f>
        <v>Columbus</v>
      </c>
      <c r="I15" s="100" cm="1">
        <f t="array" ref="I15">INDEX( CS_TableHigh, MATCH(H15,SummaryHigh!$B$5:$B$54,0),MonthSorted!$I$2)</f>
        <v>82</v>
      </c>
      <c r="J15" s="100">
        <f t="shared" si="0"/>
        <v>81.984999999999999</v>
      </c>
      <c r="K15" s="100">
        <f>COUNTIFS($J$5:$J$54,"&gt;="&amp;J15)</f>
        <v>30</v>
      </c>
      <c r="L15" s="100">
        <f>MATCH(A15,$K$5:$K$54,0)</f>
        <v>49</v>
      </c>
      <c r="M15" t="str">
        <f>SummaryLow!B15</f>
        <v>Columbus</v>
      </c>
      <c r="N15" s="101">
        <f>INDEX(SummaryLow!$B$5:$O$55,MATCH(MonthSorted!M15,SummaryLow!$B$5:$B$55,0),MATCH(MonthSorted!$E$3,SummaryLow!$B$4:$O$4,0))</f>
        <v>36</v>
      </c>
    </row>
    <row r="16" spans="1:14" x14ac:dyDescent="0.3">
      <c r="A16" s="25">
        <v>12</v>
      </c>
      <c r="B16" s="97" t="str" cm="1">
        <f t="array" ref="B16">INDEX($H$5:$H$54,L16)</f>
        <v>Memphis</v>
      </c>
      <c r="C16" s="98" cm="1">
        <f t="array" ref="C16">INDEX($I$5:$I$54,L16)</f>
        <v>89</v>
      </c>
      <c r="D16" s="99" t="str">
        <v>Pittsburgh</v>
      </c>
      <c r="E16" s="99">
        <v>35</v>
      </c>
      <c r="H16" t="str">
        <f>SummaryHigh!B16</f>
        <v>Dallas</v>
      </c>
      <c r="I16" s="100" cm="1">
        <f t="array" ref="I16">INDEX( CS_TableHigh, MATCH(H16,SummaryHigh!$B$5:$B$54,0),MonthSorted!$I$2)</f>
        <v>92</v>
      </c>
      <c r="J16" s="100">
        <f t="shared" si="0"/>
        <v>91.983999999999995</v>
      </c>
      <c r="K16" s="100">
        <f>COUNTIFS($J$5:$J$54,"&gt;="&amp;J16)</f>
        <v>4</v>
      </c>
      <c r="L16" s="100">
        <f>MATCH(A16,$K$5:$K$54,0)</f>
        <v>23</v>
      </c>
      <c r="M16" t="str">
        <f>SummaryLow!B16</f>
        <v>Dallas</v>
      </c>
      <c r="N16" s="101">
        <f>INDEX(SummaryLow!$B$5:$O$55,MATCH(MonthSorted!M16,SummaryLow!$B$5:$B$55,0),MATCH(MonthSorted!$E$3,SummaryLow!$B$4:$O$4,0))</f>
        <v>48</v>
      </c>
    </row>
    <row r="17" spans="1:14" x14ac:dyDescent="0.3">
      <c r="A17" s="25">
        <v>13</v>
      </c>
      <c r="B17" s="97" t="str" cm="1">
        <f t="array" ref="B17">INDEX($H$5:$H$54,L17)</f>
        <v>Riverside</v>
      </c>
      <c r="C17" s="98" cm="1">
        <f t="array" ref="C17">INDEX($I$5:$I$54,L17)</f>
        <v>89</v>
      </c>
      <c r="D17" s="99" t="str">
        <v>Columbus</v>
      </c>
      <c r="E17" s="99">
        <v>36</v>
      </c>
      <c r="H17" t="str">
        <f>SummaryHigh!B17</f>
        <v>Denver</v>
      </c>
      <c r="I17" s="100" cm="1">
        <f t="array" ref="I17">INDEX( CS_TableHigh, MATCH(H17,SummaryHigh!$B$5:$B$54,0),MonthSorted!$I$2)</f>
        <v>81</v>
      </c>
      <c r="J17" s="100">
        <f t="shared" si="0"/>
        <v>80.983000000000004</v>
      </c>
      <c r="K17" s="100">
        <f>COUNTIFS($J$5:$J$54,"&gt;="&amp;J17)</f>
        <v>32</v>
      </c>
      <c r="L17" s="100">
        <f>MATCH(A17,$K$5:$K$54,0)</f>
        <v>39</v>
      </c>
      <c r="M17" t="str">
        <f>SummaryLow!B17</f>
        <v>Denver</v>
      </c>
      <c r="N17" s="101">
        <f>INDEX(SummaryLow!$B$5:$O$55,MATCH(MonthSorted!M17,SummaryLow!$B$5:$B$55,0),MATCH(MonthSorted!$E$3,SummaryLow!$B$4:$O$4,0))</f>
        <v>25</v>
      </c>
    </row>
    <row r="18" spans="1:14" x14ac:dyDescent="0.3">
      <c r="A18" s="25">
        <v>14</v>
      </c>
      <c r="B18" s="97" t="str" cm="1">
        <f t="array" ref="B18">INDEX($H$5:$H$54,L18)</f>
        <v>Birmingham</v>
      </c>
      <c r="C18" s="98" cm="1">
        <f t="array" ref="C18">INDEX($I$5:$I$54,L18)</f>
        <v>88</v>
      </c>
      <c r="D18" s="99" t="str">
        <v>Providence</v>
      </c>
      <c r="E18" s="99">
        <v>36</v>
      </c>
      <c r="H18" t="str">
        <f>SummaryHigh!B18</f>
        <v>Detroit</v>
      </c>
      <c r="I18" s="100" cm="1">
        <f t="array" ref="I18">INDEX( CS_TableHigh, MATCH(H18,SummaryHigh!$B$5:$B$54,0),MonthSorted!$I$2)</f>
        <v>79</v>
      </c>
      <c r="J18" s="100">
        <f t="shared" si="0"/>
        <v>78.981999999999999</v>
      </c>
      <c r="K18" s="100">
        <f>COUNTIFS($J$5:$J$54,"&gt;="&amp;J18)</f>
        <v>36</v>
      </c>
      <c r="L18" s="100">
        <f>MATCH(A18,$K$5:$K$54,0)</f>
        <v>4</v>
      </c>
      <c r="M18" t="str">
        <f>SummaryLow!B18</f>
        <v>Detroit</v>
      </c>
      <c r="N18" s="101">
        <f>INDEX(SummaryLow!$B$5:$O$55,MATCH(MonthSorted!M18,SummaryLow!$B$5:$B$55,0),MATCH(MonthSorted!$E$3,SummaryLow!$B$4:$O$4,0))</f>
        <v>34</v>
      </c>
    </row>
    <row r="19" spans="1:14" x14ac:dyDescent="0.3">
      <c r="A19" s="25">
        <v>15</v>
      </c>
      <c r="B19" s="97" t="str" cm="1">
        <f t="array" ref="B19">INDEX($H$5:$H$54,L19)</f>
        <v>Oklahoma City</v>
      </c>
      <c r="C19" s="98" cm="1">
        <f t="array" ref="C19">INDEX($I$5:$I$54,L19)</f>
        <v>88</v>
      </c>
      <c r="D19" s="99" t="str">
        <v>Baltimore</v>
      </c>
      <c r="E19" s="99">
        <v>37</v>
      </c>
      <c r="H19" t="str">
        <f>SummaryHigh!B19</f>
        <v>Hartford</v>
      </c>
      <c r="I19" s="100" cm="1">
        <f t="array" ref="I19">INDEX( CS_TableHigh, MATCH(H19,SummaryHigh!$B$5:$B$54,0),MonthSorted!$I$2)</f>
        <v>80</v>
      </c>
      <c r="J19" s="100">
        <f t="shared" si="0"/>
        <v>79.980999999999995</v>
      </c>
      <c r="K19" s="100">
        <f>COUNTIFS($J$5:$J$54,"&gt;="&amp;J19)</f>
        <v>34</v>
      </c>
      <c r="L19" s="100">
        <f>MATCH(A19,$K$5:$K$54,0)</f>
        <v>30</v>
      </c>
      <c r="M19" t="str">
        <f>SummaryLow!B19</f>
        <v>Hartford</v>
      </c>
      <c r="N19" s="101">
        <f>INDEX(SummaryLow!$B$5:$O$55,MATCH(MonthSorted!M19,SummaryLow!$B$5:$B$55,0),MATCH(MonthSorted!$E$3,SummaryLow!$B$4:$O$4,0))</f>
        <v>33</v>
      </c>
    </row>
    <row r="20" spans="1:14" x14ac:dyDescent="0.3">
      <c r="A20" s="25">
        <v>16</v>
      </c>
      <c r="B20" s="97" t="str" cm="1">
        <f t="array" ref="B20">INDEX($H$5:$H$54,L20)</f>
        <v>Raleigh</v>
      </c>
      <c r="C20" s="98" cm="1">
        <f t="array" ref="C20">INDEX($I$5:$I$54,L20)</f>
        <v>87</v>
      </c>
      <c r="D20" s="99" t="str">
        <v>Cleveland</v>
      </c>
      <c r="E20" s="99">
        <v>37</v>
      </c>
      <c r="H20" t="str">
        <f>SummaryHigh!B20</f>
        <v>Houston</v>
      </c>
      <c r="I20" s="100" cm="1">
        <f t="array" ref="I20">INDEX( CS_TableHigh, MATCH(H20,SummaryHigh!$B$5:$B$54,0),MonthSorted!$I$2)</f>
        <v>91</v>
      </c>
      <c r="J20" s="100">
        <f t="shared" si="0"/>
        <v>90.98</v>
      </c>
      <c r="K20" s="100">
        <f>COUNTIFS($J$5:$J$54,"&gt;="&amp;J20)</f>
        <v>6</v>
      </c>
      <c r="L20" s="100">
        <f>MATCH(A20,$K$5:$K$54,0)</f>
        <v>37</v>
      </c>
      <c r="M20" t="str">
        <f>SummaryLow!B20</f>
        <v>Houston</v>
      </c>
      <c r="N20" s="101">
        <f>INDEX(SummaryLow!$B$5:$O$55,MATCH(MonthSorted!M20,SummaryLow!$B$5:$B$55,0),MATCH(MonthSorted!$E$3,SummaryLow!$B$4:$O$4,0))</f>
        <v>52</v>
      </c>
    </row>
    <row r="21" spans="1:14" x14ac:dyDescent="0.3">
      <c r="A21" s="25">
        <v>17</v>
      </c>
      <c r="B21" s="97" t="str" cm="1">
        <f t="array" ref="B21">INDEX($H$5:$H$54,L21)</f>
        <v>Sacramento</v>
      </c>
      <c r="C21" s="98" cm="1">
        <f t="array" ref="C21">INDEX($I$5:$I$54,L21)</f>
        <v>87</v>
      </c>
      <c r="D21" s="99" t="str">
        <v>Kansas City</v>
      </c>
      <c r="E21" s="99">
        <v>37</v>
      </c>
      <c r="H21" t="str">
        <f>SummaryHigh!B21</f>
        <v>Indianapolis</v>
      </c>
      <c r="I21" s="100" cm="1">
        <f t="array" ref="I21">INDEX( CS_TableHigh, MATCH(H21,SummaryHigh!$B$5:$B$54,0),MonthSorted!$I$2)</f>
        <v>82</v>
      </c>
      <c r="J21" s="100">
        <f t="shared" si="0"/>
        <v>81.978999999999999</v>
      </c>
      <c r="K21" s="100">
        <f>COUNTIFS($J$5:$J$54,"&gt;="&amp;J21)</f>
        <v>31</v>
      </c>
      <c r="L21" s="100">
        <f>MATCH(A21,$K$5:$K$54,0)</f>
        <v>41</v>
      </c>
      <c r="M21" t="str">
        <f>SummaryLow!B21</f>
        <v>Indianapolis</v>
      </c>
      <c r="N21" s="101">
        <f>INDEX(SummaryLow!$B$5:$O$55,MATCH(MonthSorted!M21,SummaryLow!$B$5:$B$55,0),MATCH(MonthSorted!$E$3,SummaryLow!$B$4:$O$4,0))</f>
        <v>35</v>
      </c>
    </row>
    <row r="22" spans="1:14" x14ac:dyDescent="0.3">
      <c r="A22" s="25">
        <v>18</v>
      </c>
      <c r="B22" s="97" t="str" cm="1">
        <f t="array" ref="B22">INDEX($H$5:$H$54,L22)</f>
        <v>Atlanta</v>
      </c>
      <c r="C22" s="98" cm="1">
        <f t="array" ref="C22">INDEX($I$5:$I$54,L22)</f>
        <v>86</v>
      </c>
      <c r="D22" s="99" t="str">
        <v>Boston</v>
      </c>
      <c r="E22" s="99">
        <v>38</v>
      </c>
      <c r="H22" t="str">
        <f>SummaryHigh!B22</f>
        <v>Jacksonville</v>
      </c>
      <c r="I22" s="100" cm="1">
        <f t="array" ref="I22">INDEX( CS_TableHigh, MATCH(H22,SummaryHigh!$B$5:$B$54,0),MonthSorted!$I$2)</f>
        <v>90</v>
      </c>
      <c r="J22" s="100">
        <f t="shared" si="0"/>
        <v>89.977999999999994</v>
      </c>
      <c r="K22" s="100">
        <f>COUNTIFS($J$5:$J$54,"&gt;="&amp;J22)</f>
        <v>8</v>
      </c>
      <c r="L22" s="100">
        <f>MATCH(A22,$K$5:$K$54,0)</f>
        <v>1</v>
      </c>
      <c r="M22" t="str">
        <f>SummaryLow!B22</f>
        <v>Jacksonville</v>
      </c>
      <c r="N22" s="101">
        <f>INDEX(SummaryLow!$B$5:$O$55,MATCH(MonthSorted!M22,SummaryLow!$B$5:$B$55,0),MATCH(MonthSorted!$E$3,SummaryLow!$B$4:$O$4,0))</f>
        <v>51</v>
      </c>
    </row>
    <row r="23" spans="1:14" x14ac:dyDescent="0.3">
      <c r="A23" s="25">
        <v>19</v>
      </c>
      <c r="B23" s="97" t="str" cm="1">
        <f t="array" ref="B23">INDEX($H$5:$H$54,L23)</f>
        <v>Charlotte</v>
      </c>
      <c r="C23" s="98" cm="1">
        <f t="array" ref="C23">INDEX($I$5:$I$54,L23)</f>
        <v>86</v>
      </c>
      <c r="D23" s="99" t="str">
        <v>St. Louis</v>
      </c>
      <c r="E23" s="99">
        <v>38</v>
      </c>
      <c r="H23" t="str">
        <f>SummaryHigh!B23</f>
        <v>Kansas City</v>
      </c>
      <c r="I23" s="100" cm="1">
        <f t="array" ref="I23">INDEX( CS_TableHigh, MATCH(H23,SummaryHigh!$B$5:$B$54,0),MonthSorted!$I$2)</f>
        <v>85</v>
      </c>
      <c r="J23" s="100">
        <f t="shared" si="0"/>
        <v>84.977000000000004</v>
      </c>
      <c r="K23" s="100">
        <f>COUNTIFS($J$5:$J$54,"&gt;="&amp;J23)</f>
        <v>22</v>
      </c>
      <c r="L23" s="100">
        <f>MATCH(A23,$K$5:$K$54,0)</f>
        <v>7</v>
      </c>
      <c r="M23" t="str">
        <f>SummaryLow!B23</f>
        <v>Kansas City</v>
      </c>
      <c r="N23" s="101">
        <f>INDEX(SummaryLow!$B$5:$O$55,MATCH(MonthSorted!M23,SummaryLow!$B$5:$B$55,0),MATCH(MonthSorted!$E$3,SummaryLow!$B$4:$O$4,0))</f>
        <v>37</v>
      </c>
    </row>
    <row r="24" spans="1:14" x14ac:dyDescent="0.3">
      <c r="A24" s="25">
        <v>20</v>
      </c>
      <c r="B24" s="97" t="str" cm="1">
        <f t="array" ref="B24">INDEX($H$5:$H$54,L24)</f>
        <v>Nashville</v>
      </c>
      <c r="C24" s="98" cm="1">
        <f t="array" ref="C24">INDEX($I$5:$I$54,L24)</f>
        <v>86</v>
      </c>
      <c r="D24" s="99" t="str">
        <v>Charlotte</v>
      </c>
      <c r="E24" s="99">
        <v>39</v>
      </c>
      <c r="H24" t="str">
        <f>SummaryHigh!B24</f>
        <v>Las Vegas</v>
      </c>
      <c r="I24" s="100" cm="1">
        <f t="array" ref="I24">INDEX( CS_TableHigh, MATCH(H24,SummaryHigh!$B$5:$B$54,0),MonthSorted!$I$2)</f>
        <v>99</v>
      </c>
      <c r="J24" s="100">
        <f t="shared" si="0"/>
        <v>98.975999999999999</v>
      </c>
      <c r="K24" s="100">
        <f>COUNTIFS($J$5:$J$54,"&gt;="&amp;J24)</f>
        <v>2</v>
      </c>
      <c r="L24" s="100">
        <f>MATCH(A24,$K$5:$K$54,0)</f>
        <v>27</v>
      </c>
      <c r="M24" t="str">
        <f>SummaryLow!B24</f>
        <v>Las Vegas</v>
      </c>
      <c r="N24" s="101">
        <f>INDEX(SummaryLow!$B$5:$O$55,MATCH(MonthSorted!M24,SummaryLow!$B$5:$B$55,0),MATCH(MonthSorted!$E$3,SummaryLow!$B$4:$O$4,0))</f>
        <v>47</v>
      </c>
    </row>
    <row r="25" spans="1:14" x14ac:dyDescent="0.3">
      <c r="A25" s="25">
        <v>21</v>
      </c>
      <c r="B25" s="97" t="str" cm="1">
        <f t="array" ref="B25">INDEX($H$5:$H$54,L25)</f>
        <v>Richmond</v>
      </c>
      <c r="C25" s="98" cm="1">
        <f t="array" ref="C25">INDEX($I$5:$I$54,L25)</f>
        <v>86</v>
      </c>
      <c r="D25" s="99" t="str">
        <v>Nashville</v>
      </c>
      <c r="E25" s="99">
        <v>39</v>
      </c>
      <c r="H25" t="str">
        <f>SummaryHigh!B25</f>
        <v>Los Angeles</v>
      </c>
      <c r="I25" s="100" cm="1">
        <f t="array" ref="I25">INDEX( CS_TableHigh, MATCH(H25,SummaryHigh!$B$5:$B$54,0),MonthSorted!$I$2)</f>
        <v>78</v>
      </c>
      <c r="J25" s="100">
        <f t="shared" si="0"/>
        <v>77.974999999999994</v>
      </c>
      <c r="K25" s="100">
        <f>COUNTIFS($J$5:$J$54,"&gt;="&amp;J25)</f>
        <v>41</v>
      </c>
      <c r="L25" s="100">
        <f>MATCH(A25,$K$5:$K$54,0)</f>
        <v>38</v>
      </c>
      <c r="M25" t="str">
        <f>SummaryLow!B25</f>
        <v>Los Angeles</v>
      </c>
      <c r="N25" s="101">
        <f>INDEX(SummaryLow!$B$5:$O$55,MATCH(MonthSorted!M25,SummaryLow!$B$5:$B$55,0),MATCH(MonthSorted!$E$3,SummaryLow!$B$4:$O$4,0))</f>
        <v>52</v>
      </c>
    </row>
    <row r="26" spans="1:14" x14ac:dyDescent="0.3">
      <c r="A26" s="25">
        <v>22</v>
      </c>
      <c r="B26" s="97" t="str" cm="1">
        <f t="array" ref="B26">INDEX($H$5:$H$54,L26)</f>
        <v>Kansas City</v>
      </c>
      <c r="C26" s="98" cm="1">
        <f t="array" ref="C26">INDEX($I$5:$I$54,L26)</f>
        <v>85</v>
      </c>
      <c r="D26" s="99" t="str">
        <v>Philadelphia</v>
      </c>
      <c r="E26" s="99">
        <v>39</v>
      </c>
      <c r="H26" t="str">
        <f>SummaryHigh!B26</f>
        <v>Louisville</v>
      </c>
      <c r="I26" s="100" cm="1">
        <f t="array" ref="I26">INDEX( CS_TableHigh, MATCH(H26,SummaryHigh!$B$5:$B$54,0),MonthSorted!$I$2)</f>
        <v>85</v>
      </c>
      <c r="J26" s="100">
        <f t="shared" si="0"/>
        <v>84.974000000000004</v>
      </c>
      <c r="K26" s="100">
        <f>COUNTIFS($J$5:$J$54,"&gt;="&amp;J26)</f>
        <v>23</v>
      </c>
      <c r="L26" s="100">
        <f>MATCH(A26,$K$5:$K$54,0)</f>
        <v>19</v>
      </c>
      <c r="M26" t="str">
        <f>SummaryLow!B26</f>
        <v>Louisville</v>
      </c>
      <c r="N26" s="101">
        <f>INDEX(SummaryLow!$B$5:$O$55,MATCH(MonthSorted!M26,SummaryLow!$B$5:$B$55,0),MATCH(MonthSorted!$E$3,SummaryLow!$B$4:$O$4,0))</f>
        <v>40</v>
      </c>
    </row>
    <row r="27" spans="1:14" x14ac:dyDescent="0.3">
      <c r="A27" s="25">
        <v>23</v>
      </c>
      <c r="B27" s="97" t="str" cm="1">
        <f t="array" ref="B27">INDEX($H$5:$H$54,L27)</f>
        <v>Louisville</v>
      </c>
      <c r="C27" s="98" cm="1">
        <f t="array" ref="C27">INDEX($I$5:$I$54,L27)</f>
        <v>85</v>
      </c>
      <c r="D27" s="99" t="str">
        <v>Richmond</v>
      </c>
      <c r="E27" s="99">
        <v>39</v>
      </c>
      <c r="H27" t="str">
        <f>SummaryHigh!B27</f>
        <v>Memphis</v>
      </c>
      <c r="I27" s="100" cm="1">
        <f t="array" ref="I27">INDEX( CS_TableHigh, MATCH(H27,SummaryHigh!$B$5:$B$54,0),MonthSorted!$I$2)</f>
        <v>89</v>
      </c>
      <c r="J27" s="100">
        <f t="shared" si="0"/>
        <v>88.972999999999999</v>
      </c>
      <c r="K27" s="100">
        <f>COUNTIFS($J$5:$J$54,"&gt;="&amp;J27)</f>
        <v>12</v>
      </c>
      <c r="L27" s="100">
        <f>MATCH(A27,$K$5:$K$54,0)</f>
        <v>22</v>
      </c>
      <c r="M27" t="str">
        <f>SummaryLow!B27</f>
        <v>Memphis</v>
      </c>
      <c r="N27" s="101">
        <f>INDEX(SummaryLow!$B$5:$O$55,MATCH(MonthSorted!M27,SummaryLow!$B$5:$B$55,0),MATCH(MonthSorted!$E$3,SummaryLow!$B$4:$O$4,0))</f>
        <v>44</v>
      </c>
    </row>
    <row r="28" spans="1:14" x14ac:dyDescent="0.3">
      <c r="A28" s="25">
        <v>24</v>
      </c>
      <c r="B28" s="97" t="str" cm="1">
        <f t="array" ref="B28">INDEX($H$5:$H$54,L28)</f>
        <v>St. Louis</v>
      </c>
      <c r="C28" s="98" cm="1">
        <f t="array" ref="C28">INDEX($I$5:$I$54,L28)</f>
        <v>85</v>
      </c>
      <c r="D28" s="99" t="str">
        <v>Louisville</v>
      </c>
      <c r="E28" s="99">
        <v>40</v>
      </c>
      <c r="H28" t="str">
        <f>SummaryHigh!B28</f>
        <v>Miami</v>
      </c>
      <c r="I28" s="100" cm="1">
        <f t="array" ref="I28">INDEX( CS_TableHigh, MATCH(H28,SummaryHigh!$B$5:$B$54,0),MonthSorted!$I$2)</f>
        <v>90</v>
      </c>
      <c r="J28" s="100">
        <f t="shared" si="0"/>
        <v>89.971999999999994</v>
      </c>
      <c r="K28" s="100">
        <f>COUNTIFS($J$5:$J$54,"&gt;="&amp;J28)</f>
        <v>9</v>
      </c>
      <c r="L28" s="100">
        <f>MATCH(A28,$K$5:$K$54,0)</f>
        <v>48</v>
      </c>
      <c r="M28" t="str">
        <f>SummaryLow!B28</f>
        <v>Miami</v>
      </c>
      <c r="N28" s="101">
        <f>INDEX(SummaryLow!$B$5:$O$55,MATCH(MonthSorted!M28,SummaryLow!$B$5:$B$55,0),MATCH(MonthSorted!$E$3,SummaryLow!$B$4:$O$4,0))</f>
        <v>68</v>
      </c>
    </row>
    <row r="29" spans="1:14" x14ac:dyDescent="0.3">
      <c r="A29" s="25">
        <v>25</v>
      </c>
      <c r="B29" s="97" t="str" cm="1">
        <f t="array" ref="B29">INDEX($H$5:$H$54,L29)</f>
        <v>Virginia Beach</v>
      </c>
      <c r="C29" s="98" cm="1">
        <f t="array" ref="C29">INDEX($I$5:$I$54,L29)</f>
        <v>84</v>
      </c>
      <c r="D29" s="99" t="str">
        <v>Oklahoma City</v>
      </c>
      <c r="E29" s="99">
        <v>40</v>
      </c>
      <c r="H29" t="str">
        <f>SummaryHigh!B29</f>
        <v>Milwaukee</v>
      </c>
      <c r="I29" s="100" cm="1">
        <f t="array" ref="I29">INDEX( CS_TableHigh, MATCH(H29,SummaryHigh!$B$5:$B$54,0),MonthSorted!$I$2)</f>
        <v>75</v>
      </c>
      <c r="J29" s="100">
        <f t="shared" si="0"/>
        <v>74.971000000000004</v>
      </c>
      <c r="K29" s="100">
        <f>COUNTIFS($J$5:$J$54,"&gt;="&amp;J29)</f>
        <v>46</v>
      </c>
      <c r="L29" s="100">
        <f>MATCH(A29,$K$5:$K$54,0)</f>
        <v>50</v>
      </c>
      <c r="M29" t="str">
        <f>SummaryLow!B29</f>
        <v>Milwaukee</v>
      </c>
      <c r="N29" s="101">
        <f>INDEX(SummaryLow!$B$5:$O$55,MATCH(MonthSorted!M29,SummaryLow!$B$5:$B$55,0),MATCH(MonthSorted!$E$3,SummaryLow!$B$4:$O$4,0))</f>
        <v>32</v>
      </c>
    </row>
    <row r="30" spans="1:14" x14ac:dyDescent="0.3">
      <c r="A30" s="25">
        <v>26</v>
      </c>
      <c r="B30" s="97" t="str" cm="1">
        <f t="array" ref="B30">INDEX($H$5:$H$54,L30)</f>
        <v>Baltimore</v>
      </c>
      <c r="C30" s="98" cm="1">
        <f t="array" ref="C30">INDEX($I$5:$I$54,L30)</f>
        <v>83</v>
      </c>
      <c r="D30" s="99" t="str">
        <v>Portland</v>
      </c>
      <c r="E30" s="99">
        <v>41</v>
      </c>
      <c r="H30" t="str">
        <f>SummaryHigh!B30</f>
        <v>Minneapolis</v>
      </c>
      <c r="I30" s="100" cm="1">
        <f t="array" ref="I30">INDEX( CS_TableHigh, MATCH(H30,SummaryHigh!$B$5:$B$54,0),MonthSorted!$I$2)</f>
        <v>79</v>
      </c>
      <c r="J30" s="100">
        <f t="shared" si="0"/>
        <v>78.97</v>
      </c>
      <c r="K30" s="100">
        <f>COUNTIFS($J$5:$J$54,"&gt;="&amp;J30)</f>
        <v>37</v>
      </c>
      <c r="L30" s="100">
        <f>MATCH(A30,$K$5:$K$54,0)</f>
        <v>3</v>
      </c>
      <c r="M30" t="str">
        <f>SummaryLow!B30</f>
        <v>Minneapolis</v>
      </c>
      <c r="N30" s="101">
        <f>INDEX(SummaryLow!$B$5:$O$55,MATCH(MonthSorted!M30,SummaryLow!$B$5:$B$55,0),MATCH(MonthSorted!$E$3,SummaryLow!$B$4:$O$4,0))</f>
        <v>26</v>
      </c>
    </row>
    <row r="31" spans="1:14" x14ac:dyDescent="0.3">
      <c r="A31" s="25">
        <v>27</v>
      </c>
      <c r="B31" s="97" t="str" cm="1">
        <f t="array" ref="B31">INDEX($H$5:$H$54,L31)</f>
        <v>Cincinnati</v>
      </c>
      <c r="C31" s="98" cm="1">
        <f t="array" ref="C31">INDEX($I$5:$I$54,L31)</f>
        <v>83</v>
      </c>
      <c r="D31" s="99" t="str">
        <v>Raleigh</v>
      </c>
      <c r="E31" s="99">
        <v>41</v>
      </c>
      <c r="H31" t="str">
        <f>SummaryHigh!B31</f>
        <v>Nashville</v>
      </c>
      <c r="I31" s="100" cm="1">
        <f t="array" ref="I31">INDEX( CS_TableHigh, MATCH(H31,SummaryHigh!$B$5:$B$54,0),MonthSorted!$I$2)</f>
        <v>86</v>
      </c>
      <c r="J31" s="100">
        <f t="shared" si="0"/>
        <v>85.968999999999994</v>
      </c>
      <c r="K31" s="100">
        <f>COUNTIFS($J$5:$J$54,"&gt;="&amp;J31)</f>
        <v>20</v>
      </c>
      <c r="L31" s="100">
        <f>MATCH(A31,$K$5:$K$54,0)</f>
        <v>9</v>
      </c>
      <c r="M31" t="str">
        <f>SummaryLow!B31</f>
        <v>Nashville</v>
      </c>
      <c r="N31" s="101">
        <f>INDEX(SummaryLow!$B$5:$O$55,MATCH(MonthSorted!M31,SummaryLow!$B$5:$B$55,0),MATCH(MonthSorted!$E$3,SummaryLow!$B$4:$O$4,0))</f>
        <v>39</v>
      </c>
    </row>
    <row r="32" spans="1:14" x14ac:dyDescent="0.3">
      <c r="A32" s="25">
        <v>28</v>
      </c>
      <c r="B32" s="97" t="str" cm="1">
        <f t="array" ref="B32">INDEX($H$5:$H$54,L32)</f>
        <v>Philadelphia</v>
      </c>
      <c r="C32" s="98" cm="1">
        <f t="array" ref="C32">INDEX($I$5:$I$54,L32)</f>
        <v>83</v>
      </c>
      <c r="D32" s="99" t="str">
        <v>Seattle</v>
      </c>
      <c r="E32" s="99">
        <v>41</v>
      </c>
      <c r="H32" t="str">
        <f>SummaryHigh!B32</f>
        <v>New Orleans</v>
      </c>
      <c r="I32" s="100" cm="1">
        <f t="array" ref="I32">INDEX( CS_TableHigh, MATCH(H32,SummaryHigh!$B$5:$B$54,0),MonthSorted!$I$2)</f>
        <v>90</v>
      </c>
      <c r="J32" s="100">
        <f t="shared" si="0"/>
        <v>89.968000000000004</v>
      </c>
      <c r="K32" s="100">
        <f>COUNTIFS($J$5:$J$54,"&gt;="&amp;J32)</f>
        <v>10</v>
      </c>
      <c r="L32" s="100">
        <f>MATCH(A32,$K$5:$K$54,0)</f>
        <v>32</v>
      </c>
      <c r="M32" t="str">
        <f>SummaryLow!B32</f>
        <v>New Orleans</v>
      </c>
      <c r="N32" s="101">
        <f>INDEX(SummaryLow!$B$5:$O$55,MATCH(MonthSorted!M32,SummaryLow!$B$5:$B$55,0),MATCH(MonthSorted!$E$3,SummaryLow!$B$4:$O$4,0))</f>
        <v>54</v>
      </c>
    </row>
    <row r="33" spans="1:14" x14ac:dyDescent="0.3">
      <c r="A33" s="25">
        <v>29</v>
      </c>
      <c r="B33" s="97" t="str" cm="1">
        <f t="array" ref="B33">INDEX($H$5:$H$54,L33)</f>
        <v>Salt Lake City</v>
      </c>
      <c r="C33" s="98" cm="1">
        <f t="array" ref="C33">INDEX($I$5:$I$54,L33)</f>
        <v>83</v>
      </c>
      <c r="D33" s="99" t="str">
        <v>New York</v>
      </c>
      <c r="E33" s="99">
        <v>42</v>
      </c>
      <c r="H33" t="str">
        <f>SummaryHigh!B33</f>
        <v>New York</v>
      </c>
      <c r="I33" s="100" cm="1">
        <f t="array" ref="I33">INDEX( CS_TableHigh, MATCH(H33,SummaryHigh!$B$5:$B$54,0),MonthSorted!$I$2)</f>
        <v>79</v>
      </c>
      <c r="J33" s="100">
        <f t="shared" si="0"/>
        <v>78.966999999999999</v>
      </c>
      <c r="K33" s="100">
        <f>COUNTIFS($J$5:$J$54,"&gt;="&amp;J33)</f>
        <v>38</v>
      </c>
      <c r="L33" s="100">
        <f>MATCH(A33,$K$5:$K$54,0)</f>
        <v>42</v>
      </c>
      <c r="M33" t="str">
        <f>SummaryLow!B33</f>
        <v>New York</v>
      </c>
      <c r="N33" s="101">
        <f>INDEX(SummaryLow!$B$5:$O$55,MATCH(MonthSorted!M33,SummaryLow!$B$5:$B$55,0),MATCH(MonthSorted!$E$3,SummaryLow!$B$4:$O$4,0))</f>
        <v>42</v>
      </c>
    </row>
    <row r="34" spans="1:14" x14ac:dyDescent="0.3">
      <c r="A34" s="25">
        <v>30</v>
      </c>
      <c r="B34" s="97" t="str" cm="1">
        <f t="array" ref="B34">INDEX($H$5:$H$54,L34)</f>
        <v>Columbus</v>
      </c>
      <c r="C34" s="98" cm="1">
        <f t="array" ref="C34">INDEX($I$5:$I$54,L34)</f>
        <v>82</v>
      </c>
      <c r="D34" s="99" t="str">
        <v>Sacramento</v>
      </c>
      <c r="E34" s="99">
        <v>43</v>
      </c>
      <c r="H34" t="str">
        <f>SummaryHigh!B34</f>
        <v>Oklahoma City</v>
      </c>
      <c r="I34" s="100" cm="1">
        <f t="array" ref="I34">INDEX( CS_TableHigh, MATCH(H34,SummaryHigh!$B$5:$B$54,0),MonthSorted!$I$2)</f>
        <v>88</v>
      </c>
      <c r="J34" s="100">
        <f t="shared" si="0"/>
        <v>87.965999999999994</v>
      </c>
      <c r="K34" s="100">
        <f>COUNTIFS($J$5:$J$54,"&gt;="&amp;J34)</f>
        <v>15</v>
      </c>
      <c r="L34" s="100">
        <f>MATCH(A34,$K$5:$K$54,0)</f>
        <v>11</v>
      </c>
      <c r="M34" t="str">
        <f>SummaryLow!B34</f>
        <v>Oklahoma City</v>
      </c>
      <c r="N34" s="101">
        <f>INDEX(SummaryLow!$B$5:$O$55,MATCH(MonthSorted!M34,SummaryLow!$B$5:$B$55,0),MATCH(MonthSorted!$E$3,SummaryLow!$B$4:$O$4,0))</f>
        <v>40</v>
      </c>
    </row>
    <row r="35" spans="1:14" x14ac:dyDescent="0.3">
      <c r="A35" s="25">
        <v>31</v>
      </c>
      <c r="B35" s="97" t="str" cm="1">
        <f t="array" ref="B35">INDEX($H$5:$H$54,L35)</f>
        <v>Indianapolis</v>
      </c>
      <c r="C35" s="98" cm="1">
        <f t="array" ref="C35">INDEX($I$5:$I$54,L35)</f>
        <v>82</v>
      </c>
      <c r="D35" s="99" t="str">
        <v>Birmingham</v>
      </c>
      <c r="E35" s="99">
        <v>44</v>
      </c>
      <c r="H35" t="str">
        <f>SummaryHigh!B35</f>
        <v>Orlando</v>
      </c>
      <c r="I35" s="100" cm="1">
        <f t="array" ref="I35">INDEX( CS_TableHigh, MATCH(H35,SummaryHigh!$B$5:$B$54,0),MonthSorted!$I$2)</f>
        <v>91</v>
      </c>
      <c r="J35" s="100">
        <f t="shared" si="0"/>
        <v>90.965000000000003</v>
      </c>
      <c r="K35" s="100">
        <f>COUNTIFS($J$5:$J$54,"&gt;="&amp;J35)</f>
        <v>7</v>
      </c>
      <c r="L35" s="100">
        <f>MATCH(A35,$K$5:$K$54,0)</f>
        <v>17</v>
      </c>
      <c r="M35" t="str">
        <f>SummaryLow!B35</f>
        <v>Orlando</v>
      </c>
      <c r="N35" s="101">
        <f>INDEX(SummaryLow!$B$5:$O$55,MATCH(MonthSorted!M35,SummaryLow!$B$5:$B$55,0),MATCH(MonthSorted!$E$3,SummaryLow!$B$4:$O$4,0))</f>
        <v>59</v>
      </c>
    </row>
    <row r="36" spans="1:14" x14ac:dyDescent="0.3">
      <c r="A36" s="25">
        <v>32</v>
      </c>
      <c r="B36" s="97" t="str" cm="1">
        <f t="array" ref="B36">INDEX($H$5:$H$54,L36)</f>
        <v>Denver</v>
      </c>
      <c r="C36" s="98" cm="1">
        <f t="array" ref="C36">INDEX($I$5:$I$54,L36)</f>
        <v>81</v>
      </c>
      <c r="D36" s="99" t="str">
        <v>Memphis</v>
      </c>
      <c r="E36" s="99">
        <v>44</v>
      </c>
      <c r="H36" t="str">
        <f>SummaryHigh!B36</f>
        <v>Philadelphia</v>
      </c>
      <c r="I36" s="100" cm="1">
        <f t="array" ref="I36">INDEX( CS_TableHigh, MATCH(H36,SummaryHigh!$B$5:$B$54,0),MonthSorted!$I$2)</f>
        <v>83</v>
      </c>
      <c r="J36" s="100">
        <f t="shared" si="0"/>
        <v>82.963999999999999</v>
      </c>
      <c r="K36" s="100">
        <f>COUNTIFS($J$5:$J$54,"&gt;="&amp;J36)</f>
        <v>28</v>
      </c>
      <c r="L36" s="100">
        <f>MATCH(A36,$K$5:$K$54,0)</f>
        <v>13</v>
      </c>
      <c r="M36" t="str">
        <f>SummaryLow!B36</f>
        <v>Philadelphia</v>
      </c>
      <c r="N36" s="101">
        <f>INDEX(SummaryLow!$B$5:$O$55,MATCH(MonthSorted!M36,SummaryLow!$B$5:$B$55,0),MATCH(MonthSorted!$E$3,SummaryLow!$B$4:$O$4,0))</f>
        <v>39</v>
      </c>
    </row>
    <row r="37" spans="1:14" x14ac:dyDescent="0.3">
      <c r="A37" s="25">
        <v>33</v>
      </c>
      <c r="B37" s="97" t="str" cm="1">
        <f t="array" ref="B37">INDEX($H$5:$H$54,L37)</f>
        <v>Chicago</v>
      </c>
      <c r="C37" s="98" cm="1">
        <f t="array" ref="C37">INDEX($I$5:$I$54,L37)</f>
        <v>80</v>
      </c>
      <c r="D37" s="99" t="str">
        <v>Atlanta</v>
      </c>
      <c r="E37" s="99">
        <v>45</v>
      </c>
      <c r="H37" t="str">
        <f>SummaryHigh!B37</f>
        <v>Phoenix</v>
      </c>
      <c r="I37" s="100" cm="1">
        <f t="array" ref="I37">INDEX( CS_TableHigh, MATCH(H37,SummaryHigh!$B$5:$B$54,0),MonthSorted!$I$2)</f>
        <v>104</v>
      </c>
      <c r="J37" s="100">
        <f t="shared" si="0"/>
        <v>103.96299999999999</v>
      </c>
      <c r="K37" s="100">
        <f>COUNTIFS($J$5:$J$54,"&gt;="&amp;J37)</f>
        <v>1</v>
      </c>
      <c r="L37" s="100">
        <f>MATCH(A37,$K$5:$K$54,0)</f>
        <v>8</v>
      </c>
      <c r="M37" t="str">
        <f>SummaryLow!B37</f>
        <v>Phoenix</v>
      </c>
      <c r="N37" s="101">
        <f>INDEX(SummaryLow!$B$5:$O$55,MATCH(MonthSorted!M37,SummaryLow!$B$5:$B$55,0),MATCH(MonthSorted!$E$3,SummaryLow!$B$4:$O$4,0))</f>
        <v>52</v>
      </c>
    </row>
    <row r="38" spans="1:14" x14ac:dyDescent="0.3">
      <c r="A38" s="25">
        <v>34</v>
      </c>
      <c r="B38" s="97" t="str" cm="1">
        <f t="array" ref="B38">INDEX($H$5:$H$54,L38)</f>
        <v>Hartford</v>
      </c>
      <c r="C38" s="98" cm="1">
        <f t="array" ref="C38">INDEX($I$5:$I$54,L38)</f>
        <v>80</v>
      </c>
      <c r="D38" s="99" t="str">
        <v>Virginia Beach</v>
      </c>
      <c r="E38" s="99">
        <v>45</v>
      </c>
      <c r="H38" t="str">
        <f>SummaryHigh!B38</f>
        <v>Pittsburgh</v>
      </c>
      <c r="I38" s="100" cm="1">
        <f t="array" ref="I38">INDEX( CS_TableHigh, MATCH(H38,SummaryHigh!$B$5:$B$54,0),MonthSorted!$I$2)</f>
        <v>79</v>
      </c>
      <c r="J38" s="100">
        <f t="shared" si="0"/>
        <v>78.962000000000003</v>
      </c>
      <c r="K38" s="100">
        <f>COUNTIFS($J$5:$J$54,"&gt;="&amp;J38)</f>
        <v>39</v>
      </c>
      <c r="L38" s="100">
        <f>MATCH(A38,$K$5:$K$54,0)</f>
        <v>15</v>
      </c>
      <c r="M38" t="str">
        <f>SummaryLow!B38</f>
        <v>Pittsburgh</v>
      </c>
      <c r="N38" s="101">
        <f>INDEX(SummaryLow!$B$5:$O$55,MATCH(MonthSorted!M38,SummaryLow!$B$5:$B$55,0),MATCH(MonthSorted!$E$3,SummaryLow!$B$4:$O$4,0))</f>
        <v>35</v>
      </c>
    </row>
    <row r="39" spans="1:14" x14ac:dyDescent="0.3">
      <c r="A39" s="25">
        <v>35</v>
      </c>
      <c r="B39" s="97" t="str" cm="1">
        <f t="array" ref="B39">INDEX($H$5:$H$54,L39)</f>
        <v>Cleveland</v>
      </c>
      <c r="C39" s="98" cm="1">
        <f t="array" ref="C39">INDEX($I$5:$I$54,L39)</f>
        <v>79</v>
      </c>
      <c r="D39" s="99" t="str">
        <v>San Jose</v>
      </c>
      <c r="E39" s="99">
        <v>46</v>
      </c>
      <c r="H39" t="str">
        <f>SummaryHigh!B39</f>
        <v>Portland</v>
      </c>
      <c r="I39" s="100" cm="1">
        <f t="array" ref="I39">INDEX( CS_TableHigh, MATCH(H39,SummaryHigh!$B$5:$B$54,0),MonthSorted!$I$2)</f>
        <v>73</v>
      </c>
      <c r="J39" s="100">
        <f t="shared" si="0"/>
        <v>72.960999999999999</v>
      </c>
      <c r="K39" s="100">
        <f>COUNTIFS($J$5:$J$54,"&gt;="&amp;J39)</f>
        <v>47</v>
      </c>
      <c r="L39" s="100">
        <f>MATCH(A39,$K$5:$K$54,0)</f>
        <v>10</v>
      </c>
      <c r="M39" t="str">
        <f>SummaryLow!B39</f>
        <v>Portland</v>
      </c>
      <c r="N39" s="101">
        <f>INDEX(SummaryLow!$B$5:$O$55,MATCH(MonthSorted!M39,SummaryLow!$B$5:$B$55,0),MATCH(MonthSorted!$E$3,SummaryLow!$B$4:$O$4,0))</f>
        <v>41</v>
      </c>
    </row>
    <row r="40" spans="1:14" x14ac:dyDescent="0.3">
      <c r="A40" s="25">
        <v>36</v>
      </c>
      <c r="B40" s="97" t="str" cm="1">
        <f t="array" ref="B40">INDEX($H$5:$H$54,L40)</f>
        <v>Detroit</v>
      </c>
      <c r="C40" s="98" cm="1">
        <f t="array" ref="C40">INDEX($I$5:$I$54,L40)</f>
        <v>79</v>
      </c>
      <c r="D40" s="99" t="str">
        <v>Las Vegas</v>
      </c>
      <c r="E40" s="99">
        <v>47</v>
      </c>
      <c r="H40" t="str">
        <f>SummaryHigh!B40</f>
        <v>Providence</v>
      </c>
      <c r="I40" s="100" cm="1">
        <f t="array" ref="I40">INDEX( CS_TableHigh, MATCH(H40,SummaryHigh!$B$5:$B$54,0),MonthSorted!$I$2)</f>
        <v>78</v>
      </c>
      <c r="J40" s="100">
        <f t="shared" si="0"/>
        <v>77.959999999999994</v>
      </c>
      <c r="K40" s="100">
        <f>COUNTIFS($J$5:$J$54,"&gt;="&amp;J40)</f>
        <v>42</v>
      </c>
      <c r="L40" s="100">
        <f>MATCH(A40,$K$5:$K$54,0)</f>
        <v>14</v>
      </c>
      <c r="M40" t="str">
        <f>SummaryLow!B40</f>
        <v>Providence</v>
      </c>
      <c r="N40" s="101">
        <f>INDEX(SummaryLow!$B$5:$O$55,MATCH(MonthSorted!M40,SummaryLow!$B$5:$B$55,0),MATCH(MonthSorted!$E$3,SummaryLow!$B$4:$O$4,0))</f>
        <v>36</v>
      </c>
    </row>
    <row r="41" spans="1:14" x14ac:dyDescent="0.3">
      <c r="A41" s="25">
        <v>37</v>
      </c>
      <c r="B41" s="97" t="str" cm="1">
        <f t="array" ref="B41">INDEX($H$5:$H$54,L41)</f>
        <v>Minneapolis</v>
      </c>
      <c r="C41" s="98" cm="1">
        <f t="array" ref="C41">INDEX($I$5:$I$54,L41)</f>
        <v>79</v>
      </c>
      <c r="D41" s="99" t="str">
        <v>Riverside</v>
      </c>
      <c r="E41" s="99">
        <v>47</v>
      </c>
      <c r="H41" t="str">
        <f>SummaryHigh!B41</f>
        <v>Raleigh</v>
      </c>
      <c r="I41" s="100" cm="1">
        <f t="array" ref="I41">INDEX( CS_TableHigh, MATCH(H41,SummaryHigh!$B$5:$B$54,0),MonthSorted!$I$2)</f>
        <v>87</v>
      </c>
      <c r="J41" s="100">
        <f t="shared" si="0"/>
        <v>86.959000000000003</v>
      </c>
      <c r="K41" s="100">
        <f>COUNTIFS($J$5:$J$54,"&gt;="&amp;J41)</f>
        <v>16</v>
      </c>
      <c r="L41" s="100">
        <f>MATCH(A41,$K$5:$K$54,0)</f>
        <v>26</v>
      </c>
      <c r="M41" t="str">
        <f>SummaryLow!B41</f>
        <v>Raleigh</v>
      </c>
      <c r="N41" s="101">
        <f>INDEX(SummaryLow!$B$5:$O$55,MATCH(MonthSorted!M41,SummaryLow!$B$5:$B$55,0),MATCH(MonthSorted!$E$3,SummaryLow!$B$4:$O$4,0))</f>
        <v>41</v>
      </c>
    </row>
    <row r="42" spans="1:14" x14ac:dyDescent="0.3">
      <c r="A42" s="25">
        <v>38</v>
      </c>
      <c r="B42" s="97" t="str" cm="1">
        <f t="array" ref="B42">INDEX($H$5:$H$54,L42)</f>
        <v>New York</v>
      </c>
      <c r="C42" s="98" cm="1">
        <f t="array" ref="C42">INDEX($I$5:$I$54,L42)</f>
        <v>79</v>
      </c>
      <c r="D42" s="99" t="str">
        <v>Dallas</v>
      </c>
      <c r="E42" s="99">
        <v>48</v>
      </c>
      <c r="H42" t="str">
        <f>SummaryHigh!B42</f>
        <v>Richmond</v>
      </c>
      <c r="I42" s="100" cm="1">
        <f t="array" ref="I42">INDEX( CS_TableHigh, MATCH(H42,SummaryHigh!$B$5:$B$54,0),MonthSorted!$I$2)</f>
        <v>86</v>
      </c>
      <c r="J42" s="100">
        <f t="shared" si="0"/>
        <v>85.957999999999998</v>
      </c>
      <c r="K42" s="100">
        <f>COUNTIFS($J$5:$J$54,"&gt;="&amp;J42)</f>
        <v>21</v>
      </c>
      <c r="L42" s="100">
        <f>MATCH(A42,$K$5:$K$54,0)</f>
        <v>29</v>
      </c>
      <c r="M42" t="str">
        <f>SummaryLow!B42</f>
        <v>Richmond</v>
      </c>
      <c r="N42" s="101">
        <f>INDEX(SummaryLow!$B$5:$O$55,MATCH(MonthSorted!M42,SummaryLow!$B$5:$B$55,0),MATCH(MonthSorted!$E$3,SummaryLow!$B$4:$O$4,0))</f>
        <v>39</v>
      </c>
    </row>
    <row r="43" spans="1:14" x14ac:dyDescent="0.3">
      <c r="A43" s="25">
        <v>39</v>
      </c>
      <c r="B43" s="97" t="str" cm="1">
        <f t="array" ref="B43">INDEX($H$5:$H$54,L43)</f>
        <v>Pittsburgh</v>
      </c>
      <c r="C43" s="98" cm="1">
        <f t="array" ref="C43">INDEX($I$5:$I$54,L43)</f>
        <v>79</v>
      </c>
      <c r="D43" s="99" t="str">
        <v>San Antonio</v>
      </c>
      <c r="E43" s="99">
        <v>50</v>
      </c>
      <c r="H43" t="str">
        <f>SummaryHigh!B43</f>
        <v>Riverside</v>
      </c>
      <c r="I43" s="100" cm="1">
        <f t="array" ref="I43">INDEX( CS_TableHigh, MATCH(H43,SummaryHigh!$B$5:$B$54,0),MonthSorted!$I$2)</f>
        <v>89</v>
      </c>
      <c r="J43" s="100">
        <f t="shared" si="0"/>
        <v>88.956999999999994</v>
      </c>
      <c r="K43" s="100">
        <f>COUNTIFS($J$5:$J$54,"&gt;="&amp;J43)</f>
        <v>13</v>
      </c>
      <c r="L43" s="100">
        <f>MATCH(A43,$K$5:$K$54,0)</f>
        <v>34</v>
      </c>
      <c r="M43" t="str">
        <f>SummaryLow!B43</f>
        <v>Riverside</v>
      </c>
      <c r="N43" s="101">
        <f>INDEX(SummaryLow!$B$5:$O$55,MATCH(MonthSorted!M43,SummaryLow!$B$5:$B$55,0),MATCH(MonthSorted!$E$3,SummaryLow!$B$4:$O$4,0))</f>
        <v>47</v>
      </c>
    </row>
    <row r="44" spans="1:14" x14ac:dyDescent="0.3">
      <c r="A44" s="25">
        <v>40</v>
      </c>
      <c r="B44" s="97" t="str" cm="1">
        <f t="array" ref="B44">INDEX($H$5:$H$54,L44)</f>
        <v>San Jose</v>
      </c>
      <c r="C44" s="98" cm="1">
        <f t="array" ref="C44">INDEX($I$5:$I$54,L44)</f>
        <v>79</v>
      </c>
      <c r="D44" s="99" t="str">
        <v>San Francisco</v>
      </c>
      <c r="E44" s="99">
        <v>50</v>
      </c>
      <c r="H44" t="str">
        <f>SummaryHigh!B44</f>
        <v>Rochester</v>
      </c>
      <c r="I44" s="100" cm="1">
        <f t="array" ref="I44">INDEX( CS_TableHigh, MATCH(H44,SummaryHigh!$B$5:$B$54,0),MonthSorted!$I$2)</f>
        <v>77</v>
      </c>
      <c r="J44" s="100">
        <f t="shared" si="0"/>
        <v>76.956000000000003</v>
      </c>
      <c r="K44" s="100">
        <f>COUNTIFS($J$5:$J$54,"&gt;="&amp;J44)</f>
        <v>43</v>
      </c>
      <c r="L44" s="100">
        <f>MATCH(A44,$K$5:$K$54,0)</f>
        <v>46</v>
      </c>
      <c r="M44" t="str">
        <f>SummaryLow!B44</f>
        <v>Rochester</v>
      </c>
      <c r="N44" s="101">
        <f>INDEX(SummaryLow!$B$5:$O$55,MATCH(MonthSorted!M44,SummaryLow!$B$5:$B$55,0),MATCH(MonthSorted!$E$3,SummaryLow!$B$4:$O$4,0))</f>
        <v>33</v>
      </c>
    </row>
    <row r="45" spans="1:14" x14ac:dyDescent="0.3">
      <c r="A45" s="25">
        <v>41</v>
      </c>
      <c r="B45" s="97" t="str" cm="1">
        <f t="array" ref="B45">INDEX($H$5:$H$54,L45)</f>
        <v>Los Angeles</v>
      </c>
      <c r="C45" s="98" cm="1">
        <f t="array" ref="C45">INDEX($I$5:$I$54,L45)</f>
        <v>78</v>
      </c>
      <c r="D45" s="99" t="str">
        <v>Austin</v>
      </c>
      <c r="E45" s="99">
        <v>51</v>
      </c>
      <c r="H45" t="str">
        <f>SummaryHigh!B45</f>
        <v>Sacramento</v>
      </c>
      <c r="I45" s="100" cm="1">
        <f t="array" ref="I45">INDEX( CS_TableHigh, MATCH(H45,SummaryHigh!$B$5:$B$54,0),MonthSorted!$I$2)</f>
        <v>87</v>
      </c>
      <c r="J45" s="100">
        <f t="shared" si="0"/>
        <v>86.954999999999998</v>
      </c>
      <c r="K45" s="100">
        <f>COUNTIFS($J$5:$J$54,"&gt;="&amp;J45)</f>
        <v>17</v>
      </c>
      <c r="L45" s="100">
        <f>MATCH(A45,$K$5:$K$54,0)</f>
        <v>21</v>
      </c>
      <c r="M45" t="str">
        <f>SummaryLow!B45</f>
        <v>Sacramento</v>
      </c>
      <c r="N45" s="101">
        <f>INDEX(SummaryLow!$B$5:$O$55,MATCH(MonthSorted!M45,SummaryLow!$B$5:$B$55,0),MATCH(MonthSorted!$E$3,SummaryLow!$B$4:$O$4,0))</f>
        <v>43</v>
      </c>
    </row>
    <row r="46" spans="1:14" x14ac:dyDescent="0.3">
      <c r="A46" s="25">
        <v>42</v>
      </c>
      <c r="B46" s="97" t="str" cm="1">
        <f t="array" ref="B46">INDEX($H$5:$H$54,L46)</f>
        <v>Providence</v>
      </c>
      <c r="C46" s="98" cm="1">
        <f t="array" ref="C46">INDEX($I$5:$I$54,L46)</f>
        <v>78</v>
      </c>
      <c r="D46" s="99" t="str">
        <v>Jacksonville</v>
      </c>
      <c r="E46" s="99">
        <v>51</v>
      </c>
      <c r="H46" t="str">
        <f>SummaryHigh!B46</f>
        <v>Salt Lake City</v>
      </c>
      <c r="I46" s="100" cm="1">
        <f t="array" ref="I46">INDEX( CS_TableHigh, MATCH(H46,SummaryHigh!$B$5:$B$54,0),MonthSorted!$I$2)</f>
        <v>83</v>
      </c>
      <c r="J46" s="100">
        <f t="shared" si="0"/>
        <v>82.953999999999994</v>
      </c>
      <c r="K46" s="100">
        <f>COUNTIFS($J$5:$J$54,"&gt;="&amp;J46)</f>
        <v>29</v>
      </c>
      <c r="L46" s="100">
        <f>MATCH(A46,$K$5:$K$54,0)</f>
        <v>36</v>
      </c>
      <c r="M46" t="str">
        <f>SummaryLow!B46</f>
        <v>Salt Lake City</v>
      </c>
      <c r="N46" s="101">
        <f>INDEX(SummaryLow!$B$5:$O$55,MATCH(MonthSorted!M46,SummaryLow!$B$5:$B$55,0),MATCH(MonthSorted!$E$3,SummaryLow!$B$4:$O$4,0))</f>
        <v>31</v>
      </c>
    </row>
    <row r="47" spans="1:14" x14ac:dyDescent="0.3">
      <c r="A47" s="25">
        <v>43</v>
      </c>
      <c r="B47" s="97" t="str" cm="1">
        <f t="array" ref="B47">INDEX($H$5:$H$54,L47)</f>
        <v>Rochester</v>
      </c>
      <c r="C47" s="98" cm="1">
        <f t="array" ref="C47">INDEX($I$5:$I$54,L47)</f>
        <v>77</v>
      </c>
      <c r="D47" s="99" t="str">
        <v>Houston</v>
      </c>
      <c r="E47" s="99">
        <v>52</v>
      </c>
      <c r="H47" t="str">
        <f>SummaryHigh!B47</f>
        <v>San Antonio</v>
      </c>
      <c r="I47" s="100" cm="1">
        <f t="array" ref="I47">INDEX( CS_TableHigh, MATCH(H47,SummaryHigh!$B$5:$B$54,0),MonthSorted!$I$2)</f>
        <v>92</v>
      </c>
      <c r="J47" s="100">
        <f t="shared" si="0"/>
        <v>91.953000000000003</v>
      </c>
      <c r="K47" s="100">
        <f>COUNTIFS($J$5:$J$54,"&gt;="&amp;J47)</f>
        <v>5</v>
      </c>
      <c r="L47" s="100">
        <f>MATCH(A47,$K$5:$K$54,0)</f>
        <v>40</v>
      </c>
      <c r="M47" t="str">
        <f>SummaryLow!B47</f>
        <v>San Antonio</v>
      </c>
      <c r="N47" s="101">
        <f>INDEX(SummaryLow!$B$5:$O$55,MATCH(MonthSorted!M47,SummaryLow!$B$5:$B$55,0),MATCH(MonthSorted!$E$3,SummaryLow!$B$4:$O$4,0))</f>
        <v>50</v>
      </c>
    </row>
    <row r="48" spans="1:14" x14ac:dyDescent="0.3">
      <c r="A48" s="25">
        <v>44</v>
      </c>
      <c r="B48" s="97" t="str" cm="1">
        <f t="array" ref="B48">INDEX($H$5:$H$54,L48)</f>
        <v>Boston</v>
      </c>
      <c r="C48" s="98" cm="1">
        <f t="array" ref="C48">INDEX($I$5:$I$54,L48)</f>
        <v>76</v>
      </c>
      <c r="D48" s="99" t="str">
        <v>Los Angeles</v>
      </c>
      <c r="E48" s="99">
        <v>52</v>
      </c>
      <c r="H48" t="str">
        <f>SummaryHigh!B48</f>
        <v>San Diego</v>
      </c>
      <c r="I48" s="100" cm="1">
        <f t="array" ref="I48">INDEX( CS_TableHigh, MATCH(H48,SummaryHigh!$B$5:$B$54,0),MonthSorted!$I$2)</f>
        <v>71</v>
      </c>
      <c r="J48" s="100">
        <f t="shared" si="0"/>
        <v>70.951999999999998</v>
      </c>
      <c r="K48" s="100">
        <f>COUNTIFS($J$5:$J$54,"&gt;="&amp;J48)</f>
        <v>48</v>
      </c>
      <c r="L48" s="100">
        <f>MATCH(A48,$K$5:$K$54,0)</f>
        <v>5</v>
      </c>
      <c r="M48" t="str">
        <f>SummaryLow!B48</f>
        <v>San Diego</v>
      </c>
      <c r="N48" s="101">
        <f>INDEX(SummaryLow!$B$5:$O$55,MATCH(MonthSorted!M48,SummaryLow!$B$5:$B$55,0),MATCH(MonthSorted!$E$3,SummaryLow!$B$4:$O$4,0))</f>
        <v>54</v>
      </c>
    </row>
    <row r="49" spans="1:14" x14ac:dyDescent="0.3">
      <c r="A49" s="25">
        <v>45</v>
      </c>
      <c r="B49" s="97" t="str" cm="1">
        <f t="array" ref="B49">INDEX($H$5:$H$54,L49)</f>
        <v>Buffalo</v>
      </c>
      <c r="C49" s="98" cm="1">
        <f t="array" ref="C49">INDEX($I$5:$I$54,L49)</f>
        <v>75</v>
      </c>
      <c r="D49" s="99" t="str">
        <v>Phoenix</v>
      </c>
      <c r="E49" s="99">
        <v>52</v>
      </c>
      <c r="H49" t="str">
        <f>SummaryHigh!B49</f>
        <v>San Francisco</v>
      </c>
      <c r="I49" s="100" cm="1">
        <f t="array" ref="I49">INDEX( CS_TableHigh, MATCH(H49,SummaryHigh!$B$5:$B$54,0),MonthSorted!$I$2)</f>
        <v>66</v>
      </c>
      <c r="J49" s="100">
        <f t="shared" si="0"/>
        <v>65.950999999999993</v>
      </c>
      <c r="K49" s="100">
        <f>COUNTIFS($J$5:$J$54,"&gt;="&amp;J49)</f>
        <v>50</v>
      </c>
      <c r="L49" s="100">
        <f>MATCH(A49,$K$5:$K$54,0)</f>
        <v>6</v>
      </c>
      <c r="M49" t="str">
        <f>SummaryLow!B49</f>
        <v>San Francisco</v>
      </c>
      <c r="N49" s="101">
        <f>INDEX(SummaryLow!$B$5:$O$55,MATCH(MonthSorted!M49,SummaryLow!$B$5:$B$55,0),MATCH(MonthSorted!$E$3,SummaryLow!$B$4:$O$4,0))</f>
        <v>50</v>
      </c>
    </row>
    <row r="50" spans="1:14" x14ac:dyDescent="0.3">
      <c r="A50" s="25">
        <v>46</v>
      </c>
      <c r="B50" s="97" t="str" cm="1">
        <f t="array" ref="B50">INDEX($H$5:$H$54,L50)</f>
        <v>Milwaukee</v>
      </c>
      <c r="C50" s="98" cm="1">
        <f t="array" ref="C50">INDEX($I$5:$I$54,L50)</f>
        <v>75</v>
      </c>
      <c r="D50" s="99" t="str">
        <v>New Orleans</v>
      </c>
      <c r="E50" s="99">
        <v>54</v>
      </c>
      <c r="H50" t="str">
        <f>SummaryHigh!B50</f>
        <v>San Jose</v>
      </c>
      <c r="I50" s="100" cm="1">
        <f t="array" ref="I50">INDEX( CS_TableHigh, MATCH(H50,SummaryHigh!$B$5:$B$54,0),MonthSorted!$I$2)</f>
        <v>79</v>
      </c>
      <c r="J50" s="100">
        <f t="shared" si="0"/>
        <v>78.95</v>
      </c>
      <c r="K50" s="100">
        <f>COUNTIFS($J$5:$J$54,"&gt;="&amp;J50)</f>
        <v>40</v>
      </c>
      <c r="L50" s="100">
        <f>MATCH(A50,$K$5:$K$54,0)</f>
        <v>25</v>
      </c>
      <c r="M50" t="str">
        <f>SummaryLow!B50</f>
        <v>San Jose</v>
      </c>
      <c r="N50" s="101">
        <f>INDEX(SummaryLow!$B$5:$O$55,MATCH(MonthSorted!M50,SummaryLow!$B$5:$B$55,0),MATCH(MonthSorted!$E$3,SummaryLow!$B$4:$O$4,0))</f>
        <v>46</v>
      </c>
    </row>
    <row r="51" spans="1:14" x14ac:dyDescent="0.3">
      <c r="A51" s="25">
        <v>47</v>
      </c>
      <c r="B51" s="97" t="str" cm="1">
        <f t="array" ref="B51">INDEX($H$5:$H$54,L51)</f>
        <v>Portland</v>
      </c>
      <c r="C51" s="98" cm="1">
        <f t="array" ref="C51">INDEX($I$5:$I$54,L51)</f>
        <v>73</v>
      </c>
      <c r="D51" s="99" t="str">
        <v>San Diego</v>
      </c>
      <c r="E51" s="99">
        <v>54</v>
      </c>
      <c r="H51" t="str">
        <f>SummaryHigh!B51</f>
        <v>Seattle</v>
      </c>
      <c r="I51" s="100" cm="1">
        <f t="array" ref="I51">INDEX( CS_TableHigh, MATCH(H51,SummaryHigh!$B$5:$B$54,0),MonthSorted!$I$2)</f>
        <v>71</v>
      </c>
      <c r="J51" s="100">
        <f t="shared" si="0"/>
        <v>70.948999999999998</v>
      </c>
      <c r="K51" s="100">
        <f>COUNTIFS($J$5:$J$54,"&gt;="&amp;J51)</f>
        <v>49</v>
      </c>
      <c r="L51" s="100">
        <f>MATCH(A51,$K$5:$K$54,0)</f>
        <v>35</v>
      </c>
      <c r="M51" t="str">
        <f>SummaryLow!B51</f>
        <v>Seattle</v>
      </c>
      <c r="N51" s="101">
        <f>INDEX(SummaryLow!$B$5:$O$55,MATCH(MonthSorted!M51,SummaryLow!$B$5:$B$55,0),MATCH(MonthSorted!$E$3,SummaryLow!$B$4:$O$4,0))</f>
        <v>41</v>
      </c>
    </row>
    <row r="52" spans="1:14" x14ac:dyDescent="0.3">
      <c r="A52" s="25">
        <v>48</v>
      </c>
      <c r="B52" s="97" t="str" cm="1">
        <f t="array" ref="B52">INDEX($H$5:$H$54,L52)</f>
        <v>San Diego</v>
      </c>
      <c r="C52" s="98" cm="1">
        <f t="array" ref="C52">INDEX($I$5:$I$54,L52)</f>
        <v>71</v>
      </c>
      <c r="D52" s="99" t="str">
        <v>Orlando</v>
      </c>
      <c r="E52" s="99">
        <v>59</v>
      </c>
      <c r="H52" t="str">
        <f>SummaryHigh!B52</f>
        <v>St. Louis</v>
      </c>
      <c r="I52" s="100" cm="1">
        <f t="array" ref="I52">INDEX( CS_TableHigh, MATCH(H52,SummaryHigh!$B$5:$B$54,0),MonthSorted!$I$2)</f>
        <v>85</v>
      </c>
      <c r="J52" s="100">
        <f t="shared" si="0"/>
        <v>84.947999999999993</v>
      </c>
      <c r="K52" s="100">
        <f>COUNTIFS($J$5:$J$54,"&gt;="&amp;J52)</f>
        <v>24</v>
      </c>
      <c r="L52" s="100">
        <f>MATCH(A52,$K$5:$K$54,0)</f>
        <v>44</v>
      </c>
      <c r="M52" t="str">
        <f>SummaryLow!B52</f>
        <v>St. Louis</v>
      </c>
      <c r="N52" s="101">
        <f>INDEX(SummaryLow!$B$5:$O$55,MATCH(MonthSorted!M52,SummaryLow!$B$5:$B$55,0),MATCH(MonthSorted!$E$3,SummaryLow!$B$4:$O$4,0))</f>
        <v>38</v>
      </c>
    </row>
    <row r="53" spans="1:14" x14ac:dyDescent="0.3">
      <c r="A53" s="25">
        <v>49</v>
      </c>
      <c r="B53" s="97" t="str" cm="1">
        <f t="array" ref="B53">INDEX($H$5:$H$54,L53)</f>
        <v>Seattle</v>
      </c>
      <c r="C53" s="98" cm="1">
        <f t="array" ref="C53">INDEX($I$5:$I$54,L53)</f>
        <v>71</v>
      </c>
      <c r="D53" s="99" t="str">
        <v>Tampa</v>
      </c>
      <c r="E53" s="99">
        <v>60</v>
      </c>
      <c r="H53" t="str">
        <f>SummaryHigh!B53</f>
        <v>Tampa</v>
      </c>
      <c r="I53" s="100" cm="1">
        <f t="array" ref="I53">INDEX( CS_TableHigh, MATCH(H53,SummaryHigh!$B$5:$B$54,0),MonthSorted!$I$2)</f>
        <v>90</v>
      </c>
      <c r="J53" s="100">
        <f t="shared" si="0"/>
        <v>89.947000000000003</v>
      </c>
      <c r="K53" s="100">
        <f>COUNTIFS($J$5:$J$54,"&gt;="&amp;J53)</f>
        <v>11</v>
      </c>
      <c r="L53" s="100">
        <f>MATCH(A53,$K$5:$K$54,0)</f>
        <v>47</v>
      </c>
      <c r="M53" t="str">
        <f>SummaryLow!B53</f>
        <v>Tampa</v>
      </c>
      <c r="N53" s="101">
        <f>INDEX(SummaryLow!$B$5:$O$55,MATCH(MonthSorted!M53,SummaryLow!$B$5:$B$55,0),MATCH(MonthSorted!$E$3,SummaryLow!$B$4:$O$4,0))</f>
        <v>60</v>
      </c>
    </row>
    <row r="54" spans="1:14" x14ac:dyDescent="0.3">
      <c r="A54" s="26">
        <v>50</v>
      </c>
      <c r="B54" s="97" t="str" cm="1">
        <f t="array" ref="B54">INDEX($H$5:$H$54,L54)</f>
        <v>San Francisco</v>
      </c>
      <c r="C54" s="98" cm="1">
        <f t="array" ref="C54">INDEX($I$5:$I$54,L54)</f>
        <v>66</v>
      </c>
      <c r="D54" s="99" t="str">
        <v>Miami</v>
      </c>
      <c r="E54" s="99">
        <v>68</v>
      </c>
      <c r="H54" t="str">
        <f>SummaryHigh!B54</f>
        <v>Virginia Beach</v>
      </c>
      <c r="I54" s="100" cm="1">
        <f t="array" ref="I54">INDEX( CS_TableHigh, MATCH(H54,SummaryHigh!$B$5:$B$54,0),MonthSorted!$I$2)</f>
        <v>84</v>
      </c>
      <c r="J54" s="100">
        <f t="shared" si="0"/>
        <v>83.945999999999998</v>
      </c>
      <c r="K54" s="100">
        <f>COUNTIFS($J$5:$J$54,"&gt;="&amp;J54)</f>
        <v>25</v>
      </c>
      <c r="L54" s="100">
        <f>MATCH(A54,$K$5:$K$54,0)</f>
        <v>45</v>
      </c>
      <c r="M54" t="str">
        <f>SummaryLow!B54</f>
        <v>Virginia Beach</v>
      </c>
      <c r="N54" s="101">
        <f>INDEX(SummaryLow!$B$5:$O$55,MATCH(MonthSorted!M54,SummaryLow!$B$5:$B$55,0),MATCH(MonthSorted!$E$3,SummaryLow!$B$4:$O$4,0))</f>
        <v>45</v>
      </c>
    </row>
    <row r="56" spans="1:14" x14ac:dyDescent="0.3">
      <c r="A56" s="27" t="s">
        <v>71</v>
      </c>
      <c r="B56" s="28">
        <f>CheckSumSortCity</f>
        <v>389299</v>
      </c>
      <c r="C56" s="28">
        <f>CheckSumSortTemp</f>
        <v>404705</v>
      </c>
      <c r="D56" s="96"/>
      <c r="E56" s="96"/>
    </row>
  </sheetData>
  <sortState xmlns:xlrd2="http://schemas.microsoft.com/office/spreadsheetml/2017/richdata2" ref="B5:C54">
    <sortCondition descending="1" ref="C5:C54"/>
    <sortCondition ref="B5:B54"/>
  </sortState>
  <dataValidations count="1">
    <dataValidation type="list" allowBlank="1" showInputMessage="1" showErrorMessage="1" prompt="Please select your month" sqref="E3 C3" xr:uid="{BB46FA5B-FA0D-4131-AE68-832033EFCA84}">
      <formula1>ListsMonthShort</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CCAAD-FAD9-4964-8975-9F05772E7611}">
  <sheetPr>
    <tabColor theme="7" tint="0.59999389629810485"/>
  </sheetPr>
  <dimension ref="A2:X103"/>
  <sheetViews>
    <sheetView showGridLines="0" workbookViewId="0">
      <selection activeCell="P10" sqref="P10"/>
    </sheetView>
  </sheetViews>
  <sheetFormatPr defaultRowHeight="14.4" x14ac:dyDescent="0.3"/>
  <cols>
    <col min="2" max="2" width="9.109375" customWidth="1"/>
    <col min="3" max="7" width="15.6640625" customWidth="1"/>
    <col min="9" max="9" width="12.88671875" bestFit="1" customWidth="1"/>
    <col min="10" max="10" width="4.21875" bestFit="1" customWidth="1"/>
    <col min="11" max="11" width="7" bestFit="1" customWidth="1"/>
    <col min="12" max="12" width="6.21875" bestFit="1" customWidth="1"/>
    <col min="13" max="13" width="12" bestFit="1" customWidth="1"/>
  </cols>
  <sheetData>
    <row r="2" spans="1:15" s="33" customFormat="1" x14ac:dyDescent="0.3">
      <c r="A2" s="86"/>
      <c r="B2" s="87" t="s">
        <v>692</v>
      </c>
      <c r="C2" s="86"/>
      <c r="D2" s="86"/>
      <c r="E2" s="86"/>
      <c r="F2" s="86"/>
      <c r="G2" s="86"/>
      <c r="H2" s="86"/>
      <c r="I2" s="86"/>
      <c r="J2" s="86"/>
      <c r="K2" s="86"/>
      <c r="L2" s="86"/>
      <c r="M2" s="86"/>
      <c r="N2" s="86"/>
      <c r="O2" s="86"/>
    </row>
    <row r="4" spans="1:15" x14ac:dyDescent="0.3">
      <c r="B4" t="s">
        <v>693</v>
      </c>
    </row>
    <row r="5" spans="1:15" x14ac:dyDescent="0.3">
      <c r="B5" t="s">
        <v>91</v>
      </c>
    </row>
    <row r="6" spans="1:15" x14ac:dyDescent="0.3">
      <c r="B6" t="s">
        <v>691</v>
      </c>
    </row>
    <row r="8" spans="1:15" x14ac:dyDescent="0.3">
      <c r="B8" s="62" t="s">
        <v>81</v>
      </c>
      <c r="G8" s="62" t="s">
        <v>83</v>
      </c>
      <c r="O8" s="62" t="s">
        <v>86</v>
      </c>
    </row>
    <row r="9" spans="1:15" x14ac:dyDescent="0.3">
      <c r="B9" t="s">
        <v>82</v>
      </c>
      <c r="G9" t="s">
        <v>84</v>
      </c>
      <c r="O9" t="s">
        <v>87</v>
      </c>
    </row>
    <row r="10" spans="1:15" x14ac:dyDescent="0.3">
      <c r="B10" s="61">
        <v>0.05</v>
      </c>
      <c r="G10" s="63">
        <v>4</v>
      </c>
      <c r="O10" t="s">
        <v>88</v>
      </c>
    </row>
    <row r="11" spans="1:15" x14ac:dyDescent="0.3">
      <c r="B11" s="61">
        <v>5.5E-2</v>
      </c>
      <c r="G11" s="63">
        <v>5</v>
      </c>
      <c r="O11" s="63">
        <v>1500</v>
      </c>
    </row>
    <row r="12" spans="1:15" x14ac:dyDescent="0.3">
      <c r="B12" s="61">
        <v>0.06</v>
      </c>
      <c r="G12" s="63">
        <v>6</v>
      </c>
      <c r="O12" s="63">
        <v>1800</v>
      </c>
    </row>
    <row r="13" spans="1:15" x14ac:dyDescent="0.3">
      <c r="B13" s="61">
        <v>6.5000000000000002E-2</v>
      </c>
      <c r="G13" s="63">
        <v>7</v>
      </c>
      <c r="O13" s="63">
        <v>2200</v>
      </c>
    </row>
    <row r="14" spans="1:15" x14ac:dyDescent="0.3">
      <c r="B14" s="61">
        <v>7.0000000000000007E-2</v>
      </c>
      <c r="G14" s="63">
        <v>8</v>
      </c>
      <c r="O14" s="63">
        <v>2700</v>
      </c>
    </row>
    <row r="15" spans="1:15" x14ac:dyDescent="0.3">
      <c r="B15" s="61">
        <v>7.5000000000000011E-2</v>
      </c>
    </row>
    <row r="16" spans="1:15" x14ac:dyDescent="0.3">
      <c r="B16" t="s">
        <v>85</v>
      </c>
    </row>
    <row r="18" spans="1:24" x14ac:dyDescent="0.3">
      <c r="B18" s="62" t="s">
        <v>89</v>
      </c>
    </row>
    <row r="19" spans="1:24" x14ac:dyDescent="0.3">
      <c r="B19" t="s">
        <v>90</v>
      </c>
    </row>
    <row r="20" spans="1:24" x14ac:dyDescent="0.3">
      <c r="B20" t="s">
        <v>689</v>
      </c>
    </row>
    <row r="21" spans="1:24" x14ac:dyDescent="0.3">
      <c r="B21" t="s">
        <v>690</v>
      </c>
    </row>
    <row r="24" spans="1:24" s="89" customFormat="1" x14ac:dyDescent="0.3">
      <c r="A24" s="88"/>
      <c r="B24" s="88" t="s">
        <v>93</v>
      </c>
      <c r="C24" s="88"/>
      <c r="D24" s="88"/>
      <c r="E24" s="88"/>
      <c r="F24" s="88"/>
      <c r="G24" s="88"/>
      <c r="H24" s="88"/>
      <c r="I24" s="88"/>
      <c r="J24" s="88"/>
      <c r="K24" s="88"/>
      <c r="L24" s="88"/>
      <c r="M24" s="88"/>
      <c r="N24" s="88"/>
      <c r="O24" s="88"/>
      <c r="P24" s="88"/>
      <c r="Q24" s="88"/>
      <c r="R24" s="88"/>
      <c r="S24" s="88"/>
      <c r="T24" s="88"/>
      <c r="U24" s="88"/>
      <c r="V24" s="88"/>
      <c r="W24" s="88"/>
      <c r="X24" s="88"/>
    </row>
    <row r="27" spans="1:24" x14ac:dyDescent="0.3">
      <c r="I27" s="1" t="s">
        <v>688</v>
      </c>
    </row>
    <row r="28" spans="1:24" ht="28.8" x14ac:dyDescent="0.3">
      <c r="B28" s="69" t="s">
        <v>92</v>
      </c>
      <c r="C28" s="70" t="s">
        <v>81</v>
      </c>
      <c r="D28" s="71" t="s">
        <v>83</v>
      </c>
      <c r="E28" s="71" t="s">
        <v>86</v>
      </c>
      <c r="F28" s="71" t="s">
        <v>89</v>
      </c>
      <c r="G28" s="72" t="s">
        <v>94</v>
      </c>
      <c r="I28" s="29" t="s">
        <v>681</v>
      </c>
      <c r="J28" s="30" t="s">
        <v>682</v>
      </c>
      <c r="K28" s="30" t="s">
        <v>683</v>
      </c>
      <c r="L28" s="30" t="s">
        <v>684</v>
      </c>
      <c r="M28" s="31" t="s">
        <v>685</v>
      </c>
    </row>
    <row r="29" spans="1:24" x14ac:dyDescent="0.3">
      <c r="B29" s="22">
        <v>1</v>
      </c>
      <c r="C29" s="65">
        <v>6.5000000000000002E-2</v>
      </c>
      <c r="D29" s="64">
        <v>5</v>
      </c>
      <c r="E29" s="64">
        <v>1500</v>
      </c>
      <c r="F29" s="74">
        <f ca="1">M29</f>
        <v>6270</v>
      </c>
      <c r="G29" s="75">
        <f ca="1">-FV(C29,D29,E29,F29)</f>
        <v>17130.904843053457</v>
      </c>
      <c r="I29" s="73" t="str">
        <f>"Rate_"&amp;C29*10000&amp;"!"</f>
        <v>Rate_650!</v>
      </c>
      <c r="J29" s="84">
        <f ca="1">MATCH(E29,INDIRECT(I29&amp;"B3:B6"))+2</f>
        <v>3</v>
      </c>
      <c r="K29" s="84">
        <f ca="1">MATCH(D29,INDIRECT(I29&amp;"C2:G2"),0)+2</f>
        <v>4</v>
      </c>
      <c r="L29" s="32" t="str">
        <f ca="1">ADDRESS(J29,K29)</f>
        <v>$D$3</v>
      </c>
      <c r="M29" s="83" cm="1">
        <f t="array" aca="1" ref="M29" ca="1">INDIRECT(I29&amp;L29)</f>
        <v>6270</v>
      </c>
    </row>
    <row r="30" spans="1:24" x14ac:dyDescent="0.3">
      <c r="B30" s="22">
        <f t="shared" ref="B30:B45" si="0">B29+1</f>
        <v>2</v>
      </c>
      <c r="C30" s="66">
        <v>0.05</v>
      </c>
      <c r="D30" s="63">
        <v>6</v>
      </c>
      <c r="E30" s="63">
        <v>1800</v>
      </c>
      <c r="F30" s="74">
        <f t="shared" ref="F30:F58" ca="1" si="1">M30</f>
        <v>7990</v>
      </c>
      <c r="G30" s="75">
        <f t="shared" ref="G30:G58" ca="1" si="2">-FV(C30,D30,E30,F30)</f>
        <v>22950.80723109375</v>
      </c>
      <c r="I30" s="73" t="str">
        <f t="shared" ref="I30:I58" si="3">"Rate_"&amp;C30*10000&amp;"!"</f>
        <v>Rate_500!</v>
      </c>
      <c r="J30" s="84">
        <f t="shared" ref="J30:J58" ca="1" si="4">MATCH(E30,INDIRECT(I30&amp;"B3:B6"))+2</f>
        <v>4</v>
      </c>
      <c r="K30" s="84">
        <f t="shared" ref="K30:K58" ca="1" si="5">MATCH(D30,INDIRECT(I30&amp;"C2:G2"),0)+2</f>
        <v>5</v>
      </c>
      <c r="L30" s="32" t="str">
        <f t="shared" ref="L30:L58" ca="1" si="6">ADDRESS(J30,K30)</f>
        <v>$E$4</v>
      </c>
      <c r="M30" s="83" cm="1">
        <f t="array" aca="1" ref="M30" ca="1">INDIRECT(I30&amp;L30)</f>
        <v>7990</v>
      </c>
    </row>
    <row r="31" spans="1:24" x14ac:dyDescent="0.3">
      <c r="B31" s="22">
        <f t="shared" si="0"/>
        <v>3</v>
      </c>
      <c r="C31" s="66">
        <v>0.05</v>
      </c>
      <c r="D31" s="63">
        <v>7</v>
      </c>
      <c r="E31" s="63">
        <v>1500</v>
      </c>
      <c r="F31" s="74">
        <f t="shared" ca="1" si="1"/>
        <v>5940</v>
      </c>
      <c r="G31" s="75">
        <f t="shared" ca="1" si="2"/>
        <v>20571.189190265635</v>
      </c>
      <c r="I31" s="73" t="str">
        <f t="shared" si="3"/>
        <v>Rate_500!</v>
      </c>
      <c r="J31" s="84">
        <f t="shared" ca="1" si="4"/>
        <v>3</v>
      </c>
      <c r="K31" s="84">
        <f t="shared" ca="1" si="5"/>
        <v>6</v>
      </c>
      <c r="L31" s="32" t="str">
        <f t="shared" ca="1" si="6"/>
        <v>$F$3</v>
      </c>
      <c r="M31" s="83" cm="1">
        <f t="array" aca="1" ref="M31" ca="1">INDIRECT(I31&amp;L31)</f>
        <v>5940</v>
      </c>
    </row>
    <row r="32" spans="1:24" x14ac:dyDescent="0.3">
      <c r="B32" s="22">
        <f t="shared" si="0"/>
        <v>4</v>
      </c>
      <c r="C32" s="66">
        <v>7.5000000000000011E-2</v>
      </c>
      <c r="D32" s="63">
        <v>7</v>
      </c>
      <c r="E32" s="63">
        <v>2200</v>
      </c>
      <c r="F32" s="74">
        <f t="shared" ca="1" si="1"/>
        <v>6430</v>
      </c>
      <c r="G32" s="75">
        <f t="shared" ca="1" si="2"/>
        <v>29999.794078918509</v>
      </c>
      <c r="I32" s="73" t="str">
        <f t="shared" si="3"/>
        <v>Rate_750!</v>
      </c>
      <c r="J32" s="84">
        <f t="shared" ca="1" si="4"/>
        <v>5</v>
      </c>
      <c r="K32" s="84">
        <f t="shared" ca="1" si="5"/>
        <v>6</v>
      </c>
      <c r="L32" s="32" t="str">
        <f t="shared" ca="1" si="6"/>
        <v>$F$5</v>
      </c>
      <c r="M32" s="83" cm="1">
        <f t="array" aca="1" ref="M32" ca="1">INDIRECT(I32&amp;L32)</f>
        <v>6430</v>
      </c>
    </row>
    <row r="33" spans="2:13" x14ac:dyDescent="0.3">
      <c r="B33" s="22">
        <f t="shared" si="0"/>
        <v>5</v>
      </c>
      <c r="C33" s="66">
        <v>5.5E-2</v>
      </c>
      <c r="D33" s="63">
        <v>6</v>
      </c>
      <c r="E33" s="63">
        <v>2200</v>
      </c>
      <c r="F33" s="74">
        <f t="shared" ca="1" si="1"/>
        <v>7600</v>
      </c>
      <c r="G33" s="75">
        <f t="shared" ca="1" si="2"/>
        <v>25632.917601865978</v>
      </c>
      <c r="I33" s="73" t="str">
        <f t="shared" si="3"/>
        <v>Rate_550!</v>
      </c>
      <c r="J33" s="84">
        <f t="shared" ca="1" si="4"/>
        <v>5</v>
      </c>
      <c r="K33" s="84">
        <f t="shared" ca="1" si="5"/>
        <v>5</v>
      </c>
      <c r="L33" s="32" t="str">
        <f t="shared" ca="1" si="6"/>
        <v>$E$5</v>
      </c>
      <c r="M33" s="83" cm="1">
        <f t="array" aca="1" ref="M33" ca="1">INDIRECT(I33&amp;L33)</f>
        <v>7600</v>
      </c>
    </row>
    <row r="34" spans="2:13" x14ac:dyDescent="0.3">
      <c r="B34" s="22">
        <f t="shared" si="0"/>
        <v>6</v>
      </c>
      <c r="C34" s="66">
        <v>0.06</v>
      </c>
      <c r="D34" s="63">
        <v>7</v>
      </c>
      <c r="E34" s="63">
        <v>1500</v>
      </c>
      <c r="F34" s="74">
        <f t="shared" ca="1" si="1"/>
        <v>5650</v>
      </c>
      <c r="G34" s="75">
        <f t="shared" ca="1" si="2"/>
        <v>21086.267438085211</v>
      </c>
      <c r="I34" s="73" t="str">
        <f t="shared" si="3"/>
        <v>Rate_600!</v>
      </c>
      <c r="J34" s="84">
        <f t="shared" ca="1" si="4"/>
        <v>3</v>
      </c>
      <c r="K34" s="84">
        <f t="shared" ca="1" si="5"/>
        <v>6</v>
      </c>
      <c r="L34" s="32" t="str">
        <f t="shared" ca="1" si="6"/>
        <v>$F$3</v>
      </c>
      <c r="M34" s="83" cm="1">
        <f t="array" aca="1" ref="M34" ca="1">INDIRECT(I34&amp;L34)</f>
        <v>5650</v>
      </c>
    </row>
    <row r="35" spans="2:13" x14ac:dyDescent="0.3">
      <c r="B35" s="22">
        <f t="shared" si="0"/>
        <v>7</v>
      </c>
      <c r="C35" s="66">
        <v>7.0000000000000007E-2</v>
      </c>
      <c r="D35" s="63">
        <v>6</v>
      </c>
      <c r="E35" s="63">
        <v>2700</v>
      </c>
      <c r="F35" s="74">
        <f t="shared" ca="1" si="1"/>
        <v>6330</v>
      </c>
      <c r="G35" s="75">
        <f t="shared" ca="1" si="2"/>
        <v>28813.50812709417</v>
      </c>
      <c r="I35" s="73" t="str">
        <f t="shared" si="3"/>
        <v>Rate_700!</v>
      </c>
      <c r="J35" s="84">
        <f t="shared" ca="1" si="4"/>
        <v>6</v>
      </c>
      <c r="K35" s="84">
        <f t="shared" ca="1" si="5"/>
        <v>5</v>
      </c>
      <c r="L35" s="32" t="str">
        <f t="shared" ca="1" si="6"/>
        <v>$E$6</v>
      </c>
      <c r="M35" s="83" cm="1">
        <f t="array" aca="1" ref="M35" ca="1">INDIRECT(I35&amp;L35)</f>
        <v>6330</v>
      </c>
    </row>
    <row r="36" spans="2:13" x14ac:dyDescent="0.3">
      <c r="B36" s="22">
        <f t="shared" si="0"/>
        <v>8</v>
      </c>
      <c r="C36" s="66">
        <v>5.5E-2</v>
      </c>
      <c r="D36" s="63">
        <v>5</v>
      </c>
      <c r="E36" s="63">
        <v>1800</v>
      </c>
      <c r="F36" s="74">
        <f t="shared" ca="1" si="1"/>
        <v>6720</v>
      </c>
      <c r="G36" s="75">
        <f t="shared" ca="1" si="2"/>
        <v>18828.735089195987</v>
      </c>
      <c r="I36" s="73" t="str">
        <f t="shared" si="3"/>
        <v>Rate_550!</v>
      </c>
      <c r="J36" s="84">
        <f t="shared" ca="1" si="4"/>
        <v>4</v>
      </c>
      <c r="K36" s="84">
        <f t="shared" ca="1" si="5"/>
        <v>4</v>
      </c>
      <c r="L36" s="32" t="str">
        <f t="shared" ca="1" si="6"/>
        <v>$D$4</v>
      </c>
      <c r="M36" s="83" cm="1">
        <f t="array" aca="1" ref="M36" ca="1">INDIRECT(I36&amp;L36)</f>
        <v>6720</v>
      </c>
    </row>
    <row r="37" spans="2:13" x14ac:dyDescent="0.3">
      <c r="B37" s="22">
        <f t="shared" si="0"/>
        <v>9</v>
      </c>
      <c r="C37" s="66">
        <v>7.0000000000000007E-2</v>
      </c>
      <c r="D37" s="63">
        <v>5</v>
      </c>
      <c r="E37" s="63">
        <v>2700</v>
      </c>
      <c r="F37" s="74">
        <f t="shared" ca="1" si="1"/>
        <v>5380</v>
      </c>
      <c r="G37" s="75">
        <f t="shared" ca="1" si="2"/>
        <v>23072.723638166008</v>
      </c>
      <c r="I37" s="73" t="str">
        <f t="shared" si="3"/>
        <v>Rate_700!</v>
      </c>
      <c r="J37" s="84">
        <f t="shared" ca="1" si="4"/>
        <v>6</v>
      </c>
      <c r="K37" s="84">
        <f t="shared" ca="1" si="5"/>
        <v>4</v>
      </c>
      <c r="L37" s="32" t="str">
        <f t="shared" ca="1" si="6"/>
        <v>$D$6</v>
      </c>
      <c r="M37" s="83" cm="1">
        <f t="array" aca="1" ref="M37" ca="1">INDIRECT(I37&amp;L37)</f>
        <v>5380</v>
      </c>
    </row>
    <row r="38" spans="2:13" x14ac:dyDescent="0.3">
      <c r="B38" s="22">
        <f t="shared" si="0"/>
        <v>10</v>
      </c>
      <c r="C38" s="66">
        <v>0.06</v>
      </c>
      <c r="D38" s="63">
        <v>5</v>
      </c>
      <c r="E38" s="63">
        <v>1800</v>
      </c>
      <c r="F38" s="74">
        <f t="shared" ca="1" si="1"/>
        <v>6200</v>
      </c>
      <c r="G38" s="75">
        <f t="shared" ca="1" si="2"/>
        <v>18443.765909120018</v>
      </c>
      <c r="I38" s="73" t="str">
        <f t="shared" si="3"/>
        <v>Rate_600!</v>
      </c>
      <c r="J38" s="84">
        <f t="shared" ca="1" si="4"/>
        <v>4</v>
      </c>
      <c r="K38" s="84">
        <f t="shared" ca="1" si="5"/>
        <v>4</v>
      </c>
      <c r="L38" s="32" t="str">
        <f t="shared" ca="1" si="6"/>
        <v>$D$4</v>
      </c>
      <c r="M38" s="83" cm="1">
        <f t="array" aca="1" ref="M38" ca="1">INDIRECT(I38&amp;L38)</f>
        <v>6200</v>
      </c>
    </row>
    <row r="39" spans="2:13" x14ac:dyDescent="0.3">
      <c r="B39" s="22">
        <f t="shared" si="0"/>
        <v>11</v>
      </c>
      <c r="C39" s="66">
        <v>0.06</v>
      </c>
      <c r="D39" s="63">
        <v>4</v>
      </c>
      <c r="E39" s="63">
        <v>1500</v>
      </c>
      <c r="F39" s="74">
        <f t="shared" ca="1" si="1"/>
        <v>5260</v>
      </c>
      <c r="G39" s="75">
        <f t="shared" ca="1" si="2"/>
        <v>13202.552809600011</v>
      </c>
      <c r="I39" s="73" t="str">
        <f t="shared" si="3"/>
        <v>Rate_600!</v>
      </c>
      <c r="J39" s="84">
        <f t="shared" ca="1" si="4"/>
        <v>3</v>
      </c>
      <c r="K39" s="84">
        <f t="shared" ca="1" si="5"/>
        <v>3</v>
      </c>
      <c r="L39" s="32" t="str">
        <f t="shared" ca="1" si="6"/>
        <v>$C$3</v>
      </c>
      <c r="M39" s="83" cm="1">
        <f t="array" aca="1" ref="M39" ca="1">INDIRECT(I39&amp;L39)</f>
        <v>5260</v>
      </c>
    </row>
    <row r="40" spans="2:13" x14ac:dyDescent="0.3">
      <c r="B40" s="22">
        <f t="shared" si="0"/>
        <v>12</v>
      </c>
      <c r="C40" s="66">
        <v>6.5000000000000002E-2</v>
      </c>
      <c r="D40" s="63">
        <v>4</v>
      </c>
      <c r="E40" s="63">
        <v>2200</v>
      </c>
      <c r="F40" s="74">
        <f t="shared" ca="1" si="1"/>
        <v>7240</v>
      </c>
      <c r="G40" s="75">
        <f t="shared" ca="1" si="2"/>
        <v>19009.800553524983</v>
      </c>
      <c r="I40" s="73" t="str">
        <f t="shared" si="3"/>
        <v>Rate_650!</v>
      </c>
      <c r="J40" s="84">
        <f t="shared" ca="1" si="4"/>
        <v>5</v>
      </c>
      <c r="K40" s="84">
        <f t="shared" ca="1" si="5"/>
        <v>3</v>
      </c>
      <c r="L40" s="32" t="str">
        <f t="shared" ca="1" si="6"/>
        <v>$C$5</v>
      </c>
      <c r="M40" s="83" cm="1">
        <f t="array" aca="1" ref="M40" ca="1">INDIRECT(I40&amp;L40)</f>
        <v>7240</v>
      </c>
    </row>
    <row r="41" spans="2:13" x14ac:dyDescent="0.3">
      <c r="B41" s="22">
        <f t="shared" si="0"/>
        <v>13</v>
      </c>
      <c r="C41" s="66">
        <v>7.0000000000000007E-2</v>
      </c>
      <c r="D41" s="63">
        <v>6</v>
      </c>
      <c r="E41" s="63">
        <v>2200</v>
      </c>
      <c r="F41" s="74">
        <f t="shared" ca="1" si="1"/>
        <v>5130</v>
      </c>
      <c r="G41" s="75">
        <f t="shared" ca="1" si="2"/>
        <v>23435.986334525369</v>
      </c>
      <c r="I41" s="73" t="str">
        <f t="shared" si="3"/>
        <v>Rate_700!</v>
      </c>
      <c r="J41" s="84">
        <f t="shared" ca="1" si="4"/>
        <v>5</v>
      </c>
      <c r="K41" s="84">
        <f t="shared" ca="1" si="5"/>
        <v>5</v>
      </c>
      <c r="L41" s="32" t="str">
        <f t="shared" ca="1" si="6"/>
        <v>$E$5</v>
      </c>
      <c r="M41" s="83" cm="1">
        <f t="array" aca="1" ref="M41" ca="1">INDIRECT(I41&amp;L41)</f>
        <v>5130</v>
      </c>
    </row>
    <row r="42" spans="2:13" x14ac:dyDescent="0.3">
      <c r="B42" s="22">
        <f t="shared" si="0"/>
        <v>14</v>
      </c>
      <c r="C42" s="66">
        <v>0.06</v>
      </c>
      <c r="D42" s="63">
        <v>7</v>
      </c>
      <c r="E42" s="63">
        <v>2200</v>
      </c>
      <c r="F42" s="74">
        <f t="shared" ca="1" si="1"/>
        <v>5920</v>
      </c>
      <c r="G42" s="75">
        <f t="shared" ca="1" si="2"/>
        <v>27367.933962912088</v>
      </c>
      <c r="I42" s="73" t="str">
        <f t="shared" si="3"/>
        <v>Rate_600!</v>
      </c>
      <c r="J42" s="84">
        <f t="shared" ca="1" si="4"/>
        <v>5</v>
      </c>
      <c r="K42" s="84">
        <f t="shared" ca="1" si="5"/>
        <v>6</v>
      </c>
      <c r="L42" s="32" t="str">
        <f t="shared" ca="1" si="6"/>
        <v>$F$5</v>
      </c>
      <c r="M42" s="83" cm="1">
        <f t="array" aca="1" ref="M42" ca="1">INDIRECT(I42&amp;L42)</f>
        <v>5920</v>
      </c>
    </row>
    <row r="43" spans="2:13" x14ac:dyDescent="0.3">
      <c r="B43" s="22">
        <f t="shared" si="0"/>
        <v>15</v>
      </c>
      <c r="C43" s="66">
        <v>6.5000000000000002E-2</v>
      </c>
      <c r="D43" s="63">
        <v>8</v>
      </c>
      <c r="E43" s="63">
        <v>2700</v>
      </c>
      <c r="F43" s="74">
        <f t="shared" ca="1" si="1"/>
        <v>6870</v>
      </c>
      <c r="G43" s="75">
        <f t="shared" ca="1" si="2"/>
        <v>38577.332761520331</v>
      </c>
      <c r="I43" s="73" t="str">
        <f t="shared" si="3"/>
        <v>Rate_650!</v>
      </c>
      <c r="J43" s="84">
        <f t="shared" ca="1" si="4"/>
        <v>6</v>
      </c>
      <c r="K43" s="84">
        <f t="shared" ca="1" si="5"/>
        <v>7</v>
      </c>
      <c r="L43" s="32" t="str">
        <f t="shared" ca="1" si="6"/>
        <v>$G$6</v>
      </c>
      <c r="M43" s="83" cm="1">
        <f t="array" aca="1" ref="M43" ca="1">INDIRECT(I43&amp;L43)</f>
        <v>6870</v>
      </c>
    </row>
    <row r="44" spans="2:13" x14ac:dyDescent="0.3">
      <c r="B44" s="22">
        <f t="shared" si="0"/>
        <v>16</v>
      </c>
      <c r="C44" s="66">
        <v>7.5000000000000011E-2</v>
      </c>
      <c r="D44" s="63">
        <v>8</v>
      </c>
      <c r="E44" s="63">
        <v>1800</v>
      </c>
      <c r="F44" s="74">
        <f t="shared" ca="1" si="1"/>
        <v>6120</v>
      </c>
      <c r="G44" s="75">
        <f t="shared" ca="1" si="2"/>
        <v>29718.352105917667</v>
      </c>
      <c r="I44" s="73" t="str">
        <f t="shared" si="3"/>
        <v>Rate_750!</v>
      </c>
      <c r="J44" s="84">
        <f t="shared" ca="1" si="4"/>
        <v>4</v>
      </c>
      <c r="K44" s="84">
        <f t="shared" ca="1" si="5"/>
        <v>7</v>
      </c>
      <c r="L44" s="32" t="str">
        <f t="shared" ca="1" si="6"/>
        <v>$G$4</v>
      </c>
      <c r="M44" s="83" cm="1">
        <f t="array" aca="1" ref="M44" ca="1">INDIRECT(I44&amp;L44)</f>
        <v>6120</v>
      </c>
    </row>
    <row r="45" spans="2:13" x14ac:dyDescent="0.3">
      <c r="B45" s="22">
        <f t="shared" si="0"/>
        <v>17</v>
      </c>
      <c r="C45" s="66">
        <v>0.06</v>
      </c>
      <c r="D45" s="63">
        <v>6</v>
      </c>
      <c r="E45" s="63">
        <v>2700</v>
      </c>
      <c r="F45" s="74">
        <f t="shared" ca="1" si="1"/>
        <v>7440</v>
      </c>
      <c r="G45" s="75">
        <f t="shared" ca="1" si="2"/>
        <v>29387.142246704672</v>
      </c>
      <c r="I45" s="73" t="str">
        <f t="shared" si="3"/>
        <v>Rate_600!</v>
      </c>
      <c r="J45" s="84">
        <f t="shared" ca="1" si="4"/>
        <v>6</v>
      </c>
      <c r="K45" s="84">
        <f t="shared" ca="1" si="5"/>
        <v>5</v>
      </c>
      <c r="L45" s="32" t="str">
        <f t="shared" ca="1" si="6"/>
        <v>$E$6</v>
      </c>
      <c r="M45" s="83" cm="1">
        <f t="array" aca="1" ref="M45" ca="1">INDIRECT(I45&amp;L45)</f>
        <v>7440</v>
      </c>
    </row>
    <row r="46" spans="2:13" x14ac:dyDescent="0.3">
      <c r="B46" s="22">
        <f t="shared" ref="B46:B48" si="7">B45+1</f>
        <v>18</v>
      </c>
      <c r="C46" s="66">
        <v>0.06</v>
      </c>
      <c r="D46" s="63">
        <v>6</v>
      </c>
      <c r="E46" s="63">
        <v>1800</v>
      </c>
      <c r="F46" s="74">
        <f t="shared" ca="1" si="1"/>
        <v>5820</v>
      </c>
      <c r="G46" s="75">
        <f t="shared" ca="1" si="2"/>
        <v>20811.354601009938</v>
      </c>
      <c r="I46" s="73" t="str">
        <f t="shared" si="3"/>
        <v>Rate_600!</v>
      </c>
      <c r="J46" s="84">
        <f t="shared" ca="1" si="4"/>
        <v>4</v>
      </c>
      <c r="K46" s="84">
        <f t="shared" ca="1" si="5"/>
        <v>5</v>
      </c>
      <c r="L46" s="32" t="str">
        <f t="shared" ca="1" si="6"/>
        <v>$E$4</v>
      </c>
      <c r="M46" s="83" cm="1">
        <f t="array" aca="1" ref="M46" ca="1">INDIRECT(I46&amp;L46)</f>
        <v>5820</v>
      </c>
    </row>
    <row r="47" spans="2:13" x14ac:dyDescent="0.3">
      <c r="B47" s="22">
        <f t="shared" si="7"/>
        <v>19</v>
      </c>
      <c r="C47" s="66">
        <v>0.06</v>
      </c>
      <c r="D47" s="63">
        <v>8</v>
      </c>
      <c r="E47" s="63">
        <v>1500</v>
      </c>
      <c r="F47" s="74">
        <f t="shared" ca="1" si="1"/>
        <v>6970</v>
      </c>
      <c r="G47" s="75">
        <f t="shared" ca="1" si="2"/>
        <v>25955.32294275103</v>
      </c>
      <c r="I47" s="73" t="str">
        <f t="shared" si="3"/>
        <v>Rate_600!</v>
      </c>
      <c r="J47" s="84">
        <f t="shared" ca="1" si="4"/>
        <v>3</v>
      </c>
      <c r="K47" s="84">
        <f t="shared" ca="1" si="5"/>
        <v>7</v>
      </c>
      <c r="L47" s="32" t="str">
        <f t="shared" ca="1" si="6"/>
        <v>$G$3</v>
      </c>
      <c r="M47" s="83" cm="1">
        <f t="array" aca="1" ref="M47" ca="1">INDIRECT(I47&amp;L47)</f>
        <v>6970</v>
      </c>
    </row>
    <row r="48" spans="2:13" x14ac:dyDescent="0.3">
      <c r="B48" s="22">
        <f t="shared" si="7"/>
        <v>20</v>
      </c>
      <c r="C48" s="66">
        <v>6.5000000000000002E-2</v>
      </c>
      <c r="D48" s="63">
        <v>7</v>
      </c>
      <c r="E48" s="63">
        <v>1500</v>
      </c>
      <c r="F48" s="74">
        <f t="shared" ca="1" si="1"/>
        <v>6410</v>
      </c>
      <c r="G48" s="75">
        <f t="shared" ca="1" si="2"/>
        <v>22745.358662026054</v>
      </c>
      <c r="I48" s="73" t="str">
        <f t="shared" si="3"/>
        <v>Rate_650!</v>
      </c>
      <c r="J48" s="84">
        <f t="shared" ca="1" si="4"/>
        <v>3</v>
      </c>
      <c r="K48" s="84">
        <f t="shared" ca="1" si="5"/>
        <v>6</v>
      </c>
      <c r="L48" s="32" t="str">
        <f t="shared" ca="1" si="6"/>
        <v>$F$3</v>
      </c>
      <c r="M48" s="83" cm="1">
        <f t="array" aca="1" ref="M48" ca="1">INDIRECT(I48&amp;L48)</f>
        <v>6410</v>
      </c>
    </row>
    <row r="49" spans="1:24" x14ac:dyDescent="0.3">
      <c r="B49" s="22">
        <f t="shared" ref="B49:B56" si="8">B48+1</f>
        <v>21</v>
      </c>
      <c r="C49" s="66">
        <v>6.5000000000000002E-2</v>
      </c>
      <c r="D49" s="63">
        <v>7</v>
      </c>
      <c r="E49" s="63">
        <v>1800</v>
      </c>
      <c r="F49" s="74">
        <f t="shared" ca="1" si="1"/>
        <v>6740</v>
      </c>
      <c r="G49" s="75">
        <f t="shared" ca="1" si="2"/>
        <v>25815.035202817686</v>
      </c>
      <c r="I49" s="73" t="str">
        <f t="shared" si="3"/>
        <v>Rate_650!</v>
      </c>
      <c r="J49" s="84">
        <f t="shared" ca="1" si="4"/>
        <v>4</v>
      </c>
      <c r="K49" s="84">
        <f t="shared" ca="1" si="5"/>
        <v>6</v>
      </c>
      <c r="L49" s="32" t="str">
        <f t="shared" ca="1" si="6"/>
        <v>$F$4</v>
      </c>
      <c r="M49" s="83" cm="1">
        <f t="array" aca="1" ref="M49" ca="1">INDIRECT(I49&amp;L49)</f>
        <v>6740</v>
      </c>
    </row>
    <row r="50" spans="1:24" x14ac:dyDescent="0.3">
      <c r="B50" s="22">
        <f t="shared" si="8"/>
        <v>22</v>
      </c>
      <c r="C50" s="66">
        <v>7.0000000000000007E-2</v>
      </c>
      <c r="D50" s="63">
        <v>4</v>
      </c>
      <c r="E50" s="63">
        <v>2700</v>
      </c>
      <c r="F50" s="74">
        <f t="shared" ca="1" si="1"/>
        <v>6550</v>
      </c>
      <c r="G50" s="75">
        <f t="shared" ca="1" si="2"/>
        <v>20573.559965499997</v>
      </c>
      <c r="I50" s="73" t="str">
        <f t="shared" si="3"/>
        <v>Rate_700!</v>
      </c>
      <c r="J50" s="84">
        <f t="shared" ca="1" si="4"/>
        <v>6</v>
      </c>
      <c r="K50" s="84">
        <f t="shared" ca="1" si="5"/>
        <v>3</v>
      </c>
      <c r="L50" s="32" t="str">
        <f t="shared" ca="1" si="6"/>
        <v>$C$6</v>
      </c>
      <c r="M50" s="83" cm="1">
        <f t="array" aca="1" ref="M50" ca="1">INDIRECT(I50&amp;L50)</f>
        <v>6550</v>
      </c>
    </row>
    <row r="51" spans="1:24" x14ac:dyDescent="0.3">
      <c r="B51" s="22">
        <f t="shared" si="8"/>
        <v>23</v>
      </c>
      <c r="C51" s="66">
        <v>5.5E-2</v>
      </c>
      <c r="D51" s="63">
        <v>6</v>
      </c>
      <c r="E51" s="63">
        <v>2700</v>
      </c>
      <c r="F51" s="74">
        <f t="shared" ca="1" si="1"/>
        <v>6400</v>
      </c>
      <c r="G51" s="75">
        <f t="shared" ca="1" si="2"/>
        <v>27422.331749768891</v>
      </c>
      <c r="I51" s="73" t="str">
        <f t="shared" si="3"/>
        <v>Rate_550!</v>
      </c>
      <c r="J51" s="84">
        <f t="shared" ca="1" si="4"/>
        <v>6</v>
      </c>
      <c r="K51" s="84">
        <f t="shared" ca="1" si="5"/>
        <v>5</v>
      </c>
      <c r="L51" s="32" t="str">
        <f t="shared" ca="1" si="6"/>
        <v>$E$6</v>
      </c>
      <c r="M51" s="83" cm="1">
        <f t="array" aca="1" ref="M51" ca="1">INDIRECT(I51&amp;L51)</f>
        <v>6400</v>
      </c>
    </row>
    <row r="52" spans="1:24" x14ac:dyDescent="0.3">
      <c r="B52" s="22">
        <f t="shared" si="8"/>
        <v>24</v>
      </c>
      <c r="C52" s="66">
        <v>5.5E-2</v>
      </c>
      <c r="D52" s="63">
        <v>5</v>
      </c>
      <c r="E52" s="63">
        <v>2200</v>
      </c>
      <c r="F52" s="74">
        <f t="shared" ca="1" si="1"/>
        <v>7930</v>
      </c>
      <c r="G52" s="75">
        <f t="shared" ca="1" si="2"/>
        <v>22642.593107201326</v>
      </c>
      <c r="I52" s="73" t="str">
        <f t="shared" si="3"/>
        <v>Rate_550!</v>
      </c>
      <c r="J52" s="84">
        <f t="shared" ca="1" si="4"/>
        <v>5</v>
      </c>
      <c r="K52" s="84">
        <f t="shared" ca="1" si="5"/>
        <v>4</v>
      </c>
      <c r="L52" s="32" t="str">
        <f t="shared" ca="1" si="6"/>
        <v>$D$5</v>
      </c>
      <c r="M52" s="83" cm="1">
        <f t="array" aca="1" ref="M52" ca="1">INDIRECT(I52&amp;L52)</f>
        <v>7930</v>
      </c>
    </row>
    <row r="53" spans="1:24" x14ac:dyDescent="0.3">
      <c r="B53" s="22">
        <f t="shared" si="8"/>
        <v>25</v>
      </c>
      <c r="C53" s="66">
        <v>7.5000000000000011E-2</v>
      </c>
      <c r="D53" s="63">
        <v>8</v>
      </c>
      <c r="E53" s="63">
        <v>2700</v>
      </c>
      <c r="F53" s="74">
        <f t="shared" ca="1" si="1"/>
        <v>6560</v>
      </c>
      <c r="G53" s="75">
        <f t="shared" ca="1" si="2"/>
        <v>39904.816255904909</v>
      </c>
      <c r="I53" s="73" t="str">
        <f t="shared" si="3"/>
        <v>Rate_750!</v>
      </c>
      <c r="J53" s="84">
        <f t="shared" ca="1" si="4"/>
        <v>6</v>
      </c>
      <c r="K53" s="84">
        <f t="shared" ca="1" si="5"/>
        <v>7</v>
      </c>
      <c r="L53" s="32" t="str">
        <f t="shared" ca="1" si="6"/>
        <v>$G$6</v>
      </c>
      <c r="M53" s="83" cm="1">
        <f t="array" aca="1" ref="M53" ca="1">INDIRECT(I53&amp;L53)</f>
        <v>6560</v>
      </c>
    </row>
    <row r="54" spans="1:24" x14ac:dyDescent="0.3">
      <c r="B54" s="22">
        <f t="shared" si="8"/>
        <v>26</v>
      </c>
      <c r="C54" s="66">
        <v>0.06</v>
      </c>
      <c r="D54" s="63">
        <v>6</v>
      </c>
      <c r="E54" s="63">
        <v>2200</v>
      </c>
      <c r="F54" s="74">
        <f t="shared" ca="1" si="1"/>
        <v>6980</v>
      </c>
      <c r="G54" s="75">
        <f t="shared" ca="1" si="2"/>
        <v>25246.964186266905</v>
      </c>
      <c r="I54" s="73" t="str">
        <f t="shared" si="3"/>
        <v>Rate_600!</v>
      </c>
      <c r="J54" s="84">
        <f t="shared" ca="1" si="4"/>
        <v>5</v>
      </c>
      <c r="K54" s="84">
        <f t="shared" ca="1" si="5"/>
        <v>5</v>
      </c>
      <c r="L54" s="32" t="str">
        <f t="shared" ca="1" si="6"/>
        <v>$E$5</v>
      </c>
      <c r="M54" s="83" cm="1">
        <f t="array" aca="1" ref="M54" ca="1">INDIRECT(I54&amp;L54)</f>
        <v>6980</v>
      </c>
    </row>
    <row r="55" spans="1:24" x14ac:dyDescent="0.3">
      <c r="B55" s="22">
        <f t="shared" si="8"/>
        <v>27</v>
      </c>
      <c r="C55" s="66">
        <v>7.5000000000000011E-2</v>
      </c>
      <c r="D55" s="63">
        <v>7</v>
      </c>
      <c r="E55" s="63">
        <v>1800</v>
      </c>
      <c r="F55" s="74">
        <f t="shared" ca="1" si="1"/>
        <v>5500</v>
      </c>
      <c r="G55" s="75">
        <f t="shared" ca="1" si="2"/>
        <v>24941.949631692496</v>
      </c>
      <c r="I55" s="73" t="str">
        <f t="shared" si="3"/>
        <v>Rate_750!</v>
      </c>
      <c r="J55" s="84">
        <f t="shared" ca="1" si="4"/>
        <v>4</v>
      </c>
      <c r="K55" s="84">
        <f t="shared" ca="1" si="5"/>
        <v>6</v>
      </c>
      <c r="L55" s="32" t="str">
        <f t="shared" ca="1" si="6"/>
        <v>$F$4</v>
      </c>
      <c r="M55" s="83" cm="1">
        <f t="array" aca="1" ref="M55" ca="1">INDIRECT(I55&amp;L55)</f>
        <v>5500</v>
      </c>
    </row>
    <row r="56" spans="1:24" x14ac:dyDescent="0.3">
      <c r="B56" s="22">
        <f t="shared" si="8"/>
        <v>28</v>
      </c>
      <c r="C56" s="66">
        <v>7.5000000000000011E-2</v>
      </c>
      <c r="D56" s="63">
        <v>4</v>
      </c>
      <c r="E56" s="63">
        <v>2200</v>
      </c>
      <c r="F56" s="74">
        <f t="shared" ca="1" si="1"/>
        <v>7420</v>
      </c>
      <c r="G56" s="75">
        <f t="shared" ca="1" si="2"/>
        <v>19749.609148437496</v>
      </c>
      <c r="I56" s="73" t="str">
        <f t="shared" si="3"/>
        <v>Rate_750!</v>
      </c>
      <c r="J56" s="84">
        <f t="shared" ca="1" si="4"/>
        <v>5</v>
      </c>
      <c r="K56" s="84">
        <f t="shared" ca="1" si="5"/>
        <v>3</v>
      </c>
      <c r="L56" s="32" t="str">
        <f t="shared" ca="1" si="6"/>
        <v>$C$5</v>
      </c>
      <c r="M56" s="83" cm="1">
        <f t="array" aca="1" ref="M56" ca="1">INDIRECT(I56&amp;L56)</f>
        <v>7420</v>
      </c>
    </row>
    <row r="57" spans="1:24" x14ac:dyDescent="0.3">
      <c r="B57" s="22">
        <f t="shared" ref="B57:B58" si="9">B56+1</f>
        <v>29</v>
      </c>
      <c r="C57" s="66">
        <v>0.05</v>
      </c>
      <c r="D57" s="63">
        <v>5</v>
      </c>
      <c r="E57" s="63">
        <v>1500</v>
      </c>
      <c r="F57" s="74">
        <f t="shared" ca="1" si="1"/>
        <v>7840</v>
      </c>
      <c r="G57" s="75">
        <f t="shared" ca="1" si="2"/>
        <v>18294.494325000007</v>
      </c>
      <c r="I57" s="73" t="str">
        <f t="shared" si="3"/>
        <v>Rate_500!</v>
      </c>
      <c r="J57" s="84">
        <f t="shared" ca="1" si="4"/>
        <v>3</v>
      </c>
      <c r="K57" s="84">
        <f t="shared" ca="1" si="5"/>
        <v>4</v>
      </c>
      <c r="L57" s="32" t="str">
        <f t="shared" ca="1" si="6"/>
        <v>$D$3</v>
      </c>
      <c r="M57" s="83" cm="1">
        <f t="array" aca="1" ref="M57" ca="1">INDIRECT(I57&amp;L57)</f>
        <v>7840</v>
      </c>
    </row>
    <row r="58" spans="1:24" x14ac:dyDescent="0.3">
      <c r="B58" s="23">
        <f t="shared" si="9"/>
        <v>30</v>
      </c>
      <c r="C58" s="67">
        <v>6.5000000000000002E-2</v>
      </c>
      <c r="D58" s="68">
        <v>5</v>
      </c>
      <c r="E58" s="68">
        <v>2200</v>
      </c>
      <c r="F58" s="92">
        <f t="shared" ca="1" si="1"/>
        <v>7490</v>
      </c>
      <c r="G58" s="93">
        <f t="shared" ca="1" si="2"/>
        <v>22787.959255358015</v>
      </c>
      <c r="I58" s="29" t="str">
        <f t="shared" si="3"/>
        <v>Rate_650!</v>
      </c>
      <c r="J58" s="90">
        <f t="shared" ca="1" si="4"/>
        <v>5</v>
      </c>
      <c r="K58" s="90">
        <f t="shared" ca="1" si="5"/>
        <v>4</v>
      </c>
      <c r="L58" s="30" t="str">
        <f t="shared" ca="1" si="6"/>
        <v>$D$5</v>
      </c>
      <c r="M58" s="91" cm="1">
        <f t="array" aca="1" ref="M58" ca="1">INDIRECT(I58&amp;L58)</f>
        <v>7490</v>
      </c>
    </row>
    <row r="59" spans="1:24" x14ac:dyDescent="0.3">
      <c r="F59" s="60"/>
      <c r="G59" s="60"/>
    </row>
    <row r="62" spans="1:24" x14ac:dyDescent="0.3">
      <c r="A62" s="2"/>
      <c r="B62" s="2" t="s">
        <v>95</v>
      </c>
      <c r="C62" s="2"/>
      <c r="D62" s="2"/>
      <c r="E62" s="2"/>
      <c r="F62" s="2"/>
      <c r="G62" s="2"/>
      <c r="H62" s="2"/>
      <c r="I62" s="2"/>
      <c r="J62" s="2"/>
      <c r="K62" s="2"/>
      <c r="L62" s="2"/>
      <c r="M62" s="2"/>
      <c r="N62" s="2"/>
      <c r="O62" s="2"/>
      <c r="P62" s="2"/>
      <c r="Q62" s="2"/>
      <c r="R62" s="2"/>
      <c r="S62" s="2"/>
      <c r="T62" s="2"/>
      <c r="U62" s="2"/>
      <c r="V62" s="2"/>
      <c r="W62" s="2"/>
      <c r="X62" s="2"/>
    </row>
    <row r="63" spans="1:24" s="85" customFormat="1" x14ac:dyDescent="0.3"/>
    <row r="64" spans="1:24" s="85" customFormat="1" x14ac:dyDescent="0.3"/>
    <row r="65" s="85" customFormat="1" x14ac:dyDescent="0.3"/>
    <row r="66" s="85" customFormat="1" x14ac:dyDescent="0.3"/>
    <row r="67" s="85" customFormat="1" x14ac:dyDescent="0.3"/>
    <row r="68" s="85" customFormat="1" x14ac:dyDescent="0.3"/>
    <row r="69" s="85" customFormat="1" x14ac:dyDescent="0.3"/>
    <row r="70" s="85" customFormat="1" x14ac:dyDescent="0.3"/>
    <row r="71" s="85" customFormat="1" x14ac:dyDescent="0.3"/>
    <row r="72" s="85" customFormat="1" x14ac:dyDescent="0.3"/>
    <row r="73" s="85" customFormat="1" x14ac:dyDescent="0.3"/>
    <row r="74" s="85" customFormat="1" x14ac:dyDescent="0.3"/>
    <row r="75" s="85" customFormat="1" x14ac:dyDescent="0.3"/>
    <row r="76" s="85" customFormat="1" x14ac:dyDescent="0.3"/>
    <row r="77" s="85" customFormat="1" x14ac:dyDescent="0.3"/>
    <row r="78" s="85" customFormat="1" x14ac:dyDescent="0.3"/>
    <row r="79" s="85" customFormat="1" x14ac:dyDescent="0.3"/>
    <row r="80" s="85" customFormat="1" x14ac:dyDescent="0.3"/>
    <row r="81" s="85" customFormat="1" x14ac:dyDescent="0.3"/>
    <row r="82" s="85" customFormat="1" x14ac:dyDescent="0.3"/>
    <row r="83" s="85" customFormat="1" x14ac:dyDescent="0.3"/>
    <row r="84" s="85" customFormat="1" x14ac:dyDescent="0.3"/>
    <row r="85" s="85" customFormat="1" x14ac:dyDescent="0.3"/>
    <row r="86" s="85" customFormat="1" x14ac:dyDescent="0.3"/>
    <row r="87" s="85" customFormat="1" x14ac:dyDescent="0.3"/>
    <row r="88" s="85" customFormat="1" x14ac:dyDescent="0.3"/>
    <row r="89" s="85" customFormat="1" x14ac:dyDescent="0.3"/>
    <row r="90" s="85" customFormat="1" x14ac:dyDescent="0.3"/>
    <row r="91" s="85" customFormat="1" x14ac:dyDescent="0.3"/>
    <row r="92" s="85" customFormat="1" x14ac:dyDescent="0.3"/>
    <row r="93" s="85" customFormat="1" x14ac:dyDescent="0.3"/>
    <row r="94" s="85" customFormat="1" x14ac:dyDescent="0.3"/>
    <row r="95" s="85" customFormat="1" x14ac:dyDescent="0.3"/>
    <row r="96" s="85" customFormat="1" x14ac:dyDescent="0.3"/>
    <row r="97" s="85" customFormat="1" x14ac:dyDescent="0.3"/>
    <row r="98" s="85" customFormat="1" x14ac:dyDescent="0.3"/>
    <row r="99" s="85" customFormat="1" x14ac:dyDescent="0.3"/>
    <row r="100" s="85" customFormat="1" x14ac:dyDescent="0.3"/>
    <row r="101" s="85" customFormat="1" x14ac:dyDescent="0.3"/>
    <row r="102" s="85" customFormat="1" x14ac:dyDescent="0.3"/>
    <row r="103" s="85" customFormat="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FCC9F-8BD5-4253-88AC-C56A863200B1}">
  <sheetPr>
    <tabColor rgb="FFCCECFF"/>
  </sheetPr>
  <dimension ref="A1:G13"/>
  <sheetViews>
    <sheetView showGridLines="0" workbookViewId="0"/>
  </sheetViews>
  <sheetFormatPr defaultRowHeight="14.4" x14ac:dyDescent="0.3"/>
  <cols>
    <col min="1" max="1" width="13.33203125" customWidth="1"/>
    <col min="2" max="7" width="12.6640625" customWidth="1"/>
  </cols>
  <sheetData>
    <row r="1" spans="1:7" x14ac:dyDescent="0.3">
      <c r="A1" s="59">
        <v>0.05</v>
      </c>
      <c r="B1" s="52" t="s">
        <v>80</v>
      </c>
      <c r="C1" s="38" t="s">
        <v>75</v>
      </c>
      <c r="D1" s="39"/>
      <c r="E1" s="39"/>
      <c r="F1" s="39"/>
      <c r="G1" s="40"/>
    </row>
    <row r="2" spans="1:7" x14ac:dyDescent="0.3">
      <c r="A2" s="53"/>
      <c r="B2" s="35" t="s">
        <v>79</v>
      </c>
      <c r="C2" s="41">
        <v>4</v>
      </c>
      <c r="D2" s="42">
        <v>5</v>
      </c>
      <c r="E2" s="42">
        <v>6</v>
      </c>
      <c r="F2" s="42">
        <v>7</v>
      </c>
      <c r="G2" s="43">
        <v>8</v>
      </c>
    </row>
    <row r="3" spans="1:7" x14ac:dyDescent="0.3">
      <c r="A3" s="46" t="s">
        <v>74</v>
      </c>
      <c r="B3" s="47">
        <v>1500</v>
      </c>
      <c r="C3" s="44">
        <v>5530</v>
      </c>
      <c r="D3" s="37">
        <v>7840</v>
      </c>
      <c r="E3" s="37">
        <v>7440</v>
      </c>
      <c r="F3" s="37">
        <v>5940</v>
      </c>
      <c r="G3" s="54">
        <v>7510</v>
      </c>
    </row>
    <row r="4" spans="1:7" x14ac:dyDescent="0.3">
      <c r="A4" s="48" t="s">
        <v>76</v>
      </c>
      <c r="B4" s="49">
        <v>1800</v>
      </c>
      <c r="C4" s="45">
        <v>5850</v>
      </c>
      <c r="D4" s="36">
        <v>6160</v>
      </c>
      <c r="E4" s="36">
        <v>7990</v>
      </c>
      <c r="F4" s="36">
        <v>7300</v>
      </c>
      <c r="G4" s="55">
        <v>7110</v>
      </c>
    </row>
    <row r="5" spans="1:7" x14ac:dyDescent="0.3">
      <c r="A5" s="48" t="s">
        <v>77</v>
      </c>
      <c r="B5" s="49">
        <v>2200</v>
      </c>
      <c r="C5" s="45">
        <v>5270</v>
      </c>
      <c r="D5" s="36">
        <v>7900</v>
      </c>
      <c r="E5" s="36">
        <v>6250</v>
      </c>
      <c r="F5" s="36">
        <v>5750</v>
      </c>
      <c r="G5" s="55">
        <v>6070</v>
      </c>
    </row>
    <row r="6" spans="1:7" x14ac:dyDescent="0.3">
      <c r="A6" s="50" t="s">
        <v>78</v>
      </c>
      <c r="B6" s="51">
        <v>2700</v>
      </c>
      <c r="C6" s="56">
        <v>6950</v>
      </c>
      <c r="D6" s="57">
        <v>5860</v>
      </c>
      <c r="E6" s="57">
        <v>7420</v>
      </c>
      <c r="F6" s="57">
        <v>7930</v>
      </c>
      <c r="G6" s="58">
        <v>6170</v>
      </c>
    </row>
    <row r="8" spans="1:7" x14ac:dyDescent="0.3">
      <c r="C8" s="60"/>
      <c r="D8" s="60"/>
      <c r="E8" s="60"/>
      <c r="F8" s="60"/>
      <c r="G8" s="60"/>
    </row>
    <row r="9" spans="1:7" x14ac:dyDescent="0.3">
      <c r="C9" s="60"/>
      <c r="D9" s="60"/>
      <c r="E9" s="60"/>
      <c r="F9" s="60"/>
      <c r="G9" s="60"/>
    </row>
    <row r="10" spans="1:7" x14ac:dyDescent="0.3">
      <c r="C10" s="34"/>
      <c r="D10" s="34"/>
      <c r="E10" s="34"/>
      <c r="F10" s="34"/>
      <c r="G10" s="34"/>
    </row>
    <row r="11" spans="1:7" x14ac:dyDescent="0.3">
      <c r="C11" s="34"/>
      <c r="D11" s="34"/>
      <c r="E11" s="34"/>
      <c r="F11" s="34"/>
      <c r="G11" s="34"/>
    </row>
    <row r="12" spans="1:7" x14ac:dyDescent="0.3">
      <c r="C12" s="34"/>
      <c r="D12" s="34"/>
      <c r="E12" s="34"/>
      <c r="F12" s="34"/>
      <c r="G12" s="34"/>
    </row>
    <row r="13" spans="1:7" x14ac:dyDescent="0.3">
      <c r="C13" s="34"/>
      <c r="D13" s="34"/>
      <c r="E13" s="34"/>
      <c r="F13" s="34"/>
      <c r="G13" s="3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46D2-C44B-4A78-B979-F9EC35A6BB2C}">
  <sheetPr>
    <tabColor rgb="FFCCECFF"/>
  </sheetPr>
  <dimension ref="A1:G13"/>
  <sheetViews>
    <sheetView showGridLines="0" workbookViewId="0"/>
  </sheetViews>
  <sheetFormatPr defaultRowHeight="14.4" x14ac:dyDescent="0.3"/>
  <cols>
    <col min="1" max="1" width="13.33203125" customWidth="1"/>
    <col min="2" max="7" width="12.6640625" customWidth="1"/>
  </cols>
  <sheetData>
    <row r="1" spans="1:7" x14ac:dyDescent="0.3">
      <c r="A1" s="59">
        <v>5.5E-2</v>
      </c>
      <c r="B1" s="52" t="s">
        <v>80</v>
      </c>
      <c r="C1" s="38" t="s">
        <v>75</v>
      </c>
      <c r="D1" s="39"/>
      <c r="E1" s="39"/>
      <c r="F1" s="39"/>
      <c r="G1" s="40"/>
    </row>
    <row r="2" spans="1:7" x14ac:dyDescent="0.3">
      <c r="A2" s="53"/>
      <c r="B2" s="35" t="s">
        <v>79</v>
      </c>
      <c r="C2" s="41">
        <v>4</v>
      </c>
      <c r="D2" s="42">
        <v>5</v>
      </c>
      <c r="E2" s="42">
        <v>6</v>
      </c>
      <c r="F2" s="42">
        <v>7</v>
      </c>
      <c r="G2" s="43">
        <v>8</v>
      </c>
    </row>
    <row r="3" spans="1:7" x14ac:dyDescent="0.3">
      <c r="A3" s="46" t="s">
        <v>74</v>
      </c>
      <c r="B3" s="47">
        <v>1500</v>
      </c>
      <c r="C3" s="44">
        <v>7620</v>
      </c>
      <c r="D3" s="37">
        <v>7540</v>
      </c>
      <c r="E3" s="37">
        <v>6660</v>
      </c>
      <c r="F3" s="37">
        <v>6120</v>
      </c>
      <c r="G3" s="54">
        <v>7520</v>
      </c>
    </row>
    <row r="4" spans="1:7" x14ac:dyDescent="0.3">
      <c r="A4" s="48" t="s">
        <v>76</v>
      </c>
      <c r="B4" s="49">
        <v>1800</v>
      </c>
      <c r="C4" s="45">
        <v>5940</v>
      </c>
      <c r="D4" s="36">
        <v>6720</v>
      </c>
      <c r="E4" s="36">
        <v>7720</v>
      </c>
      <c r="F4" s="36">
        <v>6860</v>
      </c>
      <c r="G4" s="55">
        <v>7210</v>
      </c>
    </row>
    <row r="5" spans="1:7" x14ac:dyDescent="0.3">
      <c r="A5" s="48" t="s">
        <v>77</v>
      </c>
      <c r="B5" s="49">
        <v>2200</v>
      </c>
      <c r="C5" s="45">
        <v>6060</v>
      </c>
      <c r="D5" s="36">
        <v>7930</v>
      </c>
      <c r="E5" s="36">
        <v>7600</v>
      </c>
      <c r="F5" s="36">
        <v>5940</v>
      </c>
      <c r="G5" s="55">
        <v>5980</v>
      </c>
    </row>
    <row r="6" spans="1:7" x14ac:dyDescent="0.3">
      <c r="A6" s="50" t="s">
        <v>78</v>
      </c>
      <c r="B6" s="51">
        <v>2700</v>
      </c>
      <c r="C6" s="56">
        <v>6430</v>
      </c>
      <c r="D6" s="57">
        <v>5960</v>
      </c>
      <c r="E6" s="57">
        <v>6400</v>
      </c>
      <c r="F6" s="57">
        <v>5560</v>
      </c>
      <c r="G6" s="58">
        <v>5810</v>
      </c>
    </row>
    <row r="8" spans="1:7" x14ac:dyDescent="0.3">
      <c r="C8" s="60"/>
      <c r="D8" s="60"/>
      <c r="E8" s="60"/>
      <c r="F8" s="60"/>
      <c r="G8" s="60"/>
    </row>
    <row r="9" spans="1:7" x14ac:dyDescent="0.3">
      <c r="C9" s="60"/>
      <c r="D9" s="60"/>
      <c r="E9" s="60"/>
      <c r="F9" s="60"/>
      <c r="G9" s="60"/>
    </row>
    <row r="10" spans="1:7" x14ac:dyDescent="0.3">
      <c r="C10" s="34"/>
      <c r="D10" s="34"/>
      <c r="E10" s="34"/>
      <c r="F10" s="34"/>
      <c r="G10" s="34"/>
    </row>
    <row r="11" spans="1:7" x14ac:dyDescent="0.3">
      <c r="C11" s="34"/>
      <c r="D11" s="34"/>
      <c r="E11" s="34"/>
      <c r="F11" s="34"/>
      <c r="G11" s="34"/>
    </row>
    <row r="12" spans="1:7" x14ac:dyDescent="0.3">
      <c r="C12" s="34"/>
      <c r="D12" s="34"/>
      <c r="E12" s="34"/>
      <c r="F12" s="34"/>
      <c r="G12" s="34"/>
    </row>
    <row r="13" spans="1:7" x14ac:dyDescent="0.3">
      <c r="C13" s="34"/>
      <c r="D13" s="34"/>
      <c r="E13" s="34"/>
      <c r="F13" s="34"/>
      <c r="G13" s="3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72C0-1748-40E4-93D4-24474DA59818}">
  <sheetPr>
    <tabColor rgb="FFCCECFF"/>
  </sheetPr>
  <dimension ref="A1:G13"/>
  <sheetViews>
    <sheetView showGridLines="0" workbookViewId="0"/>
  </sheetViews>
  <sheetFormatPr defaultRowHeight="14.4" x14ac:dyDescent="0.3"/>
  <cols>
    <col min="1" max="1" width="13.33203125" customWidth="1"/>
    <col min="2" max="7" width="12.6640625" customWidth="1"/>
  </cols>
  <sheetData>
    <row r="1" spans="1:7" x14ac:dyDescent="0.3">
      <c r="A1" s="59">
        <v>0.06</v>
      </c>
      <c r="B1" s="52" t="s">
        <v>80</v>
      </c>
      <c r="C1" s="38" t="s">
        <v>75</v>
      </c>
      <c r="D1" s="39"/>
      <c r="E1" s="39"/>
      <c r="F1" s="39"/>
      <c r="G1" s="40"/>
    </row>
    <row r="2" spans="1:7" x14ac:dyDescent="0.3">
      <c r="A2" s="53"/>
      <c r="B2" s="35" t="s">
        <v>79</v>
      </c>
      <c r="C2" s="41">
        <v>4</v>
      </c>
      <c r="D2" s="42">
        <v>5</v>
      </c>
      <c r="E2" s="42">
        <v>6</v>
      </c>
      <c r="F2" s="42">
        <v>7</v>
      </c>
      <c r="G2" s="43">
        <v>8</v>
      </c>
    </row>
    <row r="3" spans="1:7" x14ac:dyDescent="0.3">
      <c r="A3" s="46" t="s">
        <v>74</v>
      </c>
      <c r="B3" s="47">
        <v>1500</v>
      </c>
      <c r="C3" s="44">
        <v>5260</v>
      </c>
      <c r="D3" s="37">
        <v>6350</v>
      </c>
      <c r="E3" s="37">
        <v>6810</v>
      </c>
      <c r="F3" s="37">
        <v>5650</v>
      </c>
      <c r="G3" s="54">
        <v>6970</v>
      </c>
    </row>
    <row r="4" spans="1:7" x14ac:dyDescent="0.3">
      <c r="A4" s="48" t="s">
        <v>76</v>
      </c>
      <c r="B4" s="49">
        <v>1800</v>
      </c>
      <c r="C4" s="45">
        <v>7860</v>
      </c>
      <c r="D4" s="36">
        <v>6200</v>
      </c>
      <c r="E4" s="36">
        <v>5820</v>
      </c>
      <c r="F4" s="36">
        <v>5870</v>
      </c>
      <c r="G4" s="55">
        <v>5200</v>
      </c>
    </row>
    <row r="5" spans="1:7" x14ac:dyDescent="0.3">
      <c r="A5" s="48" t="s">
        <v>77</v>
      </c>
      <c r="B5" s="49">
        <v>2200</v>
      </c>
      <c r="C5" s="45">
        <v>7730</v>
      </c>
      <c r="D5" s="36">
        <v>6240</v>
      </c>
      <c r="E5" s="36">
        <v>6980</v>
      </c>
      <c r="F5" s="36">
        <v>5920</v>
      </c>
      <c r="G5" s="55">
        <v>5190</v>
      </c>
    </row>
    <row r="6" spans="1:7" x14ac:dyDescent="0.3">
      <c r="A6" s="50" t="s">
        <v>78</v>
      </c>
      <c r="B6" s="51">
        <v>2700</v>
      </c>
      <c r="C6" s="56">
        <v>5120</v>
      </c>
      <c r="D6" s="57">
        <v>5040</v>
      </c>
      <c r="E6" s="57">
        <v>7440</v>
      </c>
      <c r="F6" s="57">
        <v>5640</v>
      </c>
      <c r="G6" s="58">
        <v>5740</v>
      </c>
    </row>
    <row r="8" spans="1:7" x14ac:dyDescent="0.3">
      <c r="C8" s="60"/>
      <c r="D8" s="60"/>
      <c r="E8" s="60"/>
      <c r="F8" s="60"/>
      <c r="G8" s="60"/>
    </row>
    <row r="9" spans="1:7" x14ac:dyDescent="0.3">
      <c r="C9" s="60"/>
      <c r="D9" s="60"/>
      <c r="E9" s="60"/>
      <c r="F9" s="60"/>
      <c r="G9" s="60"/>
    </row>
    <row r="10" spans="1:7" x14ac:dyDescent="0.3">
      <c r="C10" s="34"/>
      <c r="D10" s="34"/>
      <c r="E10" s="34"/>
      <c r="F10" s="34"/>
      <c r="G10" s="34"/>
    </row>
    <row r="11" spans="1:7" x14ac:dyDescent="0.3">
      <c r="C11" s="34"/>
      <c r="D11" s="34"/>
      <c r="E11" s="34"/>
      <c r="F11" s="34"/>
      <c r="G11" s="34"/>
    </row>
    <row r="12" spans="1:7" x14ac:dyDescent="0.3">
      <c r="C12" s="34"/>
      <c r="D12" s="34"/>
      <c r="E12" s="34"/>
      <c r="F12" s="34"/>
      <c r="G12" s="34"/>
    </row>
    <row r="13" spans="1:7" x14ac:dyDescent="0.3">
      <c r="C13" s="34"/>
      <c r="D13" s="34"/>
      <c r="E13" s="34"/>
      <c r="F13" s="34"/>
      <c r="G13" s="3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0417-CFD2-4A87-8931-F08D47F62D3D}">
  <sheetPr>
    <tabColor rgb="FFCCECFF"/>
  </sheetPr>
  <dimension ref="A1:G13"/>
  <sheetViews>
    <sheetView showGridLines="0" workbookViewId="0"/>
  </sheetViews>
  <sheetFormatPr defaultRowHeight="14.4" x14ac:dyDescent="0.3"/>
  <cols>
    <col min="1" max="1" width="13.33203125" customWidth="1"/>
    <col min="2" max="7" width="12.6640625" customWidth="1"/>
  </cols>
  <sheetData>
    <row r="1" spans="1:7" x14ac:dyDescent="0.3">
      <c r="A1" s="59">
        <v>6.5000000000000002E-2</v>
      </c>
      <c r="B1" s="52" t="s">
        <v>80</v>
      </c>
      <c r="C1" s="38" t="s">
        <v>75</v>
      </c>
      <c r="D1" s="39"/>
      <c r="E1" s="39"/>
      <c r="F1" s="39"/>
      <c r="G1" s="40"/>
    </row>
    <row r="2" spans="1:7" x14ac:dyDescent="0.3">
      <c r="A2" s="53"/>
      <c r="B2" s="35" t="s">
        <v>79</v>
      </c>
      <c r="C2" s="41">
        <v>4</v>
      </c>
      <c r="D2" s="42">
        <v>5</v>
      </c>
      <c r="E2" s="42">
        <v>6</v>
      </c>
      <c r="F2" s="42">
        <v>7</v>
      </c>
      <c r="G2" s="43">
        <v>8</v>
      </c>
    </row>
    <row r="3" spans="1:7" x14ac:dyDescent="0.3">
      <c r="A3" s="46" t="s">
        <v>74</v>
      </c>
      <c r="B3" s="47">
        <v>1500</v>
      </c>
      <c r="C3" s="44">
        <v>5100</v>
      </c>
      <c r="D3" s="37">
        <v>6270</v>
      </c>
      <c r="E3" s="37">
        <v>6700</v>
      </c>
      <c r="F3" s="37">
        <v>6410</v>
      </c>
      <c r="G3" s="54">
        <v>7600</v>
      </c>
    </row>
    <row r="4" spans="1:7" x14ac:dyDescent="0.3">
      <c r="A4" s="48" t="s">
        <v>76</v>
      </c>
      <c r="B4" s="49">
        <v>1800</v>
      </c>
      <c r="C4" s="45">
        <v>6280</v>
      </c>
      <c r="D4" s="36">
        <v>6110</v>
      </c>
      <c r="E4" s="36">
        <v>7600</v>
      </c>
      <c r="F4" s="36">
        <v>6740</v>
      </c>
      <c r="G4" s="55">
        <v>6090</v>
      </c>
    </row>
    <row r="5" spans="1:7" x14ac:dyDescent="0.3">
      <c r="A5" s="48" t="s">
        <v>77</v>
      </c>
      <c r="B5" s="49">
        <v>2200</v>
      </c>
      <c r="C5" s="45">
        <v>7240</v>
      </c>
      <c r="D5" s="36">
        <v>7490</v>
      </c>
      <c r="E5" s="36">
        <v>5130</v>
      </c>
      <c r="F5" s="36">
        <v>6240</v>
      </c>
      <c r="G5" s="55">
        <v>5910</v>
      </c>
    </row>
    <row r="6" spans="1:7" x14ac:dyDescent="0.3">
      <c r="A6" s="50" t="s">
        <v>78</v>
      </c>
      <c r="B6" s="51">
        <v>2700</v>
      </c>
      <c r="C6" s="56">
        <v>7940</v>
      </c>
      <c r="D6" s="57">
        <v>5960</v>
      </c>
      <c r="E6" s="57">
        <v>5450</v>
      </c>
      <c r="F6" s="57">
        <v>7070</v>
      </c>
      <c r="G6" s="58">
        <v>6870</v>
      </c>
    </row>
    <row r="8" spans="1:7" x14ac:dyDescent="0.3">
      <c r="C8" s="60"/>
      <c r="D8" s="60"/>
      <c r="E8" s="60"/>
      <c r="F8" s="60"/>
      <c r="G8" s="60"/>
    </row>
    <row r="9" spans="1:7" x14ac:dyDescent="0.3">
      <c r="C9" s="60"/>
      <c r="D9" s="60"/>
      <c r="E9" s="60"/>
      <c r="F9" s="60"/>
      <c r="G9" s="60"/>
    </row>
    <row r="10" spans="1:7" x14ac:dyDescent="0.3">
      <c r="C10" s="34"/>
      <c r="D10" s="34"/>
      <c r="E10" s="34"/>
      <c r="F10" s="34"/>
      <c r="G10" s="34"/>
    </row>
    <row r="11" spans="1:7" x14ac:dyDescent="0.3">
      <c r="C11" s="34"/>
      <c r="D11" s="34"/>
      <c r="E11" s="34"/>
      <c r="F11" s="34"/>
      <c r="G11" s="34"/>
    </row>
    <row r="12" spans="1:7" x14ac:dyDescent="0.3">
      <c r="C12" s="34"/>
      <c r="D12" s="34"/>
      <c r="E12" s="34"/>
      <c r="F12" s="34"/>
      <c r="G12" s="34"/>
    </row>
    <row r="13" spans="1:7" x14ac:dyDescent="0.3">
      <c r="C13" s="34"/>
      <c r="D13" s="34"/>
      <c r="E13" s="34"/>
      <c r="F13" s="34"/>
      <c r="G13" s="3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C8769-40BD-4FFB-973D-1D0086589510}">
  <sheetPr>
    <tabColor rgb="FFCCECFF"/>
  </sheetPr>
  <dimension ref="A1:G13"/>
  <sheetViews>
    <sheetView showGridLines="0" workbookViewId="0">
      <selection activeCell="C8" sqref="C8"/>
    </sheetView>
  </sheetViews>
  <sheetFormatPr defaultRowHeight="14.4" x14ac:dyDescent="0.3"/>
  <cols>
    <col min="1" max="1" width="13.33203125" customWidth="1"/>
    <col min="2" max="7" width="12.6640625" customWidth="1"/>
  </cols>
  <sheetData>
    <row r="1" spans="1:7" x14ac:dyDescent="0.3">
      <c r="A1" s="59">
        <v>7.0000000000000007E-2</v>
      </c>
      <c r="B1" s="52" t="s">
        <v>80</v>
      </c>
      <c r="C1" s="38" t="s">
        <v>75</v>
      </c>
      <c r="D1" s="39"/>
      <c r="E1" s="39"/>
      <c r="F1" s="39"/>
      <c r="G1" s="40"/>
    </row>
    <row r="2" spans="1:7" x14ac:dyDescent="0.3">
      <c r="A2" s="53"/>
      <c r="B2" s="35" t="s">
        <v>79</v>
      </c>
      <c r="C2" s="41">
        <v>4</v>
      </c>
      <c r="D2" s="42">
        <v>5</v>
      </c>
      <c r="E2" s="42">
        <v>6</v>
      </c>
      <c r="F2" s="42">
        <v>7</v>
      </c>
      <c r="G2" s="43">
        <v>8</v>
      </c>
    </row>
    <row r="3" spans="1:7" x14ac:dyDescent="0.3">
      <c r="A3" s="46" t="s">
        <v>74</v>
      </c>
      <c r="B3" s="47">
        <v>1500</v>
      </c>
      <c r="C3" s="44">
        <v>6150</v>
      </c>
      <c r="D3" s="37">
        <v>7690</v>
      </c>
      <c r="E3" s="37">
        <v>6230</v>
      </c>
      <c r="F3" s="37">
        <v>6440</v>
      </c>
      <c r="G3" s="54">
        <v>7160</v>
      </c>
    </row>
    <row r="4" spans="1:7" x14ac:dyDescent="0.3">
      <c r="A4" s="48" t="s">
        <v>76</v>
      </c>
      <c r="B4" s="49">
        <v>1800</v>
      </c>
      <c r="C4" s="45">
        <v>7350</v>
      </c>
      <c r="D4" s="36">
        <v>5030</v>
      </c>
      <c r="E4" s="36">
        <v>7780</v>
      </c>
      <c r="F4" s="36">
        <v>6250</v>
      </c>
      <c r="G4" s="55">
        <v>6690</v>
      </c>
    </row>
    <row r="5" spans="1:7" x14ac:dyDescent="0.3">
      <c r="A5" s="48" t="s">
        <v>77</v>
      </c>
      <c r="B5" s="49">
        <v>2200</v>
      </c>
      <c r="C5" s="45">
        <v>5610</v>
      </c>
      <c r="D5" s="36">
        <v>7680</v>
      </c>
      <c r="E5" s="36">
        <v>5130</v>
      </c>
      <c r="F5" s="36">
        <v>7260</v>
      </c>
      <c r="G5" s="55">
        <v>7350</v>
      </c>
    </row>
    <row r="6" spans="1:7" x14ac:dyDescent="0.3">
      <c r="A6" s="50" t="s">
        <v>78</v>
      </c>
      <c r="B6" s="51">
        <v>2700</v>
      </c>
      <c r="C6" s="56">
        <v>6550</v>
      </c>
      <c r="D6" s="57">
        <v>5380</v>
      </c>
      <c r="E6" s="57">
        <v>6330</v>
      </c>
      <c r="F6" s="57">
        <v>7020</v>
      </c>
      <c r="G6" s="58">
        <v>6920</v>
      </c>
    </row>
    <row r="8" spans="1:7" x14ac:dyDescent="0.3">
      <c r="C8" s="60"/>
      <c r="D8" s="60"/>
      <c r="E8" s="60"/>
      <c r="F8" s="60"/>
      <c r="G8" s="60"/>
    </row>
    <row r="9" spans="1:7" x14ac:dyDescent="0.3">
      <c r="C9" s="60"/>
      <c r="D9" s="60"/>
      <c r="E9" s="60"/>
      <c r="F9" s="60"/>
      <c r="G9" s="60"/>
    </row>
    <row r="10" spans="1:7" x14ac:dyDescent="0.3">
      <c r="C10" s="34"/>
      <c r="D10" s="34"/>
      <c r="E10" s="34"/>
      <c r="F10" s="34"/>
      <c r="G10" s="34"/>
    </row>
    <row r="11" spans="1:7" x14ac:dyDescent="0.3">
      <c r="C11" s="34"/>
      <c r="D11" s="34"/>
      <c r="E11" s="34"/>
      <c r="F11" s="34"/>
      <c r="G11" s="34"/>
    </row>
    <row r="12" spans="1:7" x14ac:dyDescent="0.3">
      <c r="C12" s="34"/>
      <c r="D12" s="34"/>
      <c r="E12" s="34"/>
      <c r="F12" s="34"/>
      <c r="G12" s="34"/>
    </row>
    <row r="13" spans="1:7" x14ac:dyDescent="0.3">
      <c r="C13" s="34"/>
      <c r="D13" s="34"/>
      <c r="E13" s="34"/>
      <c r="F13" s="34"/>
      <c r="G13" s="3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52D20-C001-466C-AED1-F7BB9AA1FC26}">
  <sheetPr>
    <tabColor rgb="FFCCECFF"/>
  </sheetPr>
  <dimension ref="A1:G13"/>
  <sheetViews>
    <sheetView showGridLines="0" workbookViewId="0">
      <selection activeCell="D4" sqref="D4"/>
    </sheetView>
  </sheetViews>
  <sheetFormatPr defaultRowHeight="14.4" x14ac:dyDescent="0.3"/>
  <cols>
    <col min="1" max="1" width="13.33203125" customWidth="1"/>
    <col min="2" max="7" width="12.6640625" customWidth="1"/>
  </cols>
  <sheetData>
    <row r="1" spans="1:7" x14ac:dyDescent="0.3">
      <c r="A1" s="59">
        <v>7.4999999999999997E-2</v>
      </c>
      <c r="B1" s="52" t="s">
        <v>80</v>
      </c>
      <c r="C1" s="38" t="s">
        <v>75</v>
      </c>
      <c r="D1" s="39"/>
      <c r="E1" s="39"/>
      <c r="F1" s="39"/>
      <c r="G1" s="40"/>
    </row>
    <row r="2" spans="1:7" x14ac:dyDescent="0.3">
      <c r="A2" s="53"/>
      <c r="B2" s="35" t="s">
        <v>79</v>
      </c>
      <c r="C2" s="41">
        <v>4</v>
      </c>
      <c r="D2" s="42">
        <v>5</v>
      </c>
      <c r="E2" s="42">
        <v>6</v>
      </c>
      <c r="F2" s="42">
        <v>7</v>
      </c>
      <c r="G2" s="43">
        <v>8</v>
      </c>
    </row>
    <row r="3" spans="1:7" x14ac:dyDescent="0.3">
      <c r="A3" s="46" t="s">
        <v>74</v>
      </c>
      <c r="B3" s="47">
        <v>1500</v>
      </c>
      <c r="C3" s="44">
        <v>6240</v>
      </c>
      <c r="D3" s="37">
        <v>5320</v>
      </c>
      <c r="E3" s="37">
        <v>7500</v>
      </c>
      <c r="F3" s="37">
        <v>5770</v>
      </c>
      <c r="G3" s="54">
        <v>5220</v>
      </c>
    </row>
    <row r="4" spans="1:7" x14ac:dyDescent="0.3">
      <c r="A4" s="48" t="s">
        <v>76</v>
      </c>
      <c r="B4" s="49">
        <v>1800</v>
      </c>
      <c r="C4" s="45">
        <v>5950</v>
      </c>
      <c r="D4" s="36">
        <v>7680</v>
      </c>
      <c r="E4" s="36">
        <v>5450</v>
      </c>
      <c r="F4" s="36">
        <v>5500</v>
      </c>
      <c r="G4" s="55">
        <v>6120</v>
      </c>
    </row>
    <row r="5" spans="1:7" x14ac:dyDescent="0.3">
      <c r="A5" s="48" t="s">
        <v>77</v>
      </c>
      <c r="B5" s="49">
        <v>2200</v>
      </c>
      <c r="C5" s="45">
        <v>7420</v>
      </c>
      <c r="D5" s="36">
        <v>6480</v>
      </c>
      <c r="E5" s="36">
        <v>5480</v>
      </c>
      <c r="F5" s="36">
        <v>6430</v>
      </c>
      <c r="G5" s="55">
        <v>5480</v>
      </c>
    </row>
    <row r="6" spans="1:7" x14ac:dyDescent="0.3">
      <c r="A6" s="50" t="s">
        <v>78</v>
      </c>
      <c r="B6" s="51">
        <v>2700</v>
      </c>
      <c r="C6" s="56">
        <v>7020</v>
      </c>
      <c r="D6" s="57">
        <v>7590</v>
      </c>
      <c r="E6" s="57">
        <v>5280</v>
      </c>
      <c r="F6" s="57">
        <v>5240</v>
      </c>
      <c r="G6" s="58">
        <v>6560</v>
      </c>
    </row>
    <row r="8" spans="1:7" x14ac:dyDescent="0.3">
      <c r="C8" s="60"/>
      <c r="D8" s="60"/>
      <c r="E8" s="60"/>
      <c r="F8" s="60"/>
      <c r="G8" s="60"/>
    </row>
    <row r="9" spans="1:7" x14ac:dyDescent="0.3">
      <c r="C9" s="60"/>
      <c r="D9" s="60"/>
      <c r="E9" s="60"/>
      <c r="F9" s="60"/>
      <c r="G9" s="60"/>
    </row>
    <row r="10" spans="1:7" x14ac:dyDescent="0.3">
      <c r="C10" s="34"/>
      <c r="D10" s="34"/>
      <c r="E10" s="34"/>
      <c r="F10" s="34"/>
      <c r="G10" s="34"/>
    </row>
    <row r="11" spans="1:7" x14ac:dyDescent="0.3">
      <c r="C11" s="34"/>
      <c r="D11" s="34"/>
      <c r="E11" s="34"/>
      <c r="F11" s="34"/>
      <c r="G11" s="34"/>
    </row>
    <row r="12" spans="1:7" x14ac:dyDescent="0.3">
      <c r="C12" s="34"/>
      <c r="D12" s="34"/>
      <c r="E12" s="34"/>
      <c r="F12" s="34"/>
      <c r="G12" s="34"/>
    </row>
    <row r="13" spans="1:7" x14ac:dyDescent="0.3">
      <c r="C13" s="34"/>
      <c r="D13" s="34"/>
      <c r="E13" s="34"/>
      <c r="F13" s="34"/>
      <c r="G13"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9</vt:i4>
      </vt:variant>
    </vt:vector>
  </HeadingPairs>
  <TitlesOfParts>
    <vt:vector size="24" baseType="lpstr">
      <vt:lpstr>CheckSum</vt:lpstr>
      <vt:lpstr>Introduction</vt:lpstr>
      <vt:lpstr>RawData</vt:lpstr>
      <vt:lpstr>DataCleaningHigh</vt:lpstr>
      <vt:lpstr>DataCleaningLow</vt:lpstr>
      <vt:lpstr>SummaryHigh</vt:lpstr>
      <vt:lpstr>SummaryLow</vt:lpstr>
      <vt:lpstr>MonthSorted</vt:lpstr>
      <vt:lpstr>AccountsBalances</vt:lpstr>
      <vt:lpstr>Rate_500</vt:lpstr>
      <vt:lpstr>Rate_550</vt:lpstr>
      <vt:lpstr>Rate_600</vt:lpstr>
      <vt:lpstr>Rate_650</vt:lpstr>
      <vt:lpstr>Rate_700</vt:lpstr>
      <vt:lpstr>Rate_750</vt:lpstr>
      <vt:lpstr>checkInd</vt:lpstr>
      <vt:lpstr>CS_Int</vt:lpstr>
      <vt:lpstr>CS_Seq1</vt:lpstr>
      <vt:lpstr>CS_SortCity</vt:lpstr>
      <vt:lpstr>CS_SortTemp</vt:lpstr>
      <vt:lpstr>CS_TableHigh</vt:lpstr>
      <vt:lpstr>CS_TableLow</vt:lpstr>
      <vt:lpstr>ListCity</vt:lpstr>
      <vt:lpstr>ListsMonthShort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Mayoh</dc:creator>
  <cp:lastModifiedBy>Mati</cp:lastModifiedBy>
  <dcterms:created xsi:type="dcterms:W3CDTF">2017-11-16T07:17:50Z</dcterms:created>
  <dcterms:modified xsi:type="dcterms:W3CDTF">2023-03-29T09:22:07Z</dcterms:modified>
</cp:coreProperties>
</file>