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i\Desktop\Analityka\Excel\Done\"/>
    </mc:Choice>
  </mc:AlternateContent>
  <xr:revisionPtr revIDLastSave="0" documentId="8_{415E54F4-0C78-489B-81E0-D0A9BAED3C1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Inputs" sheetId="1" r:id="rId1"/>
    <sheet name="Calcs_Monthly" sheetId="3" r:id="rId2"/>
  </sheets>
  <externalReferences>
    <externalReference r:id="rId3"/>
  </externalReferences>
  <definedNames>
    <definedName name="EEpensesMth">Inputs!$F$13</definedName>
    <definedName name="ExpensesMth">Inputs!$F$13</definedName>
    <definedName name="GrowthExpMth">Inputs!$F$34</definedName>
    <definedName name="GrowthExpPCT">Inputs!$F$28:$F$32</definedName>
    <definedName name="GrowthExpYR">Inputs!$E$28:$E$32</definedName>
    <definedName name="GrowthRevMth">Inputs!$F$24</definedName>
    <definedName name="GrowthRevPCT">Inputs!$F$18:$F$22</definedName>
    <definedName name="GrowthRevYR">Inputs!$E$18:$E$22</definedName>
    <definedName name="Model_Start_Date">Inputs!$F$6</definedName>
    <definedName name="Raw">[1]Raw!$B$3:$F$54</definedName>
    <definedName name="Towns">[1]Distances!$B$4:$B$8</definedName>
    <definedName name="ValueCost">Inputs!$F$12</definedName>
    <definedName name="ValueRev">Inputs!$F$11</definedName>
  </definedName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3" l="1"/>
  <c r="G8" i="3" s="1"/>
  <c r="F8" i="1"/>
  <c r="E18" i="1"/>
  <c r="E28" i="1" s="1"/>
  <c r="G7" i="3" l="1"/>
  <c r="G12" i="3" s="1"/>
  <c r="G11" i="3"/>
  <c r="G6" i="3"/>
  <c r="H5" i="3" s="1"/>
  <c r="G20" i="3"/>
  <c r="E19" i="1"/>
  <c r="H7" i="3" l="1"/>
  <c r="H12" i="3" s="1"/>
  <c r="H6" i="3"/>
  <c r="I5" i="3" s="1"/>
  <c r="H8" i="3"/>
  <c r="G16" i="3"/>
  <c r="E20" i="1"/>
  <c r="E29" i="1"/>
  <c r="I6" i="3" l="1"/>
  <c r="J5" i="3" s="1"/>
  <c r="I8" i="3"/>
  <c r="I7" i="3"/>
  <c r="I12" i="3" s="1"/>
  <c r="I20" i="3" s="1"/>
  <c r="G17" i="3"/>
  <c r="H20" i="3"/>
  <c r="H11" i="3"/>
  <c r="E21" i="1"/>
  <c r="E30" i="1"/>
  <c r="J6" i="3" l="1"/>
  <c r="K5" i="3" s="1"/>
  <c r="J7" i="3"/>
  <c r="J8" i="3"/>
  <c r="I11" i="3"/>
  <c r="H16" i="3"/>
  <c r="G18" i="3"/>
  <c r="E22" i="1"/>
  <c r="E32" i="1" s="1"/>
  <c r="E31" i="1"/>
  <c r="J12" i="3" l="1"/>
  <c r="H17" i="3"/>
  <c r="H18" i="3" s="1"/>
  <c r="H21" i="3" s="1"/>
  <c r="K6" i="3"/>
  <c r="L5" i="3" s="1"/>
  <c r="K8" i="3"/>
  <c r="K7" i="3"/>
  <c r="G21" i="3"/>
  <c r="J11" i="3"/>
  <c r="I16" i="3"/>
  <c r="K12" i="3" l="1"/>
  <c r="J20" i="3"/>
  <c r="I17" i="3"/>
  <c r="I18" i="3" s="1"/>
  <c r="I21" i="3" s="1"/>
  <c r="K11" i="3"/>
  <c r="J16" i="3"/>
  <c r="L6" i="3"/>
  <c r="M5" i="3" s="1"/>
  <c r="L7" i="3"/>
  <c r="L8" i="3"/>
  <c r="M6" i="3" l="1"/>
  <c r="N5" i="3" s="1"/>
  <c r="M8" i="3"/>
  <c r="M7" i="3"/>
  <c r="J17" i="3"/>
  <c r="J18" i="3" s="1"/>
  <c r="J21" i="3" s="1"/>
  <c r="L11" i="3"/>
  <c r="K16" i="3"/>
  <c r="L12" i="3"/>
  <c r="K20" i="3"/>
  <c r="L20" i="3" l="1"/>
  <c r="M12" i="3"/>
  <c r="K17" i="3"/>
  <c r="K18" i="3" s="1"/>
  <c r="M11" i="3"/>
  <c r="L16" i="3"/>
  <c r="N6" i="3"/>
  <c r="O5" i="3" s="1"/>
  <c r="N7" i="3"/>
  <c r="N8" i="3"/>
  <c r="N11" i="3" l="1"/>
  <c r="M16" i="3"/>
  <c r="K21" i="3"/>
  <c r="O6" i="3"/>
  <c r="P5" i="3" s="1"/>
  <c r="O8" i="3"/>
  <c r="O7" i="3"/>
  <c r="N12" i="3"/>
  <c r="M20" i="3"/>
  <c r="L17" i="3"/>
  <c r="L18" i="3" s="1"/>
  <c r="L21" i="3" s="1"/>
  <c r="P6" i="3" l="1"/>
  <c r="Q5" i="3" s="1"/>
  <c r="P7" i="3"/>
  <c r="P8" i="3"/>
  <c r="O12" i="3"/>
  <c r="N20" i="3"/>
  <c r="M17" i="3"/>
  <c r="M18" i="3" s="1"/>
  <c r="M21" i="3" s="1"/>
  <c r="O11" i="3"/>
  <c r="N16" i="3"/>
  <c r="Q6" i="3" l="1"/>
  <c r="R5" i="3" s="1"/>
  <c r="Q8" i="3"/>
  <c r="Q7" i="3"/>
  <c r="O20" i="3"/>
  <c r="P12" i="3"/>
  <c r="N17" i="3"/>
  <c r="N18" i="3" s="1"/>
  <c r="N21" i="3" s="1"/>
  <c r="P11" i="3"/>
  <c r="O16" i="3"/>
  <c r="O17" i="3" l="1"/>
  <c r="O18" i="3" s="1"/>
  <c r="O21" i="3" s="1"/>
  <c r="R6" i="3"/>
  <c r="S5" i="3" s="1"/>
  <c r="R7" i="3"/>
  <c r="R8" i="3"/>
  <c r="Q11" i="3"/>
  <c r="P16" i="3"/>
  <c r="Q12" i="3"/>
  <c r="P20" i="3"/>
  <c r="R12" i="3" l="1"/>
  <c r="Q20" i="3"/>
  <c r="S6" i="3"/>
  <c r="T5" i="3" s="1"/>
  <c r="S8" i="3"/>
  <c r="S7" i="3"/>
  <c r="P17" i="3"/>
  <c r="P18" i="3" s="1"/>
  <c r="P21" i="3" s="1"/>
  <c r="R11" i="3"/>
  <c r="Q16" i="3"/>
  <c r="S11" i="3" l="1"/>
  <c r="R16" i="3"/>
  <c r="S12" i="3"/>
  <c r="R20" i="3"/>
  <c r="T6" i="3"/>
  <c r="U5" i="3" s="1"/>
  <c r="T7" i="3"/>
  <c r="T8" i="3"/>
  <c r="Q17" i="3"/>
  <c r="Q18" i="3" s="1"/>
  <c r="Q21" i="3" s="1"/>
  <c r="U6" i="3" l="1"/>
  <c r="V5" i="3" s="1"/>
  <c r="U8" i="3"/>
  <c r="U7" i="3"/>
  <c r="T12" i="3"/>
  <c r="S20" i="3"/>
  <c r="R17" i="3"/>
  <c r="R18" i="3" s="1"/>
  <c r="R21" i="3" s="1"/>
  <c r="T11" i="3"/>
  <c r="S16" i="3"/>
  <c r="S17" i="3" l="1"/>
  <c r="S18" i="3" s="1"/>
  <c r="S21" i="3" s="1"/>
  <c r="U11" i="3"/>
  <c r="T16" i="3"/>
  <c r="U12" i="3"/>
  <c r="T20" i="3"/>
  <c r="V6" i="3"/>
  <c r="W5" i="3" s="1"/>
  <c r="V7" i="3"/>
  <c r="V8" i="3"/>
  <c r="W6" i="3" l="1"/>
  <c r="X5" i="3" s="1"/>
  <c r="W8" i="3"/>
  <c r="W7" i="3"/>
  <c r="V11" i="3"/>
  <c r="U16" i="3"/>
  <c r="T17" i="3"/>
  <c r="T18" i="3" s="1"/>
  <c r="T21" i="3" s="1"/>
  <c r="V12" i="3"/>
  <c r="U20" i="3"/>
  <c r="W12" i="3" l="1"/>
  <c r="V20" i="3"/>
  <c r="U17" i="3"/>
  <c r="U18" i="3"/>
  <c r="U21" i="3" s="1"/>
  <c r="W11" i="3"/>
  <c r="V16" i="3"/>
  <c r="X6" i="3"/>
  <c r="Y5" i="3" s="1"/>
  <c r="X7" i="3"/>
  <c r="X8" i="3"/>
  <c r="V17" i="3" l="1"/>
  <c r="V18" i="3" s="1"/>
  <c r="V21" i="3" s="1"/>
  <c r="Y6" i="3"/>
  <c r="Z5" i="3" s="1"/>
  <c r="Y8" i="3"/>
  <c r="Y7" i="3"/>
  <c r="X11" i="3"/>
  <c r="W16" i="3"/>
  <c r="X12" i="3"/>
  <c r="W20" i="3"/>
  <c r="Y12" i="3" l="1"/>
  <c r="X20" i="3"/>
  <c r="W17" i="3"/>
  <c r="W18" i="3" s="1"/>
  <c r="W21" i="3" s="1"/>
  <c r="Y11" i="3"/>
  <c r="X16" i="3"/>
  <c r="Z6" i="3"/>
  <c r="AA5" i="3" s="1"/>
  <c r="Z7" i="3"/>
  <c r="Z8" i="3"/>
  <c r="X17" i="3" l="1"/>
  <c r="X18" i="3" s="1"/>
  <c r="X21" i="3" s="1"/>
  <c r="Z11" i="3"/>
  <c r="Y16" i="3"/>
  <c r="AA6" i="3"/>
  <c r="AB5" i="3" s="1"/>
  <c r="AA8" i="3"/>
  <c r="AA7" i="3"/>
  <c r="Z12" i="3"/>
  <c r="Y20" i="3"/>
  <c r="Y17" i="3" l="1"/>
  <c r="Y18" i="3" s="1"/>
  <c r="Y21" i="3" s="1"/>
  <c r="AA11" i="3"/>
  <c r="Z16" i="3"/>
  <c r="AA12" i="3"/>
  <c r="Z20" i="3"/>
  <c r="AB6" i="3"/>
  <c r="AC5" i="3" s="1"/>
  <c r="AB7" i="3"/>
  <c r="AB8" i="3"/>
  <c r="AA20" i="3" l="1"/>
  <c r="AB12" i="3"/>
  <c r="AC6" i="3"/>
  <c r="AD5" i="3" s="1"/>
  <c r="AC8" i="3"/>
  <c r="AC7" i="3"/>
  <c r="Z17" i="3"/>
  <c r="Z18" i="3" s="1"/>
  <c r="Z21" i="3" s="1"/>
  <c r="AB11" i="3"/>
  <c r="AA16" i="3"/>
  <c r="AC11" i="3" l="1"/>
  <c r="AB16" i="3"/>
  <c r="AD6" i="3"/>
  <c r="AE5" i="3" s="1"/>
  <c r="AD7" i="3"/>
  <c r="AD8" i="3"/>
  <c r="AC12" i="3"/>
  <c r="AB20" i="3"/>
  <c r="AA17" i="3"/>
  <c r="AA18" i="3" s="1"/>
  <c r="AA21" i="3" s="1"/>
  <c r="AE6" i="3" l="1"/>
  <c r="AF5" i="3" s="1"/>
  <c r="AE8" i="3"/>
  <c r="AE7" i="3"/>
  <c r="AB17" i="3"/>
  <c r="AB18" i="3" s="1"/>
  <c r="AB21" i="3" s="1"/>
  <c r="AD12" i="3"/>
  <c r="AC20" i="3"/>
  <c r="AD11" i="3"/>
  <c r="AC16" i="3"/>
  <c r="AC17" i="3" l="1"/>
  <c r="AC18" i="3" s="1"/>
  <c r="AC21" i="3" s="1"/>
  <c r="AE12" i="3"/>
  <c r="AD20" i="3"/>
  <c r="AF6" i="3"/>
  <c r="AG5" i="3" s="1"/>
  <c r="AF7" i="3"/>
  <c r="AF8" i="3"/>
  <c r="AE11" i="3"/>
  <c r="AD16" i="3"/>
  <c r="AF12" i="3" l="1"/>
  <c r="AE20" i="3"/>
  <c r="AD17" i="3"/>
  <c r="AD18" i="3" s="1"/>
  <c r="AD21" i="3" s="1"/>
  <c r="AG6" i="3"/>
  <c r="AH5" i="3" s="1"/>
  <c r="AG8" i="3"/>
  <c r="AG7" i="3"/>
  <c r="AF11" i="3"/>
  <c r="AE16" i="3"/>
  <c r="AG11" i="3" l="1"/>
  <c r="AF16" i="3"/>
  <c r="AE17" i="3"/>
  <c r="AE18" i="3" s="1"/>
  <c r="AE21" i="3" s="1"/>
  <c r="AH6" i="3"/>
  <c r="AI5" i="3" s="1"/>
  <c r="AH7" i="3"/>
  <c r="AH8" i="3"/>
  <c r="AG12" i="3"/>
  <c r="AF20" i="3"/>
  <c r="AI6" i="3" l="1"/>
  <c r="AJ5" i="3" s="1"/>
  <c r="AI8" i="3"/>
  <c r="AI7" i="3"/>
  <c r="AF17" i="3"/>
  <c r="AF18" i="3" s="1"/>
  <c r="AF21" i="3" s="1"/>
  <c r="AH12" i="3"/>
  <c r="AG20" i="3"/>
  <c r="AH11" i="3"/>
  <c r="AG16" i="3"/>
  <c r="AG17" i="3" l="1"/>
  <c r="AG18" i="3" s="1"/>
  <c r="AG21" i="3" s="1"/>
  <c r="AH20" i="3"/>
  <c r="AI12" i="3"/>
  <c r="AI11" i="3"/>
  <c r="AH16" i="3"/>
  <c r="AJ6" i="3"/>
  <c r="AK5" i="3" s="1"/>
  <c r="AJ7" i="3"/>
  <c r="AJ8" i="3"/>
  <c r="AJ11" i="3" l="1"/>
  <c r="AI16" i="3"/>
  <c r="AK6" i="3"/>
  <c r="AL5" i="3" s="1"/>
  <c r="AK8" i="3"/>
  <c r="AK7" i="3"/>
  <c r="AH17" i="3"/>
  <c r="AH18" i="3"/>
  <c r="AH21" i="3" s="1"/>
  <c r="AJ12" i="3"/>
  <c r="AI20" i="3"/>
  <c r="AI17" i="3" l="1"/>
  <c r="AI18" i="3" s="1"/>
  <c r="AI21" i="3" s="1"/>
  <c r="AL6" i="3"/>
  <c r="AM5" i="3" s="1"/>
  <c r="AL7" i="3"/>
  <c r="AL8" i="3"/>
  <c r="AK11" i="3"/>
  <c r="AJ16" i="3"/>
  <c r="AK12" i="3"/>
  <c r="AJ20" i="3"/>
  <c r="AL11" i="3" l="1"/>
  <c r="AK16" i="3"/>
  <c r="AM6" i="3"/>
  <c r="AN5" i="3" s="1"/>
  <c r="AM8" i="3"/>
  <c r="AM7" i="3"/>
  <c r="AJ17" i="3"/>
  <c r="AJ18" i="3" s="1"/>
  <c r="AJ21" i="3" s="1"/>
  <c r="AL12" i="3"/>
  <c r="AK20" i="3"/>
  <c r="AN6" i="3" l="1"/>
  <c r="AO5" i="3" s="1"/>
  <c r="AN7" i="3"/>
  <c r="AN8" i="3"/>
  <c r="AK17" i="3"/>
  <c r="AK18" i="3" s="1"/>
  <c r="AK21" i="3" s="1"/>
  <c r="AM12" i="3"/>
  <c r="AL20" i="3"/>
  <c r="AM11" i="3"/>
  <c r="AL16" i="3"/>
  <c r="AN12" i="3" l="1"/>
  <c r="AM20" i="3"/>
  <c r="AL17" i="3"/>
  <c r="AL18" i="3" s="1"/>
  <c r="AL21" i="3" s="1"/>
  <c r="AN11" i="3"/>
  <c r="AM16" i="3"/>
  <c r="AO6" i="3"/>
  <c r="AP5" i="3" s="1"/>
  <c r="AO8" i="3"/>
  <c r="AO7" i="3"/>
  <c r="AP6" i="3" l="1"/>
  <c r="AQ5" i="3" s="1"/>
  <c r="AP7" i="3"/>
  <c r="AP8" i="3"/>
  <c r="AM17" i="3"/>
  <c r="AM18" i="3" s="1"/>
  <c r="AM21" i="3" s="1"/>
  <c r="AO11" i="3"/>
  <c r="AN16" i="3"/>
  <c r="AO12" i="3"/>
  <c r="AN20" i="3"/>
  <c r="AP11" i="3" l="1"/>
  <c r="AO16" i="3"/>
  <c r="AN17" i="3"/>
  <c r="AN18" i="3" s="1"/>
  <c r="AN21" i="3" s="1"/>
  <c r="AP12" i="3"/>
  <c r="AO20" i="3"/>
  <c r="AQ6" i="3"/>
  <c r="AR5" i="3" s="1"/>
  <c r="AQ8" i="3"/>
  <c r="AQ7" i="3"/>
  <c r="AO17" i="3" l="1"/>
  <c r="AO18" i="3" s="1"/>
  <c r="AO21" i="3" s="1"/>
  <c r="AR6" i="3"/>
  <c r="AS5" i="3" s="1"/>
  <c r="AR7" i="3"/>
  <c r="AR8" i="3"/>
  <c r="AQ12" i="3"/>
  <c r="AP20" i="3"/>
  <c r="AQ11" i="3"/>
  <c r="AP16" i="3"/>
  <c r="AR12" i="3" l="1"/>
  <c r="AQ20" i="3"/>
  <c r="AP17" i="3"/>
  <c r="AP18" i="3" s="1"/>
  <c r="AP21" i="3" s="1"/>
  <c r="AS6" i="3"/>
  <c r="AT5" i="3" s="1"/>
  <c r="AS8" i="3"/>
  <c r="AS7" i="3"/>
  <c r="AR11" i="3"/>
  <c r="AQ16" i="3"/>
  <c r="AQ17" i="3" l="1"/>
  <c r="AQ18" i="3" s="1"/>
  <c r="AQ21" i="3" s="1"/>
  <c r="AT6" i="3"/>
  <c r="AU5" i="3" s="1"/>
  <c r="AT7" i="3"/>
  <c r="AT8" i="3"/>
  <c r="AS12" i="3"/>
  <c r="AR20" i="3"/>
  <c r="AS11" i="3"/>
  <c r="AR16" i="3"/>
  <c r="AT12" i="3" l="1"/>
  <c r="AS20" i="3"/>
  <c r="AU6" i="3"/>
  <c r="AV5" i="3" s="1"/>
  <c r="AU8" i="3"/>
  <c r="AU7" i="3"/>
  <c r="AR17" i="3"/>
  <c r="AR18" i="3" s="1"/>
  <c r="AR21" i="3" s="1"/>
  <c r="AT11" i="3"/>
  <c r="AS16" i="3"/>
  <c r="AV6" i="3" l="1"/>
  <c r="AW5" i="3" s="1"/>
  <c r="AV7" i="3"/>
  <c r="AV8" i="3"/>
  <c r="AU11" i="3"/>
  <c r="AT16" i="3"/>
  <c r="AS17" i="3"/>
  <c r="AS18" i="3"/>
  <c r="AS21" i="3"/>
  <c r="AU12" i="3"/>
  <c r="AT20" i="3"/>
  <c r="AV11" i="3" l="1"/>
  <c r="AU16" i="3"/>
  <c r="AU20" i="3"/>
  <c r="AV12" i="3"/>
  <c r="AT17" i="3"/>
  <c r="AT18" i="3" s="1"/>
  <c r="AT21" i="3" s="1"/>
  <c r="AW6" i="3"/>
  <c r="AX5" i="3" s="1"/>
  <c r="AW8" i="3"/>
  <c r="AW7" i="3"/>
  <c r="AX6" i="3" l="1"/>
  <c r="AY5" i="3" s="1"/>
  <c r="AX7" i="3"/>
  <c r="AX8" i="3"/>
  <c r="AU17" i="3"/>
  <c r="AU18" i="3" s="1"/>
  <c r="AU21" i="3" s="1"/>
  <c r="AV20" i="3"/>
  <c r="AW12" i="3"/>
  <c r="AW11" i="3"/>
  <c r="AV16" i="3"/>
  <c r="AW20" i="3" l="1"/>
  <c r="AX12" i="3"/>
  <c r="AX11" i="3"/>
  <c r="AW16" i="3"/>
  <c r="AY6" i="3"/>
  <c r="AZ5" i="3" s="1"/>
  <c r="AY8" i="3"/>
  <c r="AY7" i="3"/>
  <c r="AV17" i="3"/>
  <c r="AV18" i="3" s="1"/>
  <c r="AV21" i="3" s="1"/>
  <c r="AW17" i="3" l="1"/>
  <c r="AW18" i="3" s="1"/>
  <c r="AW21" i="3" s="1"/>
  <c r="AY11" i="3"/>
  <c r="AX16" i="3"/>
  <c r="AZ6" i="3"/>
  <c r="BA5" i="3" s="1"/>
  <c r="AZ7" i="3"/>
  <c r="AZ8" i="3"/>
  <c r="AY12" i="3"/>
  <c r="AX20" i="3"/>
  <c r="AX17" i="3" l="1"/>
  <c r="AX18" i="3" s="1"/>
  <c r="AX21" i="3" s="1"/>
  <c r="AZ12" i="3"/>
  <c r="AY20" i="3"/>
  <c r="AZ11" i="3"/>
  <c r="AY16" i="3"/>
  <c r="BA6" i="3"/>
  <c r="BB5" i="3" s="1"/>
  <c r="BA8" i="3"/>
  <c r="BA7" i="3"/>
  <c r="BA12" i="3" l="1"/>
  <c r="AZ20" i="3"/>
  <c r="AY17" i="3"/>
  <c r="AY18" i="3" s="1"/>
  <c r="AY21" i="3" s="1"/>
  <c r="BB6" i="3"/>
  <c r="BC5" i="3" s="1"/>
  <c r="BB7" i="3"/>
  <c r="BB8" i="3"/>
  <c r="BA11" i="3"/>
  <c r="AZ16" i="3"/>
  <c r="BB11" i="3" l="1"/>
  <c r="BA16" i="3"/>
  <c r="AZ17" i="3"/>
  <c r="AZ18" i="3" s="1"/>
  <c r="AZ21" i="3" s="1"/>
  <c r="BC6" i="3"/>
  <c r="BD5" i="3" s="1"/>
  <c r="BC8" i="3"/>
  <c r="BC7" i="3"/>
  <c r="BB12" i="3"/>
  <c r="BA20" i="3"/>
  <c r="BD6" i="3" l="1"/>
  <c r="BE5" i="3" s="1"/>
  <c r="BD7" i="3"/>
  <c r="BD8" i="3"/>
  <c r="BA17" i="3"/>
  <c r="BA18" i="3" s="1"/>
  <c r="BA21" i="3" s="1"/>
  <c r="BB20" i="3"/>
  <c r="BC12" i="3"/>
  <c r="BC11" i="3"/>
  <c r="BB16" i="3"/>
  <c r="BD11" i="3" l="1"/>
  <c r="BC16" i="3"/>
  <c r="BD12" i="3"/>
  <c r="BC20" i="3"/>
  <c r="BB17" i="3"/>
  <c r="BB18" i="3"/>
  <c r="BB21" i="3" s="1"/>
  <c r="BE6" i="3"/>
  <c r="BF5" i="3" s="1"/>
  <c r="BE8" i="3"/>
  <c r="BE7" i="3"/>
  <c r="BE12" i="3" l="1"/>
  <c r="BD20" i="3"/>
  <c r="BF6" i="3"/>
  <c r="BG5" i="3" s="1"/>
  <c r="BF7" i="3"/>
  <c r="BF8" i="3"/>
  <c r="BC17" i="3"/>
  <c r="BC18" i="3" s="1"/>
  <c r="BC21" i="3" s="1"/>
  <c r="BE11" i="3"/>
  <c r="BD16" i="3"/>
  <c r="BG6" i="3" l="1"/>
  <c r="BH5" i="3" s="1"/>
  <c r="BG8" i="3"/>
  <c r="BG7" i="3"/>
  <c r="BD17" i="3"/>
  <c r="BD18" i="3" s="1"/>
  <c r="BD21" i="3" s="1"/>
  <c r="BF11" i="3"/>
  <c r="BE16" i="3"/>
  <c r="BF12" i="3"/>
  <c r="BE20" i="3"/>
  <c r="BH6" i="3" l="1"/>
  <c r="BI5" i="3" s="1"/>
  <c r="BH7" i="3"/>
  <c r="BH8" i="3"/>
  <c r="BG11" i="3"/>
  <c r="BF16" i="3"/>
  <c r="BG12" i="3"/>
  <c r="BF20" i="3"/>
  <c r="BE17" i="3"/>
  <c r="BE18" i="3" s="1"/>
  <c r="BE21" i="3" s="1"/>
  <c r="BH11" i="3" l="1"/>
  <c r="BG16" i="3"/>
  <c r="BH12" i="3"/>
  <c r="BG20" i="3"/>
  <c r="BF17" i="3"/>
  <c r="BF18" i="3"/>
  <c r="BF21" i="3" s="1"/>
  <c r="BI6" i="3"/>
  <c r="BJ5" i="3" s="1"/>
  <c r="BI8" i="3"/>
  <c r="BI7" i="3"/>
  <c r="BI12" i="3" l="1"/>
  <c r="BH20" i="3"/>
  <c r="BJ6" i="3"/>
  <c r="BK5" i="3" s="1"/>
  <c r="BJ7" i="3"/>
  <c r="BJ8" i="3"/>
  <c r="BI11" i="3"/>
  <c r="BH16" i="3"/>
  <c r="BG18" i="3"/>
  <c r="BG21" i="3" s="1"/>
  <c r="BG17" i="3"/>
  <c r="BH17" i="3" l="1"/>
  <c r="BH18" i="3" s="1"/>
  <c r="BH21" i="3" s="1"/>
  <c r="BK6" i="3"/>
  <c r="BL5" i="3" s="1"/>
  <c r="BK8" i="3"/>
  <c r="BK7" i="3"/>
  <c r="BJ11" i="3"/>
  <c r="BI16" i="3"/>
  <c r="BJ12" i="3"/>
  <c r="BI20" i="3"/>
  <c r="BL6" i="3" l="1"/>
  <c r="BM5" i="3" s="1"/>
  <c r="BL7" i="3"/>
  <c r="BL8" i="3"/>
  <c r="BI17" i="3"/>
  <c r="BI18" i="3" s="1"/>
  <c r="BI21" i="3" s="1"/>
  <c r="BK11" i="3"/>
  <c r="BJ16" i="3"/>
  <c r="BK12" i="3"/>
  <c r="BJ20" i="3"/>
  <c r="BL12" i="3" l="1"/>
  <c r="BK20" i="3"/>
  <c r="BL11" i="3"/>
  <c r="BK16" i="3"/>
  <c r="BM6" i="3"/>
  <c r="BN5" i="3" s="1"/>
  <c r="BM8" i="3"/>
  <c r="BM7" i="3"/>
  <c r="BJ17" i="3"/>
  <c r="BJ18" i="3" s="1"/>
  <c r="BJ21" i="3" s="1"/>
  <c r="BK17" i="3" l="1"/>
  <c r="BK18" i="3" s="1"/>
  <c r="BK21" i="3" s="1"/>
  <c r="BM11" i="3"/>
  <c r="BL16" i="3"/>
  <c r="BN6" i="3"/>
  <c r="BN7" i="3"/>
  <c r="BN8" i="3"/>
  <c r="BM12" i="3"/>
  <c r="BL20" i="3"/>
  <c r="BL17" i="3" l="1"/>
  <c r="BL18" i="3" s="1"/>
  <c r="BL21" i="3" s="1"/>
  <c r="BN11" i="3"/>
  <c r="BN16" i="3" s="1"/>
  <c r="BM16" i="3"/>
  <c r="BN12" i="3"/>
  <c r="BN20" i="3" s="1"/>
  <c r="BM20" i="3"/>
  <c r="BN17" i="3" l="1"/>
  <c r="BN18" i="3" s="1"/>
  <c r="E16" i="3"/>
  <c r="BM17" i="3"/>
  <c r="BM18" i="3" s="1"/>
  <c r="BM21" i="3" s="1"/>
  <c r="E20" i="3"/>
  <c r="E17" i="3" l="1"/>
  <c r="E18" i="3"/>
  <c r="BN21" i="3"/>
  <c r="E21" i="3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50E554B-7E62-4987-A369-600BF4CE3A17}" keepAlive="1" name="Query - Men's pound-for-pound ranking[edit]" description="Connection to the 'Men's pound-for-pound ranking[edit]' query in the workbook." type="5" refreshedVersion="0" background="1">
    <dbPr connection="Provider=Microsoft.Mashup.OleDb.1;Data Source=$Workbook$;Location=&quot;Men's pound-for-pound ranking[edit]&quot;;Extended Properties=&quot;&quot;" command="SELECT * FROM [Men's pound-for-pound ranking[edit]]]"/>
  </connection>
</connections>
</file>

<file path=xl/sharedStrings.xml><?xml version="1.0" encoding="utf-8"?>
<sst xmlns="http://schemas.openxmlformats.org/spreadsheetml/2006/main" count="47" uniqueCount="29">
  <si>
    <t>Assumptions</t>
  </si>
  <si>
    <t>General</t>
  </si>
  <si>
    <t>Model Start Date</t>
  </si>
  <si>
    <t>Monthly periods modelled</t>
  </si>
  <si>
    <t>Growth Rates</t>
  </si>
  <si>
    <t>Revenues</t>
  </si>
  <si>
    <t>Year</t>
  </si>
  <si>
    <t>% Growth</t>
  </si>
  <si>
    <t>Growth occurs on first day of which month number:</t>
  </si>
  <si>
    <t>(1 = January, 12 = December etc)</t>
  </si>
  <si>
    <t>Expenses</t>
  </si>
  <si>
    <t>Initial values</t>
  </si>
  <si>
    <t>Cost of Goods Sold</t>
  </si>
  <si>
    <t>End Date of Model</t>
  </si>
  <si>
    <t>End of Sheet</t>
  </si>
  <si>
    <t>[$ / month]</t>
  </si>
  <si>
    <t>[% of Revenue]</t>
  </si>
  <si>
    <t>[$]</t>
  </si>
  <si>
    <t>Calculations - Monthly</t>
  </si>
  <si>
    <t>Period Start Date</t>
  </si>
  <si>
    <t>Period End Date</t>
  </si>
  <si>
    <t>Calendar Year</t>
  </si>
  <si>
    <t>Growth Factors</t>
  </si>
  <si>
    <t>Income</t>
  </si>
  <si>
    <t>Gross Margin</t>
  </si>
  <si>
    <t>Net Income</t>
  </si>
  <si>
    <t>Sum</t>
  </si>
  <si>
    <t>[multiple]</t>
  </si>
  <si>
    <t>Month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</si>
</sst>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[$-C09]dd\-mmm\-yy;@"/>
    <numFmt numFmtId="167" formatCode="0.000"/>
    <numFmt numFmtId="168" formatCode="dd\-mmm\-yy"/>
    <numFmt numFmtId="180" formatCode="#,##0.00_ ;\-#,##0.00\ "/>
    <numFmt numFmtId="181" formatCode="#.##0;\(#.##0\)"/>
    <numFmt numFmtId="182" formatCode="#.##;\(#.##\)"/>
    <numFmt numFmtId="183" formatCode="#.###;\(#.###\)"/>
    <numFmt numFmtId="185" formatCode="#;\(#\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70C0"/>
      <name val="Calibri"/>
      <family val="2"/>
      <scheme val="minor"/>
    </font>
    <font>
      <sz val="8"/>
      <name val="Calibri"/>
      <family val="2"/>
      <scheme val="minor"/>
    </font>
    <font>
      <b/>
      <sz val="10"/>
      <color rgb="FF1F1F1F"/>
      <name val="Source Sans Pro"/>
      <family val="2"/>
      <charset val="238"/>
    </font>
  </fonts>
  <fills count="6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</patternFill>
    </fill>
    <fill>
      <patternFill patternType="solid">
        <fgColor theme="4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8" fillId="4" borderId="0" applyNumberFormat="0" applyBorder="0" applyAlignment="0" applyProtection="0"/>
  </cellStyleXfs>
  <cellXfs count="31">
    <xf numFmtId="0" fontId="0" fillId="0" borderId="0" xfId="0"/>
    <xf numFmtId="0" fontId="2" fillId="2" borderId="0" xfId="0" applyFont="1" applyFill="1"/>
    <xf numFmtId="3" fontId="5" fillId="3" borderId="1" xfId="0" applyNumberFormat="1" applyFont="1" applyFill="1" applyBorder="1"/>
    <xf numFmtId="3" fontId="5" fillId="0" borderId="1" xfId="0" applyNumberFormat="1" applyFont="1" applyBorder="1"/>
    <xf numFmtId="0" fontId="4" fillId="0" borderId="0" xfId="0" applyFont="1"/>
    <xf numFmtId="15" fontId="5" fillId="0" borderId="1" xfId="0" applyNumberFormat="1" applyFont="1" applyBorder="1"/>
    <xf numFmtId="0" fontId="3" fillId="0" borderId="0" xfId="0" applyFont="1"/>
    <xf numFmtId="10" fontId="5" fillId="3" borderId="1" xfId="1" applyNumberFormat="1" applyFont="1" applyFill="1" applyBorder="1"/>
    <xf numFmtId="0" fontId="6" fillId="0" borderId="0" xfId="0" applyFont="1"/>
    <xf numFmtId="0" fontId="0" fillId="0" borderId="0" xfId="0" applyAlignment="1">
      <alignment horizontal="right"/>
    </xf>
    <xf numFmtId="164" fontId="0" fillId="0" borderId="0" xfId="0" applyNumberFormat="1"/>
    <xf numFmtId="0" fontId="5" fillId="0" borderId="0" xfId="0" applyFont="1"/>
    <xf numFmtId="14" fontId="0" fillId="0" borderId="0" xfId="0" applyNumberFormat="1"/>
    <xf numFmtId="0" fontId="7" fillId="0" borderId="0" xfId="0" applyFont="1"/>
    <xf numFmtId="167" fontId="0" fillId="0" borderId="0" xfId="0" applyNumberFormat="1"/>
    <xf numFmtId="0" fontId="9" fillId="0" borderId="0" xfId="0" applyFont="1"/>
    <xf numFmtId="167" fontId="5" fillId="0" borderId="0" xfId="0" applyNumberFormat="1" applyFont="1"/>
    <xf numFmtId="168" fontId="3" fillId="0" borderId="0" xfId="0" applyNumberFormat="1" applyFont="1"/>
    <xf numFmtId="168" fontId="0" fillId="0" borderId="0" xfId="0" applyNumberFormat="1" applyFont="1"/>
    <xf numFmtId="0" fontId="8" fillId="5" borderId="0" xfId="2" applyFill="1"/>
    <xf numFmtId="168" fontId="0" fillId="0" borderId="0" xfId="0" applyNumberFormat="1"/>
    <xf numFmtId="0" fontId="11" fillId="0" borderId="0" xfId="0" applyFont="1"/>
    <xf numFmtId="180" fontId="0" fillId="0" borderId="0" xfId="0" applyNumberFormat="1"/>
    <xf numFmtId="181" fontId="0" fillId="0" borderId="0" xfId="0" applyNumberFormat="1"/>
    <xf numFmtId="181" fontId="5" fillId="0" borderId="0" xfId="0" applyNumberFormat="1" applyFont="1"/>
    <xf numFmtId="181" fontId="0" fillId="0" borderId="2" xfId="0" applyNumberFormat="1" applyBorder="1"/>
    <xf numFmtId="181" fontId="6" fillId="0" borderId="2" xfId="0" applyNumberFormat="1" applyFont="1" applyBorder="1"/>
    <xf numFmtId="182" fontId="0" fillId="0" borderId="0" xfId="0" applyNumberFormat="1"/>
    <xf numFmtId="183" fontId="6" fillId="0" borderId="2" xfId="0" applyNumberFormat="1" applyFont="1" applyBorder="1"/>
    <xf numFmtId="0" fontId="7" fillId="0" borderId="0" xfId="0" applyFont="1" applyAlignment="1">
      <alignment horizontal="right"/>
    </xf>
    <xf numFmtId="185" fontId="0" fillId="0" borderId="0" xfId="0" applyNumberFormat="1"/>
  </cellXfs>
  <cellStyles count="3">
    <cellStyle name="Accent1" xfId="2" builtinId="29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0000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q20084022/Google%20Drive/Excel%20MOOC/004%20Course%204%20-%20Advanced/02%20Week%202/06%20Assessment/C4%20W2%20Final%20Assessm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duction"/>
      <sheetName val="Table_Data"/>
      <sheetName val="Raw_Data"/>
      <sheetName val="Raw"/>
      <sheetName val="Distances"/>
    </sheetNames>
    <sheetDataSet>
      <sheetData sheetId="0"/>
      <sheetData sheetId="1"/>
      <sheetData sheetId="2"/>
      <sheetData sheetId="3">
        <row r="3">
          <cell r="B3" t="str">
            <v>Location</v>
          </cell>
          <cell r="C3" t="str">
            <v>High_F</v>
          </cell>
          <cell r="D3" t="str">
            <v>Low_F</v>
          </cell>
          <cell r="E3" t="str">
            <v>High_C</v>
          </cell>
          <cell r="F3" t="str">
            <v>Low_C</v>
          </cell>
        </row>
        <row r="4">
          <cell r="B4" t="str">
            <v>San Antonio, Texas</v>
          </cell>
          <cell r="C4">
            <v>80</v>
          </cell>
          <cell r="D4">
            <v>59</v>
          </cell>
          <cell r="E4">
            <v>27</v>
          </cell>
          <cell r="F4">
            <v>15</v>
          </cell>
        </row>
        <row r="5">
          <cell r="B5" t="str">
            <v>Virginia Beach, Virginia</v>
          </cell>
          <cell r="C5">
            <v>68</v>
          </cell>
          <cell r="D5">
            <v>52</v>
          </cell>
          <cell r="E5">
            <v>20</v>
          </cell>
          <cell r="F5">
            <v>11</v>
          </cell>
        </row>
        <row r="6">
          <cell r="B6" t="str">
            <v>Portland, Oregon</v>
          </cell>
          <cell r="C6">
            <v>63</v>
          </cell>
          <cell r="D6">
            <v>45</v>
          </cell>
          <cell r="E6">
            <v>17</v>
          </cell>
          <cell r="F6">
            <v>7</v>
          </cell>
        </row>
        <row r="7">
          <cell r="B7" t="str">
            <v>Boston, Massachusetts</v>
          </cell>
          <cell r="C7">
            <v>59</v>
          </cell>
          <cell r="D7">
            <v>44</v>
          </cell>
          <cell r="E7">
            <v>15</v>
          </cell>
          <cell r="F7">
            <v>7</v>
          </cell>
        </row>
        <row r="8">
          <cell r="B8" t="str">
            <v>New Orleans, Louisiana</v>
          </cell>
          <cell r="C8">
            <v>78</v>
          </cell>
          <cell r="D8">
            <v>61</v>
          </cell>
          <cell r="E8">
            <v>26</v>
          </cell>
          <cell r="F8">
            <v>16</v>
          </cell>
        </row>
        <row r="9">
          <cell r="B9" t="str">
            <v>Atlanta, Georgia</v>
          </cell>
          <cell r="C9">
            <v>72</v>
          </cell>
          <cell r="D9">
            <v>53</v>
          </cell>
          <cell r="E9">
            <v>22</v>
          </cell>
          <cell r="F9">
            <v>12</v>
          </cell>
        </row>
        <row r="10">
          <cell r="B10" t="str">
            <v>Austin, Texas</v>
          </cell>
          <cell r="C10">
            <v>80</v>
          </cell>
          <cell r="D10">
            <v>59</v>
          </cell>
          <cell r="E10">
            <v>27</v>
          </cell>
          <cell r="F10">
            <v>15</v>
          </cell>
        </row>
        <row r="11">
          <cell r="B11" t="str">
            <v>Denver, Colorado</v>
          </cell>
          <cell r="C11">
            <v>64</v>
          </cell>
          <cell r="D11">
            <v>36</v>
          </cell>
          <cell r="E11">
            <v>18</v>
          </cell>
          <cell r="F11">
            <v>2</v>
          </cell>
        </row>
        <row r="12">
          <cell r="B12" t="str">
            <v>Phoenix, Arizona</v>
          </cell>
          <cell r="C12">
            <v>87</v>
          </cell>
          <cell r="D12">
            <v>63</v>
          </cell>
          <cell r="E12">
            <v>31</v>
          </cell>
          <cell r="F12">
            <v>17</v>
          </cell>
        </row>
        <row r="13">
          <cell r="B13" t="str">
            <v>Minneapolis, Minnesota</v>
          </cell>
          <cell r="C13">
            <v>55</v>
          </cell>
          <cell r="D13">
            <v>37</v>
          </cell>
          <cell r="E13">
            <v>13</v>
          </cell>
          <cell r="F13">
            <v>3</v>
          </cell>
        </row>
        <row r="14">
          <cell r="B14" t="str">
            <v>San Francisco, California</v>
          </cell>
          <cell r="C14">
            <v>64</v>
          </cell>
          <cell r="D14">
            <v>51</v>
          </cell>
          <cell r="E14">
            <v>18</v>
          </cell>
          <cell r="F14">
            <v>10</v>
          </cell>
        </row>
        <row r="15">
          <cell r="B15" t="str">
            <v>New York, New York</v>
          </cell>
          <cell r="C15">
            <v>62</v>
          </cell>
          <cell r="D15">
            <v>48</v>
          </cell>
          <cell r="E15">
            <v>17</v>
          </cell>
          <cell r="F15">
            <v>9</v>
          </cell>
        </row>
        <row r="16">
          <cell r="B16" t="str">
            <v>Buffalo, New York</v>
          </cell>
          <cell r="C16">
            <v>56</v>
          </cell>
          <cell r="D16">
            <v>40</v>
          </cell>
          <cell r="E16">
            <v>14</v>
          </cell>
          <cell r="F16">
            <v>5</v>
          </cell>
        </row>
        <row r="17">
          <cell r="B17" t="str">
            <v>Tampa, Florida</v>
          </cell>
          <cell r="C17">
            <v>82</v>
          </cell>
          <cell r="D17">
            <v>65</v>
          </cell>
          <cell r="E17">
            <v>28</v>
          </cell>
          <cell r="F17">
            <v>18</v>
          </cell>
        </row>
        <row r="18">
          <cell r="B18" t="str">
            <v>Cleveland, Ohio</v>
          </cell>
          <cell r="C18">
            <v>60</v>
          </cell>
          <cell r="D18">
            <v>43</v>
          </cell>
          <cell r="E18">
            <v>15</v>
          </cell>
          <cell r="F18">
            <v>6</v>
          </cell>
        </row>
        <row r="19">
          <cell r="B19" t="str">
            <v>Dallas, Texas</v>
          </cell>
          <cell r="C19">
            <v>77</v>
          </cell>
          <cell r="D19">
            <v>57</v>
          </cell>
          <cell r="E19">
            <v>25</v>
          </cell>
          <cell r="F19">
            <v>14</v>
          </cell>
        </row>
        <row r="20">
          <cell r="B20" t="str">
            <v>Birmingham, Alabama</v>
          </cell>
          <cell r="C20">
            <v>74</v>
          </cell>
          <cell r="D20">
            <v>53</v>
          </cell>
          <cell r="E20">
            <v>23</v>
          </cell>
          <cell r="F20">
            <v>12</v>
          </cell>
        </row>
        <row r="21">
          <cell r="B21" t="str">
            <v>Indianapolis, Indiana</v>
          </cell>
          <cell r="C21">
            <v>63</v>
          </cell>
          <cell r="D21">
            <v>44</v>
          </cell>
          <cell r="E21">
            <v>17</v>
          </cell>
          <cell r="F21">
            <v>7</v>
          </cell>
        </row>
        <row r="22">
          <cell r="B22" t="str">
            <v>Miami, Florida</v>
          </cell>
          <cell r="C22">
            <v>84</v>
          </cell>
          <cell r="D22">
            <v>70</v>
          </cell>
          <cell r="E22">
            <v>29</v>
          </cell>
          <cell r="F22">
            <v>21</v>
          </cell>
        </row>
        <row r="23">
          <cell r="B23" t="str">
            <v>Houston, Texas</v>
          </cell>
          <cell r="C23">
            <v>80</v>
          </cell>
          <cell r="D23">
            <v>60</v>
          </cell>
          <cell r="E23">
            <v>27</v>
          </cell>
          <cell r="F23">
            <v>16</v>
          </cell>
        </row>
        <row r="24">
          <cell r="B24" t="str">
            <v>San Jose, California</v>
          </cell>
          <cell r="C24">
            <v>71</v>
          </cell>
          <cell r="D24">
            <v>50</v>
          </cell>
          <cell r="E24">
            <v>22</v>
          </cell>
          <cell r="F24">
            <v>10</v>
          </cell>
        </row>
        <row r="25">
          <cell r="B25" t="str">
            <v>Pittsburgh, Pennsylvania</v>
          </cell>
          <cell r="C25">
            <v>61</v>
          </cell>
          <cell r="D25">
            <v>42</v>
          </cell>
          <cell r="E25">
            <v>16</v>
          </cell>
          <cell r="F25">
            <v>6</v>
          </cell>
        </row>
        <row r="26">
          <cell r="B26" t="str">
            <v>Kansas City, Missouri</v>
          </cell>
          <cell r="C26">
            <v>66</v>
          </cell>
          <cell r="D26">
            <v>48</v>
          </cell>
          <cell r="E26">
            <v>19</v>
          </cell>
          <cell r="F26">
            <v>9</v>
          </cell>
        </row>
        <row r="27">
          <cell r="B27" t="str">
            <v>St. Louis, Missouri</v>
          </cell>
          <cell r="C27">
            <v>66</v>
          </cell>
          <cell r="D27">
            <v>48</v>
          </cell>
          <cell r="E27">
            <v>19</v>
          </cell>
          <cell r="F27">
            <v>9</v>
          </cell>
        </row>
        <row r="28">
          <cell r="B28" t="str">
            <v>Sacramento, California</v>
          </cell>
          <cell r="C28">
            <v>74</v>
          </cell>
          <cell r="D28">
            <v>48</v>
          </cell>
          <cell r="E28">
            <v>23</v>
          </cell>
          <cell r="F28">
            <v>9</v>
          </cell>
        </row>
        <row r="29">
          <cell r="B29" t="str">
            <v>Providence, Rhode Island</v>
          </cell>
          <cell r="C29">
            <v>61</v>
          </cell>
          <cell r="D29">
            <v>43</v>
          </cell>
          <cell r="E29">
            <v>16</v>
          </cell>
          <cell r="F29">
            <v>6</v>
          </cell>
        </row>
        <row r="30">
          <cell r="B30" t="str">
            <v>Columbus, Ohio</v>
          </cell>
          <cell r="C30">
            <v>63</v>
          </cell>
          <cell r="D30">
            <v>44</v>
          </cell>
          <cell r="E30">
            <v>17</v>
          </cell>
          <cell r="F30">
            <v>7</v>
          </cell>
        </row>
        <row r="31">
          <cell r="B31" t="str">
            <v>Nashville, Tennessee</v>
          </cell>
          <cell r="C31">
            <v>70</v>
          </cell>
          <cell r="D31">
            <v>49</v>
          </cell>
          <cell r="E31">
            <v>21</v>
          </cell>
          <cell r="F31">
            <v>9</v>
          </cell>
        </row>
        <row r="32">
          <cell r="B32" t="str">
            <v>Hartford, Connecticut</v>
          </cell>
          <cell r="C32">
            <v>61</v>
          </cell>
          <cell r="D32">
            <v>40</v>
          </cell>
          <cell r="E32">
            <v>16</v>
          </cell>
          <cell r="F32">
            <v>5</v>
          </cell>
        </row>
        <row r="33">
          <cell r="B33" t="str">
            <v>Orlando, Florida</v>
          </cell>
          <cell r="C33">
            <v>83</v>
          </cell>
          <cell r="D33">
            <v>63</v>
          </cell>
          <cell r="E33">
            <v>28</v>
          </cell>
          <cell r="F33">
            <v>17</v>
          </cell>
        </row>
        <row r="34">
          <cell r="B34" t="str">
            <v>Baltimore, Maryland</v>
          </cell>
          <cell r="C34">
            <v>65</v>
          </cell>
          <cell r="D34">
            <v>45</v>
          </cell>
          <cell r="E34">
            <v>18</v>
          </cell>
          <cell r="F34">
            <v>7</v>
          </cell>
        </row>
        <row r="35">
          <cell r="B35" t="str">
            <v>Raleigh, North Carolina</v>
          </cell>
          <cell r="C35">
            <v>72</v>
          </cell>
          <cell r="D35">
            <v>50</v>
          </cell>
          <cell r="E35">
            <v>22</v>
          </cell>
          <cell r="F35">
            <v>10</v>
          </cell>
        </row>
        <row r="36">
          <cell r="B36" t="str">
            <v>Louisville, Kentucky</v>
          </cell>
          <cell r="C36">
            <v>68</v>
          </cell>
          <cell r="D36">
            <v>49</v>
          </cell>
          <cell r="E36">
            <v>20</v>
          </cell>
          <cell r="F36">
            <v>9</v>
          </cell>
        </row>
        <row r="37">
          <cell r="B37" t="str">
            <v>Salt Lake City, Utah</v>
          </cell>
          <cell r="C37">
            <v>64</v>
          </cell>
          <cell r="D37">
            <v>42</v>
          </cell>
          <cell r="E37">
            <v>18</v>
          </cell>
          <cell r="F37">
            <v>5</v>
          </cell>
        </row>
        <row r="38">
          <cell r="B38" t="str">
            <v>Richmond, Virginia</v>
          </cell>
          <cell r="C38">
            <v>70</v>
          </cell>
          <cell r="D38">
            <v>48</v>
          </cell>
          <cell r="E38">
            <v>21</v>
          </cell>
          <cell r="F38">
            <v>9</v>
          </cell>
        </row>
        <row r="39">
          <cell r="B39" t="str">
            <v>Washington, DC</v>
          </cell>
          <cell r="C39">
            <v>67</v>
          </cell>
          <cell r="D39">
            <v>50</v>
          </cell>
          <cell r="E39">
            <v>19</v>
          </cell>
          <cell r="F39">
            <v>10</v>
          </cell>
        </row>
        <row r="40">
          <cell r="B40" t="str">
            <v>Charlotte, North Carolina</v>
          </cell>
          <cell r="C40">
            <v>71</v>
          </cell>
          <cell r="D40">
            <v>49</v>
          </cell>
          <cell r="E40">
            <v>22</v>
          </cell>
          <cell r="F40">
            <v>9</v>
          </cell>
        </row>
        <row r="41">
          <cell r="B41" t="str">
            <v>Detroit, Michigan</v>
          </cell>
          <cell r="C41">
            <v>59</v>
          </cell>
          <cell r="D41">
            <v>42</v>
          </cell>
          <cell r="E41">
            <v>15</v>
          </cell>
          <cell r="F41">
            <v>5</v>
          </cell>
        </row>
        <row r="42">
          <cell r="B42" t="str">
            <v>Rochester, New York</v>
          </cell>
          <cell r="C42">
            <v>57</v>
          </cell>
          <cell r="D42">
            <v>39</v>
          </cell>
          <cell r="E42">
            <v>14</v>
          </cell>
          <cell r="F42">
            <v>4</v>
          </cell>
        </row>
        <row r="43">
          <cell r="B43" t="str">
            <v>Oklahoma City, Oklahoma</v>
          </cell>
          <cell r="C43">
            <v>72</v>
          </cell>
          <cell r="D43">
            <v>51</v>
          </cell>
          <cell r="E43">
            <v>22</v>
          </cell>
          <cell r="F43">
            <v>10</v>
          </cell>
        </row>
        <row r="44">
          <cell r="B44" t="str">
            <v>Jacksonville, Florida</v>
          </cell>
          <cell r="C44">
            <v>79</v>
          </cell>
          <cell r="D44">
            <v>58</v>
          </cell>
          <cell r="E44">
            <v>26</v>
          </cell>
          <cell r="F44">
            <v>14</v>
          </cell>
        </row>
        <row r="45">
          <cell r="B45" t="str">
            <v>Seattle, Washington</v>
          </cell>
          <cell r="C45">
            <v>61</v>
          </cell>
          <cell r="D45">
            <v>46</v>
          </cell>
          <cell r="E45">
            <v>16</v>
          </cell>
          <cell r="F45">
            <v>8</v>
          </cell>
        </row>
        <row r="46">
          <cell r="B46" t="str">
            <v>Riverside, California</v>
          </cell>
          <cell r="C46">
            <v>81</v>
          </cell>
          <cell r="D46">
            <v>53</v>
          </cell>
          <cell r="E46">
            <v>27</v>
          </cell>
          <cell r="F46">
            <v>11</v>
          </cell>
        </row>
        <row r="47">
          <cell r="B47" t="str">
            <v>Milwaukee, Wisconsin</v>
          </cell>
          <cell r="C47">
            <v>56</v>
          </cell>
          <cell r="D47">
            <v>40</v>
          </cell>
          <cell r="E47">
            <v>13</v>
          </cell>
          <cell r="F47">
            <v>5</v>
          </cell>
        </row>
        <row r="48">
          <cell r="B48" t="str">
            <v>Memphis, Tennessee</v>
          </cell>
          <cell r="C48">
            <v>73</v>
          </cell>
          <cell r="D48">
            <v>54</v>
          </cell>
          <cell r="E48">
            <v>23</v>
          </cell>
          <cell r="F48">
            <v>12</v>
          </cell>
        </row>
        <row r="49">
          <cell r="B49" t="str">
            <v>Los Angeles, California</v>
          </cell>
          <cell r="C49">
            <v>75</v>
          </cell>
          <cell r="D49">
            <v>56</v>
          </cell>
          <cell r="E49">
            <v>24</v>
          </cell>
          <cell r="F49">
            <v>13</v>
          </cell>
        </row>
        <row r="50">
          <cell r="B50" t="str">
            <v>San Diego, California</v>
          </cell>
          <cell r="C50">
            <v>70</v>
          </cell>
          <cell r="D50">
            <v>58</v>
          </cell>
          <cell r="E50">
            <v>21</v>
          </cell>
          <cell r="F50">
            <v>14</v>
          </cell>
        </row>
        <row r="51">
          <cell r="B51" t="str">
            <v>Las Vegas, Nevada</v>
          </cell>
          <cell r="C51">
            <v>80</v>
          </cell>
          <cell r="D51">
            <v>59</v>
          </cell>
          <cell r="E51">
            <v>27</v>
          </cell>
          <cell r="F51">
            <v>15</v>
          </cell>
        </row>
        <row r="52">
          <cell r="B52" t="str">
            <v>Philadelphia, Pennsylvania</v>
          </cell>
          <cell r="C52">
            <v>65</v>
          </cell>
          <cell r="D52">
            <v>47</v>
          </cell>
          <cell r="E52">
            <v>18</v>
          </cell>
          <cell r="F52">
            <v>8</v>
          </cell>
        </row>
        <row r="53">
          <cell r="B53" t="str">
            <v>Cincinnati, Ohio</v>
          </cell>
          <cell r="C53">
            <v>65</v>
          </cell>
          <cell r="D53">
            <v>43</v>
          </cell>
          <cell r="E53">
            <v>18</v>
          </cell>
          <cell r="F53">
            <v>6</v>
          </cell>
        </row>
        <row r="54">
          <cell r="B54" t="str">
            <v>Chicago, Illinois</v>
          </cell>
          <cell r="C54">
            <v>59</v>
          </cell>
          <cell r="D54">
            <v>41</v>
          </cell>
          <cell r="E54">
            <v>15</v>
          </cell>
          <cell r="F54">
            <v>5</v>
          </cell>
        </row>
      </sheetData>
      <sheetData sheetId="4">
        <row r="4">
          <cell r="B4" t="str">
            <v>Alphaville</v>
          </cell>
        </row>
        <row r="5">
          <cell r="B5" t="str">
            <v>Betaburg</v>
          </cell>
        </row>
        <row r="6">
          <cell r="B6" t="str">
            <v>Charliefield</v>
          </cell>
        </row>
        <row r="7">
          <cell r="B7" t="str">
            <v>Deltatown</v>
          </cell>
        </row>
        <row r="8">
          <cell r="B8" t="str">
            <v>Echopolis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L37"/>
  <sheetViews>
    <sheetView showGridLines="0" tabSelected="1" workbookViewId="0">
      <selection activeCell="B1" sqref="B1"/>
    </sheetView>
  </sheetViews>
  <sheetFormatPr defaultRowHeight="14.4" x14ac:dyDescent="0.3"/>
  <cols>
    <col min="1" max="2" width="4.6640625" customWidth="1"/>
    <col min="3" max="3" width="29.6640625" customWidth="1"/>
    <col min="4" max="4" width="13.33203125" customWidth="1"/>
    <col min="6" max="6" width="9.6640625" bestFit="1" customWidth="1"/>
  </cols>
  <sheetData>
    <row r="3" spans="1:7" x14ac:dyDescent="0.3">
      <c r="A3" s="1"/>
      <c r="B3" s="1" t="s">
        <v>0</v>
      </c>
      <c r="C3" s="1"/>
      <c r="D3" s="1"/>
      <c r="E3" s="1"/>
      <c r="F3" s="1"/>
      <c r="G3" s="1"/>
    </row>
    <row r="5" spans="1:7" x14ac:dyDescent="0.3">
      <c r="B5" s="4" t="s">
        <v>1</v>
      </c>
    </row>
    <row r="6" spans="1:7" x14ac:dyDescent="0.3">
      <c r="C6" t="s">
        <v>2</v>
      </c>
      <c r="F6" s="5">
        <v>43101</v>
      </c>
    </row>
    <row r="7" spans="1:7" x14ac:dyDescent="0.3">
      <c r="C7" t="s">
        <v>3</v>
      </c>
      <c r="F7" s="3">
        <v>60</v>
      </c>
    </row>
    <row r="8" spans="1:7" x14ac:dyDescent="0.3">
      <c r="C8" t="s">
        <v>13</v>
      </c>
      <c r="F8" s="10">
        <f>EOMONTH(F6,F7-1)</f>
        <v>44926</v>
      </c>
    </row>
    <row r="10" spans="1:7" x14ac:dyDescent="0.3">
      <c r="B10" s="4" t="s">
        <v>11</v>
      </c>
    </row>
    <row r="11" spans="1:7" x14ac:dyDescent="0.3">
      <c r="C11" t="s">
        <v>5</v>
      </c>
      <c r="D11" s="11" t="s">
        <v>15</v>
      </c>
      <c r="F11" s="2">
        <v>75000</v>
      </c>
    </row>
    <row r="12" spans="1:7" x14ac:dyDescent="0.3">
      <c r="C12" t="s">
        <v>12</v>
      </c>
      <c r="D12" s="11" t="s">
        <v>16</v>
      </c>
      <c r="F12" s="7">
        <v>0.65</v>
      </c>
    </row>
    <row r="13" spans="1:7" x14ac:dyDescent="0.3">
      <c r="C13" t="s">
        <v>10</v>
      </c>
      <c r="D13" s="11" t="s">
        <v>15</v>
      </c>
      <c r="F13" s="2">
        <v>12000</v>
      </c>
    </row>
    <row r="16" spans="1:7" x14ac:dyDescent="0.3">
      <c r="B16" s="4" t="s">
        <v>4</v>
      </c>
    </row>
    <row r="17" spans="3:6" x14ac:dyDescent="0.3">
      <c r="C17" s="8" t="s">
        <v>5</v>
      </c>
      <c r="E17" s="9" t="s">
        <v>6</v>
      </c>
      <c r="F17" s="9" t="s">
        <v>7</v>
      </c>
    </row>
    <row r="18" spans="3:6" x14ac:dyDescent="0.3">
      <c r="E18" s="6">
        <f>YEAR(F6)</f>
        <v>2018</v>
      </c>
      <c r="F18" s="7">
        <v>0.05</v>
      </c>
    </row>
    <row r="19" spans="3:6" x14ac:dyDescent="0.3">
      <c r="E19">
        <f t="shared" ref="E19:E22" si="0">E18+1</f>
        <v>2019</v>
      </c>
      <c r="F19" s="7">
        <v>4.2000000000000003E-2</v>
      </c>
    </row>
    <row r="20" spans="3:6" x14ac:dyDescent="0.3">
      <c r="E20">
        <f t="shared" si="0"/>
        <v>2020</v>
      </c>
      <c r="F20" s="7">
        <v>6.13E-2</v>
      </c>
    </row>
    <row r="21" spans="3:6" x14ac:dyDescent="0.3">
      <c r="E21">
        <f t="shared" si="0"/>
        <v>2021</v>
      </c>
      <c r="F21" s="7">
        <v>1.0999999999999999E-2</v>
      </c>
    </row>
    <row r="22" spans="3:6" x14ac:dyDescent="0.3">
      <c r="E22">
        <f t="shared" si="0"/>
        <v>2022</v>
      </c>
      <c r="F22" s="7">
        <v>2.5000000000000001E-2</v>
      </c>
    </row>
    <row r="24" spans="3:6" x14ac:dyDescent="0.3">
      <c r="C24" t="s">
        <v>8</v>
      </c>
      <c r="F24" s="2">
        <v>7</v>
      </c>
    </row>
    <row r="25" spans="3:6" x14ac:dyDescent="0.3">
      <c r="C25" t="s">
        <v>9</v>
      </c>
    </row>
    <row r="27" spans="3:6" x14ac:dyDescent="0.3">
      <c r="C27" s="8" t="s">
        <v>10</v>
      </c>
      <c r="E27" s="9" t="s">
        <v>6</v>
      </c>
      <c r="F27" s="9" t="s">
        <v>7</v>
      </c>
    </row>
    <row r="28" spans="3:6" x14ac:dyDescent="0.3">
      <c r="E28">
        <f t="shared" ref="E28:E32" si="1">E18</f>
        <v>2018</v>
      </c>
      <c r="F28" s="7">
        <v>0.03</v>
      </c>
    </row>
    <row r="29" spans="3:6" x14ac:dyDescent="0.3">
      <c r="E29">
        <f t="shared" si="1"/>
        <v>2019</v>
      </c>
      <c r="F29" s="7">
        <v>0.04</v>
      </c>
    </row>
    <row r="30" spans="3:6" x14ac:dyDescent="0.3">
      <c r="E30">
        <f t="shared" si="1"/>
        <v>2020</v>
      </c>
      <c r="F30" s="7">
        <v>0.05</v>
      </c>
    </row>
    <row r="31" spans="3:6" x14ac:dyDescent="0.3">
      <c r="E31">
        <f t="shared" si="1"/>
        <v>2021</v>
      </c>
      <c r="F31" s="7">
        <v>0.04</v>
      </c>
    </row>
    <row r="32" spans="3:6" x14ac:dyDescent="0.3">
      <c r="E32">
        <f t="shared" si="1"/>
        <v>2022</v>
      </c>
      <c r="F32" s="7">
        <v>0.03</v>
      </c>
    </row>
    <row r="34" spans="1:12" x14ac:dyDescent="0.3">
      <c r="C34" t="s">
        <v>8</v>
      </c>
      <c r="F34" s="2">
        <v>4</v>
      </c>
      <c r="L34" s="21"/>
    </row>
    <row r="35" spans="1:12" x14ac:dyDescent="0.3">
      <c r="C35" t="s">
        <v>9</v>
      </c>
    </row>
    <row r="37" spans="1:12" x14ac:dyDescent="0.3">
      <c r="A37" s="1"/>
      <c r="B37" s="1" t="s">
        <v>14</v>
      </c>
      <c r="C37" s="1"/>
      <c r="D37" s="1"/>
      <c r="E37" s="1"/>
      <c r="F37" s="1"/>
      <c r="G37" s="1"/>
    </row>
  </sheetData>
  <dataValidations count="1">
    <dataValidation type="whole" allowBlank="1" showInputMessage="1" showErrorMessage="1" error="Please enter a whole number between 1 and 12" sqref="F24 F34" xr:uid="{00000000-0002-0000-0100-000000000000}">
      <formula1>1</formula1>
      <formula2>12</formula2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76C2A-91CF-4D99-921A-456E14519FCF}">
  <dimension ref="B3:CQ24"/>
  <sheetViews>
    <sheetView showGridLines="0" workbookViewId="0">
      <pane xSplit="6" ySplit="8" topLeftCell="G10" activePane="bottomRight" state="frozen"/>
      <selection pane="topRight" activeCell="G1" sqref="G1"/>
      <selection pane="bottomLeft" activeCell="A9" sqref="A9"/>
      <selection pane="bottomRight" activeCell="F17" sqref="F17"/>
    </sheetView>
  </sheetViews>
  <sheetFormatPr defaultRowHeight="14.4" x14ac:dyDescent="0.3"/>
  <cols>
    <col min="1" max="2" width="4.77734375" customWidth="1"/>
    <col min="3" max="3" width="30.77734375" customWidth="1"/>
    <col min="4" max="4" width="9.77734375" customWidth="1"/>
    <col min="5" max="5" width="12.77734375" customWidth="1"/>
    <col min="6" max="6" width="11.44140625" bestFit="1" customWidth="1"/>
    <col min="7" max="66" width="12.77734375" customWidth="1"/>
    <col min="68" max="68" width="22.33203125" bestFit="1" customWidth="1"/>
    <col min="69" max="69" width="10.109375" bestFit="1" customWidth="1"/>
    <col min="70" max="74" width="14.109375" customWidth="1"/>
  </cols>
  <sheetData>
    <row r="3" spans="2:95" s="19" customFormat="1" x14ac:dyDescent="0.3">
      <c r="B3" s="19" t="s">
        <v>18</v>
      </c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</row>
    <row r="5" spans="2:95" x14ac:dyDescent="0.3">
      <c r="C5" t="s">
        <v>19</v>
      </c>
      <c r="G5" s="17">
        <f>Model_Start_Date</f>
        <v>43101</v>
      </c>
      <c r="H5" s="20">
        <f>G6+1</f>
        <v>43132</v>
      </c>
      <c r="I5" s="20">
        <f t="shared" ref="I5:BN5" si="0">H6+1</f>
        <v>43160</v>
      </c>
      <c r="J5" s="20">
        <f t="shared" si="0"/>
        <v>43191</v>
      </c>
      <c r="K5" s="20">
        <f t="shared" si="0"/>
        <v>43221</v>
      </c>
      <c r="L5" s="20">
        <f t="shared" si="0"/>
        <v>43252</v>
      </c>
      <c r="M5" s="20">
        <f t="shared" si="0"/>
        <v>43282</v>
      </c>
      <c r="N5" s="20">
        <f t="shared" si="0"/>
        <v>43313</v>
      </c>
      <c r="O5" s="20">
        <f t="shared" si="0"/>
        <v>43344</v>
      </c>
      <c r="P5" s="20">
        <f t="shared" si="0"/>
        <v>43374</v>
      </c>
      <c r="Q5" s="20">
        <f t="shared" si="0"/>
        <v>43405</v>
      </c>
      <c r="R5" s="20">
        <f t="shared" si="0"/>
        <v>43435</v>
      </c>
      <c r="S5" s="20">
        <f t="shared" si="0"/>
        <v>43466</v>
      </c>
      <c r="T5" s="20">
        <f t="shared" si="0"/>
        <v>43497</v>
      </c>
      <c r="U5" s="20">
        <f t="shared" si="0"/>
        <v>43525</v>
      </c>
      <c r="V5" s="20">
        <f t="shared" si="0"/>
        <v>43556</v>
      </c>
      <c r="W5" s="20">
        <f t="shared" si="0"/>
        <v>43586</v>
      </c>
      <c r="X5" s="20">
        <f t="shared" si="0"/>
        <v>43617</v>
      </c>
      <c r="Y5" s="20">
        <f t="shared" si="0"/>
        <v>43647</v>
      </c>
      <c r="Z5" s="20">
        <f t="shared" si="0"/>
        <v>43678</v>
      </c>
      <c r="AA5" s="20">
        <f t="shared" si="0"/>
        <v>43709</v>
      </c>
      <c r="AB5" s="20">
        <f t="shared" si="0"/>
        <v>43739</v>
      </c>
      <c r="AC5" s="20">
        <f t="shared" si="0"/>
        <v>43770</v>
      </c>
      <c r="AD5" s="20">
        <f t="shared" si="0"/>
        <v>43800</v>
      </c>
      <c r="AE5" s="20">
        <f t="shared" si="0"/>
        <v>43831</v>
      </c>
      <c r="AF5" s="20">
        <f t="shared" si="0"/>
        <v>43862</v>
      </c>
      <c r="AG5" s="20">
        <f t="shared" si="0"/>
        <v>43891</v>
      </c>
      <c r="AH5" s="20">
        <f t="shared" si="0"/>
        <v>43922</v>
      </c>
      <c r="AI5" s="20">
        <f t="shared" si="0"/>
        <v>43952</v>
      </c>
      <c r="AJ5" s="20">
        <f t="shared" si="0"/>
        <v>43983</v>
      </c>
      <c r="AK5" s="20">
        <f t="shared" si="0"/>
        <v>44013</v>
      </c>
      <c r="AL5" s="20">
        <f t="shared" si="0"/>
        <v>44044</v>
      </c>
      <c r="AM5" s="20">
        <f t="shared" si="0"/>
        <v>44075</v>
      </c>
      <c r="AN5" s="20">
        <f t="shared" si="0"/>
        <v>44105</v>
      </c>
      <c r="AO5" s="20">
        <f t="shared" si="0"/>
        <v>44136</v>
      </c>
      <c r="AP5" s="20">
        <f t="shared" si="0"/>
        <v>44166</v>
      </c>
      <c r="AQ5" s="20">
        <f t="shared" si="0"/>
        <v>44197</v>
      </c>
      <c r="AR5" s="20">
        <f t="shared" si="0"/>
        <v>44228</v>
      </c>
      <c r="AS5" s="20">
        <f t="shared" si="0"/>
        <v>44256</v>
      </c>
      <c r="AT5" s="20">
        <f t="shared" si="0"/>
        <v>44287</v>
      </c>
      <c r="AU5" s="20">
        <f t="shared" si="0"/>
        <v>44317</v>
      </c>
      <c r="AV5" s="20">
        <f t="shared" si="0"/>
        <v>44348</v>
      </c>
      <c r="AW5" s="20">
        <f t="shared" si="0"/>
        <v>44378</v>
      </c>
      <c r="AX5" s="20">
        <f t="shared" si="0"/>
        <v>44409</v>
      </c>
      <c r="AY5" s="20">
        <f t="shared" si="0"/>
        <v>44440</v>
      </c>
      <c r="AZ5" s="20">
        <f t="shared" si="0"/>
        <v>44470</v>
      </c>
      <c r="BA5" s="20">
        <f t="shared" si="0"/>
        <v>44501</v>
      </c>
      <c r="BB5" s="20">
        <f t="shared" si="0"/>
        <v>44531</v>
      </c>
      <c r="BC5" s="20">
        <f t="shared" si="0"/>
        <v>44562</v>
      </c>
      <c r="BD5" s="20">
        <f t="shared" si="0"/>
        <v>44593</v>
      </c>
      <c r="BE5" s="20">
        <f t="shared" si="0"/>
        <v>44621</v>
      </c>
      <c r="BF5" s="20">
        <f t="shared" si="0"/>
        <v>44652</v>
      </c>
      <c r="BG5" s="20">
        <f t="shared" si="0"/>
        <v>44682</v>
      </c>
      <c r="BH5" s="20">
        <f t="shared" si="0"/>
        <v>44713</v>
      </c>
      <c r="BI5" s="20">
        <f t="shared" si="0"/>
        <v>44743</v>
      </c>
      <c r="BJ5" s="20">
        <f t="shared" si="0"/>
        <v>44774</v>
      </c>
      <c r="BK5" s="20">
        <f t="shared" si="0"/>
        <v>44805</v>
      </c>
      <c r="BL5" s="20">
        <f t="shared" si="0"/>
        <v>44835</v>
      </c>
      <c r="BM5" s="20">
        <f t="shared" si="0"/>
        <v>44866</v>
      </c>
      <c r="BN5" s="20">
        <f t="shared" si="0"/>
        <v>44896</v>
      </c>
      <c r="BP5" s="12">
        <v>44562</v>
      </c>
      <c r="BQ5" s="12">
        <v>44593</v>
      </c>
      <c r="BR5" s="12">
        <v>44621</v>
      </c>
      <c r="BS5" s="12">
        <v>44652</v>
      </c>
      <c r="BT5" s="12">
        <v>44682</v>
      </c>
      <c r="BU5" s="12">
        <v>44713</v>
      </c>
      <c r="BV5" s="12">
        <v>44743</v>
      </c>
    </row>
    <row r="6" spans="2:95" x14ac:dyDescent="0.3">
      <c r="C6" t="s">
        <v>20</v>
      </c>
      <c r="G6" s="18">
        <f>EOMONTH(G5,0)</f>
        <v>43131</v>
      </c>
      <c r="H6" s="18">
        <f t="shared" ref="H6:BN6" si="1">EOMONTH(H5,0)</f>
        <v>43159</v>
      </c>
      <c r="I6" s="18">
        <f t="shared" si="1"/>
        <v>43190</v>
      </c>
      <c r="J6" s="18">
        <f t="shared" si="1"/>
        <v>43220</v>
      </c>
      <c r="K6" s="18">
        <f t="shared" si="1"/>
        <v>43251</v>
      </c>
      <c r="L6" s="18">
        <f t="shared" si="1"/>
        <v>43281</v>
      </c>
      <c r="M6" s="18">
        <f t="shared" si="1"/>
        <v>43312</v>
      </c>
      <c r="N6" s="18">
        <f t="shared" si="1"/>
        <v>43343</v>
      </c>
      <c r="O6" s="18">
        <f t="shared" si="1"/>
        <v>43373</v>
      </c>
      <c r="P6" s="18">
        <f t="shared" si="1"/>
        <v>43404</v>
      </c>
      <c r="Q6" s="18">
        <f t="shared" si="1"/>
        <v>43434</v>
      </c>
      <c r="R6" s="18">
        <f t="shared" si="1"/>
        <v>43465</v>
      </c>
      <c r="S6" s="18">
        <f t="shared" si="1"/>
        <v>43496</v>
      </c>
      <c r="T6" s="18">
        <f t="shared" si="1"/>
        <v>43524</v>
      </c>
      <c r="U6" s="18">
        <f t="shared" si="1"/>
        <v>43555</v>
      </c>
      <c r="V6" s="18">
        <f t="shared" si="1"/>
        <v>43585</v>
      </c>
      <c r="W6" s="18">
        <f t="shared" si="1"/>
        <v>43616</v>
      </c>
      <c r="X6" s="18">
        <f t="shared" si="1"/>
        <v>43646</v>
      </c>
      <c r="Y6" s="18">
        <f t="shared" si="1"/>
        <v>43677</v>
      </c>
      <c r="Z6" s="18">
        <f t="shared" si="1"/>
        <v>43708</v>
      </c>
      <c r="AA6" s="18">
        <f t="shared" si="1"/>
        <v>43738</v>
      </c>
      <c r="AB6" s="18">
        <f t="shared" si="1"/>
        <v>43769</v>
      </c>
      <c r="AC6" s="18">
        <f t="shared" si="1"/>
        <v>43799</v>
      </c>
      <c r="AD6" s="18">
        <f t="shared" si="1"/>
        <v>43830</v>
      </c>
      <c r="AE6" s="18">
        <f t="shared" si="1"/>
        <v>43861</v>
      </c>
      <c r="AF6" s="18">
        <f t="shared" si="1"/>
        <v>43890</v>
      </c>
      <c r="AG6" s="18">
        <f t="shared" si="1"/>
        <v>43921</v>
      </c>
      <c r="AH6" s="18">
        <f t="shared" si="1"/>
        <v>43951</v>
      </c>
      <c r="AI6" s="18">
        <f t="shared" si="1"/>
        <v>43982</v>
      </c>
      <c r="AJ6" s="18">
        <f t="shared" si="1"/>
        <v>44012</v>
      </c>
      <c r="AK6" s="18">
        <f t="shared" si="1"/>
        <v>44043</v>
      </c>
      <c r="AL6" s="18">
        <f t="shared" si="1"/>
        <v>44074</v>
      </c>
      <c r="AM6" s="18">
        <f t="shared" si="1"/>
        <v>44104</v>
      </c>
      <c r="AN6" s="18">
        <f t="shared" si="1"/>
        <v>44135</v>
      </c>
      <c r="AO6" s="18">
        <f t="shared" si="1"/>
        <v>44165</v>
      </c>
      <c r="AP6" s="18">
        <f t="shared" si="1"/>
        <v>44196</v>
      </c>
      <c r="AQ6" s="18">
        <f t="shared" si="1"/>
        <v>44227</v>
      </c>
      <c r="AR6" s="18">
        <f t="shared" si="1"/>
        <v>44255</v>
      </c>
      <c r="AS6" s="18">
        <f t="shared" si="1"/>
        <v>44286</v>
      </c>
      <c r="AT6" s="18">
        <f t="shared" si="1"/>
        <v>44316</v>
      </c>
      <c r="AU6" s="18">
        <f t="shared" si="1"/>
        <v>44347</v>
      </c>
      <c r="AV6" s="18">
        <f t="shared" si="1"/>
        <v>44377</v>
      </c>
      <c r="AW6" s="18">
        <f t="shared" si="1"/>
        <v>44408</v>
      </c>
      <c r="AX6" s="18">
        <f t="shared" si="1"/>
        <v>44439</v>
      </c>
      <c r="AY6" s="18">
        <f t="shared" si="1"/>
        <v>44469</v>
      </c>
      <c r="AZ6" s="18">
        <f t="shared" si="1"/>
        <v>44500</v>
      </c>
      <c r="BA6" s="18">
        <f t="shared" si="1"/>
        <v>44530</v>
      </c>
      <c r="BB6" s="18">
        <f t="shared" si="1"/>
        <v>44561</v>
      </c>
      <c r="BC6" s="18">
        <f t="shared" si="1"/>
        <v>44592</v>
      </c>
      <c r="BD6" s="18">
        <f t="shared" si="1"/>
        <v>44620</v>
      </c>
      <c r="BE6" s="18">
        <f t="shared" si="1"/>
        <v>44651</v>
      </c>
      <c r="BF6" s="18">
        <f t="shared" si="1"/>
        <v>44681</v>
      </c>
      <c r="BG6" s="18">
        <f t="shared" si="1"/>
        <v>44712</v>
      </c>
      <c r="BH6" s="18">
        <f t="shared" si="1"/>
        <v>44742</v>
      </c>
      <c r="BI6" s="18">
        <f t="shared" si="1"/>
        <v>44773</v>
      </c>
      <c r="BJ6" s="18">
        <f t="shared" si="1"/>
        <v>44804</v>
      </c>
      <c r="BK6" s="18">
        <f t="shared" si="1"/>
        <v>44834</v>
      </c>
      <c r="BL6" s="18">
        <f t="shared" si="1"/>
        <v>44865</v>
      </c>
      <c r="BM6" s="18">
        <f t="shared" si="1"/>
        <v>44895</v>
      </c>
      <c r="BN6" s="18">
        <f t="shared" si="1"/>
        <v>44926</v>
      </c>
      <c r="BP6" s="12"/>
      <c r="BQ6" s="12"/>
      <c r="BR6" s="12"/>
      <c r="BS6" s="12"/>
      <c r="BT6" s="12"/>
      <c r="BU6" s="12"/>
    </row>
    <row r="7" spans="2:95" x14ac:dyDescent="0.3">
      <c r="C7" t="s">
        <v>28</v>
      </c>
      <c r="G7">
        <f>MONTH(G5)</f>
        <v>1</v>
      </c>
      <c r="H7">
        <f t="shared" ref="H7:BN7" si="2">MONTH(H5)</f>
        <v>2</v>
      </c>
      <c r="I7">
        <f t="shared" si="2"/>
        <v>3</v>
      </c>
      <c r="J7">
        <f t="shared" si="2"/>
        <v>4</v>
      </c>
      <c r="K7">
        <f t="shared" si="2"/>
        <v>5</v>
      </c>
      <c r="L7">
        <f t="shared" si="2"/>
        <v>6</v>
      </c>
      <c r="M7">
        <f t="shared" si="2"/>
        <v>7</v>
      </c>
      <c r="N7">
        <f t="shared" si="2"/>
        <v>8</v>
      </c>
      <c r="O7">
        <f t="shared" si="2"/>
        <v>9</v>
      </c>
      <c r="P7">
        <f t="shared" si="2"/>
        <v>10</v>
      </c>
      <c r="Q7">
        <f t="shared" si="2"/>
        <v>11</v>
      </c>
      <c r="R7">
        <f t="shared" si="2"/>
        <v>12</v>
      </c>
      <c r="S7">
        <f t="shared" si="2"/>
        <v>1</v>
      </c>
      <c r="T7">
        <f t="shared" si="2"/>
        <v>2</v>
      </c>
      <c r="U7">
        <f t="shared" si="2"/>
        <v>3</v>
      </c>
      <c r="V7">
        <f t="shared" si="2"/>
        <v>4</v>
      </c>
      <c r="W7">
        <f t="shared" si="2"/>
        <v>5</v>
      </c>
      <c r="X7">
        <f t="shared" si="2"/>
        <v>6</v>
      </c>
      <c r="Y7">
        <f t="shared" si="2"/>
        <v>7</v>
      </c>
      <c r="Z7">
        <f t="shared" si="2"/>
        <v>8</v>
      </c>
      <c r="AA7">
        <f t="shared" si="2"/>
        <v>9</v>
      </c>
      <c r="AB7">
        <f t="shared" si="2"/>
        <v>10</v>
      </c>
      <c r="AC7">
        <f t="shared" si="2"/>
        <v>11</v>
      </c>
      <c r="AD7">
        <f t="shared" si="2"/>
        <v>12</v>
      </c>
      <c r="AE7">
        <f t="shared" si="2"/>
        <v>1</v>
      </c>
      <c r="AF7">
        <f t="shared" si="2"/>
        <v>2</v>
      </c>
      <c r="AG7">
        <f t="shared" si="2"/>
        <v>3</v>
      </c>
      <c r="AH7">
        <f t="shared" si="2"/>
        <v>4</v>
      </c>
      <c r="AI7">
        <f t="shared" si="2"/>
        <v>5</v>
      </c>
      <c r="AJ7">
        <f t="shared" si="2"/>
        <v>6</v>
      </c>
      <c r="AK7">
        <f t="shared" si="2"/>
        <v>7</v>
      </c>
      <c r="AL7">
        <f t="shared" si="2"/>
        <v>8</v>
      </c>
      <c r="AM7">
        <f t="shared" si="2"/>
        <v>9</v>
      </c>
      <c r="AN7">
        <f t="shared" si="2"/>
        <v>10</v>
      </c>
      <c r="AO7">
        <f t="shared" si="2"/>
        <v>11</v>
      </c>
      <c r="AP7">
        <f t="shared" si="2"/>
        <v>12</v>
      </c>
      <c r="AQ7">
        <f t="shared" si="2"/>
        <v>1</v>
      </c>
      <c r="AR7">
        <f t="shared" si="2"/>
        <v>2</v>
      </c>
      <c r="AS7">
        <f t="shared" si="2"/>
        <v>3</v>
      </c>
      <c r="AT7">
        <f t="shared" si="2"/>
        <v>4</v>
      </c>
      <c r="AU7">
        <f t="shared" si="2"/>
        <v>5</v>
      </c>
      <c r="AV7">
        <f t="shared" si="2"/>
        <v>6</v>
      </c>
      <c r="AW7">
        <f t="shared" si="2"/>
        <v>7</v>
      </c>
      <c r="AX7">
        <f t="shared" si="2"/>
        <v>8</v>
      </c>
      <c r="AY7">
        <f t="shared" si="2"/>
        <v>9</v>
      </c>
      <c r="AZ7">
        <f t="shared" si="2"/>
        <v>10</v>
      </c>
      <c r="BA7">
        <f t="shared" si="2"/>
        <v>11</v>
      </c>
      <c r="BB7">
        <f t="shared" si="2"/>
        <v>12</v>
      </c>
      <c r="BC7">
        <f t="shared" si="2"/>
        <v>1</v>
      </c>
      <c r="BD7">
        <f t="shared" si="2"/>
        <v>2</v>
      </c>
      <c r="BE7">
        <f t="shared" si="2"/>
        <v>3</v>
      </c>
      <c r="BF7">
        <f t="shared" si="2"/>
        <v>4</v>
      </c>
      <c r="BG7">
        <f t="shared" si="2"/>
        <v>5</v>
      </c>
      <c r="BH7">
        <f t="shared" si="2"/>
        <v>6</v>
      </c>
      <c r="BI7">
        <f t="shared" si="2"/>
        <v>7</v>
      </c>
      <c r="BJ7">
        <f t="shared" si="2"/>
        <v>8</v>
      </c>
      <c r="BK7">
        <f t="shared" si="2"/>
        <v>9</v>
      </c>
      <c r="BL7">
        <f t="shared" si="2"/>
        <v>10</v>
      </c>
      <c r="BM7">
        <f t="shared" si="2"/>
        <v>11</v>
      </c>
      <c r="BN7">
        <f t="shared" si="2"/>
        <v>12</v>
      </c>
    </row>
    <row r="8" spans="2:95" x14ac:dyDescent="0.3">
      <c r="C8" t="s">
        <v>21</v>
      </c>
      <c r="G8">
        <f>YEAR(G5)</f>
        <v>2018</v>
      </c>
      <c r="H8">
        <f t="shared" ref="H8:BN8" si="3">YEAR(H5)</f>
        <v>2018</v>
      </c>
      <c r="I8">
        <f t="shared" si="3"/>
        <v>2018</v>
      </c>
      <c r="J8">
        <f t="shared" si="3"/>
        <v>2018</v>
      </c>
      <c r="K8">
        <f t="shared" si="3"/>
        <v>2018</v>
      </c>
      <c r="L8">
        <f t="shared" si="3"/>
        <v>2018</v>
      </c>
      <c r="M8">
        <f t="shared" si="3"/>
        <v>2018</v>
      </c>
      <c r="N8">
        <f t="shared" si="3"/>
        <v>2018</v>
      </c>
      <c r="O8">
        <f t="shared" si="3"/>
        <v>2018</v>
      </c>
      <c r="P8">
        <f t="shared" si="3"/>
        <v>2018</v>
      </c>
      <c r="Q8">
        <f t="shared" si="3"/>
        <v>2018</v>
      </c>
      <c r="R8">
        <f t="shared" si="3"/>
        <v>2018</v>
      </c>
      <c r="S8">
        <f t="shared" si="3"/>
        <v>2019</v>
      </c>
      <c r="T8">
        <f t="shared" si="3"/>
        <v>2019</v>
      </c>
      <c r="U8">
        <f t="shared" si="3"/>
        <v>2019</v>
      </c>
      <c r="V8">
        <f t="shared" si="3"/>
        <v>2019</v>
      </c>
      <c r="W8">
        <f t="shared" si="3"/>
        <v>2019</v>
      </c>
      <c r="X8">
        <f t="shared" si="3"/>
        <v>2019</v>
      </c>
      <c r="Y8">
        <f t="shared" si="3"/>
        <v>2019</v>
      </c>
      <c r="Z8">
        <f t="shared" si="3"/>
        <v>2019</v>
      </c>
      <c r="AA8">
        <f t="shared" si="3"/>
        <v>2019</v>
      </c>
      <c r="AB8">
        <f t="shared" si="3"/>
        <v>2019</v>
      </c>
      <c r="AC8">
        <f t="shared" si="3"/>
        <v>2019</v>
      </c>
      <c r="AD8">
        <f t="shared" si="3"/>
        <v>2019</v>
      </c>
      <c r="AE8">
        <f t="shared" si="3"/>
        <v>2020</v>
      </c>
      <c r="AF8">
        <f t="shared" si="3"/>
        <v>2020</v>
      </c>
      <c r="AG8">
        <f t="shared" si="3"/>
        <v>2020</v>
      </c>
      <c r="AH8">
        <f t="shared" si="3"/>
        <v>2020</v>
      </c>
      <c r="AI8">
        <f t="shared" si="3"/>
        <v>2020</v>
      </c>
      <c r="AJ8">
        <f t="shared" si="3"/>
        <v>2020</v>
      </c>
      <c r="AK8">
        <f t="shared" si="3"/>
        <v>2020</v>
      </c>
      <c r="AL8">
        <f t="shared" si="3"/>
        <v>2020</v>
      </c>
      <c r="AM8">
        <f t="shared" si="3"/>
        <v>2020</v>
      </c>
      <c r="AN8">
        <f t="shared" si="3"/>
        <v>2020</v>
      </c>
      <c r="AO8">
        <f t="shared" si="3"/>
        <v>2020</v>
      </c>
      <c r="AP8">
        <f t="shared" si="3"/>
        <v>2020</v>
      </c>
      <c r="AQ8">
        <f t="shared" si="3"/>
        <v>2021</v>
      </c>
      <c r="AR8">
        <f t="shared" si="3"/>
        <v>2021</v>
      </c>
      <c r="AS8">
        <f t="shared" si="3"/>
        <v>2021</v>
      </c>
      <c r="AT8">
        <f t="shared" si="3"/>
        <v>2021</v>
      </c>
      <c r="AU8">
        <f t="shared" si="3"/>
        <v>2021</v>
      </c>
      <c r="AV8">
        <f t="shared" si="3"/>
        <v>2021</v>
      </c>
      <c r="AW8">
        <f t="shared" si="3"/>
        <v>2021</v>
      </c>
      <c r="AX8">
        <f t="shared" si="3"/>
        <v>2021</v>
      </c>
      <c r="AY8">
        <f t="shared" si="3"/>
        <v>2021</v>
      </c>
      <c r="AZ8">
        <f t="shared" si="3"/>
        <v>2021</v>
      </c>
      <c r="BA8">
        <f t="shared" si="3"/>
        <v>2021</v>
      </c>
      <c r="BB8">
        <f t="shared" si="3"/>
        <v>2021</v>
      </c>
      <c r="BC8">
        <f t="shared" si="3"/>
        <v>2022</v>
      </c>
      <c r="BD8">
        <f t="shared" si="3"/>
        <v>2022</v>
      </c>
      <c r="BE8">
        <f t="shared" si="3"/>
        <v>2022</v>
      </c>
      <c r="BF8">
        <f t="shared" si="3"/>
        <v>2022</v>
      </c>
      <c r="BG8">
        <f t="shared" si="3"/>
        <v>2022</v>
      </c>
      <c r="BH8">
        <f t="shared" si="3"/>
        <v>2022</v>
      </c>
      <c r="BI8">
        <f t="shared" si="3"/>
        <v>2022</v>
      </c>
      <c r="BJ8">
        <f t="shared" si="3"/>
        <v>2022</v>
      </c>
      <c r="BK8">
        <f t="shared" si="3"/>
        <v>2022</v>
      </c>
      <c r="BL8">
        <f t="shared" si="3"/>
        <v>2022</v>
      </c>
      <c r="BM8">
        <f t="shared" si="3"/>
        <v>2022</v>
      </c>
      <c r="BN8">
        <f t="shared" si="3"/>
        <v>2022</v>
      </c>
    </row>
    <row r="10" spans="2:95" x14ac:dyDescent="0.3">
      <c r="B10" s="13" t="s">
        <v>22</v>
      </c>
      <c r="D10" s="15"/>
      <c r="E10" s="15"/>
      <c r="F10" s="15"/>
    </row>
    <row r="11" spans="2:95" x14ac:dyDescent="0.3">
      <c r="C11" t="s">
        <v>5</v>
      </c>
      <c r="D11" s="11" t="s">
        <v>27</v>
      </c>
      <c r="E11" s="11"/>
      <c r="F11" s="16">
        <v>1</v>
      </c>
      <c r="G11" s="14">
        <f>F11*(1+IF(G$7=Inputs!$F$24,INDEX(Inputs!$F$18:$F$22,MATCH(G$8,Inputs!$E$18:$E$22,0)),0))</f>
        <v>1</v>
      </c>
      <c r="H11" s="14">
        <f>G11*(1+IF(H$7=Inputs!$F$24,INDEX(Inputs!$F$18:$F$22,MATCH(H$8,Inputs!$E$18:$E$22,0)),0))</f>
        <v>1</v>
      </c>
      <c r="I11" s="14">
        <f>H11*(1+IF(I$7=Inputs!$F$24,INDEX(Inputs!$F$18:$F$22,MATCH(I$8,Inputs!$E$18:$E$22,0)),0))</f>
        <v>1</v>
      </c>
      <c r="J11" s="14">
        <f>I11*(1+IF(J$7=Inputs!$F$24,INDEX(Inputs!$F$18:$F$22,MATCH(J$8,Inputs!$E$18:$E$22,0)),0))</f>
        <v>1</v>
      </c>
      <c r="K11" s="14">
        <f>J11*(1+IF(K$7=Inputs!$F$24,INDEX(Inputs!$F$18:$F$22,MATCH(K$8,Inputs!$E$18:$E$22,0)),0))</f>
        <v>1</v>
      </c>
      <c r="L11" s="14">
        <f>K11*(1+IF(L$7=Inputs!$F$24,INDEX(Inputs!$F$18:$F$22,MATCH(L$8,Inputs!$E$18:$E$22,0)),0))</f>
        <v>1</v>
      </c>
      <c r="M11" s="14">
        <f>L11*(1+IF(M$7=Inputs!$F$24,INDEX(Inputs!$F$18:$F$22,MATCH(M$8,Inputs!$E$18:$E$22,0)),0))</f>
        <v>1.05</v>
      </c>
      <c r="N11" s="14">
        <f>M11*(1+IF(N$7=Inputs!$F$24,INDEX(Inputs!$F$18:$F$22,MATCH(N$8,Inputs!$E$18:$E$22,0)),0))</f>
        <v>1.05</v>
      </c>
      <c r="O11" s="14">
        <f>N11*(1+IF(O$7=Inputs!$F$24,INDEX(Inputs!$F$18:$F$22,MATCH(O$8,Inputs!$E$18:$E$22,0)),0))</f>
        <v>1.05</v>
      </c>
      <c r="P11" s="14">
        <f>O11*(1+IF(P$7=Inputs!$F$24,INDEX(Inputs!$F$18:$F$22,MATCH(P$8,Inputs!$E$18:$E$22,0)),0))</f>
        <v>1.05</v>
      </c>
      <c r="Q11" s="14">
        <f>P11*(1+IF(Q$7=Inputs!$F$24,INDEX(Inputs!$F$18:$F$22,MATCH(Q$8,Inputs!$E$18:$E$22,0)),0))</f>
        <v>1.05</v>
      </c>
      <c r="R11" s="14">
        <f>Q11*(1+IF(R$7=Inputs!$F$24,INDEX(Inputs!$F$18:$F$22,MATCH(R$8,Inputs!$E$18:$E$22,0)),0))</f>
        <v>1.05</v>
      </c>
      <c r="S11" s="14">
        <f>R11*(1+IF(S$7=Inputs!$F$24,INDEX(Inputs!$F$18:$F$22,MATCH(S$8,Inputs!$E$18:$E$22,0)),0))</f>
        <v>1.05</v>
      </c>
      <c r="T11" s="14">
        <f>S11*(1+IF(T$7=Inputs!$F$24,INDEX(Inputs!$F$18:$F$22,MATCH(T$8,Inputs!$E$18:$E$22,0)),0))</f>
        <v>1.05</v>
      </c>
      <c r="U11" s="14">
        <f>T11*(1+IF(U$7=Inputs!$F$24,INDEX(Inputs!$F$18:$F$22,MATCH(U$8,Inputs!$E$18:$E$22,0)),0))</f>
        <v>1.05</v>
      </c>
      <c r="V11" s="14">
        <f>U11*(1+IF(V$7=Inputs!$F$24,INDEX(Inputs!$F$18:$F$22,MATCH(V$8,Inputs!$E$18:$E$22,0)),0))</f>
        <v>1.05</v>
      </c>
      <c r="W11" s="14">
        <f>V11*(1+IF(W$7=Inputs!$F$24,INDEX(Inputs!$F$18:$F$22,MATCH(W$8,Inputs!$E$18:$E$22,0)),0))</f>
        <v>1.05</v>
      </c>
      <c r="X11" s="14">
        <f>W11*(1+IF(X$7=Inputs!$F$24,INDEX(Inputs!$F$18:$F$22,MATCH(X$8,Inputs!$E$18:$E$22,0)),0))</f>
        <v>1.05</v>
      </c>
      <c r="Y11" s="14">
        <f>X11*(1+IF(Y$7=Inputs!$F$24,INDEX(Inputs!$F$18:$F$22,MATCH(Y$8,Inputs!$E$18:$E$22,0)),0))</f>
        <v>1.0941000000000001</v>
      </c>
      <c r="Z11" s="14">
        <f>Y11*(1+IF(Z$7=Inputs!$F$24,INDEX(Inputs!$F$18:$F$22,MATCH(Z$8,Inputs!$E$18:$E$22,0)),0))</f>
        <v>1.0941000000000001</v>
      </c>
      <c r="AA11" s="14">
        <f>Z11*(1+IF(AA$7=Inputs!$F$24,INDEX(Inputs!$F$18:$F$22,MATCH(AA$8,Inputs!$E$18:$E$22,0)),0))</f>
        <v>1.0941000000000001</v>
      </c>
      <c r="AB11" s="14">
        <f>AA11*(1+IF(AB$7=Inputs!$F$24,INDEX(Inputs!$F$18:$F$22,MATCH(AB$8,Inputs!$E$18:$E$22,0)),0))</f>
        <v>1.0941000000000001</v>
      </c>
      <c r="AC11" s="14">
        <f>AB11*(1+IF(AC$7=Inputs!$F$24,INDEX(Inputs!$F$18:$F$22,MATCH(AC$8,Inputs!$E$18:$E$22,0)),0))</f>
        <v>1.0941000000000001</v>
      </c>
      <c r="AD11" s="14">
        <f>AC11*(1+IF(AD$7=Inputs!$F$24,INDEX(Inputs!$F$18:$F$22,MATCH(AD$8,Inputs!$E$18:$E$22,0)),0))</f>
        <v>1.0941000000000001</v>
      </c>
      <c r="AE11" s="14">
        <f>AD11*(1+IF(AE$7=Inputs!$F$24,INDEX(Inputs!$F$18:$F$22,MATCH(AE$8,Inputs!$E$18:$E$22,0)),0))</f>
        <v>1.0941000000000001</v>
      </c>
      <c r="AF11" s="14">
        <f>AE11*(1+IF(AF$7=Inputs!$F$24,INDEX(Inputs!$F$18:$F$22,MATCH(AF$8,Inputs!$E$18:$E$22,0)),0))</f>
        <v>1.0941000000000001</v>
      </c>
      <c r="AG11" s="14">
        <f>AF11*(1+IF(AG$7=Inputs!$F$24,INDEX(Inputs!$F$18:$F$22,MATCH(AG$8,Inputs!$E$18:$E$22,0)),0))</f>
        <v>1.0941000000000001</v>
      </c>
      <c r="AH11" s="14">
        <f>AG11*(1+IF(AH$7=Inputs!$F$24,INDEX(Inputs!$F$18:$F$22,MATCH(AH$8,Inputs!$E$18:$E$22,0)),0))</f>
        <v>1.0941000000000001</v>
      </c>
      <c r="AI11" s="14">
        <f>AH11*(1+IF(AI$7=Inputs!$F$24,INDEX(Inputs!$F$18:$F$22,MATCH(AI$8,Inputs!$E$18:$E$22,0)),0))</f>
        <v>1.0941000000000001</v>
      </c>
      <c r="AJ11" s="14">
        <f>AI11*(1+IF(AJ$7=Inputs!$F$24,INDEX(Inputs!$F$18:$F$22,MATCH(AJ$8,Inputs!$E$18:$E$22,0)),0))</f>
        <v>1.0941000000000001</v>
      </c>
      <c r="AK11" s="14">
        <f>AJ11*(1+IF(AK$7=Inputs!$F$24,INDEX(Inputs!$F$18:$F$22,MATCH(AK$8,Inputs!$E$18:$E$22,0)),0))</f>
        <v>1.16116833</v>
      </c>
      <c r="AL11" s="14">
        <f>AK11*(1+IF(AL$7=Inputs!$F$24,INDEX(Inputs!$F$18:$F$22,MATCH(AL$8,Inputs!$E$18:$E$22,0)),0))</f>
        <v>1.16116833</v>
      </c>
      <c r="AM11" s="14">
        <f>AL11*(1+IF(AM$7=Inputs!$F$24,INDEX(Inputs!$F$18:$F$22,MATCH(AM$8,Inputs!$E$18:$E$22,0)),0))</f>
        <v>1.16116833</v>
      </c>
      <c r="AN11" s="14">
        <f>AM11*(1+IF(AN$7=Inputs!$F$24,INDEX(Inputs!$F$18:$F$22,MATCH(AN$8,Inputs!$E$18:$E$22,0)),0))</f>
        <v>1.16116833</v>
      </c>
      <c r="AO11" s="14">
        <f>AN11*(1+IF(AO$7=Inputs!$F$24,INDEX(Inputs!$F$18:$F$22,MATCH(AO$8,Inputs!$E$18:$E$22,0)),0))</f>
        <v>1.16116833</v>
      </c>
      <c r="AP11" s="14">
        <f>AO11*(1+IF(AP$7=Inputs!$F$24,INDEX(Inputs!$F$18:$F$22,MATCH(AP$8,Inputs!$E$18:$E$22,0)),0))</f>
        <v>1.16116833</v>
      </c>
      <c r="AQ11" s="14">
        <f>AP11*(1+IF(AQ$7=Inputs!$F$24,INDEX(Inputs!$F$18:$F$22,MATCH(AQ$8,Inputs!$E$18:$E$22,0)),0))</f>
        <v>1.16116833</v>
      </c>
      <c r="AR11" s="14">
        <f>AQ11*(1+IF(AR$7=Inputs!$F$24,INDEX(Inputs!$F$18:$F$22,MATCH(AR$8,Inputs!$E$18:$E$22,0)),0))</f>
        <v>1.16116833</v>
      </c>
      <c r="AS11" s="14">
        <f>AR11*(1+IF(AS$7=Inputs!$F$24,INDEX(Inputs!$F$18:$F$22,MATCH(AS$8,Inputs!$E$18:$E$22,0)),0))</f>
        <v>1.16116833</v>
      </c>
      <c r="AT11" s="14">
        <f>AS11*(1+IF(AT$7=Inputs!$F$24,INDEX(Inputs!$F$18:$F$22,MATCH(AT$8,Inputs!$E$18:$E$22,0)),0))</f>
        <v>1.16116833</v>
      </c>
      <c r="AU11" s="14">
        <f>AT11*(1+IF(AU$7=Inputs!$F$24,INDEX(Inputs!$F$18:$F$22,MATCH(AU$8,Inputs!$E$18:$E$22,0)),0))</f>
        <v>1.16116833</v>
      </c>
      <c r="AV11" s="14">
        <f>AU11*(1+IF(AV$7=Inputs!$F$24,INDEX(Inputs!$F$18:$F$22,MATCH(AV$8,Inputs!$E$18:$E$22,0)),0))</f>
        <v>1.16116833</v>
      </c>
      <c r="AW11" s="14">
        <f>AV11*(1+IF(AW$7=Inputs!$F$24,INDEX(Inputs!$F$18:$F$22,MATCH(AW$8,Inputs!$E$18:$E$22,0)),0))</f>
        <v>1.1739411816299998</v>
      </c>
      <c r="AX11" s="14">
        <f>AW11*(1+IF(AX$7=Inputs!$F$24,INDEX(Inputs!$F$18:$F$22,MATCH(AX$8,Inputs!$E$18:$E$22,0)),0))</f>
        <v>1.1739411816299998</v>
      </c>
      <c r="AY11" s="14">
        <f>AX11*(1+IF(AY$7=Inputs!$F$24,INDEX(Inputs!$F$18:$F$22,MATCH(AY$8,Inputs!$E$18:$E$22,0)),0))</f>
        <v>1.1739411816299998</v>
      </c>
      <c r="AZ11" s="14">
        <f>AY11*(1+IF(AZ$7=Inputs!$F$24,INDEX(Inputs!$F$18:$F$22,MATCH(AZ$8,Inputs!$E$18:$E$22,0)),0))</f>
        <v>1.1739411816299998</v>
      </c>
      <c r="BA11" s="14">
        <f>AZ11*(1+IF(BA$7=Inputs!$F$24,INDEX(Inputs!$F$18:$F$22,MATCH(BA$8,Inputs!$E$18:$E$22,0)),0))</f>
        <v>1.1739411816299998</v>
      </c>
      <c r="BB11" s="14">
        <f>BA11*(1+IF(BB$7=Inputs!$F$24,INDEX(Inputs!$F$18:$F$22,MATCH(BB$8,Inputs!$E$18:$E$22,0)),0))</f>
        <v>1.1739411816299998</v>
      </c>
      <c r="BC11" s="14">
        <f>BB11*(1+IF(BC$7=Inputs!$F$24,INDEX(Inputs!$F$18:$F$22,MATCH(BC$8,Inputs!$E$18:$E$22,0)),0))</f>
        <v>1.1739411816299998</v>
      </c>
      <c r="BD11" s="14">
        <f>BC11*(1+IF(BD$7=Inputs!$F$24,INDEX(Inputs!$F$18:$F$22,MATCH(BD$8,Inputs!$E$18:$E$22,0)),0))</f>
        <v>1.1739411816299998</v>
      </c>
      <c r="BE11" s="14">
        <f>BD11*(1+IF(BE$7=Inputs!$F$24,INDEX(Inputs!$F$18:$F$22,MATCH(BE$8,Inputs!$E$18:$E$22,0)),0))</f>
        <v>1.1739411816299998</v>
      </c>
      <c r="BF11" s="14">
        <f>BE11*(1+IF(BF$7=Inputs!$F$24,INDEX(Inputs!$F$18:$F$22,MATCH(BF$8,Inputs!$E$18:$E$22,0)),0))</f>
        <v>1.1739411816299998</v>
      </c>
      <c r="BG11" s="14">
        <f>BF11*(1+IF(BG$7=Inputs!$F$24,INDEX(Inputs!$F$18:$F$22,MATCH(BG$8,Inputs!$E$18:$E$22,0)),0))</f>
        <v>1.1739411816299998</v>
      </c>
      <c r="BH11" s="14">
        <f>BG11*(1+IF(BH$7=Inputs!$F$24,INDEX(Inputs!$F$18:$F$22,MATCH(BH$8,Inputs!$E$18:$E$22,0)),0))</f>
        <v>1.1739411816299998</v>
      </c>
      <c r="BI11" s="14">
        <f>BH11*(1+IF(BI$7=Inputs!$F$24,INDEX(Inputs!$F$18:$F$22,MATCH(BI$8,Inputs!$E$18:$E$22,0)),0))</f>
        <v>1.2032897111707497</v>
      </c>
      <c r="BJ11" s="14">
        <f>BI11*(1+IF(BJ$7=Inputs!$F$24,INDEX(Inputs!$F$18:$F$22,MATCH(BJ$8,Inputs!$E$18:$E$22,0)),0))</f>
        <v>1.2032897111707497</v>
      </c>
      <c r="BK11" s="14">
        <f>BJ11*(1+IF(BK$7=Inputs!$F$24,INDEX(Inputs!$F$18:$F$22,MATCH(BK$8,Inputs!$E$18:$E$22,0)),0))</f>
        <v>1.2032897111707497</v>
      </c>
      <c r="BL11" s="14">
        <f>BK11*(1+IF(BL$7=Inputs!$F$24,INDEX(Inputs!$F$18:$F$22,MATCH(BL$8,Inputs!$E$18:$E$22,0)),0))</f>
        <v>1.2032897111707497</v>
      </c>
      <c r="BM11" s="14">
        <f>BL11*(1+IF(BM$7=Inputs!$F$24,INDEX(Inputs!$F$18:$F$22,MATCH(BM$8,Inputs!$E$18:$E$22,0)),0))</f>
        <v>1.2032897111707497</v>
      </c>
      <c r="BN11" s="14">
        <f>BM11*(1+IF(BN$7=Inputs!$F$24,INDEX(Inputs!$F$18:$F$22,MATCH(BN$8,Inputs!$E$18:$E$22,0)),0))</f>
        <v>1.2032897111707497</v>
      </c>
    </row>
    <row r="12" spans="2:95" x14ac:dyDescent="0.3">
      <c r="C12" t="s">
        <v>10</v>
      </c>
      <c r="D12" s="11" t="s">
        <v>27</v>
      </c>
      <c r="E12" s="11"/>
      <c r="F12" s="16">
        <v>1</v>
      </c>
      <c r="G12" s="14">
        <f>F12*(1+IF(G$7=GrowthExpMth,INDEX(GrowthExpPCT,MATCH(G$8,GrowthExpYR,0)),0))</f>
        <v>1</v>
      </c>
      <c r="H12" s="14">
        <f>G12*(1+IF(H$7=GrowthExpMth,INDEX(GrowthExpPCT,MATCH(H$8,GrowthExpYR,0)),0))</f>
        <v>1</v>
      </c>
      <c r="I12" s="14">
        <f>H12*(1+IF(I$7=GrowthExpMth,INDEX(GrowthExpPCT,MATCH(I$8,GrowthExpYR,0)),0))</f>
        <v>1</v>
      </c>
      <c r="J12" s="14">
        <f>I12*(1+IF(J$7=GrowthExpMth,INDEX(GrowthExpPCT,MATCH(J$8,GrowthExpYR,0)),0))</f>
        <v>1.03</v>
      </c>
      <c r="K12" s="14">
        <f>J12*(1+IF(K$7=GrowthExpMth,INDEX(GrowthExpPCT,MATCH(K$8,GrowthExpYR,0)),0))</f>
        <v>1.03</v>
      </c>
      <c r="L12" s="14">
        <f>K12*(1+IF(L$7=GrowthExpMth,INDEX(GrowthExpPCT,MATCH(L$8,GrowthExpYR,0)),0))</f>
        <v>1.03</v>
      </c>
      <c r="M12" s="14">
        <f>L12*(1+IF(M$7=GrowthExpMth,INDEX(GrowthExpPCT,MATCH(M$8,GrowthExpYR,0)),0))</f>
        <v>1.03</v>
      </c>
      <c r="N12" s="14">
        <f>M12*(1+IF(N$7=GrowthExpMth,INDEX(GrowthExpPCT,MATCH(N$8,GrowthExpYR,0)),0))</f>
        <v>1.03</v>
      </c>
      <c r="O12" s="14">
        <f>N12*(1+IF(O$7=GrowthExpMth,INDEX(GrowthExpPCT,MATCH(O$8,GrowthExpYR,0)),0))</f>
        <v>1.03</v>
      </c>
      <c r="P12" s="14">
        <f>O12*(1+IF(P$7=GrowthExpMth,INDEX(GrowthExpPCT,MATCH(P$8,GrowthExpYR,0)),0))</f>
        <v>1.03</v>
      </c>
      <c r="Q12" s="14">
        <f>P12*(1+IF(Q$7=GrowthExpMth,INDEX(GrowthExpPCT,MATCH(Q$8,GrowthExpYR,0)),0))</f>
        <v>1.03</v>
      </c>
      <c r="R12" s="14">
        <f>Q12*(1+IF(R$7=GrowthExpMth,INDEX(GrowthExpPCT,MATCH(R$8,GrowthExpYR,0)),0))</f>
        <v>1.03</v>
      </c>
      <c r="S12" s="14">
        <f>R12*(1+IF(S$7=GrowthExpMth,INDEX(GrowthExpPCT,MATCH(S$8,GrowthExpYR,0)),0))</f>
        <v>1.03</v>
      </c>
      <c r="T12" s="14">
        <f>S12*(1+IF(T$7=GrowthExpMth,INDEX(GrowthExpPCT,MATCH(T$8,GrowthExpYR,0)),0))</f>
        <v>1.03</v>
      </c>
      <c r="U12" s="14">
        <f>T12*(1+IF(U$7=GrowthExpMth,INDEX(GrowthExpPCT,MATCH(U$8,GrowthExpYR,0)),0))</f>
        <v>1.03</v>
      </c>
      <c r="V12" s="14">
        <f>U12*(1+IF(V$7=GrowthExpMth,INDEX(GrowthExpPCT,MATCH(V$8,GrowthExpYR,0)),0))</f>
        <v>1.0712000000000002</v>
      </c>
      <c r="W12" s="14">
        <f>V12*(1+IF(W$7=GrowthExpMth,INDEX(GrowthExpPCT,MATCH(W$8,GrowthExpYR,0)),0))</f>
        <v>1.0712000000000002</v>
      </c>
      <c r="X12" s="14">
        <f>W12*(1+IF(X$7=GrowthExpMth,INDEX(GrowthExpPCT,MATCH(X$8,GrowthExpYR,0)),0))</f>
        <v>1.0712000000000002</v>
      </c>
      <c r="Y12" s="14">
        <f>X12*(1+IF(Y$7=GrowthExpMth,INDEX(GrowthExpPCT,MATCH(Y$8,GrowthExpYR,0)),0))</f>
        <v>1.0712000000000002</v>
      </c>
      <c r="Z12" s="14">
        <f>Y12*(1+IF(Z$7=GrowthExpMth,INDEX(GrowthExpPCT,MATCH(Z$8,GrowthExpYR,0)),0))</f>
        <v>1.0712000000000002</v>
      </c>
      <c r="AA12" s="14">
        <f>Z12*(1+IF(AA$7=GrowthExpMth,INDEX(GrowthExpPCT,MATCH(AA$8,GrowthExpYR,0)),0))</f>
        <v>1.0712000000000002</v>
      </c>
      <c r="AB12" s="14">
        <f>AA12*(1+IF(AB$7=GrowthExpMth,INDEX(GrowthExpPCT,MATCH(AB$8,GrowthExpYR,0)),0))</f>
        <v>1.0712000000000002</v>
      </c>
      <c r="AC12" s="14">
        <f>AB12*(1+IF(AC$7=GrowthExpMth,INDEX(GrowthExpPCT,MATCH(AC$8,GrowthExpYR,0)),0))</f>
        <v>1.0712000000000002</v>
      </c>
      <c r="AD12" s="14">
        <f>AC12*(1+IF(AD$7=GrowthExpMth,INDEX(GrowthExpPCT,MATCH(AD$8,GrowthExpYR,0)),0))</f>
        <v>1.0712000000000002</v>
      </c>
      <c r="AE12" s="14">
        <f>AD12*(1+IF(AE$7=GrowthExpMth,INDEX(GrowthExpPCT,MATCH(AE$8,GrowthExpYR,0)),0))</f>
        <v>1.0712000000000002</v>
      </c>
      <c r="AF12" s="14">
        <f>AE12*(1+IF(AF$7=GrowthExpMth,INDEX(GrowthExpPCT,MATCH(AF$8,GrowthExpYR,0)),0))</f>
        <v>1.0712000000000002</v>
      </c>
      <c r="AG12" s="14">
        <f>AF12*(1+IF(AG$7=GrowthExpMth,INDEX(GrowthExpPCT,MATCH(AG$8,GrowthExpYR,0)),0))</f>
        <v>1.0712000000000002</v>
      </c>
      <c r="AH12" s="14">
        <f>AG12*(1+IF(AH$7=GrowthExpMth,INDEX(GrowthExpPCT,MATCH(AH$8,GrowthExpYR,0)),0))</f>
        <v>1.1247600000000002</v>
      </c>
      <c r="AI12" s="14">
        <f>AH12*(1+IF(AI$7=GrowthExpMth,INDEX(GrowthExpPCT,MATCH(AI$8,GrowthExpYR,0)),0))</f>
        <v>1.1247600000000002</v>
      </c>
      <c r="AJ12" s="14">
        <f>AI12*(1+IF(AJ$7=GrowthExpMth,INDEX(GrowthExpPCT,MATCH(AJ$8,GrowthExpYR,0)),0))</f>
        <v>1.1247600000000002</v>
      </c>
      <c r="AK12" s="14">
        <f>AJ12*(1+IF(AK$7=GrowthExpMth,INDEX(GrowthExpPCT,MATCH(AK$8,GrowthExpYR,0)),0))</f>
        <v>1.1247600000000002</v>
      </c>
      <c r="AL12" s="14">
        <f>AK12*(1+IF(AL$7=GrowthExpMth,INDEX(GrowthExpPCT,MATCH(AL$8,GrowthExpYR,0)),0))</f>
        <v>1.1247600000000002</v>
      </c>
      <c r="AM12" s="14">
        <f>AL12*(1+IF(AM$7=GrowthExpMth,INDEX(GrowthExpPCT,MATCH(AM$8,GrowthExpYR,0)),0))</f>
        <v>1.1247600000000002</v>
      </c>
      <c r="AN12" s="14">
        <f>AM12*(1+IF(AN$7=GrowthExpMth,INDEX(GrowthExpPCT,MATCH(AN$8,GrowthExpYR,0)),0))</f>
        <v>1.1247600000000002</v>
      </c>
      <c r="AO12" s="14">
        <f>AN12*(1+IF(AO$7=GrowthExpMth,INDEX(GrowthExpPCT,MATCH(AO$8,GrowthExpYR,0)),0))</f>
        <v>1.1247600000000002</v>
      </c>
      <c r="AP12" s="14">
        <f>AO12*(1+IF(AP$7=GrowthExpMth,INDEX(GrowthExpPCT,MATCH(AP$8,GrowthExpYR,0)),0))</f>
        <v>1.1247600000000002</v>
      </c>
      <c r="AQ12" s="14">
        <f>AP12*(1+IF(AQ$7=GrowthExpMth,INDEX(GrowthExpPCT,MATCH(AQ$8,GrowthExpYR,0)),0))</f>
        <v>1.1247600000000002</v>
      </c>
      <c r="AR12" s="14">
        <f>AQ12*(1+IF(AR$7=GrowthExpMth,INDEX(GrowthExpPCT,MATCH(AR$8,GrowthExpYR,0)),0))</f>
        <v>1.1247600000000002</v>
      </c>
      <c r="AS12" s="14">
        <f>AR12*(1+IF(AS$7=GrowthExpMth,INDEX(GrowthExpPCT,MATCH(AS$8,GrowthExpYR,0)),0))</f>
        <v>1.1247600000000002</v>
      </c>
      <c r="AT12" s="14">
        <f>AS12*(1+IF(AT$7=GrowthExpMth,INDEX(GrowthExpPCT,MATCH(AT$8,GrowthExpYR,0)),0))</f>
        <v>1.1697504000000003</v>
      </c>
      <c r="AU12" s="14">
        <f>AT12*(1+IF(AU$7=GrowthExpMth,INDEX(GrowthExpPCT,MATCH(AU$8,GrowthExpYR,0)),0))</f>
        <v>1.1697504000000003</v>
      </c>
      <c r="AV12" s="14">
        <f>AU12*(1+IF(AV$7=GrowthExpMth,INDEX(GrowthExpPCT,MATCH(AV$8,GrowthExpYR,0)),0))</f>
        <v>1.1697504000000003</v>
      </c>
      <c r="AW12" s="14">
        <f>AV12*(1+IF(AW$7=GrowthExpMth,INDEX(GrowthExpPCT,MATCH(AW$8,GrowthExpYR,0)),0))</f>
        <v>1.1697504000000003</v>
      </c>
      <c r="AX12" s="14">
        <f>AW12*(1+IF(AX$7=GrowthExpMth,INDEX(GrowthExpPCT,MATCH(AX$8,GrowthExpYR,0)),0))</f>
        <v>1.1697504000000003</v>
      </c>
      <c r="AY12" s="14">
        <f>AX12*(1+IF(AY$7=GrowthExpMth,INDEX(GrowthExpPCT,MATCH(AY$8,GrowthExpYR,0)),0))</f>
        <v>1.1697504000000003</v>
      </c>
      <c r="AZ12" s="14">
        <f>AY12*(1+IF(AZ$7=GrowthExpMth,INDEX(GrowthExpPCT,MATCH(AZ$8,GrowthExpYR,0)),0))</f>
        <v>1.1697504000000003</v>
      </c>
      <c r="BA12" s="14">
        <f>AZ12*(1+IF(BA$7=GrowthExpMth,INDEX(GrowthExpPCT,MATCH(BA$8,GrowthExpYR,0)),0))</f>
        <v>1.1697504000000003</v>
      </c>
      <c r="BB12" s="14">
        <f>BA12*(1+IF(BB$7=GrowthExpMth,INDEX(GrowthExpPCT,MATCH(BB$8,GrowthExpYR,0)),0))</f>
        <v>1.1697504000000003</v>
      </c>
      <c r="BC12" s="14">
        <f>BB12*(1+IF(BC$7=GrowthExpMth,INDEX(GrowthExpPCT,MATCH(BC$8,GrowthExpYR,0)),0))</f>
        <v>1.1697504000000003</v>
      </c>
      <c r="BD12" s="14">
        <f>BC12*(1+IF(BD$7=GrowthExpMth,INDEX(GrowthExpPCT,MATCH(BD$8,GrowthExpYR,0)),0))</f>
        <v>1.1697504000000003</v>
      </c>
      <c r="BE12" s="14">
        <f>BD12*(1+IF(BE$7=GrowthExpMth,INDEX(GrowthExpPCT,MATCH(BE$8,GrowthExpYR,0)),0))</f>
        <v>1.1697504000000003</v>
      </c>
      <c r="BF12" s="14">
        <f>BE12*(1+IF(BF$7=GrowthExpMth,INDEX(GrowthExpPCT,MATCH(BF$8,GrowthExpYR,0)),0))</f>
        <v>1.2048429120000004</v>
      </c>
      <c r="BG12" s="14">
        <f>BF12*(1+IF(BG$7=GrowthExpMth,INDEX(GrowthExpPCT,MATCH(BG$8,GrowthExpYR,0)),0))</f>
        <v>1.2048429120000004</v>
      </c>
      <c r="BH12" s="14">
        <f>BG12*(1+IF(BH$7=GrowthExpMth,INDEX(GrowthExpPCT,MATCH(BH$8,GrowthExpYR,0)),0))</f>
        <v>1.2048429120000004</v>
      </c>
      <c r="BI12" s="14">
        <f>BH12*(1+IF(BI$7=GrowthExpMth,INDEX(GrowthExpPCT,MATCH(BI$8,GrowthExpYR,0)),0))</f>
        <v>1.2048429120000004</v>
      </c>
      <c r="BJ12" s="14">
        <f>BI12*(1+IF(BJ$7=GrowthExpMth,INDEX(GrowthExpPCT,MATCH(BJ$8,GrowthExpYR,0)),0))</f>
        <v>1.2048429120000004</v>
      </c>
      <c r="BK12" s="14">
        <f>BJ12*(1+IF(BK$7=GrowthExpMth,INDEX(GrowthExpPCT,MATCH(BK$8,GrowthExpYR,0)),0))</f>
        <v>1.2048429120000004</v>
      </c>
      <c r="BL12" s="14">
        <f>BK12*(1+IF(BL$7=GrowthExpMth,INDEX(GrowthExpPCT,MATCH(BL$8,GrowthExpYR,0)),0))</f>
        <v>1.2048429120000004</v>
      </c>
      <c r="BM12" s="14">
        <f>BL12*(1+IF(BM$7=GrowthExpMth,INDEX(GrowthExpPCT,MATCH(BM$8,GrowthExpYR,0)),0))</f>
        <v>1.2048429120000004</v>
      </c>
      <c r="BN12" s="14">
        <f>BM12*(1+IF(BN$7=GrowthExpMth,INDEX(GrowthExpPCT,MATCH(BN$8,GrowthExpYR,0)),0))</f>
        <v>1.2048429120000004</v>
      </c>
    </row>
    <row r="14" spans="2:95" x14ac:dyDescent="0.3">
      <c r="B14" s="13" t="s">
        <v>23</v>
      </c>
    </row>
    <row r="15" spans="2:95" x14ac:dyDescent="0.3">
      <c r="E15" s="29" t="s">
        <v>26</v>
      </c>
      <c r="AU15" s="22"/>
    </row>
    <row r="16" spans="2:95" s="23" customFormat="1" x14ac:dyDescent="0.3">
      <c r="C16" s="23" t="s">
        <v>5</v>
      </c>
      <c r="D16" s="24" t="s">
        <v>17</v>
      </c>
      <c r="E16" s="27">
        <f>SUM(G16:BN16)</f>
        <v>5022768.9304938391</v>
      </c>
      <c r="F16" s="23">
        <v>5022768.9304938391</v>
      </c>
      <c r="G16" s="23">
        <f>ValueRev*G11</f>
        <v>75000</v>
      </c>
      <c r="H16" s="23">
        <f>ValueRev*H11</f>
        <v>75000</v>
      </c>
      <c r="I16" s="23">
        <f>ValueRev*I11</f>
        <v>75000</v>
      </c>
      <c r="J16" s="23">
        <f>ValueRev*J11</f>
        <v>75000</v>
      </c>
      <c r="K16" s="23">
        <f>ValueRev*K11</f>
        <v>75000</v>
      </c>
      <c r="L16" s="23">
        <f>ValueRev*L11</f>
        <v>75000</v>
      </c>
      <c r="M16" s="23">
        <f>ValueRev*M11</f>
        <v>78750</v>
      </c>
      <c r="N16" s="23">
        <f>ValueRev*N11</f>
        <v>78750</v>
      </c>
      <c r="O16" s="23">
        <f>ValueRev*O11</f>
        <v>78750</v>
      </c>
      <c r="P16" s="23">
        <f>ValueRev*P11</f>
        <v>78750</v>
      </c>
      <c r="Q16" s="23">
        <f>ValueRev*Q11</f>
        <v>78750</v>
      </c>
      <c r="R16" s="23">
        <f>ValueRev*R11</f>
        <v>78750</v>
      </c>
      <c r="S16" s="23">
        <f>ValueRev*S11</f>
        <v>78750</v>
      </c>
      <c r="T16" s="23">
        <f>ValueRev*T11</f>
        <v>78750</v>
      </c>
      <c r="U16" s="23">
        <f>ValueRev*U11</f>
        <v>78750</v>
      </c>
      <c r="V16" s="23">
        <f>ValueRev*V11</f>
        <v>78750</v>
      </c>
      <c r="W16" s="23">
        <f>ValueRev*W11</f>
        <v>78750</v>
      </c>
      <c r="X16" s="23">
        <f>ValueRev*X11</f>
        <v>78750</v>
      </c>
      <c r="Y16" s="23">
        <f>ValueRev*Y11</f>
        <v>82057.5</v>
      </c>
      <c r="Z16" s="23">
        <f>ValueRev*Z11</f>
        <v>82057.5</v>
      </c>
      <c r="AA16" s="23">
        <f>ValueRev*AA11</f>
        <v>82057.5</v>
      </c>
      <c r="AB16" s="23">
        <f>ValueRev*AB11</f>
        <v>82057.5</v>
      </c>
      <c r="AC16" s="23">
        <f>ValueRev*AC11</f>
        <v>82057.5</v>
      </c>
      <c r="AD16" s="23">
        <f>ValueRev*AD11</f>
        <v>82057.5</v>
      </c>
      <c r="AE16" s="23">
        <f>ValueRev*AE11</f>
        <v>82057.5</v>
      </c>
      <c r="AF16" s="23">
        <f>ValueRev*AF11</f>
        <v>82057.5</v>
      </c>
      <c r="AG16" s="23">
        <f>ValueRev*AG11</f>
        <v>82057.5</v>
      </c>
      <c r="AH16" s="23">
        <f>ValueRev*AH11</f>
        <v>82057.5</v>
      </c>
      <c r="AI16" s="23">
        <f>ValueRev*AI11</f>
        <v>82057.5</v>
      </c>
      <c r="AJ16" s="23">
        <f>ValueRev*AJ11</f>
        <v>82057.5</v>
      </c>
      <c r="AK16" s="23">
        <f>ValueRev*AK11</f>
        <v>87087.624750000003</v>
      </c>
      <c r="AL16" s="23">
        <f>ValueRev*AL11</f>
        <v>87087.624750000003</v>
      </c>
      <c r="AM16" s="23">
        <f>ValueRev*AM11</f>
        <v>87087.624750000003</v>
      </c>
      <c r="AN16" s="23">
        <f>ValueRev*AN11</f>
        <v>87087.624750000003</v>
      </c>
      <c r="AO16" s="23">
        <f>ValueRev*AO11</f>
        <v>87087.624750000003</v>
      </c>
      <c r="AP16" s="23">
        <f>ValueRev*AP11</f>
        <v>87087.624750000003</v>
      </c>
      <c r="AQ16" s="23">
        <f>ValueRev*AQ11</f>
        <v>87087.624750000003</v>
      </c>
      <c r="AR16" s="23">
        <f>ValueRev*AR11</f>
        <v>87087.624750000003</v>
      </c>
      <c r="AS16" s="23">
        <f>ValueRev*AS11</f>
        <v>87087.624750000003</v>
      </c>
      <c r="AT16" s="23">
        <f>ValueRev*AT11</f>
        <v>87087.624750000003</v>
      </c>
      <c r="AU16" s="23">
        <f>ValueRev*AU11</f>
        <v>87087.624750000003</v>
      </c>
      <c r="AV16" s="23">
        <f>ValueRev*AV11</f>
        <v>87087.624750000003</v>
      </c>
      <c r="AW16" s="23">
        <f>ValueRev*AW11</f>
        <v>88045.588622249983</v>
      </c>
      <c r="AX16" s="23">
        <f>ValueRev*AX11</f>
        <v>88045.588622249983</v>
      </c>
      <c r="AY16" s="23">
        <f>ValueRev*AY11</f>
        <v>88045.588622249983</v>
      </c>
      <c r="AZ16" s="23">
        <f>ValueRev*AZ11</f>
        <v>88045.588622249983</v>
      </c>
      <c r="BA16" s="23">
        <f>ValueRev*BA11</f>
        <v>88045.588622249983</v>
      </c>
      <c r="BB16" s="23">
        <f>ValueRev*BB11</f>
        <v>88045.588622249983</v>
      </c>
      <c r="BC16" s="23">
        <f>ValueRev*BC11</f>
        <v>88045.588622249983</v>
      </c>
      <c r="BD16" s="23">
        <f>ValueRev*BD11</f>
        <v>88045.588622249983</v>
      </c>
      <c r="BE16" s="23">
        <f>ValueRev*BE11</f>
        <v>88045.588622249983</v>
      </c>
      <c r="BF16" s="23">
        <f>ValueRev*BF11</f>
        <v>88045.588622249983</v>
      </c>
      <c r="BG16" s="23">
        <f>ValueRev*BG11</f>
        <v>88045.588622249983</v>
      </c>
      <c r="BH16" s="23">
        <f>ValueRev*BH11</f>
        <v>88045.588622249983</v>
      </c>
      <c r="BI16" s="23">
        <f>ValueRev*BI11</f>
        <v>90246.728337806228</v>
      </c>
      <c r="BJ16" s="23">
        <f>ValueRev*BJ11</f>
        <v>90246.728337806228</v>
      </c>
      <c r="BK16" s="23">
        <f>ValueRev*BK11</f>
        <v>90246.728337806228</v>
      </c>
      <c r="BL16" s="23">
        <f>ValueRev*BL11</f>
        <v>90246.728337806228</v>
      </c>
      <c r="BM16" s="23">
        <f>ValueRev*BM11</f>
        <v>90246.728337806228</v>
      </c>
      <c r="BN16" s="23">
        <f>ValueRev*BN11</f>
        <v>90246.728337806228</v>
      </c>
    </row>
    <row r="17" spans="2:95" s="23" customFormat="1" x14ac:dyDescent="0.3">
      <c r="C17" s="25" t="s">
        <v>12</v>
      </c>
      <c r="D17" s="24" t="s">
        <v>17</v>
      </c>
      <c r="E17" s="27">
        <f>SUM(G17:BN17)</f>
        <v>-3264799.8048209953</v>
      </c>
      <c r="F17" s="30">
        <v>-3264799.8048209953</v>
      </c>
      <c r="G17" s="28">
        <f>-G16*ValueCost</f>
        <v>-48750</v>
      </c>
      <c r="H17" s="28">
        <f>-H16*ValueCost</f>
        <v>-48750</v>
      </c>
      <c r="I17" s="28">
        <f>-I16*ValueCost</f>
        <v>-48750</v>
      </c>
      <c r="J17" s="28">
        <f>-J16*ValueCost</f>
        <v>-48750</v>
      </c>
      <c r="K17" s="28">
        <f>-K16*ValueCost</f>
        <v>-48750</v>
      </c>
      <c r="L17" s="28">
        <f>-L16*ValueCost</f>
        <v>-48750</v>
      </c>
      <c r="M17" s="28">
        <f>-M16*ValueCost</f>
        <v>-51187.5</v>
      </c>
      <c r="N17" s="28">
        <f>-N16*ValueCost</f>
        <v>-51187.5</v>
      </c>
      <c r="O17" s="28">
        <f>-O16*ValueCost</f>
        <v>-51187.5</v>
      </c>
      <c r="P17" s="28">
        <f>-P16*ValueCost</f>
        <v>-51187.5</v>
      </c>
      <c r="Q17" s="28">
        <f>-Q16*ValueCost</f>
        <v>-51187.5</v>
      </c>
      <c r="R17" s="28">
        <f>-R16*ValueCost</f>
        <v>-51187.5</v>
      </c>
      <c r="S17" s="28">
        <f>-S16*ValueCost</f>
        <v>-51187.5</v>
      </c>
      <c r="T17" s="28">
        <f>-T16*ValueCost</f>
        <v>-51187.5</v>
      </c>
      <c r="U17" s="28">
        <f>-U16*ValueCost</f>
        <v>-51187.5</v>
      </c>
      <c r="V17" s="28">
        <f>-V16*ValueCost</f>
        <v>-51187.5</v>
      </c>
      <c r="W17" s="28">
        <f>-W16*ValueCost</f>
        <v>-51187.5</v>
      </c>
      <c r="X17" s="28">
        <f>-X16*ValueCost</f>
        <v>-51187.5</v>
      </c>
      <c r="Y17" s="28">
        <f>-Y16*ValueCost</f>
        <v>-53337.375</v>
      </c>
      <c r="Z17" s="28">
        <f>-Z16*ValueCost</f>
        <v>-53337.375</v>
      </c>
      <c r="AA17" s="28">
        <f>-AA16*ValueCost</f>
        <v>-53337.375</v>
      </c>
      <c r="AB17" s="28">
        <f>-AB16*ValueCost</f>
        <v>-53337.375</v>
      </c>
      <c r="AC17" s="28">
        <f>-AC16*ValueCost</f>
        <v>-53337.375</v>
      </c>
      <c r="AD17" s="28">
        <f>-AD16*ValueCost</f>
        <v>-53337.375</v>
      </c>
      <c r="AE17" s="28">
        <f>-AE16*ValueCost</f>
        <v>-53337.375</v>
      </c>
      <c r="AF17" s="28">
        <f>-AF16*ValueCost</f>
        <v>-53337.375</v>
      </c>
      <c r="AG17" s="28">
        <f>-AG16*ValueCost</f>
        <v>-53337.375</v>
      </c>
      <c r="AH17" s="28">
        <f>-AH16*ValueCost</f>
        <v>-53337.375</v>
      </c>
      <c r="AI17" s="28">
        <f>-AI16*ValueCost</f>
        <v>-53337.375</v>
      </c>
      <c r="AJ17" s="28">
        <f>-AJ16*ValueCost</f>
        <v>-53337.375</v>
      </c>
      <c r="AK17" s="28">
        <f>-AK16*ValueCost</f>
        <v>-56606.956087500002</v>
      </c>
      <c r="AL17" s="28">
        <f>-AL16*ValueCost</f>
        <v>-56606.956087500002</v>
      </c>
      <c r="AM17" s="28">
        <f>-AM16*ValueCost</f>
        <v>-56606.956087500002</v>
      </c>
      <c r="AN17" s="28">
        <f>-AN16*ValueCost</f>
        <v>-56606.956087500002</v>
      </c>
      <c r="AO17" s="28">
        <f>-AO16*ValueCost</f>
        <v>-56606.956087500002</v>
      </c>
      <c r="AP17" s="28">
        <f>-AP16*ValueCost</f>
        <v>-56606.956087500002</v>
      </c>
      <c r="AQ17" s="28">
        <f>-AQ16*ValueCost</f>
        <v>-56606.956087500002</v>
      </c>
      <c r="AR17" s="28">
        <f>-AR16*ValueCost</f>
        <v>-56606.956087500002</v>
      </c>
      <c r="AS17" s="28">
        <f>-AS16*ValueCost</f>
        <v>-56606.956087500002</v>
      </c>
      <c r="AT17" s="28">
        <f>-AT16*ValueCost</f>
        <v>-56606.956087500002</v>
      </c>
      <c r="AU17" s="28">
        <f>-AU16*ValueCost</f>
        <v>-56606.956087500002</v>
      </c>
      <c r="AV17" s="28">
        <f>-AV16*ValueCost</f>
        <v>-56606.956087500002</v>
      </c>
      <c r="AW17" s="28">
        <f>-AW16*ValueCost</f>
        <v>-57229.632604462488</v>
      </c>
      <c r="AX17" s="28">
        <f>-AX16*ValueCost</f>
        <v>-57229.632604462488</v>
      </c>
      <c r="AY17" s="28">
        <f>-AY16*ValueCost</f>
        <v>-57229.632604462488</v>
      </c>
      <c r="AZ17" s="28">
        <f>-AZ16*ValueCost</f>
        <v>-57229.632604462488</v>
      </c>
      <c r="BA17" s="28">
        <f>-BA16*ValueCost</f>
        <v>-57229.632604462488</v>
      </c>
      <c r="BB17" s="28">
        <f>-BB16*ValueCost</f>
        <v>-57229.632604462488</v>
      </c>
      <c r="BC17" s="28">
        <f>-BC16*ValueCost</f>
        <v>-57229.632604462488</v>
      </c>
      <c r="BD17" s="28">
        <f>-BD16*ValueCost</f>
        <v>-57229.632604462488</v>
      </c>
      <c r="BE17" s="28">
        <f>-BE16*ValueCost</f>
        <v>-57229.632604462488</v>
      </c>
      <c r="BF17" s="28">
        <f>-BF16*ValueCost</f>
        <v>-57229.632604462488</v>
      </c>
      <c r="BG17" s="28">
        <f>-BG16*ValueCost</f>
        <v>-57229.632604462488</v>
      </c>
      <c r="BH17" s="28">
        <f>-BH16*ValueCost</f>
        <v>-57229.632604462488</v>
      </c>
      <c r="BI17" s="28">
        <f>-BI16*ValueCost</f>
        <v>-58660.373419574047</v>
      </c>
      <c r="BJ17" s="28">
        <f>-BJ16*ValueCost</f>
        <v>-58660.373419574047</v>
      </c>
      <c r="BK17" s="28">
        <f>-BK16*ValueCost</f>
        <v>-58660.373419574047</v>
      </c>
      <c r="BL17" s="28">
        <f>-BL16*ValueCost</f>
        <v>-58660.373419574047</v>
      </c>
      <c r="BM17" s="28">
        <f>-BM16*ValueCost</f>
        <v>-58660.373419574047</v>
      </c>
      <c r="BN17" s="28">
        <f>-BN16*ValueCost</f>
        <v>-58660.373419574047</v>
      </c>
    </row>
    <row r="18" spans="2:95" s="23" customFormat="1" x14ac:dyDescent="0.3">
      <c r="C18" s="23" t="s">
        <v>24</v>
      </c>
      <c r="D18" s="24" t="s">
        <v>17</v>
      </c>
      <c r="E18" s="27">
        <f>SUM(G18:BN18)</f>
        <v>1757969.1256728442</v>
      </c>
      <c r="F18" s="23">
        <v>1757969.1256728442</v>
      </c>
      <c r="G18" s="26">
        <f>SUM(G16:G17)</f>
        <v>26250</v>
      </c>
      <c r="H18" s="26">
        <f t="shared" ref="H18:BK18" si="4">SUM(H16:H17)</f>
        <v>26250</v>
      </c>
      <c r="I18" s="26">
        <f t="shared" si="4"/>
        <v>26250</v>
      </c>
      <c r="J18" s="26">
        <f t="shared" si="4"/>
        <v>26250</v>
      </c>
      <c r="K18" s="26">
        <f t="shared" si="4"/>
        <v>26250</v>
      </c>
      <c r="L18" s="26">
        <f t="shared" si="4"/>
        <v>26250</v>
      </c>
      <c r="M18" s="26">
        <f t="shared" si="4"/>
        <v>27562.5</v>
      </c>
      <c r="N18" s="26">
        <f t="shared" si="4"/>
        <v>27562.5</v>
      </c>
      <c r="O18" s="26">
        <f t="shared" si="4"/>
        <v>27562.5</v>
      </c>
      <c r="P18" s="26">
        <f t="shared" si="4"/>
        <v>27562.5</v>
      </c>
      <c r="Q18" s="26">
        <f t="shared" si="4"/>
        <v>27562.5</v>
      </c>
      <c r="R18" s="26">
        <f t="shared" si="4"/>
        <v>27562.5</v>
      </c>
      <c r="S18" s="26">
        <f t="shared" si="4"/>
        <v>27562.5</v>
      </c>
      <c r="T18" s="26">
        <f t="shared" si="4"/>
        <v>27562.5</v>
      </c>
      <c r="U18" s="26">
        <f t="shared" si="4"/>
        <v>27562.5</v>
      </c>
      <c r="V18" s="26">
        <f t="shared" si="4"/>
        <v>27562.5</v>
      </c>
      <c r="W18" s="26">
        <f t="shared" si="4"/>
        <v>27562.5</v>
      </c>
      <c r="X18" s="26">
        <f t="shared" si="4"/>
        <v>27562.5</v>
      </c>
      <c r="Y18" s="26">
        <f t="shared" si="4"/>
        <v>28720.125</v>
      </c>
      <c r="Z18" s="26">
        <f t="shared" si="4"/>
        <v>28720.125</v>
      </c>
      <c r="AA18" s="26">
        <f t="shared" si="4"/>
        <v>28720.125</v>
      </c>
      <c r="AB18" s="26">
        <f t="shared" si="4"/>
        <v>28720.125</v>
      </c>
      <c r="AC18" s="26">
        <f t="shared" si="4"/>
        <v>28720.125</v>
      </c>
      <c r="AD18" s="26">
        <f t="shared" si="4"/>
        <v>28720.125</v>
      </c>
      <c r="AE18" s="26">
        <f t="shared" si="4"/>
        <v>28720.125</v>
      </c>
      <c r="AF18" s="26">
        <f t="shared" si="4"/>
        <v>28720.125</v>
      </c>
      <c r="AG18" s="26">
        <f t="shared" si="4"/>
        <v>28720.125</v>
      </c>
      <c r="AH18" s="26">
        <f t="shared" si="4"/>
        <v>28720.125</v>
      </c>
      <c r="AI18" s="26">
        <f t="shared" si="4"/>
        <v>28720.125</v>
      </c>
      <c r="AJ18" s="26">
        <f t="shared" si="4"/>
        <v>28720.125</v>
      </c>
      <c r="AK18" s="26">
        <f t="shared" si="4"/>
        <v>30480.6686625</v>
      </c>
      <c r="AL18" s="26">
        <f t="shared" si="4"/>
        <v>30480.6686625</v>
      </c>
      <c r="AM18" s="26">
        <f t="shared" si="4"/>
        <v>30480.6686625</v>
      </c>
      <c r="AN18" s="26">
        <f t="shared" si="4"/>
        <v>30480.6686625</v>
      </c>
      <c r="AO18" s="26">
        <f t="shared" si="4"/>
        <v>30480.6686625</v>
      </c>
      <c r="AP18" s="26">
        <f t="shared" si="4"/>
        <v>30480.6686625</v>
      </c>
      <c r="AQ18" s="26">
        <f t="shared" si="4"/>
        <v>30480.6686625</v>
      </c>
      <c r="AR18" s="26">
        <f t="shared" si="4"/>
        <v>30480.6686625</v>
      </c>
      <c r="AS18" s="26">
        <f t="shared" si="4"/>
        <v>30480.6686625</v>
      </c>
      <c r="AT18" s="26">
        <f t="shared" si="4"/>
        <v>30480.6686625</v>
      </c>
      <c r="AU18" s="26">
        <f t="shared" si="4"/>
        <v>30480.6686625</v>
      </c>
      <c r="AV18" s="26">
        <f t="shared" si="4"/>
        <v>30480.6686625</v>
      </c>
      <c r="AW18" s="26">
        <f t="shared" si="4"/>
        <v>30815.956017787496</v>
      </c>
      <c r="AX18" s="26">
        <f t="shared" si="4"/>
        <v>30815.956017787496</v>
      </c>
      <c r="AY18" s="26">
        <f t="shared" si="4"/>
        <v>30815.956017787496</v>
      </c>
      <c r="AZ18" s="26">
        <f t="shared" si="4"/>
        <v>30815.956017787496</v>
      </c>
      <c r="BA18" s="26">
        <f t="shared" si="4"/>
        <v>30815.956017787496</v>
      </c>
      <c r="BB18" s="26">
        <f t="shared" si="4"/>
        <v>30815.956017787496</v>
      </c>
      <c r="BC18" s="26">
        <f t="shared" si="4"/>
        <v>30815.956017787496</v>
      </c>
      <c r="BD18" s="26">
        <f t="shared" si="4"/>
        <v>30815.956017787496</v>
      </c>
      <c r="BE18" s="26">
        <f t="shared" si="4"/>
        <v>30815.956017787496</v>
      </c>
      <c r="BF18" s="26">
        <f t="shared" si="4"/>
        <v>30815.956017787496</v>
      </c>
      <c r="BG18" s="26">
        <f t="shared" si="4"/>
        <v>30815.956017787496</v>
      </c>
      <c r="BH18" s="26">
        <f t="shared" si="4"/>
        <v>30815.956017787496</v>
      </c>
      <c r="BI18" s="26">
        <f t="shared" si="4"/>
        <v>31586.35491823218</v>
      </c>
      <c r="BJ18" s="26">
        <f t="shared" si="4"/>
        <v>31586.35491823218</v>
      </c>
      <c r="BK18" s="26">
        <f t="shared" si="4"/>
        <v>31586.35491823218</v>
      </c>
      <c r="BL18" s="26">
        <f t="shared" ref="BL18" si="5">SUM(BL16:BL17)</f>
        <v>31586.35491823218</v>
      </c>
      <c r="BM18" s="26">
        <f t="shared" ref="BM18" si="6">SUM(BM16:BM17)</f>
        <v>31586.35491823218</v>
      </c>
      <c r="BN18" s="26">
        <f t="shared" ref="BN18" si="7">SUM(BN16:BN17)</f>
        <v>31586.35491823218</v>
      </c>
    </row>
    <row r="19" spans="2:95" s="23" customFormat="1" x14ac:dyDescent="0.3">
      <c r="D19" s="24"/>
    </row>
    <row r="20" spans="2:95" s="23" customFormat="1" x14ac:dyDescent="0.3">
      <c r="C20" s="25" t="s">
        <v>10</v>
      </c>
      <c r="D20" s="24" t="s">
        <v>17</v>
      </c>
      <c r="E20" s="23">
        <f>SUM(G20:BN20)</f>
        <v>-799105.33209600032</v>
      </c>
      <c r="F20" s="23">
        <v>-799105.33209600032</v>
      </c>
      <c r="G20" s="25">
        <f>-EEpensesMth*G12</f>
        <v>-12000</v>
      </c>
      <c r="H20" s="25">
        <f>-EEpensesMth*H12</f>
        <v>-12000</v>
      </c>
      <c r="I20" s="25">
        <f>-EEpensesMth*I12</f>
        <v>-12000</v>
      </c>
      <c r="J20" s="25">
        <f>-EEpensesMth*J12</f>
        <v>-12360</v>
      </c>
      <c r="K20" s="25">
        <f>-EEpensesMth*K12</f>
        <v>-12360</v>
      </c>
      <c r="L20" s="25">
        <f>-EEpensesMth*L12</f>
        <v>-12360</v>
      </c>
      <c r="M20" s="25">
        <f>-EEpensesMth*M12</f>
        <v>-12360</v>
      </c>
      <c r="N20" s="25">
        <f>-EEpensesMth*N12</f>
        <v>-12360</v>
      </c>
      <c r="O20" s="25">
        <f>-EEpensesMth*O12</f>
        <v>-12360</v>
      </c>
      <c r="P20" s="25">
        <f>-EEpensesMth*P12</f>
        <v>-12360</v>
      </c>
      <c r="Q20" s="25">
        <f>-EEpensesMth*Q12</f>
        <v>-12360</v>
      </c>
      <c r="R20" s="25">
        <f>-EEpensesMth*R12</f>
        <v>-12360</v>
      </c>
      <c r="S20" s="25">
        <f>-EEpensesMth*S12</f>
        <v>-12360</v>
      </c>
      <c r="T20" s="25">
        <f>-EEpensesMth*T12</f>
        <v>-12360</v>
      </c>
      <c r="U20" s="25">
        <f>-EEpensesMth*U12</f>
        <v>-12360</v>
      </c>
      <c r="V20" s="25">
        <f>-EEpensesMth*V12</f>
        <v>-12854.400000000001</v>
      </c>
      <c r="W20" s="25">
        <f>-EEpensesMth*W12</f>
        <v>-12854.400000000001</v>
      </c>
      <c r="X20" s="25">
        <f>-EEpensesMth*X12</f>
        <v>-12854.400000000001</v>
      </c>
      <c r="Y20" s="25">
        <f>-EEpensesMth*Y12</f>
        <v>-12854.400000000001</v>
      </c>
      <c r="Z20" s="25">
        <f>-EEpensesMth*Z12</f>
        <v>-12854.400000000001</v>
      </c>
      <c r="AA20" s="25">
        <f>-EEpensesMth*AA12</f>
        <v>-12854.400000000001</v>
      </c>
      <c r="AB20" s="25">
        <f>-EEpensesMth*AB12</f>
        <v>-12854.400000000001</v>
      </c>
      <c r="AC20" s="25">
        <f>-EEpensesMth*AC12</f>
        <v>-12854.400000000001</v>
      </c>
      <c r="AD20" s="25">
        <f>-EEpensesMth*AD12</f>
        <v>-12854.400000000001</v>
      </c>
      <c r="AE20" s="25">
        <f>-EEpensesMth*AE12</f>
        <v>-12854.400000000001</v>
      </c>
      <c r="AF20" s="25">
        <f>-EEpensesMth*AF12</f>
        <v>-12854.400000000001</v>
      </c>
      <c r="AG20" s="25">
        <f>-EEpensesMth*AG12</f>
        <v>-12854.400000000001</v>
      </c>
      <c r="AH20" s="25">
        <f>-EEpensesMth*AH12</f>
        <v>-13497.120000000003</v>
      </c>
      <c r="AI20" s="25">
        <f>-EEpensesMth*AI12</f>
        <v>-13497.120000000003</v>
      </c>
      <c r="AJ20" s="25">
        <f>-EEpensesMth*AJ12</f>
        <v>-13497.120000000003</v>
      </c>
      <c r="AK20" s="25">
        <f>-EEpensesMth*AK12</f>
        <v>-13497.120000000003</v>
      </c>
      <c r="AL20" s="25">
        <f>-EEpensesMth*AL12</f>
        <v>-13497.120000000003</v>
      </c>
      <c r="AM20" s="25">
        <f>-EEpensesMth*AM12</f>
        <v>-13497.120000000003</v>
      </c>
      <c r="AN20" s="25">
        <f>-EEpensesMth*AN12</f>
        <v>-13497.120000000003</v>
      </c>
      <c r="AO20" s="25">
        <f>-EEpensesMth*AO12</f>
        <v>-13497.120000000003</v>
      </c>
      <c r="AP20" s="25">
        <f>-EEpensesMth*AP12</f>
        <v>-13497.120000000003</v>
      </c>
      <c r="AQ20" s="25">
        <f>-EEpensesMth*AQ12</f>
        <v>-13497.120000000003</v>
      </c>
      <c r="AR20" s="25">
        <f>-EEpensesMth*AR12</f>
        <v>-13497.120000000003</v>
      </c>
      <c r="AS20" s="25">
        <f>-EEpensesMth*AS12</f>
        <v>-13497.120000000003</v>
      </c>
      <c r="AT20" s="25">
        <f>-EEpensesMth*AT12</f>
        <v>-14037.004800000004</v>
      </c>
      <c r="AU20" s="25">
        <f>-EEpensesMth*AU12</f>
        <v>-14037.004800000004</v>
      </c>
      <c r="AV20" s="25">
        <f>-EEpensesMth*AV12</f>
        <v>-14037.004800000004</v>
      </c>
      <c r="AW20" s="25">
        <f>-EEpensesMth*AW12</f>
        <v>-14037.004800000004</v>
      </c>
      <c r="AX20" s="25">
        <f>-EEpensesMth*AX12</f>
        <v>-14037.004800000004</v>
      </c>
      <c r="AY20" s="25">
        <f>-EEpensesMth*AY12</f>
        <v>-14037.004800000004</v>
      </c>
      <c r="AZ20" s="25">
        <f>-EEpensesMth*AZ12</f>
        <v>-14037.004800000004</v>
      </c>
      <c r="BA20" s="25">
        <f>-EEpensesMth*BA12</f>
        <v>-14037.004800000004</v>
      </c>
      <c r="BB20" s="25">
        <f>-EEpensesMth*BB12</f>
        <v>-14037.004800000004</v>
      </c>
      <c r="BC20" s="25">
        <f>-EEpensesMth*BC12</f>
        <v>-14037.004800000004</v>
      </c>
      <c r="BD20" s="25">
        <f>-EEpensesMth*BD12</f>
        <v>-14037.004800000004</v>
      </c>
      <c r="BE20" s="25">
        <f>-EEpensesMth*BE12</f>
        <v>-14037.004800000004</v>
      </c>
      <c r="BF20" s="25">
        <f>-EEpensesMth*BF12</f>
        <v>-14458.114944000004</v>
      </c>
      <c r="BG20" s="25">
        <f>-EEpensesMth*BG12</f>
        <v>-14458.114944000004</v>
      </c>
      <c r="BH20" s="25">
        <f>-EEpensesMth*BH12</f>
        <v>-14458.114944000004</v>
      </c>
      <c r="BI20" s="25">
        <f>-EEpensesMth*BI12</f>
        <v>-14458.114944000004</v>
      </c>
      <c r="BJ20" s="25">
        <f>-EEpensesMth*BJ12</f>
        <v>-14458.114944000004</v>
      </c>
      <c r="BK20" s="25">
        <f>-EEpensesMth*BK12</f>
        <v>-14458.114944000004</v>
      </c>
      <c r="BL20" s="25">
        <f>-EEpensesMth*BL12</f>
        <v>-14458.114944000004</v>
      </c>
      <c r="BM20" s="25">
        <f>-EEpensesMth*BM12</f>
        <v>-14458.114944000004</v>
      </c>
      <c r="BN20" s="25">
        <f>-EEpensesMth*BN12</f>
        <v>-14458.114944000004</v>
      </c>
    </row>
    <row r="21" spans="2:95" s="23" customFormat="1" x14ac:dyDescent="0.3">
      <c r="C21" s="23" t="s">
        <v>25</v>
      </c>
      <c r="D21" s="24" t="s">
        <v>17</v>
      </c>
      <c r="E21" s="23">
        <f>SUM(G21:BN21)</f>
        <v>958863.79357684241</v>
      </c>
      <c r="F21" s="23">
        <v>958863.79357684241</v>
      </c>
      <c r="G21" s="23">
        <f>G18+G20</f>
        <v>14250</v>
      </c>
      <c r="H21" s="23">
        <f t="shared" ref="H21:BN21" si="8">H18+H20</f>
        <v>14250</v>
      </c>
      <c r="I21" s="23">
        <f t="shared" si="8"/>
        <v>14250</v>
      </c>
      <c r="J21" s="23">
        <f t="shared" si="8"/>
        <v>13890</v>
      </c>
      <c r="K21" s="23">
        <f t="shared" si="8"/>
        <v>13890</v>
      </c>
      <c r="L21" s="23">
        <f t="shared" si="8"/>
        <v>13890</v>
      </c>
      <c r="M21" s="23">
        <f t="shared" si="8"/>
        <v>15202.5</v>
      </c>
      <c r="N21" s="23">
        <f t="shared" si="8"/>
        <v>15202.5</v>
      </c>
      <c r="O21" s="23">
        <f t="shared" si="8"/>
        <v>15202.5</v>
      </c>
      <c r="P21" s="23">
        <f t="shared" si="8"/>
        <v>15202.5</v>
      </c>
      <c r="Q21" s="23">
        <f t="shared" si="8"/>
        <v>15202.5</v>
      </c>
      <c r="R21" s="23">
        <f t="shared" si="8"/>
        <v>15202.5</v>
      </c>
      <c r="S21" s="23">
        <f t="shared" si="8"/>
        <v>15202.5</v>
      </c>
      <c r="T21" s="23">
        <f t="shared" si="8"/>
        <v>15202.5</v>
      </c>
      <c r="U21" s="23">
        <f t="shared" si="8"/>
        <v>15202.5</v>
      </c>
      <c r="V21" s="23">
        <f t="shared" si="8"/>
        <v>14708.099999999999</v>
      </c>
      <c r="W21" s="23">
        <f t="shared" si="8"/>
        <v>14708.099999999999</v>
      </c>
      <c r="X21" s="23">
        <f t="shared" si="8"/>
        <v>14708.099999999999</v>
      </c>
      <c r="Y21" s="23">
        <f t="shared" si="8"/>
        <v>15865.724999999999</v>
      </c>
      <c r="Z21" s="23">
        <f t="shared" si="8"/>
        <v>15865.724999999999</v>
      </c>
      <c r="AA21" s="23">
        <f t="shared" si="8"/>
        <v>15865.724999999999</v>
      </c>
      <c r="AB21" s="23">
        <f t="shared" si="8"/>
        <v>15865.724999999999</v>
      </c>
      <c r="AC21" s="23">
        <f t="shared" si="8"/>
        <v>15865.724999999999</v>
      </c>
      <c r="AD21" s="23">
        <f t="shared" si="8"/>
        <v>15865.724999999999</v>
      </c>
      <c r="AE21" s="23">
        <f t="shared" si="8"/>
        <v>15865.724999999999</v>
      </c>
      <c r="AF21" s="23">
        <f t="shared" si="8"/>
        <v>15865.724999999999</v>
      </c>
      <c r="AG21" s="23">
        <f t="shared" si="8"/>
        <v>15865.724999999999</v>
      </c>
      <c r="AH21" s="23">
        <f t="shared" si="8"/>
        <v>15223.004999999997</v>
      </c>
      <c r="AI21" s="23">
        <f t="shared" si="8"/>
        <v>15223.004999999997</v>
      </c>
      <c r="AJ21" s="23">
        <f t="shared" si="8"/>
        <v>15223.004999999997</v>
      </c>
      <c r="AK21" s="23">
        <f t="shared" si="8"/>
        <v>16983.548662499998</v>
      </c>
      <c r="AL21" s="23">
        <f t="shared" si="8"/>
        <v>16983.548662499998</v>
      </c>
      <c r="AM21" s="23">
        <f t="shared" si="8"/>
        <v>16983.548662499998</v>
      </c>
      <c r="AN21" s="23">
        <f t="shared" si="8"/>
        <v>16983.548662499998</v>
      </c>
      <c r="AO21" s="23">
        <f t="shared" si="8"/>
        <v>16983.548662499998</v>
      </c>
      <c r="AP21" s="23">
        <f t="shared" si="8"/>
        <v>16983.548662499998</v>
      </c>
      <c r="AQ21" s="23">
        <f t="shared" si="8"/>
        <v>16983.548662499998</v>
      </c>
      <c r="AR21" s="23">
        <f t="shared" si="8"/>
        <v>16983.548662499998</v>
      </c>
      <c r="AS21" s="23">
        <f t="shared" si="8"/>
        <v>16983.548662499998</v>
      </c>
      <c r="AT21" s="23">
        <f t="shared" si="8"/>
        <v>16443.663862499998</v>
      </c>
      <c r="AU21" s="23">
        <f t="shared" si="8"/>
        <v>16443.663862499998</v>
      </c>
      <c r="AV21" s="23">
        <f t="shared" si="8"/>
        <v>16443.663862499998</v>
      </c>
      <c r="AW21" s="23">
        <f t="shared" si="8"/>
        <v>16778.951217787493</v>
      </c>
      <c r="AX21" s="23">
        <f t="shared" si="8"/>
        <v>16778.951217787493</v>
      </c>
      <c r="AY21" s="23">
        <f t="shared" si="8"/>
        <v>16778.951217787493</v>
      </c>
      <c r="AZ21" s="23">
        <f t="shared" si="8"/>
        <v>16778.951217787493</v>
      </c>
      <c r="BA21" s="23">
        <f t="shared" si="8"/>
        <v>16778.951217787493</v>
      </c>
      <c r="BB21" s="23">
        <f t="shared" si="8"/>
        <v>16778.951217787493</v>
      </c>
      <c r="BC21" s="23">
        <f t="shared" si="8"/>
        <v>16778.951217787493</v>
      </c>
      <c r="BD21" s="23">
        <f t="shared" si="8"/>
        <v>16778.951217787493</v>
      </c>
      <c r="BE21" s="23">
        <f t="shared" si="8"/>
        <v>16778.951217787493</v>
      </c>
      <c r="BF21" s="23">
        <f t="shared" si="8"/>
        <v>16357.841073787491</v>
      </c>
      <c r="BG21" s="23">
        <f t="shared" si="8"/>
        <v>16357.841073787491</v>
      </c>
      <c r="BH21" s="23">
        <f t="shared" si="8"/>
        <v>16357.841073787491</v>
      </c>
      <c r="BI21" s="23">
        <f t="shared" si="8"/>
        <v>17128.239974232176</v>
      </c>
      <c r="BJ21" s="23">
        <f t="shared" si="8"/>
        <v>17128.239974232176</v>
      </c>
      <c r="BK21" s="23">
        <f t="shared" si="8"/>
        <v>17128.239974232176</v>
      </c>
      <c r="BL21" s="23">
        <f t="shared" si="8"/>
        <v>17128.239974232176</v>
      </c>
      <c r="BM21" s="23">
        <f t="shared" si="8"/>
        <v>17128.239974232176</v>
      </c>
      <c r="BN21" s="23">
        <f t="shared" si="8"/>
        <v>17128.239974232176</v>
      </c>
    </row>
    <row r="24" spans="2:95" s="19" customFormat="1" x14ac:dyDescent="0.3">
      <c r="B24" s="19" t="s">
        <v>14</v>
      </c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</row>
  </sheetData>
  <phoneticPr fontId="10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0 F A A B Q S w M E F A A C A A g A w k 5 4 V t 7 p h 2 u k A A A A 9 g A A A B I A H A B D b 2 5 m a W c v U G F j a 2 F n Z S 5 4 b W w g o h g A K K A U A A A A A A A A A A A A A A A A A A A A A A A A A A A A h Y 9 N D o I w G E S v Q r q n f x p D y E d Z u I W E x M S 4 b U r F R i g E i u V u L j y S V x C j q D u X 8 + Y t Z u 7 X G 6 R T U w c X 3 Q + m t Q l i m K J A W 9 W W x l Y J G t 0 x j F A q o J D q L C s d z L I d 4 m k o E 3 R y r o s J 8 d 5 j v 8 J t X x F O K S O H P N u p k 2 4 k + s j m v x w a O z h p l U Y C 9 q 8 x g m P G 1 j j a c E y B L B B y Y 7 8 C n / c + 2 x 8 I 2 7 F 2 Y 6 9 F V 4 d F B m S J Q N 4 f x A N Q S w M E F A A C A A g A w k 5 4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J O e F Y C f k X D 5 w I A A I c L A A A T A B w A R m 9 y b X V s Y X M v U 2 V j d G l v b j E u b S C i G A A o o B Q A A A A A A A A A A A A A A A A A A A A A A A A A A A C t V t F u 2 j A U f U f i H 6 z 0 Y Y m U B i V U e 1 i 1 l 8 E m 9 a H t R t j 6 U F W V C S 5 Y T e w o d t o h h N R / 2 B / u S 3 a d p M Q h M b B u S A h z f X 3 P u e c e B w S J J O U M h e W n f 9 7 v 9 X t i i T M y R y f W J W H v B E p 5 z u a n D z w 7 L V Y o w + y R s s U t m V N 5 Z 6 G P K C a y 3 0 P w C n m e R Q Q i N 2 T m f c U L Y q v F i D N J m B S 2 t Z Q y F R 8 G A 8 K 8 Z / p I U 6 i A P Z 4 t B u r b 4 H s s a Y I l u f 9 C F 0 s J C P e j J U 5 S o C W W N L U c x y 1 R x l j i I Y C U a O v h 5 l Z F 7 q r d E w t O s Q X w n 6 5 S o u h N 8 S w m 3 h R o C 2 g i G f E 4 T 5 j a F H Z R y l 2 v r Q n 0 Z L l I Q h R J 8 l N u X L S 2 L s L r V q z g R r J W f E I i n s 1 b 4 R s K 2 s q M 4 H b 1 y 3 Y y U c V R F G M h W p u h x D J v h 6 9 g g R 6 K c 5 + f Q O V 9 C d d p y t m B n A l 5 8 B r 7 G 2 c r 7 I Q k / A m E H e d p T C O Y l K j l H V M B I 4 u k v a P / v t N + 5 / E O l E J g N a E O M u U 4 N S b l R h X u r O d b b j n c j n J T n q I J f 9 b q h W B U u 4 3 n + k 6 n 4 / w D l u u A U g Z s G O W C y f d n n s r f b F t v R M 0 6 + G Y h m i x d 5 U C t T g j q y K o K m q 3 Q m M Q 0 o c r q t R I q p c x o C w I V U X 0 L i l Q 4 X J 6 Z g p E + r b Y V b e v 3 y y 9 I + p Z z S U K 5 g t I j 8 e T U 1 8 j T i n m B t h 7 q j P V + g o O q m / s r 7 n + N u y t + z a L r x g M l 0 2 S M i L 5 J 0 m Z H T Q k O K I r 2 6 h k 0 F W 1 o G p h V H b 5 d V V + X N d g n r F n a o B C 3 8 1 F 0 S b J F 1 + U f 8 W R G m c H 0 Q 2 X 6 R m 2 d x M a t D m e v V Q 6 J f A V P U 8 e t u H Q 8 6 S o W g f l K 7 r T h r j u N b h Q 5 O P J u F u O u a L 7 V S e X x 0 k f V O j D 5 5 u z t v g k K 3 2 h g O z + a r 8 h H + c I / 0 h h n x d O w L l 3 j / 0 9 T p D G O A P A H j n O i W 6 K I F 9 G W I 0 A A y 4 a 3 5 V Z p W S N / y 1 p x 1 n 5 B N i Z Y 3 4 i 7 Q 8 8 E q 7 q v U Y 0 4 w Z E 4 q j / n X 4 C G R w L B V C 1 0 N f p b K I a T 7 r 8 Y a k P / i 9 H k V F t Y D Q Z g w a L 9 H m W m w u d / A F B L A Q I t A B Q A A g A I A M J O e F b e 6 Y d r p A A A A P Y A A A A S A A A A A A A A A A A A A A A A A A A A A A B D b 2 5 m a W c v U G F j a 2 F n Z S 5 4 b W x Q S w E C L Q A U A A I A C A D C T n h W D 8 r p q 6 Q A A A D p A A A A E w A A A A A A A A A A A A A A A A D w A A A A W 0 N v b n R l b n R f V H l w Z X N d L n h t b F B L A Q I t A B Q A A g A I A M J O e F Y C f k X D 5 w I A A I c L A A A T A A A A A A A A A A A A A A A A A O E B A A B G b 3 J t d W x h c y 9 T Z W N 0 a W 9 u M S 5 t U E s F B g A A A A A D A A M A w g A A A B U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E g A A A A A A A A 3 x 8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1 l b i d z J T I w c G 9 1 b m Q t Z m 9 y L X B v d W 5 k J T I w c m F u a 2 l u Z y U 1 Q m V k a X Q l N U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M t M j J U M T I 6 N T k 6 M D M u M D Q w M T M x M F o i I C 8 + P E V u d H J 5 I F R 5 c G U 9 I k Z p b G x D b 2 x 1 b W 5 U e X B l c y I g V m F s d W U 9 I n N B d 1 l E Q X d Z Q U J n W U d C Z 1 k 9 I i A v P j x F b n R y e S B U e X B l P S J G a W x s Q 2 9 s d W 1 u T m F t Z X M i I F Z h b H V l P S J z W y Z x d W 9 0 O 1 J h b m s m c X V v d D s s J n F 1 b 3 Q 7 R m l n a H R l c i Z x d W 9 0 O y w m c X V v d D t S Z W N v c m Q u M S Z x d W 9 0 O y w m c X V v d D t S Z W N v c m Q u M i 4 x J n F 1 b 3 Q 7 L C Z x d W 9 0 O 0 5 D J n F 1 b 3 Q 7 L C Z x d W 9 0 O 1 d p b i B T d H J l Y W s m c X V v d D s s J n F 1 b 3 Q 7 V 2 V p Z 2 h 0 I G N s Y X N z J n F 1 b 3 Q 7 L C Z x d W 9 0 O 1 N 0 Y X R 1 c y Z x d W 9 0 O y w m c X V v d D t O Z X h 0 I G Z p Z 2 h 0 I E V 2 Z W 5 0 J n F 1 b 3 Q 7 L C Z x d W 9 0 O 0 5 l e H Q g Z m l n a H Q g T 3 B w b 2 5 l b n Q m c X V v d D s s J n F 1 b 3 Q 7 T m V 4 d C B m a W d o d C B S Z W Y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l b l x 1 M D A y N 3 M g c G 9 1 b m Q t Z m 9 y L X B v d W 5 k I H J h b m t p b m d b Z W R p d F 0 v Q X V 0 b 1 J l b W 9 2 Z W R D b 2 x 1 b W 5 z M S 5 7 U m F u a y w w f S Z x d W 9 0 O y w m c X V v d D t T Z W N 0 a W 9 u M S 9 N Z W 5 c d T A w M j d z I H B v d W 5 k L W Z v c i 1 w b 3 V u Z C B y Y W 5 r a W 5 n W 2 V k a X R d L 0 F 1 d G 9 S Z W 1 v d m V k Q 2 9 s d W 1 u c z E u e 0 Z p Z 2 h 0 Z X I s M X 0 m c X V v d D s s J n F 1 b 3 Q 7 U 2 V j d G l v b j E v T W V u X H U w M D I 3 c y B w b 3 V u Z C 1 m b 3 I t c G 9 1 b m Q g c m F u a 2 l u Z 1 t l Z G l 0 X S 9 B d X R v U m V t b 3 Z l Z E N v b H V t b n M x L n t S Z W N v c m Q u M S w y f S Z x d W 9 0 O y w m c X V v d D t T Z W N 0 a W 9 u M S 9 N Z W 5 c d T A w M j d z I H B v d W 5 k L W Z v c i 1 w b 3 V u Z C B y Y W 5 r a W 5 n W 2 V k a X R d L 0 F 1 d G 9 S Z W 1 v d m V k Q 2 9 s d W 1 u c z E u e 1 J l Y 2 9 y Z C 4 y L j E s M 3 0 m c X V v d D s s J n F 1 b 3 Q 7 U 2 V j d G l v b j E v T W V u X H U w M D I 3 c y B w b 3 V u Z C 1 m b 3 I t c G 9 1 b m Q g c m F u a 2 l u Z 1 t l Z G l 0 X S 9 B d X R v U m V t b 3 Z l Z E N v b H V t b n M x L n t O Q y w 0 f S Z x d W 9 0 O y w m c X V v d D t T Z W N 0 a W 9 u M S 9 N Z W 5 c d T A w M j d z I H B v d W 5 k L W Z v c i 1 w b 3 V u Z C B y Y W 5 r a W 5 n W 2 V k a X R d L 0 F 1 d G 9 S Z W 1 v d m V k Q 2 9 s d W 1 u c z E u e 1 d p b i B T d H J l Y W s s N X 0 m c X V v d D s s J n F 1 b 3 Q 7 U 2 V j d G l v b j E v T W V u X H U w M D I 3 c y B w b 3 V u Z C 1 m b 3 I t c G 9 1 b m Q g c m F u a 2 l u Z 1 t l Z G l 0 X S 9 B d X R v U m V t b 3 Z l Z E N v b H V t b n M x L n t X Z W l n a H Q g Y 2 x h c 3 M s N n 0 m c X V v d D s s J n F 1 b 3 Q 7 U 2 V j d G l v b j E v T W V u X H U w M D I 3 c y B w b 3 V u Z C 1 m b 3 I t c G 9 1 b m Q g c m F u a 2 l u Z 1 t l Z G l 0 X S 9 B d X R v U m V t b 3 Z l Z E N v b H V t b n M x L n t T d G F 0 d X M s N 3 0 m c X V v d D s s J n F 1 b 3 Q 7 U 2 V j d G l v b j E v T W V u X H U w M D I 3 c y B w b 3 V u Z C 1 m b 3 I t c G 9 1 b m Q g c m F u a 2 l u Z 1 t l Z G l 0 X S 9 B d X R v U m V t b 3 Z l Z E N v b H V t b n M x L n t O Z X h 0 I G Z p Z 2 h 0 I E V 2 Z W 5 0 L D h 9 J n F 1 b 3 Q 7 L C Z x d W 9 0 O 1 N l Y 3 R p b 2 4 x L 0 1 l b l x 1 M D A y N 3 M g c G 9 1 b m Q t Z m 9 y L X B v d W 5 k I H J h b m t p b m d b Z W R p d F 0 v Q X V 0 b 1 J l b W 9 2 Z W R D b 2 x 1 b W 5 z M S 5 7 T m V 4 d C B m a W d o d C B P c H B v b m V u d C w 5 f S Z x d W 9 0 O y w m c X V v d D t T Z W N 0 a W 9 u M S 9 N Z W 5 c d T A w M j d z I H B v d W 5 k L W Z v c i 1 w b 3 V u Z C B y Y W 5 r a W 5 n W 2 V k a X R d L 0 F 1 d G 9 S Z W 1 v d m V k Q 2 9 s d W 1 u c z E u e 0 5 l e H Q g Z m l n a H Q g U m V m L i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0 1 l b l x 1 M D A y N 3 M g c G 9 1 b m Q t Z m 9 y L X B v d W 5 k I H J h b m t p b m d b Z W R p d F 0 v Q X V 0 b 1 J l b W 9 2 Z W R D b 2 x 1 b W 5 z M S 5 7 U m F u a y w w f S Z x d W 9 0 O y w m c X V v d D t T Z W N 0 a W 9 u M S 9 N Z W 5 c d T A w M j d z I H B v d W 5 k L W Z v c i 1 w b 3 V u Z C B y Y W 5 r a W 5 n W 2 V k a X R d L 0 F 1 d G 9 S Z W 1 v d m V k Q 2 9 s d W 1 u c z E u e 0 Z p Z 2 h 0 Z X I s M X 0 m c X V v d D s s J n F 1 b 3 Q 7 U 2 V j d G l v b j E v T W V u X H U w M D I 3 c y B w b 3 V u Z C 1 m b 3 I t c G 9 1 b m Q g c m F u a 2 l u Z 1 t l Z G l 0 X S 9 B d X R v U m V t b 3 Z l Z E N v b H V t b n M x L n t S Z W N v c m Q u M S w y f S Z x d W 9 0 O y w m c X V v d D t T Z W N 0 a W 9 u M S 9 N Z W 5 c d T A w M j d z I H B v d W 5 k L W Z v c i 1 w b 3 V u Z C B y Y W 5 r a W 5 n W 2 V k a X R d L 0 F 1 d G 9 S Z W 1 v d m V k Q 2 9 s d W 1 u c z E u e 1 J l Y 2 9 y Z C 4 y L j E s M 3 0 m c X V v d D s s J n F 1 b 3 Q 7 U 2 V j d G l v b j E v T W V u X H U w M D I 3 c y B w b 3 V u Z C 1 m b 3 I t c G 9 1 b m Q g c m F u a 2 l u Z 1 t l Z G l 0 X S 9 B d X R v U m V t b 3 Z l Z E N v b H V t b n M x L n t O Q y w 0 f S Z x d W 9 0 O y w m c X V v d D t T Z W N 0 a W 9 u M S 9 N Z W 5 c d T A w M j d z I H B v d W 5 k L W Z v c i 1 w b 3 V u Z C B y Y W 5 r a W 5 n W 2 V k a X R d L 0 F 1 d G 9 S Z W 1 v d m V k Q 2 9 s d W 1 u c z E u e 1 d p b i B T d H J l Y W s s N X 0 m c X V v d D s s J n F 1 b 3 Q 7 U 2 V j d G l v b j E v T W V u X H U w M D I 3 c y B w b 3 V u Z C 1 m b 3 I t c G 9 1 b m Q g c m F u a 2 l u Z 1 t l Z G l 0 X S 9 B d X R v U m V t b 3 Z l Z E N v b H V t b n M x L n t X Z W l n a H Q g Y 2 x h c 3 M s N n 0 m c X V v d D s s J n F 1 b 3 Q 7 U 2 V j d G l v b j E v T W V u X H U w M D I 3 c y B w b 3 V u Z C 1 m b 3 I t c G 9 1 b m Q g c m F u a 2 l u Z 1 t l Z G l 0 X S 9 B d X R v U m V t b 3 Z l Z E N v b H V t b n M x L n t T d G F 0 d X M s N 3 0 m c X V v d D s s J n F 1 b 3 Q 7 U 2 V j d G l v b j E v T W V u X H U w M D I 3 c y B w b 3 V u Z C 1 m b 3 I t c G 9 1 b m Q g c m F u a 2 l u Z 1 t l Z G l 0 X S 9 B d X R v U m V t b 3 Z l Z E N v b H V t b n M x L n t O Z X h 0 I G Z p Z 2 h 0 I E V 2 Z W 5 0 L D h 9 J n F 1 b 3 Q 7 L C Z x d W 9 0 O 1 N l Y 3 R p b 2 4 x L 0 1 l b l x 1 M D A y N 3 M g c G 9 1 b m Q t Z m 9 y L X B v d W 5 k I H J h b m t p b m d b Z W R p d F 0 v Q X V 0 b 1 J l b W 9 2 Z W R D b 2 x 1 b W 5 z M S 5 7 T m V 4 d C B m a W d o d C B P c H B v b m V u d C w 5 f S Z x d W 9 0 O y w m c X V v d D t T Z W N 0 a W 9 u M S 9 N Z W 5 c d T A w M j d z I H B v d W 5 k L W Z v c i 1 w b 3 V u Z C B y Y W 5 r a W 5 n W 2 V k a X R d L 0 F 1 d G 9 S Z W 1 v d m V k Q 2 9 s d W 1 u c z E u e 0 5 l e H Q g Z m l n a H Q g U m V m L i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1 l b i d z J T I w c G 9 1 b m Q t Z m 9 y L X B v d W 5 k J T I w c m F u a 2 l u Z y U 1 Q m V k a X Q l N U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J 3 M l M j B w b 3 V u Z C 1 m b 3 I t c G 9 1 b m Q l M j B y Y W 5 r a W 5 n J T V C Z W R p d C U 1 R C 9 E Y X R h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b i d z J T I w c G 9 1 b m Q t Z m 9 y L X B v d W 5 k J T I w c m F u a 2 l u Z y U 1 Q m V k a X Q l N U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4 n c y U y M H B v d W 5 k L W Z v c i 1 w b 3 V u Z C U y M H J h b m t p b m c l N U J l Z G l 0 J T V E L 1 J l b W 9 2 Z W Q l M j B E d X B s a W N h d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J 3 M l M j B w b 3 V u Z C 1 m b 3 I t c G 9 1 b m Q l M j B y Y W 5 r a W 5 n J T V C Z W R p d C U 1 R C 9 S Z W 1 v d m V k J T I w R H V w b G l j Y X R l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4 n c y U y M H B v d W 5 k L W Z v c i 1 w b 3 V u Z C U y M H J h b m t p b m c l N U J l Z G l 0 J T V E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J 3 M l M j B w b 3 V u Z C 1 m b 3 I t c G 9 1 b m Q l M j B y Y W 5 r a W 5 n J T V C Z W R p d C U 1 R C 9 S Z W 1 v d m V k J T I w V G 9 w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b i d z J T I w c G 9 1 b m Q t Z m 9 y L X B v d W 5 k J T I w c m F u a 2 l u Z y U 1 Q m V k a X Q l N U Q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J 3 M l M j B w b 3 V u Z C 1 m b 3 I t c G 9 1 b m Q l M j B y Y W 5 r a W 5 n J T V C Z W R p d C U 1 R C 9 S Z W 1 v d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4 n c y U y M H B v d W 5 k L W Z v c i 1 w b 3 V u Z C U y M H J h b m t p b m c l N U J l Z G l 0 J T V E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4 n c y U y M H B v d W 5 k L W Z v c i 1 w b 3 V u Z C U y M H J h b m t p b m c l N U J l Z G l 0 J T V E L 0 N o Y W 5 n Z W Q l M j B U e X B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b i d z J T I w c G 9 1 b m Q t Z m 9 y L X B v d W 5 k J T I w c m F u a 2 l u Z y U 1 Q m V k a X Q l N U Q v U 3 B s a X Q l M j B D b 2 x 1 b W 4 l M j B i e S U y M E R l b G l t a X R l c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4 n c y U y M H B v d W 5 k L W Z v c i 1 w b 3 V u Z C U y M H J h b m t p b m c l N U J l Z G l 0 J T V E L 0 N o Y W 5 n Z W Q l M j B U e X B l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b i d z J T I w c G 9 1 b m Q t Z m 9 y L X B v d W 5 k J T I w c m F u a 2 l u Z y U 1 Q m V k a X Q l N U Q v T W V y Z 2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b i d z J T I w c G 9 1 b m Q t Z m 9 y L X B v d W 5 k J T I w c m F u a 2 l u Z y U 1 Q m V k a X Q l N U Q v U m V t b 3 Z l Z C U y M E N v b H V t b n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J 3 M l M j B w b 3 V u Z C 1 m b 3 I t c G 9 1 b m Q l M j B y Y W 5 r a W 5 n J T V C Z W R p d C U 1 R C 9 T c G x p d C U y M E N v b H V t b i U y M G J 5 J T I w R G V s a W 1 p d G V y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b i d z J T I w c G 9 1 b m Q t Z m 9 y L X B v d W 5 k J T I w c m F u a 2 l u Z y U 1 Q m V k a X Q l N U Q v Q 2 h h b m d l Z C U y M F R 5 c G U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J 3 M l M j B w b 3 V u Z C 1 m b 3 I t c G 9 1 b m Q l M j B y Y W 5 r a W 5 n J T V C Z W R p d C U 1 R C 9 N Z X J n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b i d z J T I w c G 9 1 b m Q t Z m 9 y L X B v d W 5 k J T I w c m F u a 2 l u Z y U 1 Q m V k a X Q l N U Q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b i d z J T I w c G 9 1 b m Q t Z m 9 y L X B v d W 5 k J T I w c m F u a 2 l u Z y U 1 Q m V k a X Q l N U Q v U m V w b G F j Z W Q l M j B W Y W x 1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4 n c y U y M H B v d W 5 k L W Z v c i 1 w b 3 V u Z C U y M H J h b m t p b m c l N U J l Z G l 0 J T V E L 1 J l c G x h Y 2 V k J T I w V m F s d W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J 3 M l M j B w b 3 V u Z C 1 m b 3 I t c G 9 1 b m Q l M j B y Y W 5 r a W 5 n J T V C Z W R p d C U 1 R C 9 S Z X B s Y W N l Z C U y M F Z h b H V l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b i d z J T I w c G 9 1 b m Q t Z m 9 y L X B v d W 5 k J T I w c m F u a 2 l u Z y U 1 Q m V k a X Q l N U Q v U m V u Y W 1 l Z C U y M E N v b H V t b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t M + S Y t z M Q 0 O h Q V u C 8 b Z M d g A A A A A C A A A A A A A Q Z g A A A A E A A C A A A A B d e H S 6 Z Z 7 k 3 k X x B n M w V W / v y v 4 7 I + + U X 0 1 w i F r F w S N M T g A A A A A O g A A A A A I A A C A A A A A R 2 6 k g a 0 e q P E 7 0 m u w I 1 I X A / U 8 E / L f N B R Q w Y i O M / s R E D F A A A A B J R 3 / 0 v X A + e 2 5 P C m m M H q g Q 5 J X H f k R D N H G 0 0 r d O F f U g 3 d W u L X 2 b d M z X p 8 2 9 U h 7 U k j s f 6 T k N l l I 3 c N p L D a t b L K B o j 0 j T y z H G t r m K D A o f M U e F T 0 A A A A A 8 + 8 + o n J n m t A y g t J 1 8 L F t H J M 7 X F z z O r A t c 8 F 9 U x w i 0 G c 7 T j c W g D Q T 7 t J p N E A w V k 7 l A M s U G H P j 0 4 b f W B 4 n r G W O k < / D a t a M a s h u p > 
</file>

<file path=customXml/itemProps1.xml><?xml version="1.0" encoding="utf-8"?>
<ds:datastoreItem xmlns:ds="http://schemas.openxmlformats.org/officeDocument/2006/customXml" ds:itemID="{2F6DDEA8-970E-4809-86ED-3D309F75EA2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11</vt:i4>
      </vt:variant>
    </vt:vector>
  </HeadingPairs>
  <TitlesOfParts>
    <vt:vector size="13" baseType="lpstr">
      <vt:lpstr>Inputs</vt:lpstr>
      <vt:lpstr>Calcs_Monthly</vt:lpstr>
      <vt:lpstr>EEpensesMth</vt:lpstr>
      <vt:lpstr>ExpensesMth</vt:lpstr>
      <vt:lpstr>GrowthExpMth</vt:lpstr>
      <vt:lpstr>GrowthExpPCT</vt:lpstr>
      <vt:lpstr>GrowthExpYR</vt:lpstr>
      <vt:lpstr>GrowthRevMth</vt:lpstr>
      <vt:lpstr>GrowthRevPCT</vt:lpstr>
      <vt:lpstr>GrowthRevYR</vt:lpstr>
      <vt:lpstr>Model_Start_Date</vt:lpstr>
      <vt:lpstr>ValueCost</vt:lpstr>
      <vt:lpstr>ValueRev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Mayoh</dc:creator>
  <cp:lastModifiedBy>Mati</cp:lastModifiedBy>
  <cp:lastPrinted>2017-11-24T02:28:43Z</cp:lastPrinted>
  <dcterms:created xsi:type="dcterms:W3CDTF">2017-11-23T04:10:21Z</dcterms:created>
  <dcterms:modified xsi:type="dcterms:W3CDTF">2023-03-24T09:00:32Z</dcterms:modified>
</cp:coreProperties>
</file>