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Z\Desktop\"/>
    </mc:Choice>
  </mc:AlternateContent>
  <xr:revisionPtr revIDLastSave="0" documentId="13_ncr:1_{73889AF9-F5CA-4620-8DB2-F878EFBFF893}" xr6:coauthVersionLast="45" xr6:coauthVersionMax="45" xr10:uidLastSave="{00000000-0000-0000-0000-000000000000}"/>
  <bookViews>
    <workbookView xWindow="12735" yWindow="0" windowWidth="25620" windowHeight="20925" activeTab="6" xr2:uid="{C505EAAD-B01D-4A64-9B6E-0AB29505264A}"/>
  </bookViews>
  <sheets>
    <sheet name="dane" sheetId="2" r:id="rId1"/>
    <sheet name="1" sheetId="1" r:id="rId2"/>
    <sheet name="2" sheetId="3" r:id="rId3"/>
    <sheet name="3" sheetId="4" r:id="rId4"/>
    <sheet name="4" sheetId="5" r:id="rId5"/>
    <sheet name="5pom" sheetId="6" r:id="rId6"/>
    <sheet name="5" sheetId="7" r:id="rId7"/>
  </sheets>
  <definedNames>
    <definedName name="DaneZewnętrzne_1" localSheetId="1" hidden="1">'1'!$A$1:$N$139</definedName>
    <definedName name="DaneZewnętrzne_1" localSheetId="2" hidden="1">'2'!$A$1:$D$139</definedName>
    <definedName name="DaneZewnętrzne_1" localSheetId="3" hidden="1">'3'!$A$1:$J$139</definedName>
    <definedName name="DaneZewnętrzne_1" localSheetId="4" hidden="1">'4'!$A$1:$L$139</definedName>
    <definedName name="DaneZewnętrzne_1" localSheetId="5" hidden="1">'5pom'!$A$1:$J$139</definedName>
    <definedName name="DaneZewnętrzne_1" localSheetId="0" hidden="1">dane!$A$1:$J$139</definedName>
  </definedNames>
  <calcPr calcId="191029"/>
  <pivotCaches>
    <pivotCache cacheId="4" r:id="rId8"/>
    <pivotCache cacheId="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7" l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3" i="7"/>
  <c r="L3" i="7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Q29" i="5"/>
  <c r="Q28" i="5"/>
  <c r="Q27" i="5"/>
  <c r="Q26" i="5"/>
  <c r="Q25" i="5"/>
  <c r="Q24" i="5"/>
  <c r="Q17" i="5"/>
  <c r="Q16" i="5"/>
  <c r="Q15" i="5"/>
  <c r="Q14" i="5"/>
  <c r="Q13" i="5"/>
  <c r="Q1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K2" i="4"/>
  <c r="M2" i="4" s="1"/>
  <c r="K3" i="4"/>
  <c r="M3" i="4" s="1"/>
  <c r="K4" i="4"/>
  <c r="M4" i="4" s="1"/>
  <c r="K5" i="4"/>
  <c r="M5" i="4" s="1"/>
  <c r="K6" i="4"/>
  <c r="M6" i="4" s="1"/>
  <c r="K7" i="4"/>
  <c r="M7" i="4" s="1"/>
  <c r="K8" i="4"/>
  <c r="M8" i="4" s="1"/>
  <c r="K9" i="4"/>
  <c r="M9" i="4" s="1"/>
  <c r="K10" i="4"/>
  <c r="K11" i="4"/>
  <c r="K12" i="4"/>
  <c r="K13" i="4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M20" i="4" s="1"/>
  <c r="K21" i="4"/>
  <c r="M21" i="4" s="1"/>
  <c r="K22" i="4"/>
  <c r="K23" i="4"/>
  <c r="K24" i="4"/>
  <c r="K25" i="4"/>
  <c r="K26" i="4"/>
  <c r="M26" i="4" s="1"/>
  <c r="K27" i="4"/>
  <c r="M27" i="4" s="1"/>
  <c r="K28" i="4"/>
  <c r="M28" i="4" s="1"/>
  <c r="K29" i="4"/>
  <c r="M29" i="4" s="1"/>
  <c r="K30" i="4"/>
  <c r="M30" i="4" s="1"/>
  <c r="K31" i="4"/>
  <c r="M31" i="4" s="1"/>
  <c r="K32" i="4"/>
  <c r="M32" i="4" s="1"/>
  <c r="K33" i="4"/>
  <c r="M33" i="4" s="1"/>
  <c r="K34" i="4"/>
  <c r="K35" i="4"/>
  <c r="K36" i="4"/>
  <c r="K37" i="4"/>
  <c r="K38" i="4"/>
  <c r="M38" i="4" s="1"/>
  <c r="K39" i="4"/>
  <c r="M39" i="4" s="1"/>
  <c r="K40" i="4"/>
  <c r="M40" i="4" s="1"/>
  <c r="K41" i="4"/>
  <c r="M41" i="4" s="1"/>
  <c r="K42" i="4"/>
  <c r="M42" i="4" s="1"/>
  <c r="K43" i="4"/>
  <c r="M43" i="4" s="1"/>
  <c r="K44" i="4"/>
  <c r="M44" i="4" s="1"/>
  <c r="K45" i="4"/>
  <c r="M45" i="4" s="1"/>
  <c r="K46" i="4"/>
  <c r="K47" i="4"/>
  <c r="K48" i="4"/>
  <c r="K49" i="4"/>
  <c r="K50" i="4"/>
  <c r="M50" i="4" s="1"/>
  <c r="K51" i="4"/>
  <c r="M51" i="4" s="1"/>
  <c r="K52" i="4"/>
  <c r="M52" i="4" s="1"/>
  <c r="K53" i="4"/>
  <c r="M53" i="4" s="1"/>
  <c r="K54" i="4"/>
  <c r="M54" i="4" s="1"/>
  <c r="K55" i="4"/>
  <c r="M55" i="4" s="1"/>
  <c r="K56" i="4"/>
  <c r="M56" i="4" s="1"/>
  <c r="K57" i="4"/>
  <c r="M57" i="4" s="1"/>
  <c r="K58" i="4"/>
  <c r="K59" i="4"/>
  <c r="K60" i="4"/>
  <c r="K61" i="4"/>
  <c r="K62" i="4"/>
  <c r="M62" i="4" s="1"/>
  <c r="K63" i="4"/>
  <c r="M63" i="4" s="1"/>
  <c r="K64" i="4"/>
  <c r="M64" i="4" s="1"/>
  <c r="K65" i="4"/>
  <c r="M65" i="4" s="1"/>
  <c r="K66" i="4"/>
  <c r="M66" i="4" s="1"/>
  <c r="K67" i="4"/>
  <c r="M67" i="4" s="1"/>
  <c r="K68" i="4"/>
  <c r="M68" i="4" s="1"/>
  <c r="K69" i="4"/>
  <c r="M69" i="4" s="1"/>
  <c r="K70" i="4"/>
  <c r="K71" i="4"/>
  <c r="K72" i="4"/>
  <c r="K73" i="4"/>
  <c r="K74" i="4"/>
  <c r="M74" i="4" s="1"/>
  <c r="K75" i="4"/>
  <c r="M75" i="4" s="1"/>
  <c r="K76" i="4"/>
  <c r="M76" i="4" s="1"/>
  <c r="K77" i="4"/>
  <c r="M77" i="4" s="1"/>
  <c r="K78" i="4"/>
  <c r="M78" i="4" s="1"/>
  <c r="K79" i="4"/>
  <c r="M79" i="4" s="1"/>
  <c r="K80" i="4"/>
  <c r="M80" i="4" s="1"/>
  <c r="K81" i="4"/>
  <c r="M81" i="4" s="1"/>
  <c r="K82" i="4"/>
  <c r="K83" i="4"/>
  <c r="K84" i="4"/>
  <c r="K85" i="4"/>
  <c r="K86" i="4"/>
  <c r="M86" i="4" s="1"/>
  <c r="K87" i="4"/>
  <c r="M87" i="4" s="1"/>
  <c r="K88" i="4"/>
  <c r="M88" i="4" s="1"/>
  <c r="K89" i="4"/>
  <c r="M89" i="4" s="1"/>
  <c r="K90" i="4"/>
  <c r="M90" i="4" s="1"/>
  <c r="K91" i="4"/>
  <c r="M91" i="4" s="1"/>
  <c r="K92" i="4"/>
  <c r="M92" i="4" s="1"/>
  <c r="K93" i="4"/>
  <c r="M93" i="4" s="1"/>
  <c r="K94" i="4"/>
  <c r="K95" i="4"/>
  <c r="K96" i="4"/>
  <c r="K97" i="4"/>
  <c r="K98" i="4"/>
  <c r="M98" i="4" s="1"/>
  <c r="K99" i="4"/>
  <c r="M99" i="4" s="1"/>
  <c r="K100" i="4"/>
  <c r="M100" i="4" s="1"/>
  <c r="K101" i="4"/>
  <c r="M101" i="4" s="1"/>
  <c r="K102" i="4"/>
  <c r="M102" i="4" s="1"/>
  <c r="K103" i="4"/>
  <c r="M103" i="4" s="1"/>
  <c r="K104" i="4"/>
  <c r="M104" i="4" s="1"/>
  <c r="K105" i="4"/>
  <c r="M105" i="4" s="1"/>
  <c r="K106" i="4"/>
  <c r="K107" i="4"/>
  <c r="K108" i="4"/>
  <c r="K109" i="4"/>
  <c r="K110" i="4"/>
  <c r="M110" i="4" s="1"/>
  <c r="K111" i="4"/>
  <c r="M111" i="4" s="1"/>
  <c r="K112" i="4"/>
  <c r="M112" i="4" s="1"/>
  <c r="K113" i="4"/>
  <c r="M113" i="4" s="1"/>
  <c r="K114" i="4"/>
  <c r="M114" i="4" s="1"/>
  <c r="K115" i="4"/>
  <c r="M115" i="4" s="1"/>
  <c r="K116" i="4"/>
  <c r="M116" i="4" s="1"/>
  <c r="K117" i="4"/>
  <c r="M117" i="4" s="1"/>
  <c r="K118" i="4"/>
  <c r="K119" i="4"/>
  <c r="K120" i="4"/>
  <c r="K121" i="4"/>
  <c r="K122" i="4"/>
  <c r="M122" i="4" s="1"/>
  <c r="K123" i="4"/>
  <c r="M123" i="4" s="1"/>
  <c r="K124" i="4"/>
  <c r="M124" i="4" s="1"/>
  <c r="K125" i="4"/>
  <c r="M125" i="4" s="1"/>
  <c r="K126" i="4"/>
  <c r="M126" i="4" s="1"/>
  <c r="K127" i="4"/>
  <c r="M127" i="4" s="1"/>
  <c r="K128" i="4"/>
  <c r="M128" i="4" s="1"/>
  <c r="K129" i="4"/>
  <c r="M129" i="4" s="1"/>
  <c r="K130" i="4"/>
  <c r="K131" i="4"/>
  <c r="K132" i="4"/>
  <c r="K133" i="4"/>
  <c r="K134" i="4"/>
  <c r="M134" i="4" s="1"/>
  <c r="K135" i="4"/>
  <c r="M135" i="4" s="1"/>
  <c r="K136" i="4"/>
  <c r="M136" i="4" s="1"/>
  <c r="K137" i="4"/>
  <c r="M137" i="4" s="1"/>
  <c r="K138" i="4"/>
  <c r="M138" i="4" s="1"/>
  <c r="K139" i="4"/>
  <c r="M139" i="4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O2" i="1"/>
  <c r="P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K2" i="1"/>
  <c r="K3" i="1"/>
  <c r="K4" i="1"/>
  <c r="D2" i="1"/>
  <c r="Q2" i="1" s="1"/>
  <c r="D3" i="1"/>
  <c r="Q3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D4" i="1"/>
  <c r="Q4" i="1" s="1"/>
  <c r="D5" i="1"/>
  <c r="Q5" i="1" s="1"/>
  <c r="D6" i="1"/>
  <c r="Q6" i="1" s="1"/>
  <c r="D7" i="1"/>
  <c r="Q7" i="1" s="1"/>
  <c r="D8" i="1"/>
  <c r="Q8" i="1" s="1"/>
  <c r="D9" i="1"/>
  <c r="Q9" i="1" s="1"/>
  <c r="D10" i="1"/>
  <c r="Q10" i="1" s="1"/>
  <c r="D11" i="1"/>
  <c r="Q11" i="1" s="1"/>
  <c r="D12" i="1"/>
  <c r="Q12" i="1" s="1"/>
  <c r="D13" i="1"/>
  <c r="Q13" i="1" s="1"/>
  <c r="D14" i="1"/>
  <c r="Q14" i="1" s="1"/>
  <c r="D15" i="1"/>
  <c r="Q15" i="1" s="1"/>
  <c r="D16" i="1"/>
  <c r="Q16" i="1" s="1"/>
  <c r="D17" i="1"/>
  <c r="Q17" i="1" s="1"/>
  <c r="D18" i="1"/>
  <c r="Q18" i="1" s="1"/>
  <c r="D19" i="1"/>
  <c r="Q19" i="1" s="1"/>
  <c r="D20" i="1"/>
  <c r="Q20" i="1" s="1"/>
  <c r="D21" i="1"/>
  <c r="Q21" i="1" s="1"/>
  <c r="D22" i="1"/>
  <c r="Q22" i="1" s="1"/>
  <c r="D23" i="1"/>
  <c r="Q23" i="1" s="1"/>
  <c r="D24" i="1"/>
  <c r="Q24" i="1" s="1"/>
  <c r="D25" i="1"/>
  <c r="Q25" i="1" s="1"/>
  <c r="D26" i="1"/>
  <c r="Q26" i="1" s="1"/>
  <c r="D27" i="1"/>
  <c r="Q27" i="1" s="1"/>
  <c r="D28" i="1"/>
  <c r="Q28" i="1" s="1"/>
  <c r="D29" i="1"/>
  <c r="Q29" i="1" s="1"/>
  <c r="D30" i="1"/>
  <c r="Q30" i="1" s="1"/>
  <c r="D31" i="1"/>
  <c r="Q31" i="1" s="1"/>
  <c r="D32" i="1"/>
  <c r="Q32" i="1" s="1"/>
  <c r="D33" i="1"/>
  <c r="Q33" i="1" s="1"/>
  <c r="D34" i="1"/>
  <c r="Q34" i="1" s="1"/>
  <c r="D35" i="1"/>
  <c r="Q35" i="1" s="1"/>
  <c r="D36" i="1"/>
  <c r="Q36" i="1" s="1"/>
  <c r="D37" i="1"/>
  <c r="Q37" i="1" s="1"/>
  <c r="D38" i="1"/>
  <c r="Q38" i="1" s="1"/>
  <c r="D39" i="1"/>
  <c r="Q39" i="1" s="1"/>
  <c r="D40" i="1"/>
  <c r="Q40" i="1" s="1"/>
  <c r="D41" i="1"/>
  <c r="Q41" i="1" s="1"/>
  <c r="D42" i="1"/>
  <c r="Q42" i="1" s="1"/>
  <c r="D43" i="1"/>
  <c r="Q43" i="1" s="1"/>
  <c r="D44" i="1"/>
  <c r="Q44" i="1" s="1"/>
  <c r="D45" i="1"/>
  <c r="Q45" i="1" s="1"/>
  <c r="D46" i="1"/>
  <c r="Q46" i="1" s="1"/>
  <c r="D47" i="1"/>
  <c r="Q47" i="1" s="1"/>
  <c r="D48" i="1"/>
  <c r="Q48" i="1" s="1"/>
  <c r="D49" i="1"/>
  <c r="Q49" i="1" s="1"/>
  <c r="D50" i="1"/>
  <c r="Q50" i="1" s="1"/>
  <c r="D51" i="1"/>
  <c r="Q51" i="1" s="1"/>
  <c r="D52" i="1"/>
  <c r="Q52" i="1" s="1"/>
  <c r="D53" i="1"/>
  <c r="Q53" i="1" s="1"/>
  <c r="D54" i="1"/>
  <c r="Q54" i="1" s="1"/>
  <c r="D55" i="1"/>
  <c r="Q55" i="1" s="1"/>
  <c r="D56" i="1"/>
  <c r="Q56" i="1" s="1"/>
  <c r="D57" i="1"/>
  <c r="Q57" i="1" s="1"/>
  <c r="D58" i="1"/>
  <c r="Q58" i="1" s="1"/>
  <c r="D59" i="1"/>
  <c r="Q59" i="1" s="1"/>
  <c r="D60" i="1"/>
  <c r="Q60" i="1" s="1"/>
  <c r="D61" i="1"/>
  <c r="Q61" i="1" s="1"/>
  <c r="D62" i="1"/>
  <c r="Q62" i="1" s="1"/>
  <c r="D63" i="1"/>
  <c r="Q63" i="1" s="1"/>
  <c r="D64" i="1"/>
  <c r="Q64" i="1" s="1"/>
  <c r="D65" i="1"/>
  <c r="Q65" i="1" s="1"/>
  <c r="D66" i="1"/>
  <c r="Q66" i="1" s="1"/>
  <c r="D67" i="1"/>
  <c r="Q67" i="1" s="1"/>
  <c r="D68" i="1"/>
  <c r="Q68" i="1" s="1"/>
  <c r="D69" i="1"/>
  <c r="Q69" i="1" s="1"/>
  <c r="D70" i="1"/>
  <c r="Q70" i="1" s="1"/>
  <c r="D71" i="1"/>
  <c r="Q71" i="1" s="1"/>
  <c r="D72" i="1"/>
  <c r="Q72" i="1" s="1"/>
  <c r="D73" i="1"/>
  <c r="Q73" i="1" s="1"/>
  <c r="D74" i="1"/>
  <c r="Q74" i="1" s="1"/>
  <c r="D75" i="1"/>
  <c r="Q75" i="1" s="1"/>
  <c r="D76" i="1"/>
  <c r="Q76" i="1" s="1"/>
  <c r="D77" i="1"/>
  <c r="Q77" i="1" s="1"/>
  <c r="D78" i="1"/>
  <c r="Q78" i="1" s="1"/>
  <c r="D79" i="1"/>
  <c r="Q79" i="1" s="1"/>
  <c r="D80" i="1"/>
  <c r="Q80" i="1" s="1"/>
  <c r="D81" i="1"/>
  <c r="Q81" i="1" s="1"/>
  <c r="D82" i="1"/>
  <c r="Q82" i="1" s="1"/>
  <c r="D83" i="1"/>
  <c r="Q83" i="1" s="1"/>
  <c r="D84" i="1"/>
  <c r="Q84" i="1" s="1"/>
  <c r="D85" i="1"/>
  <c r="Q85" i="1" s="1"/>
  <c r="D86" i="1"/>
  <c r="Q86" i="1" s="1"/>
  <c r="D87" i="1"/>
  <c r="Q87" i="1" s="1"/>
  <c r="D88" i="1"/>
  <c r="Q88" i="1" s="1"/>
  <c r="D89" i="1"/>
  <c r="Q89" i="1" s="1"/>
  <c r="D90" i="1"/>
  <c r="Q90" i="1" s="1"/>
  <c r="D91" i="1"/>
  <c r="Q91" i="1" s="1"/>
  <c r="D92" i="1"/>
  <c r="Q92" i="1" s="1"/>
  <c r="D93" i="1"/>
  <c r="Q93" i="1" s="1"/>
  <c r="D94" i="1"/>
  <c r="Q94" i="1" s="1"/>
  <c r="D95" i="1"/>
  <c r="Q95" i="1" s="1"/>
  <c r="D96" i="1"/>
  <c r="Q96" i="1" s="1"/>
  <c r="D97" i="1"/>
  <c r="Q97" i="1" s="1"/>
  <c r="D98" i="1"/>
  <c r="Q98" i="1" s="1"/>
  <c r="D99" i="1"/>
  <c r="Q99" i="1" s="1"/>
  <c r="D100" i="1"/>
  <c r="Q100" i="1" s="1"/>
  <c r="D101" i="1"/>
  <c r="Q101" i="1" s="1"/>
  <c r="D102" i="1"/>
  <c r="Q102" i="1" s="1"/>
  <c r="D103" i="1"/>
  <c r="Q103" i="1" s="1"/>
  <c r="D104" i="1"/>
  <c r="Q104" i="1" s="1"/>
  <c r="D105" i="1"/>
  <c r="Q105" i="1" s="1"/>
  <c r="D106" i="1"/>
  <c r="Q106" i="1" s="1"/>
  <c r="D107" i="1"/>
  <c r="Q107" i="1" s="1"/>
  <c r="D108" i="1"/>
  <c r="Q108" i="1" s="1"/>
  <c r="D109" i="1"/>
  <c r="Q109" i="1" s="1"/>
  <c r="D110" i="1"/>
  <c r="Q110" i="1" s="1"/>
  <c r="D111" i="1"/>
  <c r="Q111" i="1" s="1"/>
  <c r="D112" i="1"/>
  <c r="Q112" i="1" s="1"/>
  <c r="D113" i="1"/>
  <c r="Q113" i="1" s="1"/>
  <c r="D114" i="1"/>
  <c r="Q114" i="1" s="1"/>
  <c r="D115" i="1"/>
  <c r="Q115" i="1" s="1"/>
  <c r="D116" i="1"/>
  <c r="Q116" i="1" s="1"/>
  <c r="D117" i="1"/>
  <c r="Q117" i="1" s="1"/>
  <c r="D118" i="1"/>
  <c r="Q118" i="1" s="1"/>
  <c r="D119" i="1"/>
  <c r="Q119" i="1" s="1"/>
  <c r="D120" i="1"/>
  <c r="Q120" i="1" s="1"/>
  <c r="D121" i="1"/>
  <c r="Q121" i="1" s="1"/>
  <c r="D122" i="1"/>
  <c r="Q122" i="1" s="1"/>
  <c r="D123" i="1"/>
  <c r="Q123" i="1" s="1"/>
  <c r="D124" i="1"/>
  <c r="Q124" i="1" s="1"/>
  <c r="D125" i="1"/>
  <c r="Q125" i="1" s="1"/>
  <c r="D126" i="1"/>
  <c r="Q126" i="1" s="1"/>
  <c r="D127" i="1"/>
  <c r="Q127" i="1" s="1"/>
  <c r="D128" i="1"/>
  <c r="Q128" i="1" s="1"/>
  <c r="D129" i="1"/>
  <c r="Q129" i="1" s="1"/>
  <c r="D130" i="1"/>
  <c r="Q130" i="1" s="1"/>
  <c r="D131" i="1"/>
  <c r="Q131" i="1" s="1"/>
  <c r="D132" i="1"/>
  <c r="Q132" i="1" s="1"/>
  <c r="D133" i="1"/>
  <c r="Q133" i="1" s="1"/>
  <c r="D134" i="1"/>
  <c r="Q134" i="1" s="1"/>
  <c r="D135" i="1"/>
  <c r="Q135" i="1" s="1"/>
  <c r="D136" i="1"/>
  <c r="Q136" i="1" s="1"/>
  <c r="D137" i="1"/>
  <c r="Q137" i="1" s="1"/>
  <c r="D138" i="1"/>
  <c r="Q138" i="1" s="1"/>
  <c r="D139" i="1"/>
  <c r="Q139" i="1" s="1"/>
  <c r="M121" i="4" l="1"/>
  <c r="M109" i="4"/>
  <c r="M97" i="4"/>
  <c r="M85" i="4"/>
  <c r="M73" i="4"/>
  <c r="M61" i="4"/>
  <c r="M49" i="4"/>
  <c r="M37" i="4"/>
  <c r="M25" i="4"/>
  <c r="M13" i="4"/>
  <c r="M96" i="4"/>
  <c r="M84" i="4"/>
  <c r="M72" i="4"/>
  <c r="M60" i="4"/>
  <c r="M48" i="4"/>
  <c r="M36" i="4"/>
  <c r="M24" i="4"/>
  <c r="M12" i="4"/>
  <c r="M108" i="4"/>
  <c r="M131" i="4"/>
  <c r="M119" i="4"/>
  <c r="M107" i="4"/>
  <c r="M95" i="4"/>
  <c r="M83" i="4"/>
  <c r="M71" i="4"/>
  <c r="M59" i="4"/>
  <c r="M47" i="4"/>
  <c r="M35" i="4"/>
  <c r="M23" i="4"/>
  <c r="M11" i="4"/>
  <c r="M133" i="4"/>
  <c r="M120" i="4"/>
  <c r="M130" i="4"/>
  <c r="M118" i="4"/>
  <c r="M106" i="4"/>
  <c r="M94" i="4"/>
  <c r="M82" i="4"/>
  <c r="M70" i="4"/>
  <c r="M58" i="4"/>
  <c r="M46" i="4"/>
  <c r="M34" i="4"/>
  <c r="M22" i="4"/>
  <c r="M10" i="4"/>
  <c r="M132" i="4"/>
  <c r="Q14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2B4046-6590-4231-92F2-1C06E1D5F524}" keepAlive="1" name="Zapytanie — dane_medale" description="Połączenie z zapytaniem „dane_medale” w skoroszycie." type="5" refreshedVersion="6" background="1" saveData="1">
    <dbPr connection="Provider=Microsoft.Mashup.OleDb.1;Data Source=$Workbook$;Location=dane_medale;Extended Properties=&quot;&quot;" command="SELECT * FROM [dane_medale]"/>
  </connection>
  <connection id="2" xr16:uid="{80D1E3BE-9A4E-476B-90E4-7C5B79FABF0D}" keepAlive="1" name="Zapytanie — dane_medale (2)" description="Połączenie z zapytaniem „dane_medale (2)” w skoroszycie." type="5" refreshedVersion="6" background="1" saveData="1">
    <dbPr connection="Provider=Microsoft.Mashup.OleDb.1;Data Source=$Workbook$;Location=&quot;dane_medale (2)&quot;;Extended Properties=&quot;&quot;" command="SELECT * FROM [dane_medale (2)]"/>
  </connection>
  <connection id="3" xr16:uid="{F329375E-76DF-46BC-A6CC-E9E9B2CC32BD}" keepAlive="1" name="Zapytanie — dane_medale (3)" description="Połączenie z zapytaniem „dane_medale (3)” w skoroszycie." type="5" refreshedVersion="6" background="1" saveData="1">
    <dbPr connection="Provider=Microsoft.Mashup.OleDb.1;Data Source=$Workbook$;Location=&quot;dane_medale (3)&quot;;Extended Properties=&quot;&quot;" command="SELECT * FROM [dane_medale (3)]"/>
  </connection>
  <connection id="4" xr16:uid="{C81576CE-99D7-4FDF-A86F-3A72533A5F14}" keepAlive="1" name="Zapytanie — dane_medale (4)" description="Połączenie z zapytaniem „dane_medale (4)” w skoroszycie." type="5" refreshedVersion="6" background="1" saveData="1">
    <dbPr connection="Provider=Microsoft.Mashup.OleDb.1;Data Source=$Workbook$;Location=&quot;dane_medale (4)&quot;;Extended Properties=&quot;&quot;" command="SELECT * FROM [dane_medale (4)]"/>
  </connection>
  <connection id="5" xr16:uid="{2C727740-4911-49DC-8245-4D4400475A10}" keepAlive="1" name="Zapytanie — dane_medale (5)" description="Połączenie z zapytaniem „dane_medale (5)” w skoroszycie." type="5" refreshedVersion="6" background="1" saveData="1">
    <dbPr connection="Provider=Microsoft.Mashup.OleDb.1;Data Source=$Workbook$;Location=&quot;dane_medale (5)&quot;;Extended Properties=&quot;&quot;" command="SELECT * FROM [dane_medale (5)]"/>
  </connection>
  <connection id="6" xr16:uid="{25D00301-8E09-4C3D-8A6F-21C0CD19A421}" keepAlive="1" name="Zapytanie — dane_medale (6)" description="Połączenie z zapytaniem „dane_medale (6)” w skoroszycie." type="5" refreshedVersion="6" background="1" saveData="1">
    <dbPr connection="Provider=Microsoft.Mashup.OleDb.1;Data Source=$Workbook$;Location=&quot;dane_medale (6)&quot;;Extended Properties=&quot;&quot;" command="SELECT * FROM [dane_medale (6)]"/>
  </connection>
</connections>
</file>

<file path=xl/sharedStrings.xml><?xml version="1.0" encoding="utf-8"?>
<sst xmlns="http://schemas.openxmlformats.org/spreadsheetml/2006/main" count="1914" uniqueCount="180">
  <si>
    <t>Panstwo</t>
  </si>
  <si>
    <t>Kontynent</t>
  </si>
  <si>
    <t>OL_letnie</t>
  </si>
  <si>
    <t>Zloty</t>
  </si>
  <si>
    <t>Srebrny</t>
  </si>
  <si>
    <t>Brazowy</t>
  </si>
  <si>
    <t>OL_zimowe</t>
  </si>
  <si>
    <t>Zloty_1</t>
  </si>
  <si>
    <t>Srebrny_2</t>
  </si>
  <si>
    <t>Brazowy_3</t>
  </si>
  <si>
    <t>Afganistan</t>
  </si>
  <si>
    <t>Azja</t>
  </si>
  <si>
    <t>Algieria</t>
  </si>
  <si>
    <t>Afryka</t>
  </si>
  <si>
    <t>Antyle Holenderskie</t>
  </si>
  <si>
    <t>Ameryka Pld.</t>
  </si>
  <si>
    <t>Arabia Saudyjska</t>
  </si>
  <si>
    <t>Argentyna</t>
  </si>
  <si>
    <t>Armenia</t>
  </si>
  <si>
    <t>Australia</t>
  </si>
  <si>
    <t>Australia i Oc.</t>
  </si>
  <si>
    <t>Austria</t>
  </si>
  <si>
    <t>Europa</t>
  </si>
  <si>
    <t>Azerbejdzan</t>
  </si>
  <si>
    <t>Bahamy</t>
  </si>
  <si>
    <t>Ameryka Pln.</t>
  </si>
  <si>
    <t>Bahrajn</t>
  </si>
  <si>
    <t>Barbados</t>
  </si>
  <si>
    <t>Belgia</t>
  </si>
  <si>
    <t>Bermudy</t>
  </si>
  <si>
    <t>Bialorus</t>
  </si>
  <si>
    <t>Botswana</t>
  </si>
  <si>
    <t>Brazylia</t>
  </si>
  <si>
    <t>Bulgaria</t>
  </si>
  <si>
    <t>Burundi</t>
  </si>
  <si>
    <t>Chile</t>
  </si>
  <si>
    <t>Chiny</t>
  </si>
  <si>
    <t>Chorwacja</t>
  </si>
  <si>
    <t>Cypr</t>
  </si>
  <si>
    <t>Czarnogora</t>
  </si>
  <si>
    <t>Czechoslowacja</t>
  </si>
  <si>
    <t>Czechy</t>
  </si>
  <si>
    <t>Dania</t>
  </si>
  <si>
    <t>Dominikana</t>
  </si>
  <si>
    <t>Dzibuti</t>
  </si>
  <si>
    <t>Egipt</t>
  </si>
  <si>
    <t>Ekwador</t>
  </si>
  <si>
    <t>Erytrea</t>
  </si>
  <si>
    <t>Estonia</t>
  </si>
  <si>
    <t>Etiopia</t>
  </si>
  <si>
    <t>Filipiny</t>
  </si>
  <si>
    <t>Finlandia</t>
  </si>
  <si>
    <t>Francja</t>
  </si>
  <si>
    <t>Gabon</t>
  </si>
  <si>
    <t>Ghana</t>
  </si>
  <si>
    <t>Grecja</t>
  </si>
  <si>
    <t>Gruzja</t>
  </si>
  <si>
    <t>Gujana</t>
  </si>
  <si>
    <t>Haiti</t>
  </si>
  <si>
    <t>Hiszpania</t>
  </si>
  <si>
    <t>Holandia</t>
  </si>
  <si>
    <t>Hongkong</t>
  </si>
  <si>
    <t>Indie</t>
  </si>
  <si>
    <t>Indonezja</t>
  </si>
  <si>
    <t>Irak</t>
  </si>
  <si>
    <t>Iran</t>
  </si>
  <si>
    <t>Irlandia</t>
  </si>
  <si>
    <t>Islandia</t>
  </si>
  <si>
    <t>Izrael</t>
  </si>
  <si>
    <t>Jamajka</t>
  </si>
  <si>
    <t>Japonia</t>
  </si>
  <si>
    <t>Jugoslawia</t>
  </si>
  <si>
    <t>Kamerun</t>
  </si>
  <si>
    <t>Kanada</t>
  </si>
  <si>
    <t>Katar</t>
  </si>
  <si>
    <t>Kazachstan</t>
  </si>
  <si>
    <t>Kenia</t>
  </si>
  <si>
    <t>Kirgistan</t>
  </si>
  <si>
    <t>Kolumbia</t>
  </si>
  <si>
    <t>Korea Poludniowa</t>
  </si>
  <si>
    <t>Korea Polnocna</t>
  </si>
  <si>
    <t>Kostaryka</t>
  </si>
  <si>
    <t>Kuba</t>
  </si>
  <si>
    <t>Kuwejt</t>
  </si>
  <si>
    <t>Liban</t>
  </si>
  <si>
    <t>Liechtenstein</t>
  </si>
  <si>
    <t>Litwa</t>
  </si>
  <si>
    <t>Luksemburg</t>
  </si>
  <si>
    <t>Lotwa</t>
  </si>
  <si>
    <t>Macedonia</t>
  </si>
  <si>
    <t>Malezja</t>
  </si>
  <si>
    <t>Maroko</t>
  </si>
  <si>
    <t>Mauritius</t>
  </si>
  <si>
    <t>Meksyk</t>
  </si>
  <si>
    <t>Moldawia</t>
  </si>
  <si>
    <t>Mongolia</t>
  </si>
  <si>
    <t>Mozambik</t>
  </si>
  <si>
    <t>Namibia</t>
  </si>
  <si>
    <t>Niemcy</t>
  </si>
  <si>
    <t>RFN</t>
  </si>
  <si>
    <t>Wspolna Reprezentacja Niemiec</t>
  </si>
  <si>
    <t>NRD</t>
  </si>
  <si>
    <t>Niger</t>
  </si>
  <si>
    <t>Nigeria</t>
  </si>
  <si>
    <t>Norwegia</t>
  </si>
  <si>
    <t>Nowa Zelandia</t>
  </si>
  <si>
    <t>Pakistan</t>
  </si>
  <si>
    <t>Panama</t>
  </si>
  <si>
    <t>Paragwaj</t>
  </si>
  <si>
    <t>Peru</t>
  </si>
  <si>
    <t>Polska</t>
  </si>
  <si>
    <t>Portoryko</t>
  </si>
  <si>
    <t>Portugalia</t>
  </si>
  <si>
    <t>Republika Poludniowej Afryki</t>
  </si>
  <si>
    <t>Rosja</t>
  </si>
  <si>
    <t>Imperium Rosyjskie</t>
  </si>
  <si>
    <t>Rumunia</t>
  </si>
  <si>
    <t>Senegal</t>
  </si>
  <si>
    <t>Serbia</t>
  </si>
  <si>
    <t>Serbia i Czarnogora</t>
  </si>
  <si>
    <t>Singapur</t>
  </si>
  <si>
    <t>Slowacja</t>
  </si>
  <si>
    <t>Slowenia</t>
  </si>
  <si>
    <t>Sri Lanka</t>
  </si>
  <si>
    <t>StanyZjednoczone</t>
  </si>
  <si>
    <t>Sudan</t>
  </si>
  <si>
    <t>Surinam</t>
  </si>
  <si>
    <t>Syria</t>
  </si>
  <si>
    <t>Szwajcaria</t>
  </si>
  <si>
    <t>Szwecja</t>
  </si>
  <si>
    <t>Tadzykistan</t>
  </si>
  <si>
    <t>Tajlandia</t>
  </si>
  <si>
    <t>Tanzania</t>
  </si>
  <si>
    <t>Togo</t>
  </si>
  <si>
    <t>Tonga</t>
  </si>
  <si>
    <t>Trynidad i Tobago</t>
  </si>
  <si>
    <t>Tunezja</t>
  </si>
  <si>
    <t>Turcja</t>
  </si>
  <si>
    <t>Uganda</t>
  </si>
  <si>
    <t>Ukraina</t>
  </si>
  <si>
    <t>Urugwaj</t>
  </si>
  <si>
    <t>Uzbekistan</t>
  </si>
  <si>
    <t>Wenezuela</t>
  </si>
  <si>
    <t>Wegry</t>
  </si>
  <si>
    <t>Wielka Brytania</t>
  </si>
  <si>
    <t>Wietnam</t>
  </si>
  <si>
    <t>Wlochy</t>
  </si>
  <si>
    <t>WNP</t>
  </si>
  <si>
    <t>Wybrzeze Kosci Sloniowej</t>
  </si>
  <si>
    <t>Wyspy Dziewicze Stanow Zjednoczonych</t>
  </si>
  <si>
    <t>Zambia</t>
  </si>
  <si>
    <t>Zimbabwe</t>
  </si>
  <si>
    <t>Zjednoczone Emiraty Arabskie</t>
  </si>
  <si>
    <t>ZSRR</t>
  </si>
  <si>
    <t>Kolumna1</t>
  </si>
  <si>
    <t>czy_lato</t>
  </si>
  <si>
    <t>czy_zima</t>
  </si>
  <si>
    <t>suma_medali</t>
  </si>
  <si>
    <t>czy_0</t>
  </si>
  <si>
    <t>suma_medali_lato</t>
  </si>
  <si>
    <t>czy_&gt;1</t>
  </si>
  <si>
    <t>licz_medale</t>
  </si>
  <si>
    <t>warunki</t>
  </si>
  <si>
    <t>Etykiety wierszy</t>
  </si>
  <si>
    <t>(puste)</t>
  </si>
  <si>
    <t>Suma końcowa</t>
  </si>
  <si>
    <t>Suma z OL_letnie</t>
  </si>
  <si>
    <t>Suma z OL_zimowe</t>
  </si>
  <si>
    <t>Punkty letnie</t>
  </si>
  <si>
    <t>Punkty zimowe</t>
  </si>
  <si>
    <t>suma złotych</t>
  </si>
  <si>
    <t>suma reszty</t>
  </si>
  <si>
    <t>Maksimum z suma_medali</t>
  </si>
  <si>
    <t>Brazowy_4</t>
  </si>
  <si>
    <t>zimowy</t>
  </si>
  <si>
    <t>letni</t>
  </si>
  <si>
    <t>nic</t>
  </si>
  <si>
    <t>jaki_kraj</t>
  </si>
  <si>
    <t>ile_zim</t>
  </si>
  <si>
    <t>ile_lato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</si>
</sst>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2" xfId="0" applyNumberForma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6" xfId="0" applyFill="1" applyBorder="1" applyAlignment="1">
      <alignment horizontal="left"/>
    </xf>
    <xf numFmtId="0" fontId="0" fillId="4" borderId="7" xfId="0" applyNumberFormat="1" applyFill="1" applyBorder="1"/>
    <xf numFmtId="0" fontId="0" fillId="4" borderId="8" xfId="0" applyFill="1" applyBorder="1" applyAlignment="1">
      <alignment horizontal="left"/>
    </xf>
    <xf numFmtId="0" fontId="0" fillId="4" borderId="9" xfId="0" applyNumberFormat="1" applyFill="1" applyBorder="1"/>
    <xf numFmtId="0" fontId="0" fillId="4" borderId="10" xfId="0" applyNumberFormat="1" applyFill="1" applyBorder="1"/>
    <xf numFmtId="0" fontId="0" fillId="4" borderId="3" xfId="0" applyFill="1" applyBorder="1" applyAlignment="1">
      <alignment horizontal="center"/>
    </xf>
    <xf numFmtId="0" fontId="0" fillId="4" borderId="4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11" xfId="0" applyFill="1" applyBorder="1"/>
    <xf numFmtId="0" fontId="0" fillId="5" borderId="1" xfId="0" applyFill="1" applyBorder="1"/>
  </cellXfs>
  <cellStyles count="1">
    <cellStyle name="Normalny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udziałów</a:t>
            </a:r>
            <a:r>
              <a:rPr lang="pl-PL" baseline="0"/>
              <a:t> państw w igrzyskach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'2'!$H$13</c:f>
              <c:strCache>
                <c:ptCount val="1"/>
                <c:pt idx="0">
                  <c:v>Punkty letnie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'2'!$G$14:$G$19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'2'!$H$14:$H$19</c:f>
              <c:numCache>
                <c:formatCode>General</c:formatCode>
                <c:ptCount val="6"/>
                <c:pt idx="0">
                  <c:v>297</c:v>
                </c:pt>
                <c:pt idx="1">
                  <c:v>218</c:v>
                </c:pt>
                <c:pt idx="2">
                  <c:v>236</c:v>
                </c:pt>
                <c:pt idx="3">
                  <c:v>55</c:v>
                </c:pt>
                <c:pt idx="4">
                  <c:v>422</c:v>
                </c:pt>
                <c:pt idx="5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A-41FF-ADEC-CA02394D8DE0}"/>
            </c:ext>
          </c:extLst>
        </c:ser>
        <c:ser>
          <c:idx val="1"/>
          <c:order val="1"/>
          <c:tx>
            <c:strRef>
              <c:f>'2'!$I$13</c:f>
              <c:strCache>
                <c:ptCount val="1"/>
                <c:pt idx="0">
                  <c:v>Punkty zimowe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'2'!$G$14:$G$19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'2'!$I$14:$I$19</c:f>
              <c:numCache>
                <c:formatCode>General</c:formatCode>
                <c:ptCount val="6"/>
                <c:pt idx="0">
                  <c:v>30</c:v>
                </c:pt>
                <c:pt idx="1">
                  <c:v>52</c:v>
                </c:pt>
                <c:pt idx="2">
                  <c:v>88</c:v>
                </c:pt>
                <c:pt idx="3">
                  <c:v>34</c:v>
                </c:pt>
                <c:pt idx="4">
                  <c:v>177</c:v>
                </c:pt>
                <c:pt idx="5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A-41FF-ADEC-CA02394D8D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3753056"/>
        <c:axId val="602999456"/>
      </c:barChart>
      <c:catAx>
        <c:axId val="59375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999456"/>
        <c:crosses val="autoZero"/>
        <c:auto val="1"/>
        <c:lblAlgn val="ctr"/>
        <c:lblOffset val="100"/>
        <c:noMultiLvlLbl val="0"/>
      </c:catAx>
      <c:valAx>
        <c:axId val="6029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7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19</xdr:row>
      <xdr:rowOff>180974</xdr:rowOff>
    </xdr:from>
    <xdr:to>
      <xdr:col>11</xdr:col>
      <xdr:colOff>171449</xdr:colOff>
      <xdr:row>35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0088547-B66B-4201-BD65-01274546D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Machowina" refreshedDate="43910.812990046295" createdVersion="6" refreshedVersion="6" minRefreshableVersion="3" recordCount="139" xr:uid="{D57D21EB-FB3E-4814-B0C5-DB8E5478995F}">
  <cacheSource type="worksheet">
    <worksheetSource ref="B1:D1048576" sheet="2"/>
  </cacheSource>
  <cacheFields count="3">
    <cacheField name="Kontynent" numFmtId="0">
      <sharedItems containsBlank="1" count="7">
        <s v="Azja"/>
        <s v="Afryka"/>
        <s v="Ameryka Pld."/>
        <s v="Australia i Oc."/>
        <s v="Europa"/>
        <s v="Ameryka Pln."/>
        <m/>
      </sharedItems>
    </cacheField>
    <cacheField name="OL_letnie" numFmtId="0">
      <sharedItems containsString="0" containsBlank="1" containsNumber="1" containsInteger="1" minValue="1" maxValue="27"/>
    </cacheField>
    <cacheField name="OL_zimowe" numFmtId="0">
      <sharedItems containsString="0" containsBlank="1" containsNumber="1" containsInteger="1" minValue="0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Machowina" refreshedDate="43910.820674537033" createdVersion="6" refreshedVersion="6" minRefreshableVersion="3" recordCount="139" xr:uid="{E6658EC1-E91E-49DA-BFD9-F80F550ECDB1}">
  <cacheSource type="worksheet">
    <worksheetSource ref="A1:C1048576" sheet="4"/>
  </cacheSource>
  <cacheFields count="3">
    <cacheField name="Panstwo" numFmtId="0">
      <sharedItems containsBlank="1"/>
    </cacheField>
    <cacheField name="Kontynent" numFmtId="0">
      <sharedItems containsBlank="1" count="7">
        <s v="Azja"/>
        <s v="Afryka"/>
        <s v="Ameryka Pld."/>
        <s v="Australia i Oc."/>
        <s v="Europa"/>
        <s v="Ameryka Pln."/>
        <m/>
      </sharedItems>
    </cacheField>
    <cacheField name="suma_medali" numFmtId="0">
      <sharedItems containsString="0" containsBlank="1" containsNumber="1" containsInteger="1" minValue="1" maxValue="2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  <n v="13"/>
    <n v="0"/>
  </r>
  <r>
    <x v="1"/>
    <n v="12"/>
    <n v="3"/>
  </r>
  <r>
    <x v="2"/>
    <n v="13"/>
    <n v="2"/>
  </r>
  <r>
    <x v="0"/>
    <n v="10"/>
    <n v="0"/>
  </r>
  <r>
    <x v="2"/>
    <n v="23"/>
    <n v="18"/>
  </r>
  <r>
    <x v="0"/>
    <n v="5"/>
    <n v="6"/>
  </r>
  <r>
    <x v="3"/>
    <n v="25"/>
    <n v="18"/>
  </r>
  <r>
    <x v="4"/>
    <n v="26"/>
    <n v="22"/>
  </r>
  <r>
    <x v="0"/>
    <n v="5"/>
    <n v="5"/>
  </r>
  <r>
    <x v="5"/>
    <n v="15"/>
    <n v="0"/>
  </r>
  <r>
    <x v="0"/>
    <n v="8"/>
    <n v="0"/>
  </r>
  <r>
    <x v="5"/>
    <n v="11"/>
    <n v="0"/>
  </r>
  <r>
    <x v="4"/>
    <n v="25"/>
    <n v="20"/>
  </r>
  <r>
    <x v="5"/>
    <n v="17"/>
    <n v="7"/>
  </r>
  <r>
    <x v="4"/>
    <n v="5"/>
    <n v="6"/>
  </r>
  <r>
    <x v="0"/>
    <n v="9"/>
    <n v="0"/>
  </r>
  <r>
    <x v="2"/>
    <n v="21"/>
    <n v="7"/>
  </r>
  <r>
    <x v="4"/>
    <n v="19"/>
    <n v="19"/>
  </r>
  <r>
    <x v="1"/>
    <n v="5"/>
    <n v="0"/>
  </r>
  <r>
    <x v="2"/>
    <n v="22"/>
    <n v="16"/>
  </r>
  <r>
    <x v="0"/>
    <n v="9"/>
    <n v="10"/>
  </r>
  <r>
    <x v="4"/>
    <n v="6"/>
    <n v="7"/>
  </r>
  <r>
    <x v="4"/>
    <n v="9"/>
    <n v="10"/>
  </r>
  <r>
    <x v="4"/>
    <n v="2"/>
    <n v="2"/>
  </r>
  <r>
    <x v="4"/>
    <n v="16"/>
    <n v="16"/>
  </r>
  <r>
    <x v="4"/>
    <n v="5"/>
    <n v="6"/>
  </r>
  <r>
    <x v="4"/>
    <n v="26"/>
    <n v="13"/>
  </r>
  <r>
    <x v="5"/>
    <n v="13"/>
    <n v="0"/>
  </r>
  <r>
    <x v="1"/>
    <n v="7"/>
    <n v="0"/>
  </r>
  <r>
    <x v="1"/>
    <n v="21"/>
    <n v="1"/>
  </r>
  <r>
    <x v="2"/>
    <n v="13"/>
    <n v="0"/>
  </r>
  <r>
    <x v="1"/>
    <n v="4"/>
    <n v="0"/>
  </r>
  <r>
    <x v="4"/>
    <n v="11"/>
    <n v="9"/>
  </r>
  <r>
    <x v="1"/>
    <n v="12"/>
    <n v="2"/>
  </r>
  <r>
    <x v="0"/>
    <n v="20"/>
    <n v="4"/>
  </r>
  <r>
    <x v="4"/>
    <n v="24"/>
    <n v="22"/>
  </r>
  <r>
    <x v="4"/>
    <n v="27"/>
    <n v="22"/>
  </r>
  <r>
    <x v="1"/>
    <n v="9"/>
    <n v="0"/>
  </r>
  <r>
    <x v="1"/>
    <n v="13"/>
    <n v="1"/>
  </r>
  <r>
    <x v="4"/>
    <n v="27"/>
    <n v="18"/>
  </r>
  <r>
    <x v="0"/>
    <n v="5"/>
    <n v="6"/>
  </r>
  <r>
    <x v="2"/>
    <n v="16"/>
    <n v="0"/>
  </r>
  <r>
    <x v="5"/>
    <n v="14"/>
    <n v="0"/>
  </r>
  <r>
    <x v="4"/>
    <n v="22"/>
    <n v="19"/>
  </r>
  <r>
    <x v="4"/>
    <n v="25"/>
    <n v="20"/>
  </r>
  <r>
    <x v="0"/>
    <n v="15"/>
    <n v="4"/>
  </r>
  <r>
    <x v="0"/>
    <n v="23"/>
    <n v="9"/>
  </r>
  <r>
    <x v="0"/>
    <n v="14"/>
    <n v="0"/>
  </r>
  <r>
    <x v="0"/>
    <n v="13"/>
    <n v="0"/>
  </r>
  <r>
    <x v="0"/>
    <n v="15"/>
    <n v="10"/>
  </r>
  <r>
    <x v="4"/>
    <n v="20"/>
    <n v="6"/>
  </r>
  <r>
    <x v="4"/>
    <n v="19"/>
    <n v="17"/>
  </r>
  <r>
    <x v="0"/>
    <n v="15"/>
    <n v="6"/>
  </r>
  <r>
    <x v="5"/>
    <n v="16"/>
    <n v="7"/>
  </r>
  <r>
    <x v="0"/>
    <n v="21"/>
    <n v="20"/>
  </r>
  <r>
    <x v="4"/>
    <n v="18"/>
    <n v="16"/>
  </r>
  <r>
    <x v="1"/>
    <n v="13"/>
    <n v="1"/>
  </r>
  <r>
    <x v="5"/>
    <n v="25"/>
    <n v="22"/>
  </r>
  <r>
    <x v="0"/>
    <n v="8"/>
    <n v="0"/>
  </r>
  <r>
    <x v="0"/>
    <n v="5"/>
    <n v="6"/>
  </r>
  <r>
    <x v="1"/>
    <n v="13"/>
    <n v="3"/>
  </r>
  <r>
    <x v="0"/>
    <n v="5"/>
    <n v="6"/>
  </r>
  <r>
    <x v="2"/>
    <n v="18"/>
    <n v="1"/>
  </r>
  <r>
    <x v="0"/>
    <n v="16"/>
    <n v="17"/>
  </r>
  <r>
    <x v="0"/>
    <n v="9"/>
    <n v="8"/>
  </r>
  <r>
    <x v="5"/>
    <n v="14"/>
    <n v="6"/>
  </r>
  <r>
    <x v="5"/>
    <n v="19"/>
    <n v="0"/>
  </r>
  <r>
    <x v="0"/>
    <n v="12"/>
    <n v="0"/>
  </r>
  <r>
    <x v="0"/>
    <n v="16"/>
    <n v="16"/>
  </r>
  <r>
    <x v="4"/>
    <n v="16"/>
    <n v="18"/>
  </r>
  <r>
    <x v="4"/>
    <n v="8"/>
    <n v="8"/>
  </r>
  <r>
    <x v="4"/>
    <n v="22"/>
    <n v="8"/>
  </r>
  <r>
    <x v="4"/>
    <n v="10"/>
    <n v="10"/>
  </r>
  <r>
    <x v="4"/>
    <n v="5"/>
    <n v="5"/>
  </r>
  <r>
    <x v="0"/>
    <n v="12"/>
    <n v="0"/>
  </r>
  <r>
    <x v="1"/>
    <n v="13"/>
    <n v="6"/>
  </r>
  <r>
    <x v="1"/>
    <n v="8"/>
    <n v="0"/>
  </r>
  <r>
    <x v="5"/>
    <n v="22"/>
    <n v="8"/>
  </r>
  <r>
    <x v="4"/>
    <n v="5"/>
    <n v="6"/>
  </r>
  <r>
    <x v="0"/>
    <n v="12"/>
    <n v="13"/>
  </r>
  <r>
    <x v="1"/>
    <n v="9"/>
    <n v="0"/>
  </r>
  <r>
    <x v="1"/>
    <n v="6"/>
    <n v="0"/>
  </r>
  <r>
    <x v="4"/>
    <n v="15"/>
    <n v="11"/>
  </r>
  <r>
    <x v="4"/>
    <n v="5"/>
    <n v="7"/>
  </r>
  <r>
    <x v="4"/>
    <n v="3"/>
    <n v="3"/>
  </r>
  <r>
    <x v="4"/>
    <n v="5"/>
    <n v="6"/>
  </r>
  <r>
    <x v="1"/>
    <n v="11"/>
    <n v="0"/>
  </r>
  <r>
    <x v="1"/>
    <n v="15"/>
    <n v="0"/>
  </r>
  <r>
    <x v="4"/>
    <n v="24"/>
    <n v="22"/>
  </r>
  <r>
    <x v="3"/>
    <n v="22"/>
    <n v="15"/>
  </r>
  <r>
    <x v="0"/>
    <n v="16"/>
    <n v="2"/>
  </r>
  <r>
    <x v="2"/>
    <n v="16"/>
    <n v="0"/>
  </r>
  <r>
    <x v="2"/>
    <n v="11"/>
    <n v="1"/>
  </r>
  <r>
    <x v="2"/>
    <n v="17"/>
    <n v="2"/>
  </r>
  <r>
    <x v="4"/>
    <n v="20"/>
    <n v="22"/>
  </r>
  <r>
    <x v="5"/>
    <n v="17"/>
    <n v="6"/>
  </r>
  <r>
    <x v="4"/>
    <n v="23"/>
    <n v="7"/>
  </r>
  <r>
    <x v="1"/>
    <n v="18"/>
    <n v="6"/>
  </r>
  <r>
    <x v="4"/>
    <n v="5"/>
    <n v="6"/>
  </r>
  <r>
    <x v="4"/>
    <n v="3"/>
    <n v="0"/>
  </r>
  <r>
    <x v="4"/>
    <n v="20"/>
    <n v="20"/>
  </r>
  <r>
    <x v="1"/>
    <n v="13"/>
    <n v="5"/>
  </r>
  <r>
    <x v="4"/>
    <n v="3"/>
    <n v="2"/>
  </r>
  <r>
    <x v="4"/>
    <n v="1"/>
    <n v="1"/>
  </r>
  <r>
    <x v="0"/>
    <n v="15"/>
    <n v="0"/>
  </r>
  <r>
    <x v="4"/>
    <n v="5"/>
    <n v="6"/>
  </r>
  <r>
    <x v="4"/>
    <n v="6"/>
    <n v="7"/>
  </r>
  <r>
    <x v="0"/>
    <n v="16"/>
    <n v="0"/>
  </r>
  <r>
    <x v="5"/>
    <n v="26"/>
    <n v="22"/>
  </r>
  <r>
    <x v="1"/>
    <n v="11"/>
    <n v="0"/>
  </r>
  <r>
    <x v="2"/>
    <n v="11"/>
    <n v="0"/>
  </r>
  <r>
    <x v="0"/>
    <n v="12"/>
    <n v="0"/>
  </r>
  <r>
    <x v="4"/>
    <n v="27"/>
    <n v="22"/>
  </r>
  <r>
    <x v="4"/>
    <n v="26"/>
    <n v="22"/>
  </r>
  <r>
    <x v="0"/>
    <n v="5"/>
    <n v="4"/>
  </r>
  <r>
    <x v="0"/>
    <n v="15"/>
    <n v="3"/>
  </r>
  <r>
    <x v="1"/>
    <n v="12"/>
    <n v="0"/>
  </r>
  <r>
    <x v="1"/>
    <n v="9"/>
    <n v="1"/>
  </r>
  <r>
    <x v="3"/>
    <n v="8"/>
    <n v="1"/>
  </r>
  <r>
    <x v="5"/>
    <n v="16"/>
    <n v="3"/>
  </r>
  <r>
    <x v="1"/>
    <n v="13"/>
    <n v="0"/>
  </r>
  <r>
    <x v="0"/>
    <n v="21"/>
    <n v="16"/>
  </r>
  <r>
    <x v="1"/>
    <n v="14"/>
    <n v="0"/>
  </r>
  <r>
    <x v="4"/>
    <n v="5"/>
    <n v="6"/>
  </r>
  <r>
    <x v="2"/>
    <n v="20"/>
    <n v="1"/>
  </r>
  <r>
    <x v="0"/>
    <n v="5"/>
    <n v="6"/>
  </r>
  <r>
    <x v="2"/>
    <n v="17"/>
    <n v="4"/>
  </r>
  <r>
    <x v="4"/>
    <n v="25"/>
    <n v="22"/>
  </r>
  <r>
    <x v="4"/>
    <n v="27"/>
    <n v="22"/>
  </r>
  <r>
    <x v="0"/>
    <n v="14"/>
    <n v="0"/>
  </r>
  <r>
    <x v="4"/>
    <n v="26"/>
    <n v="22"/>
  </r>
  <r>
    <x v="4"/>
    <n v="1"/>
    <n v="1"/>
  </r>
  <r>
    <x v="1"/>
    <n v="12"/>
    <n v="0"/>
  </r>
  <r>
    <x v="5"/>
    <n v="11"/>
    <n v="7"/>
  </r>
  <r>
    <x v="1"/>
    <n v="12"/>
    <n v="0"/>
  </r>
  <r>
    <x v="1"/>
    <n v="12"/>
    <n v="1"/>
  </r>
  <r>
    <x v="0"/>
    <n v="8"/>
    <n v="0"/>
  </r>
  <r>
    <x v="4"/>
    <n v="9"/>
    <n v="9"/>
  </r>
  <r>
    <x v="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s v="Afganistan"/>
    <x v="0"/>
    <n v="2"/>
  </r>
  <r>
    <s v="Algieria"/>
    <x v="1"/>
    <n v="15"/>
  </r>
  <r>
    <s v="Antyle Holenderskie"/>
    <x v="2"/>
    <n v="1"/>
  </r>
  <r>
    <s v="Arabia Saudyjska"/>
    <x v="0"/>
    <n v="3"/>
  </r>
  <r>
    <s v="Argentyna"/>
    <x v="2"/>
    <n v="70"/>
  </r>
  <r>
    <s v="Armenia"/>
    <x v="0"/>
    <n v="12"/>
  </r>
  <r>
    <s v="Australia"/>
    <x v="3"/>
    <n v="480"/>
  </r>
  <r>
    <s v="Austria"/>
    <x v="4"/>
    <n v="304"/>
  </r>
  <r>
    <s v="Azerbejdzan"/>
    <x v="0"/>
    <n v="26"/>
  </r>
  <r>
    <s v="Bahamy"/>
    <x v="5"/>
    <n v="12"/>
  </r>
  <r>
    <s v="Bahrajn"/>
    <x v="0"/>
    <n v="1"/>
  </r>
  <r>
    <s v="Barbados"/>
    <x v="5"/>
    <n v="1"/>
  </r>
  <r>
    <s v="Belgia"/>
    <x v="4"/>
    <n v="147"/>
  </r>
  <r>
    <s v="Bermudy"/>
    <x v="5"/>
    <n v="1"/>
  </r>
  <r>
    <s v="Bialorus"/>
    <x v="4"/>
    <n v="91"/>
  </r>
  <r>
    <s v="Botswana"/>
    <x v="0"/>
    <n v="1"/>
  </r>
  <r>
    <s v="Brazylia"/>
    <x v="2"/>
    <n v="108"/>
  </r>
  <r>
    <s v="Bulgaria"/>
    <x v="4"/>
    <n v="220"/>
  </r>
  <r>
    <s v="Burundi"/>
    <x v="1"/>
    <n v="1"/>
  </r>
  <r>
    <s v="Chile"/>
    <x v="2"/>
    <n v="13"/>
  </r>
  <r>
    <s v="Chiny"/>
    <x v="0"/>
    <n v="526"/>
  </r>
  <r>
    <s v="Chorwacja"/>
    <x v="4"/>
    <n v="34"/>
  </r>
  <r>
    <s v="Cypr"/>
    <x v="4"/>
    <n v="1"/>
  </r>
  <r>
    <s v="Czarnogora"/>
    <x v="4"/>
    <n v="1"/>
  </r>
  <r>
    <s v="Czechoslowacja"/>
    <x v="4"/>
    <n v="168"/>
  </r>
  <r>
    <s v="Czechy"/>
    <x v="4"/>
    <n v="68"/>
  </r>
  <r>
    <s v="Dania"/>
    <x v="4"/>
    <n v="180"/>
  </r>
  <r>
    <s v="Dominikana"/>
    <x v="5"/>
    <n v="6"/>
  </r>
  <r>
    <s v="Dzibuti"/>
    <x v="1"/>
    <n v="1"/>
  </r>
  <r>
    <s v="Egipt"/>
    <x v="1"/>
    <n v="26"/>
  </r>
  <r>
    <s v="Ekwador"/>
    <x v="2"/>
    <n v="2"/>
  </r>
  <r>
    <s v="Erytrea"/>
    <x v="1"/>
    <n v="1"/>
  </r>
  <r>
    <s v="Estonia"/>
    <x v="4"/>
    <n v="40"/>
  </r>
  <r>
    <s v="Etiopia"/>
    <x v="1"/>
    <n v="45"/>
  </r>
  <r>
    <s v="Filipiny"/>
    <x v="0"/>
    <n v="9"/>
  </r>
  <r>
    <s v="Finlandia"/>
    <x v="4"/>
    <n v="462"/>
  </r>
  <r>
    <s v="Francja"/>
    <x v="4"/>
    <n v="780"/>
  </r>
  <r>
    <s v="Gabon"/>
    <x v="1"/>
    <n v="1"/>
  </r>
  <r>
    <s v="Ghana"/>
    <x v="1"/>
    <n v="4"/>
  </r>
  <r>
    <s v="Grecja"/>
    <x v="4"/>
    <n v="110"/>
  </r>
  <r>
    <s v="Gruzja"/>
    <x v="0"/>
    <n v="25"/>
  </r>
  <r>
    <s v="Gujana"/>
    <x v="2"/>
    <n v="1"/>
  </r>
  <r>
    <s v="Haiti"/>
    <x v="5"/>
    <n v="2"/>
  </r>
  <r>
    <s v="Hiszpania"/>
    <x v="4"/>
    <n v="133"/>
  </r>
  <r>
    <s v="Holandia"/>
    <x v="4"/>
    <n v="376"/>
  </r>
  <r>
    <s v="Hongkong"/>
    <x v="0"/>
    <n v="3"/>
  </r>
  <r>
    <s v="Indie"/>
    <x v="0"/>
    <n v="26"/>
  </r>
  <r>
    <s v="Indonezja"/>
    <x v="0"/>
    <n v="27"/>
  </r>
  <r>
    <s v="Irak"/>
    <x v="0"/>
    <n v="1"/>
  </r>
  <r>
    <s v="Iran"/>
    <x v="0"/>
    <n v="60"/>
  </r>
  <r>
    <s v="Irlandia"/>
    <x v="4"/>
    <n v="28"/>
  </r>
  <r>
    <s v="Islandia"/>
    <x v="4"/>
    <n v="4"/>
  </r>
  <r>
    <s v="Izrael"/>
    <x v="0"/>
    <n v="7"/>
  </r>
  <r>
    <s v="Jamajka"/>
    <x v="5"/>
    <n v="67"/>
  </r>
  <r>
    <s v="Japonia"/>
    <x v="0"/>
    <n v="443"/>
  </r>
  <r>
    <s v="Jugoslawia"/>
    <x v="4"/>
    <n v="94"/>
  </r>
  <r>
    <s v="Kamerun"/>
    <x v="1"/>
    <n v="5"/>
  </r>
  <r>
    <s v="Kanada"/>
    <x v="5"/>
    <n v="448"/>
  </r>
  <r>
    <s v="Katar"/>
    <x v="0"/>
    <n v="4"/>
  </r>
  <r>
    <s v="Kazachstan"/>
    <x v="0"/>
    <n v="59"/>
  </r>
  <r>
    <s v="Kenia"/>
    <x v="1"/>
    <n v="86"/>
  </r>
  <r>
    <s v="Kirgistan"/>
    <x v="0"/>
    <n v="3"/>
  </r>
  <r>
    <s v="Kolumbia"/>
    <x v="2"/>
    <n v="19"/>
  </r>
  <r>
    <s v="Korea Poludniowa"/>
    <x v="0"/>
    <n v="296"/>
  </r>
  <r>
    <s v="Korea Polnocna"/>
    <x v="0"/>
    <n v="49"/>
  </r>
  <r>
    <s v="Kostaryka"/>
    <x v="5"/>
    <n v="4"/>
  </r>
  <r>
    <s v="Kuba"/>
    <x v="5"/>
    <n v="208"/>
  </r>
  <r>
    <s v="Kuwejt"/>
    <x v="0"/>
    <n v="2"/>
  </r>
  <r>
    <s v="Liban"/>
    <x v="0"/>
    <n v="4"/>
  </r>
  <r>
    <s v="Liechtenstein"/>
    <x v="4"/>
    <n v="9"/>
  </r>
  <r>
    <s v="Litwa"/>
    <x v="4"/>
    <n v="21"/>
  </r>
  <r>
    <s v="Luksemburg"/>
    <x v="4"/>
    <n v="4"/>
  </r>
  <r>
    <s v="Lotwa"/>
    <x v="4"/>
    <n v="26"/>
  </r>
  <r>
    <s v="Macedonia"/>
    <x v="4"/>
    <n v="1"/>
  </r>
  <r>
    <s v="Malezja"/>
    <x v="0"/>
    <n v="6"/>
  </r>
  <r>
    <s v="Maroko"/>
    <x v="1"/>
    <n v="22"/>
  </r>
  <r>
    <s v="Mauritius"/>
    <x v="1"/>
    <n v="1"/>
  </r>
  <r>
    <s v="Meksyk"/>
    <x v="5"/>
    <n v="62"/>
  </r>
  <r>
    <s v="Moldawia"/>
    <x v="4"/>
    <n v="7"/>
  </r>
  <r>
    <s v="Mongolia"/>
    <x v="0"/>
    <n v="24"/>
  </r>
  <r>
    <s v="Mozambik"/>
    <x v="1"/>
    <n v="2"/>
  </r>
  <r>
    <s v="Namibia"/>
    <x v="1"/>
    <n v="4"/>
  </r>
  <r>
    <s v="Niemcy"/>
    <x v="4"/>
    <n v="782"/>
  </r>
  <r>
    <s v="RFN"/>
    <x v="4"/>
    <n v="243"/>
  </r>
  <r>
    <s v="Wspolna Reprezentacja Niemiec"/>
    <x v="4"/>
    <n v="137"/>
  </r>
  <r>
    <s v="NRD"/>
    <x v="4"/>
    <n v="519"/>
  </r>
  <r>
    <s v="Niger"/>
    <x v="1"/>
    <n v="1"/>
  </r>
  <r>
    <s v="Nigeria"/>
    <x v="1"/>
    <n v="23"/>
  </r>
  <r>
    <s v="Norwegia"/>
    <x v="4"/>
    <n v="477"/>
  </r>
  <r>
    <s v="Nowa Zelandia"/>
    <x v="3"/>
    <n v="100"/>
  </r>
  <r>
    <s v="Pakistan"/>
    <x v="0"/>
    <n v="10"/>
  </r>
  <r>
    <s v="Panama"/>
    <x v="2"/>
    <n v="3"/>
  </r>
  <r>
    <s v="Paragwaj"/>
    <x v="2"/>
    <n v="1"/>
  </r>
  <r>
    <s v="Peru"/>
    <x v="2"/>
    <n v="4"/>
  </r>
  <r>
    <s v="Polska"/>
    <x v="4"/>
    <n v="291"/>
  </r>
  <r>
    <s v="Portoryko"/>
    <x v="5"/>
    <n v="8"/>
  </r>
  <r>
    <s v="Portugalia"/>
    <x v="4"/>
    <n v="23"/>
  </r>
  <r>
    <s v="Republika Poludniowej Afryki"/>
    <x v="1"/>
    <n v="76"/>
  </r>
  <r>
    <s v="Rosja"/>
    <x v="4"/>
    <n v="521"/>
  </r>
  <r>
    <s v="Imperium Rosyjskie"/>
    <x v="4"/>
    <n v="8"/>
  </r>
  <r>
    <s v="Rumunia"/>
    <x v="4"/>
    <n v="302"/>
  </r>
  <r>
    <s v="Senegal"/>
    <x v="1"/>
    <n v="1"/>
  </r>
  <r>
    <s v="Serbia"/>
    <x v="4"/>
    <n v="7"/>
  </r>
  <r>
    <s v="Serbia i Czarnogora"/>
    <x v="4"/>
    <n v="2"/>
  </r>
  <r>
    <s v="Singapur"/>
    <x v="0"/>
    <n v="4"/>
  </r>
  <r>
    <s v="Slowacja"/>
    <x v="4"/>
    <n v="29"/>
  </r>
  <r>
    <s v="Slowenia"/>
    <x v="4"/>
    <n v="34"/>
  </r>
  <r>
    <s v="Sri Lanka"/>
    <x v="0"/>
    <n v="2"/>
  </r>
  <r>
    <s v="StanyZjednoczone"/>
    <x v="5"/>
    <n v="2681"/>
  </r>
  <r>
    <s v="Sudan"/>
    <x v="1"/>
    <n v="1"/>
  </r>
  <r>
    <s v="Surinam"/>
    <x v="2"/>
    <n v="2"/>
  </r>
  <r>
    <s v="Syria"/>
    <x v="0"/>
    <n v="3"/>
  </r>
  <r>
    <s v="Szwajcaria"/>
    <x v="4"/>
    <n v="323"/>
  </r>
  <r>
    <s v="Szwecja"/>
    <x v="4"/>
    <n v="627"/>
  </r>
  <r>
    <s v="Tadzykistan"/>
    <x v="0"/>
    <n v="3"/>
  </r>
  <r>
    <s v="Tajlandia"/>
    <x v="0"/>
    <n v="24"/>
  </r>
  <r>
    <s v="Tanzania"/>
    <x v="1"/>
    <n v="2"/>
  </r>
  <r>
    <s v="Togo"/>
    <x v="1"/>
    <n v="1"/>
  </r>
  <r>
    <s v="Tonga"/>
    <x v="3"/>
    <n v="1"/>
  </r>
  <r>
    <s v="Trynidad i Tobago"/>
    <x v="5"/>
    <n v="18"/>
  </r>
  <r>
    <s v="Tunezja"/>
    <x v="1"/>
    <n v="10"/>
  </r>
  <r>
    <s v="Turcja"/>
    <x v="0"/>
    <n v="88"/>
  </r>
  <r>
    <s v="Uganda"/>
    <x v="1"/>
    <n v="7"/>
  </r>
  <r>
    <s v="Ukraina"/>
    <x v="4"/>
    <n v="122"/>
  </r>
  <r>
    <s v="Urugwaj"/>
    <x v="2"/>
    <n v="10"/>
  </r>
  <r>
    <s v="Uzbekistan"/>
    <x v="0"/>
    <n v="21"/>
  </r>
  <r>
    <s v="Wenezuela"/>
    <x v="2"/>
    <n v="12"/>
  </r>
  <r>
    <s v="Wegry"/>
    <x v="4"/>
    <n v="482"/>
  </r>
  <r>
    <s v="Wielka Brytania"/>
    <x v="4"/>
    <n v="806"/>
  </r>
  <r>
    <s v="Wietnam"/>
    <x v="0"/>
    <n v="2"/>
  </r>
  <r>
    <s v="Wlochy"/>
    <x v="4"/>
    <n v="663"/>
  </r>
  <r>
    <s v="WNP"/>
    <x v="4"/>
    <n v="135"/>
  </r>
  <r>
    <s v="Wybrzeze Kosci Sloniowej"/>
    <x v="1"/>
    <n v="1"/>
  </r>
  <r>
    <s v="Wyspy Dziewicze Stanow Zjednoczonych"/>
    <x v="5"/>
    <n v="1"/>
  </r>
  <r>
    <s v="Zambia"/>
    <x v="1"/>
    <n v="2"/>
  </r>
  <r>
    <s v="Zimbabwe"/>
    <x v="1"/>
    <n v="8"/>
  </r>
  <r>
    <s v="Zjednoczone Emiraty Arabskie"/>
    <x v="0"/>
    <n v="1"/>
  </r>
  <r>
    <s v="ZSRR"/>
    <x v="4"/>
    <n v="1204"/>
  </r>
  <r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E3A7A-FE28-4B4A-BB1A-89B6B17F4638}" name="Tabela przestawna2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G2:I10" firstHeaderRow="0" firstDataRow="1" firstDataCol="1"/>
  <pivotFields count="3">
    <pivotField axis="axisRow" showAll="0">
      <items count="8">
        <item x="1"/>
        <item x="2"/>
        <item x="5"/>
        <item x="3"/>
        <item x="0"/>
        <item x="4"/>
        <item x="6"/>
        <item t="default"/>
      </items>
    </pivotField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OL_letnie" fld="1" baseField="0" baseItem="0"/>
    <dataField name="Suma z OL_zimow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6CB46-5CE1-4908-AA2A-BFE88B5A1B34}" name="Tabela przestawna3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O11:P19" firstHeaderRow="1" firstDataRow="1" firstDataCol="1"/>
  <pivotFields count="3">
    <pivotField showAll="0"/>
    <pivotField axis="axisRow" showAll="0">
      <items count="8">
        <item x="1"/>
        <item x="2"/>
        <item x="5"/>
        <item x="3"/>
        <item x="0"/>
        <item x="4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aksimum z suma_medali" fld="2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71CCD3AD-5328-4387-BB71-7C5529AD20D5}" autoFormatId="16" applyNumberFormats="0" applyBorderFormats="0" applyFontFormats="0" applyPatternFormats="0" applyAlignmentFormats="0" applyWidthHeightFormats="0">
  <queryTableRefresh nextId="11">
    <queryTableFields count="10">
      <queryTableField id="1" name="Panstwo" tableColumnId="1"/>
      <queryTableField id="2" name="Kontynent" tableColumnId="2"/>
      <queryTableField id="3" name="OL_letnie" tableColumnId="3"/>
      <queryTableField id="4" name="Zloty" tableColumnId="4"/>
      <queryTableField id="5" name="Srebrny" tableColumnId="5"/>
      <queryTableField id="6" name="Brazowy" tableColumnId="6"/>
      <queryTableField id="7" name="OL_zimowe" tableColumnId="7"/>
      <queryTableField id="8" name="Zloty_1" tableColumnId="8"/>
      <queryTableField id="9" name="Srebrny_2" tableColumnId="9"/>
      <queryTableField id="10" name="Brazowy_3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A9255729-7551-4295-A0FD-A8F6E1BB66F7}" autoFormatId="16" applyNumberFormats="0" applyBorderFormats="0" applyFontFormats="0" applyPatternFormats="0" applyAlignmentFormats="0" applyWidthHeightFormats="0">
  <queryTableRefresh nextId="19" unboundColumnsRight="4">
    <queryTableFields count="18">
      <queryTableField id="1" name="Panstwo" tableColumnId="1"/>
      <queryTableField id="2" name="Kontynent" tableColumnId="2"/>
      <queryTableField id="3" name="OL_letnie" tableColumnId="3"/>
      <queryTableField id="11" dataBound="0" tableColumnId="11"/>
      <queryTableField id="4" name="Zloty" tableColumnId="4"/>
      <queryTableField id="5" name="Srebrny" tableColumnId="5"/>
      <queryTableField id="6" name="Brazowy" tableColumnId="6"/>
      <queryTableField id="15" dataBound="0" tableColumnId="16"/>
      <queryTableField id="16" dataBound="0" tableColumnId="17"/>
      <queryTableField id="7" name="OL_zimowe" tableColumnId="7"/>
      <queryTableField id="12" dataBound="0" tableColumnId="12"/>
      <queryTableField id="8" name="Zloty_1" tableColumnId="8"/>
      <queryTableField id="9" name="Srebrny_2" tableColumnId="9"/>
      <queryTableField id="10" name="Brazowy_3" tableColumnId="10"/>
      <queryTableField id="13" dataBound="0" tableColumnId="13"/>
      <queryTableField id="14" dataBound="0" tableColumnId="14"/>
      <queryTableField id="17" dataBound="0" tableColumnId="18"/>
      <queryTableField id="18" dataBound="0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205C4803-9501-4F27-9B83-36897BBDA0DC}" autoFormatId="16" applyNumberFormats="0" applyBorderFormats="0" applyFontFormats="0" applyPatternFormats="0" applyAlignmentFormats="0" applyWidthHeightFormats="0">
  <queryTableRefresh nextId="11">
    <queryTableFields count="4">
      <queryTableField id="1" name="Panstwo" tableColumnId="1"/>
      <queryTableField id="2" name="Kontynent" tableColumnId="2"/>
      <queryTableField id="3" name="OL_letnie" tableColumnId="3"/>
      <queryTableField id="7" name="OL_zimowe" tableColumnId="7"/>
    </queryTableFields>
    <queryTableDeletedFields count="6">
      <deletedField name="Zloty"/>
      <deletedField name="Srebrny"/>
      <deletedField name="Brazowy"/>
      <deletedField name="Zloty_1"/>
      <deletedField name="Srebrny_2"/>
      <deletedField name="Brazowy_3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D52A0233-281A-4091-9BD7-6A65CF11326F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Panstwo" tableColumnId="1"/>
      <queryTableField id="2" name="Kontynent" tableColumnId="2"/>
      <queryTableField id="3" name="OL_letnie" tableColumnId="3"/>
      <queryTableField id="4" name="Zloty" tableColumnId="4"/>
      <queryTableField id="5" name="Srebrny" tableColumnId="5"/>
      <queryTableField id="6" name="Brazowy" tableColumnId="6"/>
      <queryTableField id="7" name="OL_zimowe" tableColumnId="7"/>
      <queryTableField id="8" name="Zloty_1" tableColumnId="8"/>
      <queryTableField id="9" name="Srebrny_2" tableColumnId="9"/>
      <queryTableField id="10" name="Brazowy_3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8B6CA219-1EC2-4DE3-92FB-41A9FB1B199C}" autoFormatId="16" applyNumberFormats="0" applyBorderFormats="0" applyFontFormats="0" applyPatternFormats="0" applyAlignmentFormats="0" applyWidthHeightFormats="0">
  <queryTableRefresh nextId="14">
    <queryTableFields count="12">
      <queryTableField id="1" name="Panstwo" tableColumnId="1"/>
      <queryTableField id="2" name="Kontynent" tableColumnId="2"/>
      <queryTableField id="12" dataBound="0" tableColumnId="12"/>
      <queryTableField id="13" dataBound="0" tableColumnId="13"/>
      <queryTableField id="3" name="OL_letnie" tableColumnId="3"/>
      <queryTableField id="4" name="Zloty" tableColumnId="4"/>
      <queryTableField id="5" name="Srebrny" tableColumnId="5"/>
      <queryTableField id="6" name="Brazowy" tableColumnId="6"/>
      <queryTableField id="7" name="OL_zimowe" tableColumnId="7"/>
      <queryTableField id="8" name="Zloty_1" tableColumnId="8"/>
      <queryTableField id="9" name="Srebrny_2" tableColumnId="9"/>
      <queryTableField id="10" name="Brazowy_3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62209E99-C789-4B46-B7AD-5B7A3DCA46AA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Panstwo" tableColumnId="1"/>
      <queryTableField id="2" name="Kontynent" tableColumnId="2"/>
      <queryTableField id="3" name="OL_letnie" tableColumnId="3"/>
      <queryTableField id="4" name="Zloty" tableColumnId="4"/>
      <queryTableField id="5" name="Srebrny" tableColumnId="5"/>
      <queryTableField id="6" name="Brazowy" tableColumnId="6"/>
      <queryTableField id="7" name="OL_zimowe" tableColumnId="7"/>
      <queryTableField id="8" name="Zloty_1" tableColumnId="8"/>
      <queryTableField id="9" name="Srebrny_2" tableColumnId="9"/>
      <queryTableField id="10" name="Brazowy_3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0E703-11F1-47B3-AF84-968AFCAE24CE}" name="dane_medale" displayName="dane_medale" ref="A1:J139" tableType="queryTable" totalsRowShown="0">
  <autoFilter ref="A1:J139" xr:uid="{14739C47-48AC-441E-B915-84E230EFA8B4}"/>
  <tableColumns count="10">
    <tableColumn id="1" xr3:uid="{E3A207F0-D630-473E-B96D-DD429E93D611}" uniqueName="1" name="Panstwo" queryTableFieldId="1" dataDxfId="30"/>
    <tableColumn id="2" xr3:uid="{C721DA3F-84C3-4734-B905-57BF3848B8A9}" uniqueName="2" name="Kontynent" queryTableFieldId="2" dataDxfId="29"/>
    <tableColumn id="3" xr3:uid="{6B65CEF2-E5AE-4290-8CD9-98FDE9EF8402}" uniqueName="3" name="OL_letnie" queryTableFieldId="3"/>
    <tableColumn id="4" xr3:uid="{A3A0721F-040D-4C72-B3F8-D6FEBA13360E}" uniqueName="4" name="Zloty" queryTableFieldId="4"/>
    <tableColumn id="5" xr3:uid="{13323808-E0B9-4BA4-A033-67C11107862A}" uniqueName="5" name="Srebrny" queryTableFieldId="5"/>
    <tableColumn id="6" xr3:uid="{CCA1513B-1B16-4555-8A11-355983DE420C}" uniqueName="6" name="Brazowy" queryTableFieldId="6"/>
    <tableColumn id="7" xr3:uid="{22639581-6C57-4D16-8FC4-24E35AC3FF53}" uniqueName="7" name="OL_zimowe" queryTableFieldId="7"/>
    <tableColumn id="8" xr3:uid="{159FC6E0-6F59-4CBD-9399-F54B7A185EC9}" uniqueName="8" name="Zloty_1" queryTableFieldId="8"/>
    <tableColumn id="9" xr3:uid="{50200231-EEEA-4BEF-B144-3DCE51668976}" uniqueName="9" name="Srebrny_2" queryTableFieldId="9"/>
    <tableColumn id="10" xr3:uid="{7671E8E1-B140-4D36-86C2-047AEB370BDD}" uniqueName="10" name="Brazowy_3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4564A-BC61-411B-88BA-7B273C7E16D4}" name="dane_medale3" displayName="dane_medale3" ref="A1:R140" tableType="queryTable" totalsRowCount="1">
  <autoFilter ref="A1:R139" xr:uid="{2335B87F-0ECD-43E5-89D6-7FF5C718BABE}"/>
  <tableColumns count="18">
    <tableColumn id="1" xr3:uid="{864B2836-F46D-4016-831F-13CB7438275D}" uniqueName="1" name="Panstwo" queryTableFieldId="1" dataDxfId="28" totalsRowDxfId="19"/>
    <tableColumn id="2" xr3:uid="{638BD2DD-58A0-4C10-B58D-ED60BC4B6CF3}" uniqueName="2" name="Kontynent" queryTableFieldId="2" dataDxfId="27" totalsRowDxfId="18"/>
    <tableColumn id="3" xr3:uid="{1BA7274B-05B1-461E-BDA7-18A1059321A3}" uniqueName="3" name="OL_letnie" queryTableFieldId="3"/>
    <tableColumn id="11" xr3:uid="{32330EA0-6110-48C0-A1CD-5E3CA9CB371B}" uniqueName="11" name="czy_lato" queryTableFieldId="11" dataDxfId="24">
      <calculatedColumnFormula>IF(dane_medale3[[#This Row],[OL_letnie]]&gt;0,D1+1,D1)</calculatedColumnFormula>
    </tableColumn>
    <tableColumn id="4" xr3:uid="{9C98E284-A62E-43CD-89F4-BBD92216CCA9}" uniqueName="4" name="Zloty" queryTableFieldId="4"/>
    <tableColumn id="5" xr3:uid="{B14EA8DD-3F59-4DDC-97A7-A6C578D01237}" uniqueName="5" name="Srebrny" queryTableFieldId="5"/>
    <tableColumn id="6" xr3:uid="{73432439-863B-494B-83E7-6710DB451478}" uniqueName="6" name="Brazowy" queryTableFieldId="6"/>
    <tableColumn id="16" xr3:uid="{6A9688BD-1794-4C7B-98AA-4DA616650ACD}" uniqueName="16" name="suma_medali_lato" queryTableFieldId="15" dataDxfId="25">
      <calculatedColumnFormula>dane_medale3[[#This Row],[Zloty]]+dane_medale3[[#This Row],[Srebrny]]+dane_medale3[[#This Row],[Brazowy]]</calculatedColumnFormula>
    </tableColumn>
    <tableColumn id="17" xr3:uid="{09FAA942-A05A-4A07-BC9D-37D846AB57A5}" uniqueName="17" name="czy_&gt;1" queryTableFieldId="16" dataDxfId="26">
      <calculatedColumnFormula>IF(dane_medale3[[#This Row],[suma_medali_lato]]&gt;0,1,0)</calculatedColumnFormula>
    </tableColumn>
    <tableColumn id="7" xr3:uid="{DC28F8E4-E5F8-4659-A943-4ED65E7AB5F6}" uniqueName="7" name="OL_zimowe" queryTableFieldId="7"/>
    <tableColumn id="12" xr3:uid="{EA21CDC5-FF23-4319-82F3-EE3262EF4DE7}" uniqueName="12" name="czy_zima" queryTableFieldId="12"/>
    <tableColumn id="8" xr3:uid="{AF5C34EB-2DC8-479A-91E4-7AAAC0B1E253}" uniqueName="8" name="Zloty_1" queryTableFieldId="8"/>
    <tableColumn id="9" xr3:uid="{1F319A1F-33D0-48B9-8146-E622ED80FA94}" uniqueName="9" name="Srebrny_2" queryTableFieldId="9"/>
    <tableColumn id="10" xr3:uid="{BFF5BE8D-AA8D-4345-957D-338A9D959D49}" uniqueName="10" name="Brazowy_3" queryTableFieldId="10"/>
    <tableColumn id="13" xr3:uid="{BD8B6F74-20A4-40F7-9C85-9AE5A0EF759B}" uniqueName="13" name="suma_medali" queryTableFieldId="13" dataDxfId="22">
      <calculatedColumnFormula>dane_medale3[[#This Row],[Zloty_1]]+dane_medale3[[#This Row],[Srebrny_2]]+dane_medale3[[#This Row],[Brazowy_3]]</calculatedColumnFormula>
    </tableColumn>
    <tableColumn id="14" xr3:uid="{19E34F23-2291-45DB-8DE2-03BAA1B762E9}" uniqueName="14" name="czy_0" queryTableFieldId="14" dataDxfId="23">
      <calculatedColumnFormula>IF(dane_medale3[[#This Row],[suma_medali]]=0,1,0)</calculatedColumnFormula>
    </tableColumn>
    <tableColumn id="18" xr3:uid="{2270E753-AFF4-488B-871A-68FCEEF475FA}" uniqueName="18" name="warunki" totalsRowFunction="custom" queryTableFieldId="17" dataDxfId="21" totalsRowDxfId="17">
      <calculatedColumnFormula>IF(AND(dane_medale3[[#This Row],[czy_lato]]=1,dane_medale3[[#This Row],[czy_zima]]=1,dane_medale3[[#This Row],[czy_&gt;1]]=1,dane_medale3[[#This Row],[czy_0]]=1),1,0)</calculatedColumnFormula>
      <totalsRowFormula>COUNTIF(Q2:Q139,1)</totalsRowFormula>
    </tableColumn>
    <tableColumn id="19" xr3:uid="{1C3DF57E-A3A7-4ABA-8475-A1B1D933FFB6}" uniqueName="19" name="licz_medale" queryTableFieldId="18" dataDxfId="20">
      <calculatedColumnFormula>IF(dane_medale3[[#This Row],[warunki]]=1,R1+dane_medale3[[#This Row],[suma_medali_lato]],R1)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252769-6FBA-4845-B980-46881BCD7253}" name="dane_medale4" displayName="dane_medale4" ref="A1:D139" tableType="queryTable" totalsRowShown="0">
  <autoFilter ref="A1:D139" xr:uid="{89DFEDED-FF4D-44F0-B2EB-AB5F6FC45CDC}"/>
  <tableColumns count="4">
    <tableColumn id="1" xr3:uid="{823502D8-F6BB-4096-8444-357D2F841426}" uniqueName="1" name="Panstwo" queryTableFieldId="1" dataDxfId="16"/>
    <tableColumn id="2" xr3:uid="{864D44E8-A7D9-4510-BD52-989D6D370C5D}" uniqueName="2" name="Kontynent" queryTableFieldId="2" dataDxfId="15"/>
    <tableColumn id="3" xr3:uid="{93E0F506-E4AF-4438-8549-002433DDE479}" uniqueName="3" name="OL_letnie" queryTableFieldId="3"/>
    <tableColumn id="7" xr3:uid="{B14DC40C-6466-4BA9-B37B-1C585FB79EA3}" uniqueName="7" name="OL_zimowe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384D33-7482-48B2-9083-26C01CB34EAF}" name="dane_medale5" displayName="dane_medale5" ref="A1:M139" tableType="queryTable" totalsRowShown="0">
  <autoFilter ref="A1:M139" xr:uid="{CC6A2CFF-127C-4C1D-AA58-2E018EF00555}">
    <filterColumn colId="12">
      <filters>
        <filter val="1"/>
      </filters>
    </filterColumn>
  </autoFilter>
  <tableColumns count="13">
    <tableColumn id="1" xr3:uid="{685379F9-971D-41E8-8309-FD4E6C3E1FA7}" uniqueName="1" name="Panstwo" queryTableFieldId="1" dataDxfId="14"/>
    <tableColumn id="2" xr3:uid="{B7433CD9-AB99-4007-A0DE-AABEF7EBD807}" uniqueName="2" name="Kontynent" queryTableFieldId="2" dataDxfId="13"/>
    <tableColumn id="3" xr3:uid="{DA2128C7-AAB2-45ED-AB05-83CC437542C5}" uniqueName="3" name="OL_letnie" queryTableFieldId="3"/>
    <tableColumn id="4" xr3:uid="{915286B3-5708-4061-80B9-CCB6CD634938}" uniqueName="4" name="Zloty" queryTableFieldId="4"/>
    <tableColumn id="5" xr3:uid="{42355D12-BC97-4D09-84AC-BB71D04AFD12}" uniqueName="5" name="Srebrny" queryTableFieldId="5"/>
    <tableColumn id="6" xr3:uid="{D49297CE-01B2-4F6F-9DE4-9C6CE06B3159}" uniqueName="6" name="Brazowy" queryTableFieldId="6"/>
    <tableColumn id="7" xr3:uid="{92D6B16F-3CDE-40D6-9C6B-AC2F7172EBB4}" uniqueName="7" name="OL_zimowe" queryTableFieldId="7"/>
    <tableColumn id="8" xr3:uid="{0AF07850-A167-4BEF-A03D-2FA998576A85}" uniqueName="8" name="Zloty_1" queryTableFieldId="8"/>
    <tableColumn id="9" xr3:uid="{1BDDBD4F-2E0B-4464-A5C6-0F7A5F08274D}" uniqueName="9" name="Srebrny_2" queryTableFieldId="9"/>
    <tableColumn id="10" xr3:uid="{4C0E2C8B-0E38-4B6C-9211-7823F4385283}" uniqueName="10" name="Brazowy_3" queryTableFieldId="10"/>
    <tableColumn id="11" xr3:uid="{9FED03B6-4CD0-4A16-9C3E-10C9561F1F2C}" uniqueName="11" name="suma złotych" queryTableFieldId="11" dataDxfId="12">
      <calculatedColumnFormula>dane_medale5[[#This Row],[Zloty]]+dane_medale5[[#This Row],[Zloty_1]]</calculatedColumnFormula>
    </tableColumn>
    <tableColumn id="12" xr3:uid="{83712803-AD58-42F3-8073-4A0006FE0E65}" uniqueName="12" name="suma reszty" queryTableFieldId="12" dataDxfId="11">
      <calculatedColumnFormula>dane_medale5[[#This Row],[Srebrny]]+dane_medale5[[#This Row],[Brazowy]]+dane_medale5[[#This Row],[Srebrny_2]]+dane_medale5[[#This Row],[Brazowy_3]]</calculatedColumnFormula>
    </tableColumn>
    <tableColumn id="13" xr3:uid="{6B222A8B-77F9-4722-82F5-AAF5F7AFF5B8}" uniqueName="13" name="Kolumna1" queryTableFieldId="13" dataDxfId="10">
      <calculatedColumnFormula>IF(dane_medale5[[#This Row],[suma złotych]]&gt;dane_medale5[[#This Row],[suma reszty]],1,0)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1EC5CB-2C60-4039-8276-EBC717F68980}" name="dane_medale6" displayName="dane_medale6" ref="A1:L139" tableType="queryTable" totalsRowShown="0">
  <autoFilter ref="A1:L139" xr:uid="{45555A7A-F57B-4E33-844B-AB97CD12F397}"/>
  <tableColumns count="12">
    <tableColumn id="1" xr3:uid="{DC24E62B-676D-4B0D-A6EB-0A15264382EF}" uniqueName="1" name="Panstwo" queryTableFieldId="1" dataDxfId="9"/>
    <tableColumn id="2" xr3:uid="{624AF743-4319-4931-9E8C-52BAF2295D17}" uniqueName="2" name="Kontynent" queryTableFieldId="2" dataDxfId="8"/>
    <tableColumn id="12" xr3:uid="{6861D9B8-3213-42FA-8419-3C56D5D5F3DD}" uniqueName="12" name="suma_medali" queryTableFieldId="12" dataDxfId="7">
      <calculatedColumnFormula>dane_medale6[[#This Row],[Zloty]]+dane_medale6[[#This Row],[Srebrny]]+dane_medale6[[#This Row],[Brazowy]]+dane_medale6[[#This Row],[Zloty_1]]+dane_medale6[[#This Row],[Srebrny_2]]+dane_medale6[[#This Row],[Brazowy_3]]</calculatedColumnFormula>
    </tableColumn>
    <tableColumn id="13" xr3:uid="{89DAF926-BA8F-4557-8156-4D06B381D2FC}" uniqueName="13" name="Kolumna1" queryTableFieldId="13" dataDxfId="6">
      <calculatedColumnFormula>dane_medale6[[#This Row],[Panstwo]]</calculatedColumnFormula>
    </tableColumn>
    <tableColumn id="3" xr3:uid="{27749621-842B-4218-B4A6-CB2DAF79C3AD}" uniqueName="3" name="OL_letnie" queryTableFieldId="3"/>
    <tableColumn id="4" xr3:uid="{980B1DFD-88E5-4EF4-87BD-5B72DE36391B}" uniqueName="4" name="Zloty" queryTableFieldId="4"/>
    <tableColumn id="5" xr3:uid="{0575E879-6EA1-4D4F-9DE1-389A1CB52536}" uniqueName="5" name="Srebrny" queryTableFieldId="5"/>
    <tableColumn id="6" xr3:uid="{4D259C04-5B5B-40EE-ADBC-58608ABD9BF0}" uniqueName="6" name="Brazowy" queryTableFieldId="6"/>
    <tableColumn id="7" xr3:uid="{C2D24A10-AF4D-41E5-9E3A-0BE418925594}" uniqueName="7" name="OL_zimowe" queryTableFieldId="7"/>
    <tableColumn id="8" xr3:uid="{87788942-0A46-40CD-8E10-1CDA02D6F3E7}" uniqueName="8" name="Zloty_1" queryTableFieldId="8"/>
    <tableColumn id="9" xr3:uid="{A73B3416-4BF5-4B6A-BD47-CAF0022020E1}" uniqueName="9" name="Srebrny_2" queryTableFieldId="9"/>
    <tableColumn id="10" xr3:uid="{5470189C-8D99-44A2-B640-60185D3165DF}" uniqueName="10" name="Brazowy_3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90A561-C3E7-4432-B0F9-03B55DB121C4}" name="dane_medale7" displayName="dane_medale7" ref="A1:K139" tableType="queryTable" totalsRowShown="0">
  <autoFilter ref="A1:K139" xr:uid="{AC9BFE2E-8ED0-445B-8384-CBB860428510}">
    <filterColumn colId="1">
      <filters>
        <filter val="Europa"/>
      </filters>
    </filterColumn>
  </autoFilter>
  <tableColumns count="11">
    <tableColumn id="1" xr3:uid="{AEDD9FAE-7386-4084-9604-902679C98E7C}" uniqueName="1" name="Panstwo" queryTableFieldId="1" dataDxfId="5"/>
    <tableColumn id="2" xr3:uid="{27FC3F10-150D-47B4-BD2A-D4BC49C1431E}" uniqueName="2" name="Kontynent" queryTableFieldId="2" dataDxfId="4"/>
    <tableColumn id="3" xr3:uid="{3586F984-BBA4-4F4A-BAF2-929388080BA4}" uniqueName="3" name="OL_letnie" queryTableFieldId="3"/>
    <tableColumn id="4" xr3:uid="{275F6586-9006-4693-8D31-1623C419899B}" uniqueName="4" name="Zloty" queryTableFieldId="4"/>
    <tableColumn id="5" xr3:uid="{C4ED9723-B4BE-4554-8C9E-4655CAD64F37}" uniqueName="5" name="Srebrny" queryTableFieldId="5"/>
    <tableColumn id="6" xr3:uid="{8120212D-5AC0-481F-A4CD-3E1F5692BABE}" uniqueName="6" name="Brazowy" queryTableFieldId="6"/>
    <tableColumn id="7" xr3:uid="{746D0C89-F72A-414F-BEA1-72BEA87A86AE}" uniqueName="7" name="OL_zimowe" queryTableFieldId="7"/>
    <tableColumn id="8" xr3:uid="{A2C6C586-ECDE-45A7-8CCE-38342BACB97F}" uniqueName="8" name="Zloty_1" queryTableFieldId="8"/>
    <tableColumn id="9" xr3:uid="{DB3FB017-921F-4D33-B8D0-3FF3B1EFD822}" uniqueName="9" name="Srebrny_2" queryTableFieldId="9"/>
    <tableColumn id="10" xr3:uid="{0C1984D2-39FE-4815-ADD7-AF740A8C9BFC}" uniqueName="10" name="Brazowy_3" queryTableFieldId="10"/>
    <tableColumn id="11" xr3:uid="{EB765D1B-74AE-42C1-ACC8-0EC6F82D4513}" uniqueName="11" name="Brazowy_4" queryTableFieldId="11" dataDxfId="3">
      <calculatedColumnFormula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A5119F-4BBA-4AE7-AF40-968F8308EB45}" name="Tabela8" displayName="Tabela8" ref="A1:M48" totalsRowShown="0">
  <autoFilter ref="A1:M48" xr:uid="{883D839B-C2A6-4AE6-B882-D6C57631F559}"/>
  <tableColumns count="13">
    <tableColumn id="1" xr3:uid="{9BA927F2-D213-43B1-B2FA-101D244F7B73}" name="Panstwo" dataDxfId="2"/>
    <tableColumn id="2" xr3:uid="{24436A6E-EB08-48AD-B101-6A53DE5FAD62}" name="Kontynent" dataDxfId="1"/>
    <tableColumn id="3" xr3:uid="{063B0C3F-070C-437D-9CC0-D42BB167FC57}" name="OL_letnie"/>
    <tableColumn id="4" xr3:uid="{2BB30F05-B0FD-4F0E-B9AA-1B4593C929FC}" name="Zloty"/>
    <tableColumn id="5" xr3:uid="{52ED461E-0E77-49B4-AB33-21781369DC68}" name="Srebrny"/>
    <tableColumn id="6" xr3:uid="{698A7D9D-A4FF-4D2D-BF57-256FE03B52C2}" name="Brazowy"/>
    <tableColumn id="7" xr3:uid="{BCD6516A-260F-463B-8754-6AFBD80D63AF}" name="OL_zimowe"/>
    <tableColumn id="8" xr3:uid="{98449CEA-598E-453D-9979-6BC892F18A4E}" name="Zloty_1"/>
    <tableColumn id="9" xr3:uid="{43D8F3EF-F891-4F31-A969-9CF88B19DE0F}" name="Srebrny_2"/>
    <tableColumn id="10" xr3:uid="{9F6FD7E9-0CCA-4A5A-A4F4-7EBC4B1D6FEC}" name="Brazowy_3"/>
    <tableColumn id="11" xr3:uid="{E7587CF5-6966-4C38-82C0-47206A499DBB}" name="jaki_kraj"/>
    <tableColumn id="12" xr3:uid="{70B1E03B-7FB3-4BFD-8770-6F9044FBDCB7}" name="ile_zim" dataDxfId="0">
      <calculatedColumnFormula>IF(Tabela8[[#This Row],[jaki_kraj]]="zimowy",L1+1,L1)</calculatedColumnFormula>
    </tableColumn>
    <tableColumn id="13" xr3:uid="{8955785F-FC59-446E-9780-7A18D644A6B6}" name="ile_lato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C0EE-6DB0-4B10-8C3C-621412873157}">
  <dimension ref="A1:J139"/>
  <sheetViews>
    <sheetView workbookViewId="0">
      <selection sqref="A1:J1048576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11.85546875" bestFit="1" customWidth="1"/>
    <col min="4" max="4" width="7.7109375" bestFit="1" customWidth="1"/>
    <col min="5" max="5" width="10.140625" bestFit="1" customWidth="1"/>
    <col min="6" max="6" width="10.7109375" bestFit="1" customWidth="1"/>
    <col min="7" max="7" width="13.5703125" bestFit="1" customWidth="1"/>
    <col min="8" max="8" width="9.7109375" bestFit="1" customWidth="1"/>
    <col min="9" max="9" width="12.140625" bestFit="1" customWidth="1"/>
    <col min="10" max="10" width="12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</row>
    <row r="3" spans="1:10" x14ac:dyDescent="0.25">
      <c r="A3" s="1" t="s">
        <v>12</v>
      </c>
      <c r="B3" s="1" t="s">
        <v>13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</row>
    <row r="4" spans="1:10" x14ac:dyDescent="0.25">
      <c r="A4" s="1" t="s">
        <v>14</v>
      </c>
      <c r="B4" s="1" t="s">
        <v>15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</row>
    <row r="5" spans="1:10" x14ac:dyDescent="0.25">
      <c r="A5" s="1" t="s">
        <v>16</v>
      </c>
      <c r="B5" s="1" t="s">
        <v>11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</row>
    <row r="6" spans="1:10" x14ac:dyDescent="0.25">
      <c r="A6" s="1" t="s">
        <v>17</v>
      </c>
      <c r="B6" s="1" t="s">
        <v>15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</row>
    <row r="7" spans="1:10" x14ac:dyDescent="0.25">
      <c r="A7" s="1" t="s">
        <v>18</v>
      </c>
      <c r="B7" s="1" t="s">
        <v>11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</row>
    <row r="8" spans="1:10" x14ac:dyDescent="0.25">
      <c r="A8" s="1" t="s">
        <v>19</v>
      </c>
      <c r="B8" s="1" t="s">
        <v>20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</row>
    <row r="9" spans="1:10" x14ac:dyDescent="0.25">
      <c r="A9" s="1" t="s">
        <v>21</v>
      </c>
      <c r="B9" s="1" t="s">
        <v>22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</row>
    <row r="10" spans="1:10" x14ac:dyDescent="0.25">
      <c r="A10" s="1" t="s">
        <v>23</v>
      </c>
      <c r="B10" s="1" t="s">
        <v>11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</row>
    <row r="11" spans="1:10" x14ac:dyDescent="0.25">
      <c r="A11" s="1" t="s">
        <v>24</v>
      </c>
      <c r="B11" s="1" t="s">
        <v>25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s="1" t="s">
        <v>26</v>
      </c>
      <c r="B12" s="1" t="s">
        <v>11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s="1" t="s">
        <v>27</v>
      </c>
      <c r="B13" s="1" t="s">
        <v>25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s="1" t="s">
        <v>28</v>
      </c>
      <c r="B14" s="1" t="s">
        <v>22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</row>
    <row r="15" spans="1:10" x14ac:dyDescent="0.25">
      <c r="A15" s="1" t="s">
        <v>29</v>
      </c>
      <c r="B15" s="1" t="s">
        <v>25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</row>
    <row r="16" spans="1:10" x14ac:dyDescent="0.25">
      <c r="A16" s="1" t="s">
        <v>30</v>
      </c>
      <c r="B16" s="1" t="s">
        <v>22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</row>
    <row r="17" spans="1:10" x14ac:dyDescent="0.25">
      <c r="A17" s="1" t="s">
        <v>31</v>
      </c>
      <c r="B17" s="1" t="s">
        <v>11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s="1" t="s">
        <v>32</v>
      </c>
      <c r="B18" s="1" t="s">
        <v>15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</row>
    <row r="19" spans="1:10" x14ac:dyDescent="0.25">
      <c r="A19" s="1" t="s">
        <v>33</v>
      </c>
      <c r="B19" s="1" t="s">
        <v>22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</row>
    <row r="20" spans="1:10" x14ac:dyDescent="0.25">
      <c r="A20" s="1" t="s">
        <v>34</v>
      </c>
      <c r="B20" s="1" t="s">
        <v>13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s="1" t="s">
        <v>35</v>
      </c>
      <c r="B21" s="1" t="s">
        <v>15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</row>
    <row r="22" spans="1:10" x14ac:dyDescent="0.25">
      <c r="A22" s="1" t="s">
        <v>36</v>
      </c>
      <c r="B22" s="1" t="s">
        <v>11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</row>
    <row r="23" spans="1:10" x14ac:dyDescent="0.25">
      <c r="A23" s="1" t="s">
        <v>37</v>
      </c>
      <c r="B23" s="1" t="s">
        <v>22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</row>
    <row r="24" spans="1:10" x14ac:dyDescent="0.25">
      <c r="A24" s="1" t="s">
        <v>38</v>
      </c>
      <c r="B24" s="1" t="s">
        <v>22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</row>
    <row r="25" spans="1:10" x14ac:dyDescent="0.25">
      <c r="A25" s="1" t="s">
        <v>39</v>
      </c>
      <c r="B25" s="1" t="s">
        <v>22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</row>
    <row r="26" spans="1:10" x14ac:dyDescent="0.25">
      <c r="A26" s="1" t="s">
        <v>40</v>
      </c>
      <c r="B26" s="1" t="s">
        <v>22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</row>
    <row r="27" spans="1:10" x14ac:dyDescent="0.25">
      <c r="A27" s="1" t="s">
        <v>41</v>
      </c>
      <c r="B27" s="1" t="s">
        <v>22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</row>
    <row r="28" spans="1:10" x14ac:dyDescent="0.25">
      <c r="A28" s="1" t="s">
        <v>42</v>
      </c>
      <c r="B28" s="1" t="s">
        <v>22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</row>
    <row r="29" spans="1:10" x14ac:dyDescent="0.25">
      <c r="A29" s="1" t="s">
        <v>43</v>
      </c>
      <c r="B29" s="1" t="s">
        <v>25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s="1" t="s">
        <v>44</v>
      </c>
      <c r="B30" s="1" t="s">
        <v>13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s="1" t="s">
        <v>45</v>
      </c>
      <c r="B31" s="1" t="s">
        <v>13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</row>
    <row r="32" spans="1:10" x14ac:dyDescent="0.25">
      <c r="A32" s="1" t="s">
        <v>46</v>
      </c>
      <c r="B32" s="1" t="s">
        <v>15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s="1" t="s">
        <v>47</v>
      </c>
      <c r="B33" s="1" t="s">
        <v>13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s="1" t="s">
        <v>48</v>
      </c>
      <c r="B34" s="1" t="s">
        <v>22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</row>
    <row r="35" spans="1:10" x14ac:dyDescent="0.25">
      <c r="A35" s="1" t="s">
        <v>49</v>
      </c>
      <c r="B35" s="1" t="s">
        <v>13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</row>
    <row r="36" spans="1:10" x14ac:dyDescent="0.25">
      <c r="A36" s="1" t="s">
        <v>50</v>
      </c>
      <c r="B36" s="1" t="s">
        <v>11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</row>
    <row r="37" spans="1:10" x14ac:dyDescent="0.25">
      <c r="A37" s="1" t="s">
        <v>51</v>
      </c>
      <c r="B37" s="1" t="s">
        <v>22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</row>
    <row r="38" spans="1:10" x14ac:dyDescent="0.25">
      <c r="A38" s="1" t="s">
        <v>52</v>
      </c>
      <c r="B38" s="1" t="s">
        <v>22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</row>
    <row r="39" spans="1:10" x14ac:dyDescent="0.25">
      <c r="A39" s="1" t="s">
        <v>53</v>
      </c>
      <c r="B39" s="1" t="s">
        <v>13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s="1" t="s">
        <v>54</v>
      </c>
      <c r="B40" s="1" t="s">
        <v>13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</row>
    <row r="41" spans="1:10" x14ac:dyDescent="0.25">
      <c r="A41" s="1" t="s">
        <v>55</v>
      </c>
      <c r="B41" s="1" t="s">
        <v>22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</row>
    <row r="42" spans="1:10" x14ac:dyDescent="0.25">
      <c r="A42" s="1" t="s">
        <v>56</v>
      </c>
      <c r="B42" s="1" t="s">
        <v>11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</row>
    <row r="43" spans="1:10" x14ac:dyDescent="0.25">
      <c r="A43" s="1" t="s">
        <v>57</v>
      </c>
      <c r="B43" s="1" t="s">
        <v>15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s="1" t="s">
        <v>58</v>
      </c>
      <c r="B44" s="1" t="s">
        <v>25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s="1" t="s">
        <v>59</v>
      </c>
      <c r="B45" s="1" t="s">
        <v>22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</row>
    <row r="46" spans="1:10" x14ac:dyDescent="0.25">
      <c r="A46" s="1" t="s">
        <v>60</v>
      </c>
      <c r="B46" s="1" t="s">
        <v>22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</row>
    <row r="47" spans="1:10" x14ac:dyDescent="0.25">
      <c r="A47" s="1" t="s">
        <v>61</v>
      </c>
      <c r="B47" s="1" t="s">
        <v>11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</row>
    <row r="48" spans="1:10" x14ac:dyDescent="0.25">
      <c r="A48" s="1" t="s">
        <v>62</v>
      </c>
      <c r="B48" s="1" t="s">
        <v>11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</row>
    <row r="49" spans="1:10" x14ac:dyDescent="0.25">
      <c r="A49" s="1" t="s">
        <v>63</v>
      </c>
      <c r="B49" s="1" t="s">
        <v>11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s="1" t="s">
        <v>64</v>
      </c>
      <c r="B50" s="1" t="s">
        <v>11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s="1" t="s">
        <v>65</v>
      </c>
      <c r="B51" s="1" t="s">
        <v>11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</row>
    <row r="52" spans="1:10" x14ac:dyDescent="0.25">
      <c r="A52" s="1" t="s">
        <v>66</v>
      </c>
      <c r="B52" s="1" t="s">
        <v>22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</row>
    <row r="53" spans="1:10" x14ac:dyDescent="0.25">
      <c r="A53" s="1" t="s">
        <v>67</v>
      </c>
      <c r="B53" s="1" t="s">
        <v>22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</row>
    <row r="54" spans="1:10" x14ac:dyDescent="0.25">
      <c r="A54" s="1" t="s">
        <v>68</v>
      </c>
      <c r="B54" s="1" t="s">
        <v>11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</row>
    <row r="55" spans="1:10" x14ac:dyDescent="0.25">
      <c r="A55" s="1" t="s">
        <v>69</v>
      </c>
      <c r="B55" s="1" t="s">
        <v>25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</row>
    <row r="56" spans="1:10" x14ac:dyDescent="0.25">
      <c r="A56" s="1" t="s">
        <v>70</v>
      </c>
      <c r="B56" s="1" t="s">
        <v>11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</row>
    <row r="57" spans="1:10" x14ac:dyDescent="0.25">
      <c r="A57" s="1" t="s">
        <v>71</v>
      </c>
      <c r="B57" s="1" t="s">
        <v>22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</row>
    <row r="58" spans="1:10" x14ac:dyDescent="0.25">
      <c r="A58" s="1" t="s">
        <v>72</v>
      </c>
      <c r="B58" s="1" t="s">
        <v>13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 x14ac:dyDescent="0.25">
      <c r="A59" s="1" t="s">
        <v>73</v>
      </c>
      <c r="B59" s="1" t="s">
        <v>25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</row>
    <row r="60" spans="1:10" x14ac:dyDescent="0.25">
      <c r="A60" s="1" t="s">
        <v>74</v>
      </c>
      <c r="B60" s="1" t="s">
        <v>11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s="1" t="s">
        <v>75</v>
      </c>
      <c r="B61" s="1" t="s">
        <v>11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</row>
    <row r="62" spans="1:10" x14ac:dyDescent="0.25">
      <c r="A62" s="1" t="s">
        <v>76</v>
      </c>
      <c r="B62" s="1" t="s">
        <v>13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</row>
    <row r="63" spans="1:10" x14ac:dyDescent="0.25">
      <c r="A63" s="1" t="s">
        <v>77</v>
      </c>
      <c r="B63" s="1" t="s">
        <v>11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</row>
    <row r="64" spans="1:10" x14ac:dyDescent="0.25">
      <c r="A64" s="1" t="s">
        <v>78</v>
      </c>
      <c r="B64" s="1" t="s">
        <v>15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</row>
    <row r="65" spans="1:10" x14ac:dyDescent="0.25">
      <c r="A65" s="1" t="s">
        <v>79</v>
      </c>
      <c r="B65" s="1" t="s">
        <v>11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</row>
    <row r="66" spans="1:10" x14ac:dyDescent="0.25">
      <c r="A66" s="1" t="s">
        <v>80</v>
      </c>
      <c r="B66" s="1" t="s">
        <v>11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</row>
    <row r="67" spans="1:10" x14ac:dyDescent="0.25">
      <c r="A67" s="1" t="s">
        <v>81</v>
      </c>
      <c r="B67" s="1" t="s">
        <v>25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</row>
    <row r="68" spans="1:10" x14ac:dyDescent="0.25">
      <c r="A68" s="1" t="s">
        <v>82</v>
      </c>
      <c r="B68" s="1" t="s">
        <v>25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s="1" t="s">
        <v>83</v>
      </c>
      <c r="B69" s="1" t="s">
        <v>11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s="1" t="s">
        <v>84</v>
      </c>
      <c r="B70" s="1" t="s">
        <v>11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</row>
    <row r="71" spans="1:10" x14ac:dyDescent="0.25">
      <c r="A71" s="1" t="s">
        <v>85</v>
      </c>
      <c r="B71" s="1" t="s">
        <v>22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</row>
    <row r="72" spans="1:10" x14ac:dyDescent="0.25">
      <c r="A72" s="1" t="s">
        <v>86</v>
      </c>
      <c r="B72" s="1" t="s">
        <v>22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</row>
    <row r="73" spans="1:10" x14ac:dyDescent="0.25">
      <c r="A73" s="1" t="s">
        <v>87</v>
      </c>
      <c r="B73" s="1" t="s">
        <v>22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</row>
    <row r="74" spans="1:10" x14ac:dyDescent="0.25">
      <c r="A74" s="1" t="s">
        <v>88</v>
      </c>
      <c r="B74" s="1" t="s">
        <v>22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</row>
    <row r="75" spans="1:10" x14ac:dyDescent="0.25">
      <c r="A75" s="1" t="s">
        <v>89</v>
      </c>
      <c r="B75" s="1" t="s">
        <v>22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</row>
    <row r="76" spans="1:10" x14ac:dyDescent="0.25">
      <c r="A76" s="1" t="s">
        <v>90</v>
      </c>
      <c r="B76" s="1" t="s">
        <v>11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s="1" t="s">
        <v>91</v>
      </c>
      <c r="B77" s="1" t="s">
        <v>13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</row>
    <row r="78" spans="1:10" x14ac:dyDescent="0.25">
      <c r="A78" s="1" t="s">
        <v>92</v>
      </c>
      <c r="B78" s="1" t="s">
        <v>13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s="1" t="s">
        <v>93</v>
      </c>
      <c r="B79" s="1" t="s">
        <v>25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</row>
    <row r="80" spans="1:10" x14ac:dyDescent="0.25">
      <c r="A80" s="1" t="s">
        <v>94</v>
      </c>
      <c r="B80" s="1" t="s">
        <v>22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</row>
    <row r="81" spans="1:10" x14ac:dyDescent="0.25">
      <c r="A81" s="1" t="s">
        <v>95</v>
      </c>
      <c r="B81" s="1" t="s">
        <v>11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</row>
    <row r="82" spans="1:10" x14ac:dyDescent="0.25">
      <c r="A82" s="1" t="s">
        <v>96</v>
      </c>
      <c r="B82" s="1" t="s">
        <v>13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s="1" t="s">
        <v>97</v>
      </c>
      <c r="B83" s="1" t="s">
        <v>13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s="1" t="s">
        <v>98</v>
      </c>
      <c r="B84" s="1" t="s">
        <v>22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</row>
    <row r="85" spans="1:10" x14ac:dyDescent="0.25">
      <c r="A85" s="1" t="s">
        <v>99</v>
      </c>
      <c r="B85" s="1" t="s">
        <v>22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</row>
    <row r="86" spans="1:10" x14ac:dyDescent="0.25">
      <c r="A86" s="1" t="s">
        <v>100</v>
      </c>
      <c r="B86" s="1" t="s">
        <v>22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</row>
    <row r="87" spans="1:10" x14ac:dyDescent="0.25">
      <c r="A87" s="1" t="s">
        <v>101</v>
      </c>
      <c r="B87" s="1" t="s">
        <v>22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</row>
    <row r="88" spans="1:10" x14ac:dyDescent="0.25">
      <c r="A88" s="1" t="s">
        <v>102</v>
      </c>
      <c r="B88" s="1" t="s">
        <v>13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s="1" t="s">
        <v>103</v>
      </c>
      <c r="B89" s="1" t="s">
        <v>13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s="1" t="s">
        <v>104</v>
      </c>
      <c r="B90" s="1" t="s">
        <v>22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</row>
    <row r="91" spans="1:10" x14ac:dyDescent="0.25">
      <c r="A91" s="1" t="s">
        <v>105</v>
      </c>
      <c r="B91" s="1" t="s">
        <v>20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</row>
    <row r="92" spans="1:10" x14ac:dyDescent="0.25">
      <c r="A92" s="1" t="s">
        <v>106</v>
      </c>
      <c r="B92" s="1" t="s">
        <v>11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</row>
    <row r="93" spans="1:10" x14ac:dyDescent="0.25">
      <c r="A93" s="1" t="s">
        <v>107</v>
      </c>
      <c r="B93" s="1" t="s">
        <v>15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s="1" t="s">
        <v>108</v>
      </c>
      <c r="B94" s="1" t="s">
        <v>15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 x14ac:dyDescent="0.25">
      <c r="A95" s="1" t="s">
        <v>109</v>
      </c>
      <c r="B95" s="1" t="s">
        <v>15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</row>
    <row r="96" spans="1:10" x14ac:dyDescent="0.25">
      <c r="A96" s="1" t="s">
        <v>110</v>
      </c>
      <c r="B96" s="1" t="s">
        <v>22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</row>
    <row r="97" spans="1:10" x14ac:dyDescent="0.25">
      <c r="A97" s="1" t="s">
        <v>111</v>
      </c>
      <c r="B97" s="1" t="s">
        <v>25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</row>
    <row r="98" spans="1:10" x14ac:dyDescent="0.25">
      <c r="A98" s="1" t="s">
        <v>112</v>
      </c>
      <c r="B98" s="1" t="s">
        <v>22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</row>
    <row r="99" spans="1:10" x14ac:dyDescent="0.25">
      <c r="A99" s="1" t="s">
        <v>113</v>
      </c>
      <c r="B99" s="1" t="s">
        <v>13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</row>
    <row r="100" spans="1:10" x14ac:dyDescent="0.25">
      <c r="A100" s="1" t="s">
        <v>114</v>
      </c>
      <c r="B100" s="1" t="s">
        <v>22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</row>
    <row r="101" spans="1:10" x14ac:dyDescent="0.25">
      <c r="A101" s="1" t="s">
        <v>115</v>
      </c>
      <c r="B101" s="1" t="s">
        <v>22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 s="1" t="s">
        <v>116</v>
      </c>
      <c r="B102" s="1" t="s">
        <v>22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</row>
    <row r="103" spans="1:10" x14ac:dyDescent="0.25">
      <c r="A103" s="1" t="s">
        <v>117</v>
      </c>
      <c r="B103" s="1" t="s">
        <v>13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</row>
    <row r="104" spans="1:10" x14ac:dyDescent="0.25">
      <c r="A104" s="1" t="s">
        <v>118</v>
      </c>
      <c r="B104" s="1" t="s">
        <v>22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</row>
    <row r="105" spans="1:10" x14ac:dyDescent="0.25">
      <c r="A105" s="1" t="s">
        <v>119</v>
      </c>
      <c r="B105" s="1" t="s">
        <v>22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</row>
    <row r="106" spans="1:10" x14ac:dyDescent="0.25">
      <c r="A106" s="1" t="s">
        <v>120</v>
      </c>
      <c r="B106" s="1" t="s">
        <v>11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s="1" t="s">
        <v>121</v>
      </c>
      <c r="B107" s="1" t="s">
        <v>22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</row>
    <row r="108" spans="1:10" x14ac:dyDescent="0.25">
      <c r="A108" s="1" t="s">
        <v>122</v>
      </c>
      <c r="B108" s="1" t="s">
        <v>22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</row>
    <row r="109" spans="1:10" x14ac:dyDescent="0.25">
      <c r="A109" s="1" t="s">
        <v>123</v>
      </c>
      <c r="B109" s="1" t="s">
        <v>11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s="1" t="s">
        <v>124</v>
      </c>
      <c r="B110" s="1" t="s">
        <v>25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</row>
    <row r="111" spans="1:10" x14ac:dyDescent="0.25">
      <c r="A111" s="1" t="s">
        <v>125</v>
      </c>
      <c r="B111" s="1" t="s">
        <v>13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s="1" t="s">
        <v>126</v>
      </c>
      <c r="B112" s="1" t="s">
        <v>15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s="1" t="s">
        <v>127</v>
      </c>
      <c r="B113" s="1" t="s">
        <v>11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s="1" t="s">
        <v>128</v>
      </c>
      <c r="B114" s="1" t="s">
        <v>22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</row>
    <row r="115" spans="1:10" x14ac:dyDescent="0.25">
      <c r="A115" s="1" t="s">
        <v>129</v>
      </c>
      <c r="B115" s="1" t="s">
        <v>22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</row>
    <row r="116" spans="1:10" x14ac:dyDescent="0.25">
      <c r="A116" s="1" t="s">
        <v>130</v>
      </c>
      <c r="B116" s="1" t="s">
        <v>11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</row>
    <row r="117" spans="1:10" x14ac:dyDescent="0.25">
      <c r="A117" s="1" t="s">
        <v>131</v>
      </c>
      <c r="B117" s="1" t="s">
        <v>11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</row>
    <row r="118" spans="1:10" x14ac:dyDescent="0.25">
      <c r="A118" s="1" t="s">
        <v>132</v>
      </c>
      <c r="B118" s="1" t="s">
        <v>13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 s="1" t="s">
        <v>133</v>
      </c>
      <c r="B119" s="1" t="s">
        <v>13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 x14ac:dyDescent="0.25">
      <c r="A120" s="1" t="s">
        <v>134</v>
      </c>
      <c r="B120" s="1" t="s">
        <v>20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 x14ac:dyDescent="0.25">
      <c r="A121" s="1" t="s">
        <v>135</v>
      </c>
      <c r="B121" s="1" t="s">
        <v>25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</row>
    <row r="122" spans="1:10" x14ac:dyDescent="0.25">
      <c r="A122" s="1" t="s">
        <v>136</v>
      </c>
      <c r="B122" s="1" t="s">
        <v>13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s="1" t="s">
        <v>137</v>
      </c>
      <c r="B123" s="1" t="s">
        <v>11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</row>
    <row r="124" spans="1:10" x14ac:dyDescent="0.25">
      <c r="A124" s="1" t="s">
        <v>138</v>
      </c>
      <c r="B124" s="1" t="s">
        <v>13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s="1" t="s">
        <v>139</v>
      </c>
      <c r="B125" s="1" t="s">
        <v>22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</row>
    <row r="126" spans="1:10" x14ac:dyDescent="0.25">
      <c r="A126" s="1" t="s">
        <v>140</v>
      </c>
      <c r="B126" s="1" t="s">
        <v>15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</row>
    <row r="127" spans="1:10" x14ac:dyDescent="0.25">
      <c r="A127" s="1" t="s">
        <v>141</v>
      </c>
      <c r="B127" s="1" t="s">
        <v>11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</row>
    <row r="128" spans="1:10" x14ac:dyDescent="0.25">
      <c r="A128" s="1" t="s">
        <v>142</v>
      </c>
      <c r="B128" s="1" t="s">
        <v>15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</row>
    <row r="129" spans="1:10" x14ac:dyDescent="0.25">
      <c r="A129" s="1" t="s">
        <v>143</v>
      </c>
      <c r="B129" s="1" t="s">
        <v>22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</row>
    <row r="130" spans="1:10" x14ac:dyDescent="0.25">
      <c r="A130" s="1" t="s">
        <v>144</v>
      </c>
      <c r="B130" s="1" t="s">
        <v>22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</row>
    <row r="131" spans="1:10" x14ac:dyDescent="0.25">
      <c r="A131" s="1" t="s">
        <v>145</v>
      </c>
      <c r="B131" s="1" t="s">
        <v>11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 s="1" t="s">
        <v>146</v>
      </c>
      <c r="B132" s="1" t="s">
        <v>22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</row>
    <row r="133" spans="1:10" x14ac:dyDescent="0.25">
      <c r="A133" s="1" t="s">
        <v>147</v>
      </c>
      <c r="B133" s="1" t="s">
        <v>22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</row>
    <row r="134" spans="1:10" x14ac:dyDescent="0.25">
      <c r="A134" s="1" t="s">
        <v>148</v>
      </c>
      <c r="B134" s="1" t="s">
        <v>13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s="1" t="s">
        <v>149</v>
      </c>
      <c r="B135" s="1" t="s">
        <v>25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</row>
    <row r="136" spans="1:10" x14ac:dyDescent="0.25">
      <c r="A136" s="1" t="s">
        <v>150</v>
      </c>
      <c r="B136" s="1" t="s">
        <v>13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s="1" t="s">
        <v>151</v>
      </c>
      <c r="B137" s="1" t="s">
        <v>13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 x14ac:dyDescent="0.25">
      <c r="A138" s="1" t="s">
        <v>152</v>
      </c>
      <c r="B138" s="1" t="s">
        <v>11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 s="1" t="s">
        <v>153</v>
      </c>
      <c r="B139" s="1" t="s">
        <v>22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9B7CE-BA63-4A48-BEED-DA23103A812A}">
  <dimension ref="A1:R143"/>
  <sheetViews>
    <sheetView topLeftCell="C1" workbookViewId="0">
      <selection activeCell="P144" sqref="P144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11.85546875" bestFit="1" customWidth="1"/>
    <col min="4" max="4" width="11.42578125" bestFit="1" customWidth="1"/>
    <col min="5" max="5" width="10.140625" bestFit="1" customWidth="1"/>
    <col min="6" max="6" width="10.7109375" bestFit="1" customWidth="1"/>
    <col min="7" max="7" width="13.5703125" bestFit="1" customWidth="1"/>
    <col min="8" max="9" width="13.5703125" customWidth="1"/>
    <col min="10" max="10" width="9.7109375" bestFit="1" customWidth="1"/>
    <col min="11" max="11" width="9.7109375" customWidth="1"/>
    <col min="12" max="12" width="12.140625" bestFit="1" customWidth="1"/>
    <col min="13" max="13" width="12.7109375" bestFit="1" customWidth="1"/>
    <col min="18" max="18" width="11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155</v>
      </c>
      <c r="E1" t="s">
        <v>3</v>
      </c>
      <c r="F1" t="s">
        <v>4</v>
      </c>
      <c r="G1" t="s">
        <v>5</v>
      </c>
      <c r="H1" t="s">
        <v>159</v>
      </c>
      <c r="I1" t="s">
        <v>160</v>
      </c>
      <c r="J1" t="s">
        <v>6</v>
      </c>
      <c r="K1" t="s">
        <v>156</v>
      </c>
      <c r="L1" t="s">
        <v>7</v>
      </c>
      <c r="M1" t="s">
        <v>8</v>
      </c>
      <c r="N1" t="s">
        <v>9</v>
      </c>
      <c r="O1" t="s">
        <v>157</v>
      </c>
      <c r="P1" t="s">
        <v>158</v>
      </c>
      <c r="Q1" t="s">
        <v>162</v>
      </c>
      <c r="R1" t="s">
        <v>161</v>
      </c>
    </row>
    <row r="2" spans="1:18" x14ac:dyDescent="0.25">
      <c r="A2" s="1" t="s">
        <v>10</v>
      </c>
      <c r="B2" s="1" t="s">
        <v>11</v>
      </c>
      <c r="C2">
        <v>13</v>
      </c>
      <c r="D2">
        <f>IF(dane_medale3[[#This Row],[OL_letnie]]&gt;0,1,0)</f>
        <v>1</v>
      </c>
      <c r="E2">
        <v>0</v>
      </c>
      <c r="F2">
        <v>0</v>
      </c>
      <c r="G2">
        <v>2</v>
      </c>
      <c r="H2">
        <f>dane_medale3[[#This Row],[Zloty]]+dane_medale3[[#This Row],[Srebrny]]+dane_medale3[[#This Row],[Brazowy]]</f>
        <v>2</v>
      </c>
      <c r="I2">
        <f>IF(dane_medale3[[#This Row],[suma_medali_lato]]&gt;0,1,0)</f>
        <v>1</v>
      </c>
      <c r="J2">
        <v>0</v>
      </c>
      <c r="K2">
        <f>IF(dane_medale3[[#This Row],[OL_zimowe]]&gt;0,1,0)</f>
        <v>0</v>
      </c>
      <c r="L2">
        <v>0</v>
      </c>
      <c r="M2">
        <v>0</v>
      </c>
      <c r="N2">
        <v>0</v>
      </c>
      <c r="O2">
        <f>dane_medale3[[#This Row],[Zloty_1]]+dane_medale3[[#This Row],[Srebrny_2]]+dane_medale3[[#This Row],[Brazowy_3]]</f>
        <v>0</v>
      </c>
      <c r="P2">
        <f>IF(dane_medale3[[#This Row],[suma_medali]]=0,1,0)</f>
        <v>1</v>
      </c>
      <c r="Q2">
        <f>IF(AND(dane_medale3[[#This Row],[czy_lato]]=1,dane_medale3[[#This Row],[czy_zima]]=1,dane_medale3[[#This Row],[czy_&gt;1]]=1,dane_medale3[[#This Row],[czy_0]]=1),1,0)</f>
        <v>0</v>
      </c>
      <c r="R2" s="1">
        <v>0</v>
      </c>
    </row>
    <row r="3" spans="1:18" x14ac:dyDescent="0.25">
      <c r="A3" s="1" t="s">
        <v>12</v>
      </c>
      <c r="B3" s="1" t="s">
        <v>13</v>
      </c>
      <c r="C3">
        <v>12</v>
      </c>
      <c r="D3">
        <f>IF(dane_medale3[[#This Row],[OL_letnie]]&gt;0,1,0)</f>
        <v>1</v>
      </c>
      <c r="E3">
        <v>5</v>
      </c>
      <c r="F3">
        <v>2</v>
      </c>
      <c r="G3">
        <v>8</v>
      </c>
      <c r="H3">
        <f>dane_medale3[[#This Row],[Zloty]]+dane_medale3[[#This Row],[Srebrny]]+dane_medale3[[#This Row],[Brazowy]]</f>
        <v>15</v>
      </c>
      <c r="I3">
        <f>IF(dane_medale3[[#This Row],[suma_medali_lato]]&gt;0,1,0)</f>
        <v>1</v>
      </c>
      <c r="J3">
        <v>3</v>
      </c>
      <c r="K3">
        <f>IF(dane_medale3[[#This Row],[OL_zimowe]]&gt;0,1,0)</f>
        <v>1</v>
      </c>
      <c r="L3">
        <v>0</v>
      </c>
      <c r="M3">
        <v>0</v>
      </c>
      <c r="N3">
        <v>0</v>
      </c>
      <c r="O3">
        <f>dane_medale3[[#This Row],[Zloty_1]]+dane_medale3[[#This Row],[Srebrny_2]]+dane_medale3[[#This Row],[Brazowy_3]]</f>
        <v>0</v>
      </c>
      <c r="P3">
        <f>IF(dane_medale3[[#This Row],[suma_medali]]=0,1,0)</f>
        <v>1</v>
      </c>
      <c r="Q3">
        <f>IF(AND(dane_medale3[[#This Row],[czy_lato]]=1,dane_medale3[[#This Row],[czy_zima]]=1,dane_medale3[[#This Row],[czy_&gt;1]]=1,dane_medale3[[#This Row],[czy_0]]=1),1,0)</f>
        <v>1</v>
      </c>
      <c r="R3" s="1">
        <f>IF(dane_medale3[[#This Row],[warunki]]=1,R2+dane_medale3[[#This Row],[suma_medali_lato]],R2)</f>
        <v>15</v>
      </c>
    </row>
    <row r="4" spans="1:18" x14ac:dyDescent="0.25">
      <c r="A4" s="1" t="s">
        <v>14</v>
      </c>
      <c r="B4" s="1" t="s">
        <v>15</v>
      </c>
      <c r="C4">
        <v>13</v>
      </c>
      <c r="D4">
        <f>IF(dane_medale3[[#This Row],[OL_letnie]]&gt;0,1,0)</f>
        <v>1</v>
      </c>
      <c r="E4">
        <v>0</v>
      </c>
      <c r="F4">
        <v>1</v>
      </c>
      <c r="G4">
        <v>0</v>
      </c>
      <c r="H4">
        <f>dane_medale3[[#This Row],[Zloty]]+dane_medale3[[#This Row],[Srebrny]]+dane_medale3[[#This Row],[Brazowy]]</f>
        <v>1</v>
      </c>
      <c r="I4">
        <f>IF(dane_medale3[[#This Row],[suma_medali_lato]]&gt;0,1,0)</f>
        <v>1</v>
      </c>
      <c r="J4">
        <v>2</v>
      </c>
      <c r="K4">
        <f>IF(dane_medale3[[#This Row],[OL_zimowe]]&gt;0,1,0)</f>
        <v>1</v>
      </c>
      <c r="L4">
        <v>0</v>
      </c>
      <c r="M4">
        <v>0</v>
      </c>
      <c r="N4">
        <v>0</v>
      </c>
      <c r="O4">
        <f>dane_medale3[[#This Row],[Zloty_1]]+dane_medale3[[#This Row],[Srebrny_2]]+dane_medale3[[#This Row],[Brazowy_3]]</f>
        <v>0</v>
      </c>
      <c r="P4">
        <f>IF(dane_medale3[[#This Row],[suma_medali]]=0,1,0)</f>
        <v>1</v>
      </c>
      <c r="Q4">
        <f>IF(AND(dane_medale3[[#This Row],[czy_lato]]=1,dane_medale3[[#This Row],[czy_zima]]=1,dane_medale3[[#This Row],[czy_&gt;1]]=1,dane_medale3[[#This Row],[czy_0]]=1),1,0)</f>
        <v>1</v>
      </c>
      <c r="R4" s="1">
        <f>IF(dane_medale3[[#This Row],[warunki]]=1,R3+dane_medale3[[#This Row],[suma_medali_lato]],R3)</f>
        <v>16</v>
      </c>
    </row>
    <row r="5" spans="1:18" x14ac:dyDescent="0.25">
      <c r="A5" s="1" t="s">
        <v>16</v>
      </c>
      <c r="B5" s="1" t="s">
        <v>11</v>
      </c>
      <c r="C5">
        <v>10</v>
      </c>
      <c r="D5">
        <f>IF(dane_medale3[[#This Row],[OL_letnie]]&gt;0,1,0)</f>
        <v>1</v>
      </c>
      <c r="E5">
        <v>0</v>
      </c>
      <c r="F5">
        <v>1</v>
      </c>
      <c r="G5">
        <v>2</v>
      </c>
      <c r="H5">
        <f>dane_medale3[[#This Row],[Zloty]]+dane_medale3[[#This Row],[Srebrny]]+dane_medale3[[#This Row],[Brazowy]]</f>
        <v>3</v>
      </c>
      <c r="I5">
        <f>IF(dane_medale3[[#This Row],[suma_medali_lato]]&gt;0,1,0)</f>
        <v>1</v>
      </c>
      <c r="J5">
        <v>0</v>
      </c>
      <c r="K5">
        <f>IF(dane_medale3[[#This Row],[OL_zimowe]]&gt;0,1,0)</f>
        <v>0</v>
      </c>
      <c r="L5">
        <v>0</v>
      </c>
      <c r="M5">
        <v>0</v>
      </c>
      <c r="N5">
        <v>0</v>
      </c>
      <c r="O5">
        <f>dane_medale3[[#This Row],[Zloty_1]]+dane_medale3[[#This Row],[Srebrny_2]]+dane_medale3[[#This Row],[Brazowy_3]]</f>
        <v>0</v>
      </c>
      <c r="P5">
        <f>IF(dane_medale3[[#This Row],[suma_medali]]=0,1,0)</f>
        <v>1</v>
      </c>
      <c r="Q5">
        <f>IF(AND(dane_medale3[[#This Row],[czy_lato]]=1,dane_medale3[[#This Row],[czy_zima]]=1,dane_medale3[[#This Row],[czy_&gt;1]]=1,dane_medale3[[#This Row],[czy_0]]=1),1,0)</f>
        <v>0</v>
      </c>
      <c r="R5" s="1">
        <f>IF(dane_medale3[[#This Row],[warunki]]=1,R4+dane_medale3[[#This Row],[suma_medali_lato]],R4)</f>
        <v>16</v>
      </c>
    </row>
    <row r="6" spans="1:18" x14ac:dyDescent="0.25">
      <c r="A6" s="1" t="s">
        <v>17</v>
      </c>
      <c r="B6" s="1" t="s">
        <v>15</v>
      </c>
      <c r="C6">
        <v>23</v>
      </c>
      <c r="D6">
        <f>IF(dane_medale3[[#This Row],[OL_letnie]]&gt;0,1,0)</f>
        <v>1</v>
      </c>
      <c r="E6">
        <v>18</v>
      </c>
      <c r="F6">
        <v>24</v>
      </c>
      <c r="G6">
        <v>28</v>
      </c>
      <c r="H6">
        <f>dane_medale3[[#This Row],[Zloty]]+dane_medale3[[#This Row],[Srebrny]]+dane_medale3[[#This Row],[Brazowy]]</f>
        <v>70</v>
      </c>
      <c r="I6">
        <f>IF(dane_medale3[[#This Row],[suma_medali_lato]]&gt;0,1,0)</f>
        <v>1</v>
      </c>
      <c r="J6">
        <v>18</v>
      </c>
      <c r="K6">
        <f>IF(dane_medale3[[#This Row],[OL_zimowe]]&gt;0,1,0)</f>
        <v>1</v>
      </c>
      <c r="L6">
        <v>0</v>
      </c>
      <c r="M6">
        <v>0</v>
      </c>
      <c r="N6">
        <v>0</v>
      </c>
      <c r="O6">
        <f>dane_medale3[[#This Row],[Zloty_1]]+dane_medale3[[#This Row],[Srebrny_2]]+dane_medale3[[#This Row],[Brazowy_3]]</f>
        <v>0</v>
      </c>
      <c r="P6">
        <f>IF(dane_medale3[[#This Row],[suma_medali]]=0,1,0)</f>
        <v>1</v>
      </c>
      <c r="Q6">
        <f>IF(AND(dane_medale3[[#This Row],[czy_lato]]=1,dane_medale3[[#This Row],[czy_zima]]=1,dane_medale3[[#This Row],[czy_&gt;1]]=1,dane_medale3[[#This Row],[czy_0]]=1),1,0)</f>
        <v>1</v>
      </c>
      <c r="R6" s="1">
        <f>IF(dane_medale3[[#This Row],[warunki]]=1,R5+dane_medale3[[#This Row],[suma_medali_lato]],R5)</f>
        <v>86</v>
      </c>
    </row>
    <row r="7" spans="1:18" x14ac:dyDescent="0.25">
      <c r="A7" s="1" t="s">
        <v>18</v>
      </c>
      <c r="B7" s="1" t="s">
        <v>11</v>
      </c>
      <c r="C7">
        <v>5</v>
      </c>
      <c r="D7">
        <f>IF(dane_medale3[[#This Row],[OL_letnie]]&gt;0,1,0)</f>
        <v>1</v>
      </c>
      <c r="E7">
        <v>1</v>
      </c>
      <c r="F7">
        <v>2</v>
      </c>
      <c r="G7">
        <v>9</v>
      </c>
      <c r="H7">
        <f>dane_medale3[[#This Row],[Zloty]]+dane_medale3[[#This Row],[Srebrny]]+dane_medale3[[#This Row],[Brazowy]]</f>
        <v>12</v>
      </c>
      <c r="I7">
        <f>IF(dane_medale3[[#This Row],[suma_medali_lato]]&gt;0,1,0)</f>
        <v>1</v>
      </c>
      <c r="J7">
        <v>6</v>
      </c>
      <c r="K7">
        <f>IF(dane_medale3[[#This Row],[OL_zimowe]]&gt;0,1,0)</f>
        <v>1</v>
      </c>
      <c r="L7">
        <v>0</v>
      </c>
      <c r="M7">
        <v>0</v>
      </c>
      <c r="N7">
        <v>0</v>
      </c>
      <c r="O7">
        <f>dane_medale3[[#This Row],[Zloty_1]]+dane_medale3[[#This Row],[Srebrny_2]]+dane_medale3[[#This Row],[Brazowy_3]]</f>
        <v>0</v>
      </c>
      <c r="P7">
        <f>IF(dane_medale3[[#This Row],[suma_medali]]=0,1,0)</f>
        <v>1</v>
      </c>
      <c r="Q7">
        <f>IF(AND(dane_medale3[[#This Row],[czy_lato]]=1,dane_medale3[[#This Row],[czy_zima]]=1,dane_medale3[[#This Row],[czy_&gt;1]]=1,dane_medale3[[#This Row],[czy_0]]=1),1,0)</f>
        <v>1</v>
      </c>
      <c r="R7" s="1">
        <f>IF(dane_medale3[[#This Row],[warunki]]=1,R6+dane_medale3[[#This Row],[suma_medali_lato]],R6)</f>
        <v>98</v>
      </c>
    </row>
    <row r="8" spans="1:18" x14ac:dyDescent="0.25">
      <c r="A8" s="1" t="s">
        <v>19</v>
      </c>
      <c r="B8" s="1" t="s">
        <v>20</v>
      </c>
      <c r="C8">
        <v>25</v>
      </c>
      <c r="D8">
        <f>IF(dane_medale3[[#This Row],[OL_letnie]]&gt;0,1,0)</f>
        <v>1</v>
      </c>
      <c r="E8">
        <v>138</v>
      </c>
      <c r="F8">
        <v>153</v>
      </c>
      <c r="G8">
        <v>177</v>
      </c>
      <c r="H8">
        <f>dane_medale3[[#This Row],[Zloty]]+dane_medale3[[#This Row],[Srebrny]]+dane_medale3[[#This Row],[Brazowy]]</f>
        <v>468</v>
      </c>
      <c r="I8">
        <f>IF(dane_medale3[[#This Row],[suma_medali_lato]]&gt;0,1,0)</f>
        <v>1</v>
      </c>
      <c r="J8">
        <v>18</v>
      </c>
      <c r="K8">
        <f>IF(dane_medale3[[#This Row],[OL_zimowe]]&gt;0,1,0)</f>
        <v>1</v>
      </c>
      <c r="L8">
        <v>5</v>
      </c>
      <c r="M8">
        <v>3</v>
      </c>
      <c r="N8">
        <v>4</v>
      </c>
      <c r="O8">
        <f>dane_medale3[[#This Row],[Zloty_1]]+dane_medale3[[#This Row],[Srebrny_2]]+dane_medale3[[#This Row],[Brazowy_3]]</f>
        <v>12</v>
      </c>
      <c r="P8">
        <f>IF(dane_medale3[[#This Row],[suma_medali]]=0,1,0)</f>
        <v>0</v>
      </c>
      <c r="Q8">
        <f>IF(AND(dane_medale3[[#This Row],[czy_lato]]=1,dane_medale3[[#This Row],[czy_zima]]=1,dane_medale3[[#This Row],[czy_&gt;1]]=1,dane_medale3[[#This Row],[czy_0]]=1),1,0)</f>
        <v>0</v>
      </c>
      <c r="R8" s="1">
        <f>IF(dane_medale3[[#This Row],[warunki]]=1,R7+dane_medale3[[#This Row],[suma_medali_lato]],R7)</f>
        <v>98</v>
      </c>
    </row>
    <row r="9" spans="1:18" x14ac:dyDescent="0.25">
      <c r="A9" s="1" t="s">
        <v>21</v>
      </c>
      <c r="B9" s="1" t="s">
        <v>22</v>
      </c>
      <c r="C9">
        <v>26</v>
      </c>
      <c r="D9">
        <f>IF(dane_medale3[[#This Row],[OL_letnie]]&gt;0,1,0)</f>
        <v>1</v>
      </c>
      <c r="E9">
        <v>18</v>
      </c>
      <c r="F9">
        <v>33</v>
      </c>
      <c r="G9">
        <v>35</v>
      </c>
      <c r="H9">
        <f>dane_medale3[[#This Row],[Zloty]]+dane_medale3[[#This Row],[Srebrny]]+dane_medale3[[#This Row],[Brazowy]]</f>
        <v>86</v>
      </c>
      <c r="I9">
        <f>IF(dane_medale3[[#This Row],[suma_medali_lato]]&gt;0,1,0)</f>
        <v>1</v>
      </c>
      <c r="J9">
        <v>22</v>
      </c>
      <c r="K9">
        <f>IF(dane_medale3[[#This Row],[OL_zimowe]]&gt;0,1,0)</f>
        <v>1</v>
      </c>
      <c r="L9">
        <v>59</v>
      </c>
      <c r="M9">
        <v>78</v>
      </c>
      <c r="N9">
        <v>81</v>
      </c>
      <c r="O9">
        <f>dane_medale3[[#This Row],[Zloty_1]]+dane_medale3[[#This Row],[Srebrny_2]]+dane_medale3[[#This Row],[Brazowy_3]]</f>
        <v>218</v>
      </c>
      <c r="P9">
        <f>IF(dane_medale3[[#This Row],[suma_medali]]=0,1,0)</f>
        <v>0</v>
      </c>
      <c r="Q9">
        <f>IF(AND(dane_medale3[[#This Row],[czy_lato]]=1,dane_medale3[[#This Row],[czy_zima]]=1,dane_medale3[[#This Row],[czy_&gt;1]]=1,dane_medale3[[#This Row],[czy_0]]=1),1,0)</f>
        <v>0</v>
      </c>
      <c r="R9" s="1">
        <f>IF(dane_medale3[[#This Row],[warunki]]=1,R8+dane_medale3[[#This Row],[suma_medali_lato]],R8)</f>
        <v>98</v>
      </c>
    </row>
    <row r="10" spans="1:18" x14ac:dyDescent="0.25">
      <c r="A10" s="1" t="s">
        <v>23</v>
      </c>
      <c r="B10" s="1" t="s">
        <v>11</v>
      </c>
      <c r="C10">
        <v>5</v>
      </c>
      <c r="D10">
        <f>IF(dane_medale3[[#This Row],[OL_letnie]]&gt;0,1,0)</f>
        <v>1</v>
      </c>
      <c r="E10">
        <v>6</v>
      </c>
      <c r="F10">
        <v>5</v>
      </c>
      <c r="G10">
        <v>15</v>
      </c>
      <c r="H10">
        <f>dane_medale3[[#This Row],[Zloty]]+dane_medale3[[#This Row],[Srebrny]]+dane_medale3[[#This Row],[Brazowy]]</f>
        <v>26</v>
      </c>
      <c r="I10">
        <f>IF(dane_medale3[[#This Row],[suma_medali_lato]]&gt;0,1,0)</f>
        <v>1</v>
      </c>
      <c r="J10">
        <v>5</v>
      </c>
      <c r="K10">
        <f>IF(dane_medale3[[#This Row],[OL_zimowe]]&gt;0,1,0)</f>
        <v>1</v>
      </c>
      <c r="L10">
        <v>0</v>
      </c>
      <c r="M10">
        <v>0</v>
      </c>
      <c r="N10">
        <v>0</v>
      </c>
      <c r="O10">
        <f>dane_medale3[[#This Row],[Zloty_1]]+dane_medale3[[#This Row],[Srebrny_2]]+dane_medale3[[#This Row],[Brazowy_3]]</f>
        <v>0</v>
      </c>
      <c r="P10">
        <f>IF(dane_medale3[[#This Row],[suma_medali]]=0,1,0)</f>
        <v>1</v>
      </c>
      <c r="Q10">
        <f>IF(AND(dane_medale3[[#This Row],[czy_lato]]=1,dane_medale3[[#This Row],[czy_zima]]=1,dane_medale3[[#This Row],[czy_&gt;1]]=1,dane_medale3[[#This Row],[czy_0]]=1),1,0)</f>
        <v>1</v>
      </c>
      <c r="R10" s="1">
        <f>IF(dane_medale3[[#This Row],[warunki]]=1,R9+dane_medale3[[#This Row],[suma_medali_lato]],R9)</f>
        <v>124</v>
      </c>
    </row>
    <row r="11" spans="1:18" x14ac:dyDescent="0.25">
      <c r="A11" s="1" t="s">
        <v>24</v>
      </c>
      <c r="B11" s="1" t="s">
        <v>25</v>
      </c>
      <c r="C11">
        <v>15</v>
      </c>
      <c r="D11">
        <f>IF(dane_medale3[[#This Row],[OL_letnie]]&gt;0,1,0)</f>
        <v>1</v>
      </c>
      <c r="E11">
        <v>5</v>
      </c>
      <c r="F11">
        <v>2</v>
      </c>
      <c r="G11">
        <v>5</v>
      </c>
      <c r="H11">
        <f>dane_medale3[[#This Row],[Zloty]]+dane_medale3[[#This Row],[Srebrny]]+dane_medale3[[#This Row],[Brazowy]]</f>
        <v>12</v>
      </c>
      <c r="I11">
        <f>IF(dane_medale3[[#This Row],[suma_medali_lato]]&gt;0,1,0)</f>
        <v>1</v>
      </c>
      <c r="J11">
        <v>0</v>
      </c>
      <c r="K11">
        <f>IF(dane_medale3[[#This Row],[OL_zimowe]]&gt;0,1,0)</f>
        <v>0</v>
      </c>
      <c r="L11">
        <v>0</v>
      </c>
      <c r="M11">
        <v>0</v>
      </c>
      <c r="N11">
        <v>0</v>
      </c>
      <c r="O11">
        <f>dane_medale3[[#This Row],[Zloty_1]]+dane_medale3[[#This Row],[Srebrny_2]]+dane_medale3[[#This Row],[Brazowy_3]]</f>
        <v>0</v>
      </c>
      <c r="P11">
        <f>IF(dane_medale3[[#This Row],[suma_medali]]=0,1,0)</f>
        <v>1</v>
      </c>
      <c r="Q11">
        <f>IF(AND(dane_medale3[[#This Row],[czy_lato]]=1,dane_medale3[[#This Row],[czy_zima]]=1,dane_medale3[[#This Row],[czy_&gt;1]]=1,dane_medale3[[#This Row],[czy_0]]=1),1,0)</f>
        <v>0</v>
      </c>
      <c r="R11" s="1">
        <f>IF(dane_medale3[[#This Row],[warunki]]=1,R10+dane_medale3[[#This Row],[suma_medali_lato]],R10)</f>
        <v>124</v>
      </c>
    </row>
    <row r="12" spans="1:18" x14ac:dyDescent="0.25">
      <c r="A12" s="1" t="s">
        <v>26</v>
      </c>
      <c r="B12" s="1" t="s">
        <v>11</v>
      </c>
      <c r="C12">
        <v>8</v>
      </c>
      <c r="D12">
        <f>IF(dane_medale3[[#This Row],[OL_letnie]]&gt;0,1,0)</f>
        <v>1</v>
      </c>
      <c r="E12">
        <v>0</v>
      </c>
      <c r="F12">
        <v>0</v>
      </c>
      <c r="G12">
        <v>1</v>
      </c>
      <c r="H12">
        <f>dane_medale3[[#This Row],[Zloty]]+dane_medale3[[#This Row],[Srebrny]]+dane_medale3[[#This Row],[Brazowy]]</f>
        <v>1</v>
      </c>
      <c r="I12">
        <f>IF(dane_medale3[[#This Row],[suma_medali_lato]]&gt;0,1,0)</f>
        <v>1</v>
      </c>
      <c r="J12">
        <v>0</v>
      </c>
      <c r="K12">
        <f>IF(dane_medale3[[#This Row],[OL_zimowe]]&gt;0,1,0)</f>
        <v>0</v>
      </c>
      <c r="L12">
        <v>0</v>
      </c>
      <c r="M12">
        <v>0</v>
      </c>
      <c r="N12">
        <v>0</v>
      </c>
      <c r="O12">
        <f>dane_medale3[[#This Row],[Zloty_1]]+dane_medale3[[#This Row],[Srebrny_2]]+dane_medale3[[#This Row],[Brazowy_3]]</f>
        <v>0</v>
      </c>
      <c r="P12">
        <f>IF(dane_medale3[[#This Row],[suma_medali]]=0,1,0)</f>
        <v>1</v>
      </c>
      <c r="Q12">
        <f>IF(AND(dane_medale3[[#This Row],[czy_lato]]=1,dane_medale3[[#This Row],[czy_zima]]=1,dane_medale3[[#This Row],[czy_&gt;1]]=1,dane_medale3[[#This Row],[czy_0]]=1),1,0)</f>
        <v>0</v>
      </c>
      <c r="R12" s="1">
        <f>IF(dane_medale3[[#This Row],[warunki]]=1,R11+dane_medale3[[#This Row],[suma_medali_lato]],R11)</f>
        <v>124</v>
      </c>
    </row>
    <row r="13" spans="1:18" x14ac:dyDescent="0.25">
      <c r="A13" s="1" t="s">
        <v>27</v>
      </c>
      <c r="B13" s="1" t="s">
        <v>25</v>
      </c>
      <c r="C13">
        <v>11</v>
      </c>
      <c r="D13">
        <f>IF(dane_medale3[[#This Row],[OL_letnie]]&gt;0,1,0)</f>
        <v>1</v>
      </c>
      <c r="E13">
        <v>0</v>
      </c>
      <c r="F13">
        <v>0</v>
      </c>
      <c r="G13">
        <v>1</v>
      </c>
      <c r="H13">
        <f>dane_medale3[[#This Row],[Zloty]]+dane_medale3[[#This Row],[Srebrny]]+dane_medale3[[#This Row],[Brazowy]]</f>
        <v>1</v>
      </c>
      <c r="I13">
        <f>IF(dane_medale3[[#This Row],[suma_medali_lato]]&gt;0,1,0)</f>
        <v>1</v>
      </c>
      <c r="J13">
        <v>0</v>
      </c>
      <c r="K13">
        <f>IF(dane_medale3[[#This Row],[OL_zimowe]]&gt;0,1,0)</f>
        <v>0</v>
      </c>
      <c r="L13">
        <v>0</v>
      </c>
      <c r="M13">
        <v>0</v>
      </c>
      <c r="N13">
        <v>0</v>
      </c>
      <c r="O13">
        <f>dane_medale3[[#This Row],[Zloty_1]]+dane_medale3[[#This Row],[Srebrny_2]]+dane_medale3[[#This Row],[Brazowy_3]]</f>
        <v>0</v>
      </c>
      <c r="P13">
        <f>IF(dane_medale3[[#This Row],[suma_medali]]=0,1,0)</f>
        <v>1</v>
      </c>
      <c r="Q13">
        <f>IF(AND(dane_medale3[[#This Row],[czy_lato]]=1,dane_medale3[[#This Row],[czy_zima]]=1,dane_medale3[[#This Row],[czy_&gt;1]]=1,dane_medale3[[#This Row],[czy_0]]=1),1,0)</f>
        <v>0</v>
      </c>
      <c r="R13" s="1">
        <f>IF(dane_medale3[[#This Row],[warunki]]=1,R12+dane_medale3[[#This Row],[suma_medali_lato]],R12)</f>
        <v>124</v>
      </c>
    </row>
    <row r="14" spans="1:18" x14ac:dyDescent="0.25">
      <c r="A14" s="1" t="s">
        <v>28</v>
      </c>
      <c r="B14" s="1" t="s">
        <v>22</v>
      </c>
      <c r="C14">
        <v>25</v>
      </c>
      <c r="D14">
        <f>IF(dane_medale3[[#This Row],[OL_letnie]]&gt;0,1,0)</f>
        <v>1</v>
      </c>
      <c r="E14">
        <v>37</v>
      </c>
      <c r="F14">
        <v>52</v>
      </c>
      <c r="G14">
        <v>53</v>
      </c>
      <c r="H14">
        <f>dane_medale3[[#This Row],[Zloty]]+dane_medale3[[#This Row],[Srebrny]]+dane_medale3[[#This Row],[Brazowy]]</f>
        <v>142</v>
      </c>
      <c r="I14">
        <f>IF(dane_medale3[[#This Row],[suma_medali_lato]]&gt;0,1,0)</f>
        <v>1</v>
      </c>
      <c r="J14">
        <v>20</v>
      </c>
      <c r="K14">
        <f>IF(dane_medale3[[#This Row],[OL_zimowe]]&gt;0,1,0)</f>
        <v>1</v>
      </c>
      <c r="L14">
        <v>1</v>
      </c>
      <c r="M14">
        <v>1</v>
      </c>
      <c r="N14">
        <v>3</v>
      </c>
      <c r="O14">
        <f>dane_medale3[[#This Row],[Zloty_1]]+dane_medale3[[#This Row],[Srebrny_2]]+dane_medale3[[#This Row],[Brazowy_3]]</f>
        <v>5</v>
      </c>
      <c r="P14">
        <f>IF(dane_medale3[[#This Row],[suma_medali]]=0,1,0)</f>
        <v>0</v>
      </c>
      <c r="Q14">
        <f>IF(AND(dane_medale3[[#This Row],[czy_lato]]=1,dane_medale3[[#This Row],[czy_zima]]=1,dane_medale3[[#This Row],[czy_&gt;1]]=1,dane_medale3[[#This Row],[czy_0]]=1),1,0)</f>
        <v>0</v>
      </c>
      <c r="R14" s="1">
        <f>IF(dane_medale3[[#This Row],[warunki]]=1,R13+dane_medale3[[#This Row],[suma_medali_lato]],R13)</f>
        <v>124</v>
      </c>
    </row>
    <row r="15" spans="1:18" x14ac:dyDescent="0.25">
      <c r="A15" s="1" t="s">
        <v>29</v>
      </c>
      <c r="B15" s="1" t="s">
        <v>25</v>
      </c>
      <c r="C15">
        <v>17</v>
      </c>
      <c r="D15">
        <f>IF(dane_medale3[[#This Row],[OL_letnie]]&gt;0,1,0)</f>
        <v>1</v>
      </c>
      <c r="E15">
        <v>0</v>
      </c>
      <c r="F15">
        <v>0</v>
      </c>
      <c r="G15">
        <v>1</v>
      </c>
      <c r="H15">
        <f>dane_medale3[[#This Row],[Zloty]]+dane_medale3[[#This Row],[Srebrny]]+dane_medale3[[#This Row],[Brazowy]]</f>
        <v>1</v>
      </c>
      <c r="I15">
        <f>IF(dane_medale3[[#This Row],[suma_medali_lato]]&gt;0,1,0)</f>
        <v>1</v>
      </c>
      <c r="J15">
        <v>7</v>
      </c>
      <c r="K15">
        <f>IF(dane_medale3[[#This Row],[OL_zimowe]]&gt;0,1,0)</f>
        <v>1</v>
      </c>
      <c r="L15">
        <v>0</v>
      </c>
      <c r="M15">
        <v>0</v>
      </c>
      <c r="N15">
        <v>0</v>
      </c>
      <c r="O15">
        <f>dane_medale3[[#This Row],[Zloty_1]]+dane_medale3[[#This Row],[Srebrny_2]]+dane_medale3[[#This Row],[Brazowy_3]]</f>
        <v>0</v>
      </c>
      <c r="P15">
        <f>IF(dane_medale3[[#This Row],[suma_medali]]=0,1,0)</f>
        <v>1</v>
      </c>
      <c r="Q15">
        <f>IF(AND(dane_medale3[[#This Row],[czy_lato]]=1,dane_medale3[[#This Row],[czy_zima]]=1,dane_medale3[[#This Row],[czy_&gt;1]]=1,dane_medale3[[#This Row],[czy_0]]=1),1,0)</f>
        <v>1</v>
      </c>
      <c r="R15" s="1">
        <f>IF(dane_medale3[[#This Row],[warunki]]=1,R14+dane_medale3[[#This Row],[suma_medali_lato]],R14)</f>
        <v>125</v>
      </c>
    </row>
    <row r="16" spans="1:18" x14ac:dyDescent="0.25">
      <c r="A16" s="1" t="s">
        <v>30</v>
      </c>
      <c r="B16" s="1" t="s">
        <v>22</v>
      </c>
      <c r="C16">
        <v>5</v>
      </c>
      <c r="D16">
        <f>IF(dane_medale3[[#This Row],[OL_letnie]]&gt;0,1,0)</f>
        <v>1</v>
      </c>
      <c r="E16">
        <v>12</v>
      </c>
      <c r="F16">
        <v>24</v>
      </c>
      <c r="G16">
        <v>40</v>
      </c>
      <c r="H16">
        <f>dane_medale3[[#This Row],[Zloty]]+dane_medale3[[#This Row],[Srebrny]]+dane_medale3[[#This Row],[Brazowy]]</f>
        <v>76</v>
      </c>
      <c r="I16">
        <f>IF(dane_medale3[[#This Row],[suma_medali_lato]]&gt;0,1,0)</f>
        <v>1</v>
      </c>
      <c r="J16">
        <v>6</v>
      </c>
      <c r="K16">
        <f>IF(dane_medale3[[#This Row],[OL_zimowe]]&gt;0,1,0)</f>
        <v>1</v>
      </c>
      <c r="L16">
        <v>6</v>
      </c>
      <c r="M16">
        <v>4</v>
      </c>
      <c r="N16">
        <v>5</v>
      </c>
      <c r="O16">
        <f>dane_medale3[[#This Row],[Zloty_1]]+dane_medale3[[#This Row],[Srebrny_2]]+dane_medale3[[#This Row],[Brazowy_3]]</f>
        <v>15</v>
      </c>
      <c r="P16">
        <f>IF(dane_medale3[[#This Row],[suma_medali]]=0,1,0)</f>
        <v>0</v>
      </c>
      <c r="Q16">
        <f>IF(AND(dane_medale3[[#This Row],[czy_lato]]=1,dane_medale3[[#This Row],[czy_zima]]=1,dane_medale3[[#This Row],[czy_&gt;1]]=1,dane_medale3[[#This Row],[czy_0]]=1),1,0)</f>
        <v>0</v>
      </c>
      <c r="R16" s="1">
        <f>IF(dane_medale3[[#This Row],[warunki]]=1,R15+dane_medale3[[#This Row],[suma_medali_lato]],R15)</f>
        <v>125</v>
      </c>
    </row>
    <row r="17" spans="1:18" x14ac:dyDescent="0.25">
      <c r="A17" s="1" t="s">
        <v>31</v>
      </c>
      <c r="B17" s="1" t="s">
        <v>11</v>
      </c>
      <c r="C17">
        <v>9</v>
      </c>
      <c r="D17">
        <f>IF(dane_medale3[[#This Row],[OL_letnie]]&gt;0,1,0)</f>
        <v>1</v>
      </c>
      <c r="E17">
        <v>0</v>
      </c>
      <c r="F17">
        <v>1</v>
      </c>
      <c r="G17">
        <v>0</v>
      </c>
      <c r="H17">
        <f>dane_medale3[[#This Row],[Zloty]]+dane_medale3[[#This Row],[Srebrny]]+dane_medale3[[#This Row],[Brazowy]]</f>
        <v>1</v>
      </c>
      <c r="I17">
        <f>IF(dane_medale3[[#This Row],[suma_medali_lato]]&gt;0,1,0)</f>
        <v>1</v>
      </c>
      <c r="J17">
        <v>0</v>
      </c>
      <c r="K17">
        <f>IF(dane_medale3[[#This Row],[OL_zimowe]]&gt;0,1,0)</f>
        <v>0</v>
      </c>
      <c r="L17">
        <v>0</v>
      </c>
      <c r="M17">
        <v>0</v>
      </c>
      <c r="N17">
        <v>0</v>
      </c>
      <c r="O17">
        <f>dane_medale3[[#This Row],[Zloty_1]]+dane_medale3[[#This Row],[Srebrny_2]]+dane_medale3[[#This Row],[Brazowy_3]]</f>
        <v>0</v>
      </c>
      <c r="P17">
        <f>IF(dane_medale3[[#This Row],[suma_medali]]=0,1,0)</f>
        <v>1</v>
      </c>
      <c r="Q17">
        <f>IF(AND(dane_medale3[[#This Row],[czy_lato]]=1,dane_medale3[[#This Row],[czy_zima]]=1,dane_medale3[[#This Row],[czy_&gt;1]]=1,dane_medale3[[#This Row],[czy_0]]=1),1,0)</f>
        <v>0</v>
      </c>
      <c r="R17" s="1">
        <f>IF(dane_medale3[[#This Row],[warunki]]=1,R16+dane_medale3[[#This Row],[suma_medali_lato]],R16)</f>
        <v>125</v>
      </c>
    </row>
    <row r="18" spans="1:18" x14ac:dyDescent="0.25">
      <c r="A18" s="1" t="s">
        <v>32</v>
      </c>
      <c r="B18" s="1" t="s">
        <v>15</v>
      </c>
      <c r="C18">
        <v>21</v>
      </c>
      <c r="D18">
        <f>IF(dane_medale3[[#This Row],[OL_letnie]]&gt;0,1,0)</f>
        <v>1</v>
      </c>
      <c r="E18">
        <v>23</v>
      </c>
      <c r="F18">
        <v>30</v>
      </c>
      <c r="G18">
        <v>55</v>
      </c>
      <c r="H18">
        <f>dane_medale3[[#This Row],[Zloty]]+dane_medale3[[#This Row],[Srebrny]]+dane_medale3[[#This Row],[Brazowy]]</f>
        <v>108</v>
      </c>
      <c r="I18">
        <f>IF(dane_medale3[[#This Row],[suma_medali_lato]]&gt;0,1,0)</f>
        <v>1</v>
      </c>
      <c r="J18">
        <v>7</v>
      </c>
      <c r="K18">
        <f>IF(dane_medale3[[#This Row],[OL_zimowe]]&gt;0,1,0)</f>
        <v>1</v>
      </c>
      <c r="L18">
        <v>0</v>
      </c>
      <c r="M18">
        <v>0</v>
      </c>
      <c r="N18">
        <v>0</v>
      </c>
      <c r="O18">
        <f>dane_medale3[[#This Row],[Zloty_1]]+dane_medale3[[#This Row],[Srebrny_2]]+dane_medale3[[#This Row],[Brazowy_3]]</f>
        <v>0</v>
      </c>
      <c r="P18">
        <f>IF(dane_medale3[[#This Row],[suma_medali]]=0,1,0)</f>
        <v>1</v>
      </c>
      <c r="Q18">
        <f>IF(AND(dane_medale3[[#This Row],[czy_lato]]=1,dane_medale3[[#This Row],[czy_zima]]=1,dane_medale3[[#This Row],[czy_&gt;1]]=1,dane_medale3[[#This Row],[czy_0]]=1),1,0)</f>
        <v>1</v>
      </c>
      <c r="R18" s="1">
        <f>IF(dane_medale3[[#This Row],[warunki]]=1,R17+dane_medale3[[#This Row],[suma_medali_lato]],R17)</f>
        <v>233</v>
      </c>
    </row>
    <row r="19" spans="1:18" x14ac:dyDescent="0.25">
      <c r="A19" s="1" t="s">
        <v>33</v>
      </c>
      <c r="B19" s="1" t="s">
        <v>22</v>
      </c>
      <c r="C19">
        <v>19</v>
      </c>
      <c r="D19">
        <f>IF(dane_medale3[[#This Row],[OL_letnie]]&gt;0,1,0)</f>
        <v>1</v>
      </c>
      <c r="E19">
        <v>51</v>
      </c>
      <c r="F19">
        <v>85</v>
      </c>
      <c r="G19">
        <v>78</v>
      </c>
      <c r="H19">
        <f>dane_medale3[[#This Row],[Zloty]]+dane_medale3[[#This Row],[Srebrny]]+dane_medale3[[#This Row],[Brazowy]]</f>
        <v>214</v>
      </c>
      <c r="I19">
        <f>IF(dane_medale3[[#This Row],[suma_medali_lato]]&gt;0,1,0)</f>
        <v>1</v>
      </c>
      <c r="J19">
        <v>19</v>
      </c>
      <c r="K19">
        <f>IF(dane_medale3[[#This Row],[OL_zimowe]]&gt;0,1,0)</f>
        <v>1</v>
      </c>
      <c r="L19">
        <v>1</v>
      </c>
      <c r="M19">
        <v>2</v>
      </c>
      <c r="N19">
        <v>3</v>
      </c>
      <c r="O19">
        <f>dane_medale3[[#This Row],[Zloty_1]]+dane_medale3[[#This Row],[Srebrny_2]]+dane_medale3[[#This Row],[Brazowy_3]]</f>
        <v>6</v>
      </c>
      <c r="P19">
        <f>IF(dane_medale3[[#This Row],[suma_medali]]=0,1,0)</f>
        <v>0</v>
      </c>
      <c r="Q19">
        <f>IF(AND(dane_medale3[[#This Row],[czy_lato]]=1,dane_medale3[[#This Row],[czy_zima]]=1,dane_medale3[[#This Row],[czy_&gt;1]]=1,dane_medale3[[#This Row],[czy_0]]=1),1,0)</f>
        <v>0</v>
      </c>
      <c r="R19" s="1">
        <f>IF(dane_medale3[[#This Row],[warunki]]=1,R18+dane_medale3[[#This Row],[suma_medali_lato]],R18)</f>
        <v>233</v>
      </c>
    </row>
    <row r="20" spans="1:18" x14ac:dyDescent="0.25">
      <c r="A20" s="1" t="s">
        <v>34</v>
      </c>
      <c r="B20" s="1" t="s">
        <v>13</v>
      </c>
      <c r="C20">
        <v>5</v>
      </c>
      <c r="D20">
        <f>IF(dane_medale3[[#This Row],[OL_letnie]]&gt;0,1,0)</f>
        <v>1</v>
      </c>
      <c r="E20">
        <v>1</v>
      </c>
      <c r="F20">
        <v>0</v>
      </c>
      <c r="G20">
        <v>0</v>
      </c>
      <c r="H20">
        <f>dane_medale3[[#This Row],[Zloty]]+dane_medale3[[#This Row],[Srebrny]]+dane_medale3[[#This Row],[Brazowy]]</f>
        <v>1</v>
      </c>
      <c r="I20">
        <f>IF(dane_medale3[[#This Row],[suma_medali_lato]]&gt;0,1,0)</f>
        <v>1</v>
      </c>
      <c r="J20">
        <v>0</v>
      </c>
      <c r="K20">
        <f>IF(dane_medale3[[#This Row],[OL_zimowe]]&gt;0,1,0)</f>
        <v>0</v>
      </c>
      <c r="L20">
        <v>0</v>
      </c>
      <c r="M20">
        <v>0</v>
      </c>
      <c r="N20">
        <v>0</v>
      </c>
      <c r="O20">
        <f>dane_medale3[[#This Row],[Zloty_1]]+dane_medale3[[#This Row],[Srebrny_2]]+dane_medale3[[#This Row],[Brazowy_3]]</f>
        <v>0</v>
      </c>
      <c r="P20">
        <f>IF(dane_medale3[[#This Row],[suma_medali]]=0,1,0)</f>
        <v>1</v>
      </c>
      <c r="Q20">
        <f>IF(AND(dane_medale3[[#This Row],[czy_lato]]=1,dane_medale3[[#This Row],[czy_zima]]=1,dane_medale3[[#This Row],[czy_&gt;1]]=1,dane_medale3[[#This Row],[czy_0]]=1),1,0)</f>
        <v>0</v>
      </c>
      <c r="R20" s="1">
        <f>IF(dane_medale3[[#This Row],[warunki]]=1,R19+dane_medale3[[#This Row],[suma_medali_lato]],R19)</f>
        <v>233</v>
      </c>
    </row>
    <row r="21" spans="1:18" x14ac:dyDescent="0.25">
      <c r="A21" s="1" t="s">
        <v>35</v>
      </c>
      <c r="B21" s="1" t="s">
        <v>15</v>
      </c>
      <c r="C21">
        <v>22</v>
      </c>
      <c r="D21">
        <f>IF(dane_medale3[[#This Row],[OL_letnie]]&gt;0,1,0)</f>
        <v>1</v>
      </c>
      <c r="E21">
        <v>2</v>
      </c>
      <c r="F21">
        <v>7</v>
      </c>
      <c r="G21">
        <v>4</v>
      </c>
      <c r="H21">
        <f>dane_medale3[[#This Row],[Zloty]]+dane_medale3[[#This Row],[Srebrny]]+dane_medale3[[#This Row],[Brazowy]]</f>
        <v>13</v>
      </c>
      <c r="I21">
        <f>IF(dane_medale3[[#This Row],[suma_medali_lato]]&gt;0,1,0)</f>
        <v>1</v>
      </c>
      <c r="J21">
        <v>16</v>
      </c>
      <c r="K21">
        <f>IF(dane_medale3[[#This Row],[OL_zimowe]]&gt;0,1,0)</f>
        <v>1</v>
      </c>
      <c r="L21">
        <v>0</v>
      </c>
      <c r="M21">
        <v>0</v>
      </c>
      <c r="N21">
        <v>0</v>
      </c>
      <c r="O21">
        <f>dane_medale3[[#This Row],[Zloty_1]]+dane_medale3[[#This Row],[Srebrny_2]]+dane_medale3[[#This Row],[Brazowy_3]]</f>
        <v>0</v>
      </c>
      <c r="P21">
        <f>IF(dane_medale3[[#This Row],[suma_medali]]=0,1,0)</f>
        <v>1</v>
      </c>
      <c r="Q21">
        <f>IF(AND(dane_medale3[[#This Row],[czy_lato]]=1,dane_medale3[[#This Row],[czy_zima]]=1,dane_medale3[[#This Row],[czy_&gt;1]]=1,dane_medale3[[#This Row],[czy_0]]=1),1,0)</f>
        <v>1</v>
      </c>
      <c r="R21" s="1">
        <f>IF(dane_medale3[[#This Row],[warunki]]=1,R20+dane_medale3[[#This Row],[suma_medali_lato]],R20)</f>
        <v>246</v>
      </c>
    </row>
    <row r="22" spans="1:18" x14ac:dyDescent="0.25">
      <c r="A22" s="1" t="s">
        <v>36</v>
      </c>
      <c r="B22" s="1" t="s">
        <v>11</v>
      </c>
      <c r="C22">
        <v>9</v>
      </c>
      <c r="D22">
        <f>IF(dane_medale3[[#This Row],[OL_letnie]]&gt;0,1,0)</f>
        <v>1</v>
      </c>
      <c r="E22">
        <v>201</v>
      </c>
      <c r="F22">
        <v>144</v>
      </c>
      <c r="G22">
        <v>128</v>
      </c>
      <c r="H22">
        <f>dane_medale3[[#This Row],[Zloty]]+dane_medale3[[#This Row],[Srebrny]]+dane_medale3[[#This Row],[Brazowy]]</f>
        <v>473</v>
      </c>
      <c r="I22">
        <f>IF(dane_medale3[[#This Row],[suma_medali_lato]]&gt;0,1,0)</f>
        <v>1</v>
      </c>
      <c r="J22">
        <v>10</v>
      </c>
      <c r="K22">
        <f>IF(dane_medale3[[#This Row],[OL_zimowe]]&gt;0,1,0)</f>
        <v>1</v>
      </c>
      <c r="L22">
        <v>12</v>
      </c>
      <c r="M22">
        <v>22</v>
      </c>
      <c r="N22">
        <v>19</v>
      </c>
      <c r="O22">
        <f>dane_medale3[[#This Row],[Zloty_1]]+dane_medale3[[#This Row],[Srebrny_2]]+dane_medale3[[#This Row],[Brazowy_3]]</f>
        <v>53</v>
      </c>
      <c r="P22">
        <f>IF(dane_medale3[[#This Row],[suma_medali]]=0,1,0)</f>
        <v>0</v>
      </c>
      <c r="Q22">
        <f>IF(AND(dane_medale3[[#This Row],[czy_lato]]=1,dane_medale3[[#This Row],[czy_zima]]=1,dane_medale3[[#This Row],[czy_&gt;1]]=1,dane_medale3[[#This Row],[czy_0]]=1),1,0)</f>
        <v>0</v>
      </c>
      <c r="R22" s="1">
        <f>IF(dane_medale3[[#This Row],[warunki]]=1,R21+dane_medale3[[#This Row],[suma_medali_lato]],R21)</f>
        <v>246</v>
      </c>
    </row>
    <row r="23" spans="1:18" x14ac:dyDescent="0.25">
      <c r="A23" s="1" t="s">
        <v>37</v>
      </c>
      <c r="B23" s="1" t="s">
        <v>22</v>
      </c>
      <c r="C23">
        <v>6</v>
      </c>
      <c r="D23">
        <f>IF(dane_medale3[[#This Row],[OL_letnie]]&gt;0,1,0)</f>
        <v>1</v>
      </c>
      <c r="E23">
        <v>6</v>
      </c>
      <c r="F23">
        <v>7</v>
      </c>
      <c r="G23">
        <v>10</v>
      </c>
      <c r="H23">
        <f>dane_medale3[[#This Row],[Zloty]]+dane_medale3[[#This Row],[Srebrny]]+dane_medale3[[#This Row],[Brazowy]]</f>
        <v>23</v>
      </c>
      <c r="I23">
        <f>IF(dane_medale3[[#This Row],[suma_medali_lato]]&gt;0,1,0)</f>
        <v>1</v>
      </c>
      <c r="J23">
        <v>7</v>
      </c>
      <c r="K23">
        <f>IF(dane_medale3[[#This Row],[OL_zimowe]]&gt;0,1,0)</f>
        <v>1</v>
      </c>
      <c r="L23">
        <v>4</v>
      </c>
      <c r="M23">
        <v>6</v>
      </c>
      <c r="N23">
        <v>1</v>
      </c>
      <c r="O23">
        <f>dane_medale3[[#This Row],[Zloty_1]]+dane_medale3[[#This Row],[Srebrny_2]]+dane_medale3[[#This Row],[Brazowy_3]]</f>
        <v>11</v>
      </c>
      <c r="P23">
        <f>IF(dane_medale3[[#This Row],[suma_medali]]=0,1,0)</f>
        <v>0</v>
      </c>
      <c r="Q23">
        <f>IF(AND(dane_medale3[[#This Row],[czy_lato]]=1,dane_medale3[[#This Row],[czy_zima]]=1,dane_medale3[[#This Row],[czy_&gt;1]]=1,dane_medale3[[#This Row],[czy_0]]=1),1,0)</f>
        <v>0</v>
      </c>
      <c r="R23" s="1">
        <f>IF(dane_medale3[[#This Row],[warunki]]=1,R22+dane_medale3[[#This Row],[suma_medali_lato]],R22)</f>
        <v>246</v>
      </c>
    </row>
    <row r="24" spans="1:18" x14ac:dyDescent="0.25">
      <c r="A24" s="1" t="s">
        <v>38</v>
      </c>
      <c r="B24" s="1" t="s">
        <v>22</v>
      </c>
      <c r="C24">
        <v>9</v>
      </c>
      <c r="D24">
        <f>IF(dane_medale3[[#This Row],[OL_letnie]]&gt;0,1,0)</f>
        <v>1</v>
      </c>
      <c r="E24">
        <v>0</v>
      </c>
      <c r="F24">
        <v>1</v>
      </c>
      <c r="G24">
        <v>0</v>
      </c>
      <c r="H24">
        <f>dane_medale3[[#This Row],[Zloty]]+dane_medale3[[#This Row],[Srebrny]]+dane_medale3[[#This Row],[Brazowy]]</f>
        <v>1</v>
      </c>
      <c r="I24">
        <f>IF(dane_medale3[[#This Row],[suma_medali_lato]]&gt;0,1,0)</f>
        <v>1</v>
      </c>
      <c r="J24">
        <v>10</v>
      </c>
      <c r="K24">
        <f>IF(dane_medale3[[#This Row],[OL_zimowe]]&gt;0,1,0)</f>
        <v>1</v>
      </c>
      <c r="L24">
        <v>0</v>
      </c>
      <c r="M24">
        <v>0</v>
      </c>
      <c r="N24">
        <v>0</v>
      </c>
      <c r="O24">
        <f>dane_medale3[[#This Row],[Zloty_1]]+dane_medale3[[#This Row],[Srebrny_2]]+dane_medale3[[#This Row],[Brazowy_3]]</f>
        <v>0</v>
      </c>
      <c r="P24">
        <f>IF(dane_medale3[[#This Row],[suma_medali]]=0,1,0)</f>
        <v>1</v>
      </c>
      <c r="Q24">
        <f>IF(AND(dane_medale3[[#This Row],[czy_lato]]=1,dane_medale3[[#This Row],[czy_zima]]=1,dane_medale3[[#This Row],[czy_&gt;1]]=1,dane_medale3[[#This Row],[czy_0]]=1),1,0)</f>
        <v>1</v>
      </c>
      <c r="R24" s="1">
        <f>IF(dane_medale3[[#This Row],[warunki]]=1,R23+dane_medale3[[#This Row],[suma_medali_lato]],R23)</f>
        <v>247</v>
      </c>
    </row>
    <row r="25" spans="1:18" x14ac:dyDescent="0.25">
      <c r="A25" s="1" t="s">
        <v>39</v>
      </c>
      <c r="B25" s="1" t="s">
        <v>22</v>
      </c>
      <c r="C25">
        <v>2</v>
      </c>
      <c r="D25">
        <f>IF(dane_medale3[[#This Row],[OL_letnie]]&gt;0,1,0)</f>
        <v>1</v>
      </c>
      <c r="E25">
        <v>0</v>
      </c>
      <c r="F25">
        <v>1</v>
      </c>
      <c r="G25">
        <v>0</v>
      </c>
      <c r="H25">
        <f>dane_medale3[[#This Row],[Zloty]]+dane_medale3[[#This Row],[Srebrny]]+dane_medale3[[#This Row],[Brazowy]]</f>
        <v>1</v>
      </c>
      <c r="I25">
        <f>IF(dane_medale3[[#This Row],[suma_medali_lato]]&gt;0,1,0)</f>
        <v>1</v>
      </c>
      <c r="J25">
        <v>2</v>
      </c>
      <c r="K25">
        <f>IF(dane_medale3[[#This Row],[OL_zimowe]]&gt;0,1,0)</f>
        <v>1</v>
      </c>
      <c r="L25">
        <v>0</v>
      </c>
      <c r="M25">
        <v>0</v>
      </c>
      <c r="N25">
        <v>0</v>
      </c>
      <c r="O25">
        <f>dane_medale3[[#This Row],[Zloty_1]]+dane_medale3[[#This Row],[Srebrny_2]]+dane_medale3[[#This Row],[Brazowy_3]]</f>
        <v>0</v>
      </c>
      <c r="P25">
        <f>IF(dane_medale3[[#This Row],[suma_medali]]=0,1,0)</f>
        <v>1</v>
      </c>
      <c r="Q25">
        <f>IF(AND(dane_medale3[[#This Row],[czy_lato]]=1,dane_medale3[[#This Row],[czy_zima]]=1,dane_medale3[[#This Row],[czy_&gt;1]]=1,dane_medale3[[#This Row],[czy_0]]=1),1,0)</f>
        <v>1</v>
      </c>
      <c r="R25" s="1">
        <f>IF(dane_medale3[[#This Row],[warunki]]=1,R24+dane_medale3[[#This Row],[suma_medali_lato]],R24)</f>
        <v>248</v>
      </c>
    </row>
    <row r="26" spans="1:18" x14ac:dyDescent="0.25">
      <c r="A26" s="1" t="s">
        <v>40</v>
      </c>
      <c r="B26" s="1" t="s">
        <v>22</v>
      </c>
      <c r="C26">
        <v>16</v>
      </c>
      <c r="D26">
        <f>IF(dane_medale3[[#This Row],[OL_letnie]]&gt;0,1,0)</f>
        <v>1</v>
      </c>
      <c r="E26">
        <v>49</v>
      </c>
      <c r="F26">
        <v>49</v>
      </c>
      <c r="G26">
        <v>45</v>
      </c>
      <c r="H26">
        <f>dane_medale3[[#This Row],[Zloty]]+dane_medale3[[#This Row],[Srebrny]]+dane_medale3[[#This Row],[Brazowy]]</f>
        <v>143</v>
      </c>
      <c r="I26">
        <f>IF(dane_medale3[[#This Row],[suma_medali_lato]]&gt;0,1,0)</f>
        <v>1</v>
      </c>
      <c r="J26">
        <v>16</v>
      </c>
      <c r="K26">
        <f>IF(dane_medale3[[#This Row],[OL_zimowe]]&gt;0,1,0)</f>
        <v>1</v>
      </c>
      <c r="L26">
        <v>2</v>
      </c>
      <c r="M26">
        <v>8</v>
      </c>
      <c r="N26">
        <v>15</v>
      </c>
      <c r="O26">
        <f>dane_medale3[[#This Row],[Zloty_1]]+dane_medale3[[#This Row],[Srebrny_2]]+dane_medale3[[#This Row],[Brazowy_3]]</f>
        <v>25</v>
      </c>
      <c r="P26">
        <f>IF(dane_medale3[[#This Row],[suma_medali]]=0,1,0)</f>
        <v>0</v>
      </c>
      <c r="Q26">
        <f>IF(AND(dane_medale3[[#This Row],[czy_lato]]=1,dane_medale3[[#This Row],[czy_zima]]=1,dane_medale3[[#This Row],[czy_&gt;1]]=1,dane_medale3[[#This Row],[czy_0]]=1),1,0)</f>
        <v>0</v>
      </c>
      <c r="R26" s="1">
        <f>IF(dane_medale3[[#This Row],[warunki]]=1,R25+dane_medale3[[#This Row],[suma_medali_lato]],R25)</f>
        <v>248</v>
      </c>
    </row>
    <row r="27" spans="1:18" x14ac:dyDescent="0.25">
      <c r="A27" s="1" t="s">
        <v>41</v>
      </c>
      <c r="B27" s="1" t="s">
        <v>22</v>
      </c>
      <c r="C27">
        <v>5</v>
      </c>
      <c r="D27">
        <f>IF(dane_medale3[[#This Row],[OL_letnie]]&gt;0,1,0)</f>
        <v>1</v>
      </c>
      <c r="E27">
        <v>14</v>
      </c>
      <c r="F27">
        <v>15</v>
      </c>
      <c r="G27">
        <v>15</v>
      </c>
      <c r="H27">
        <f>dane_medale3[[#This Row],[Zloty]]+dane_medale3[[#This Row],[Srebrny]]+dane_medale3[[#This Row],[Brazowy]]</f>
        <v>44</v>
      </c>
      <c r="I27">
        <f>IF(dane_medale3[[#This Row],[suma_medali_lato]]&gt;0,1,0)</f>
        <v>1</v>
      </c>
      <c r="J27">
        <v>6</v>
      </c>
      <c r="K27">
        <f>IF(dane_medale3[[#This Row],[OL_zimowe]]&gt;0,1,0)</f>
        <v>1</v>
      </c>
      <c r="L27">
        <v>7</v>
      </c>
      <c r="M27">
        <v>9</v>
      </c>
      <c r="N27">
        <v>8</v>
      </c>
      <c r="O27">
        <f>dane_medale3[[#This Row],[Zloty_1]]+dane_medale3[[#This Row],[Srebrny_2]]+dane_medale3[[#This Row],[Brazowy_3]]</f>
        <v>24</v>
      </c>
      <c r="P27">
        <f>IF(dane_medale3[[#This Row],[suma_medali]]=0,1,0)</f>
        <v>0</v>
      </c>
      <c r="Q27">
        <f>IF(AND(dane_medale3[[#This Row],[czy_lato]]=1,dane_medale3[[#This Row],[czy_zima]]=1,dane_medale3[[#This Row],[czy_&gt;1]]=1,dane_medale3[[#This Row],[czy_0]]=1),1,0)</f>
        <v>0</v>
      </c>
      <c r="R27" s="1">
        <f>IF(dane_medale3[[#This Row],[warunki]]=1,R26+dane_medale3[[#This Row],[suma_medali_lato]],R26)</f>
        <v>248</v>
      </c>
    </row>
    <row r="28" spans="1:18" x14ac:dyDescent="0.25">
      <c r="A28" s="1" t="s">
        <v>42</v>
      </c>
      <c r="B28" s="1" t="s">
        <v>22</v>
      </c>
      <c r="C28">
        <v>26</v>
      </c>
      <c r="D28">
        <f>IF(dane_medale3[[#This Row],[OL_letnie]]&gt;0,1,0)</f>
        <v>1</v>
      </c>
      <c r="E28">
        <v>43</v>
      </c>
      <c r="F28">
        <v>68</v>
      </c>
      <c r="G28">
        <v>68</v>
      </c>
      <c r="H28">
        <f>dane_medale3[[#This Row],[Zloty]]+dane_medale3[[#This Row],[Srebrny]]+dane_medale3[[#This Row],[Brazowy]]</f>
        <v>179</v>
      </c>
      <c r="I28">
        <f>IF(dane_medale3[[#This Row],[suma_medali_lato]]&gt;0,1,0)</f>
        <v>1</v>
      </c>
      <c r="J28">
        <v>13</v>
      </c>
      <c r="K28">
        <f>IF(dane_medale3[[#This Row],[OL_zimowe]]&gt;0,1,0)</f>
        <v>1</v>
      </c>
      <c r="L28">
        <v>0</v>
      </c>
      <c r="M28">
        <v>1</v>
      </c>
      <c r="N28">
        <v>0</v>
      </c>
      <c r="O28">
        <f>dane_medale3[[#This Row],[Zloty_1]]+dane_medale3[[#This Row],[Srebrny_2]]+dane_medale3[[#This Row],[Brazowy_3]]</f>
        <v>1</v>
      </c>
      <c r="P28">
        <f>IF(dane_medale3[[#This Row],[suma_medali]]=0,1,0)</f>
        <v>0</v>
      </c>
      <c r="Q28">
        <f>IF(AND(dane_medale3[[#This Row],[czy_lato]]=1,dane_medale3[[#This Row],[czy_zima]]=1,dane_medale3[[#This Row],[czy_&gt;1]]=1,dane_medale3[[#This Row],[czy_0]]=1),1,0)</f>
        <v>0</v>
      </c>
      <c r="R28" s="1">
        <f>IF(dane_medale3[[#This Row],[warunki]]=1,R27+dane_medale3[[#This Row],[suma_medali_lato]],R27)</f>
        <v>248</v>
      </c>
    </row>
    <row r="29" spans="1:18" x14ac:dyDescent="0.25">
      <c r="A29" s="1" t="s">
        <v>43</v>
      </c>
      <c r="B29" s="1" t="s">
        <v>25</v>
      </c>
      <c r="C29">
        <v>13</v>
      </c>
      <c r="D29">
        <f>IF(dane_medale3[[#This Row],[OL_letnie]]&gt;0,1,0)</f>
        <v>1</v>
      </c>
      <c r="E29">
        <v>3</v>
      </c>
      <c r="F29">
        <v>2</v>
      </c>
      <c r="G29">
        <v>1</v>
      </c>
      <c r="H29">
        <f>dane_medale3[[#This Row],[Zloty]]+dane_medale3[[#This Row],[Srebrny]]+dane_medale3[[#This Row],[Brazowy]]</f>
        <v>6</v>
      </c>
      <c r="I29">
        <f>IF(dane_medale3[[#This Row],[suma_medali_lato]]&gt;0,1,0)</f>
        <v>1</v>
      </c>
      <c r="J29">
        <v>0</v>
      </c>
      <c r="K29">
        <f>IF(dane_medale3[[#This Row],[OL_zimowe]]&gt;0,1,0)</f>
        <v>0</v>
      </c>
      <c r="L29">
        <v>0</v>
      </c>
      <c r="M29">
        <v>0</v>
      </c>
      <c r="N29">
        <v>0</v>
      </c>
      <c r="O29">
        <f>dane_medale3[[#This Row],[Zloty_1]]+dane_medale3[[#This Row],[Srebrny_2]]+dane_medale3[[#This Row],[Brazowy_3]]</f>
        <v>0</v>
      </c>
      <c r="P29">
        <f>IF(dane_medale3[[#This Row],[suma_medali]]=0,1,0)</f>
        <v>1</v>
      </c>
      <c r="Q29">
        <f>IF(AND(dane_medale3[[#This Row],[czy_lato]]=1,dane_medale3[[#This Row],[czy_zima]]=1,dane_medale3[[#This Row],[czy_&gt;1]]=1,dane_medale3[[#This Row],[czy_0]]=1),1,0)</f>
        <v>0</v>
      </c>
      <c r="R29" s="1">
        <f>IF(dane_medale3[[#This Row],[warunki]]=1,R28+dane_medale3[[#This Row],[suma_medali_lato]],R28)</f>
        <v>248</v>
      </c>
    </row>
    <row r="30" spans="1:18" x14ac:dyDescent="0.25">
      <c r="A30" s="1" t="s">
        <v>44</v>
      </c>
      <c r="B30" s="1" t="s">
        <v>13</v>
      </c>
      <c r="C30">
        <v>7</v>
      </c>
      <c r="D30">
        <f>IF(dane_medale3[[#This Row],[OL_letnie]]&gt;0,1,0)</f>
        <v>1</v>
      </c>
      <c r="E30">
        <v>0</v>
      </c>
      <c r="F30">
        <v>0</v>
      </c>
      <c r="G30">
        <v>1</v>
      </c>
      <c r="H30">
        <f>dane_medale3[[#This Row],[Zloty]]+dane_medale3[[#This Row],[Srebrny]]+dane_medale3[[#This Row],[Brazowy]]</f>
        <v>1</v>
      </c>
      <c r="I30">
        <f>IF(dane_medale3[[#This Row],[suma_medali_lato]]&gt;0,1,0)</f>
        <v>1</v>
      </c>
      <c r="J30">
        <v>0</v>
      </c>
      <c r="K30">
        <f>IF(dane_medale3[[#This Row],[OL_zimowe]]&gt;0,1,0)</f>
        <v>0</v>
      </c>
      <c r="L30">
        <v>0</v>
      </c>
      <c r="M30">
        <v>0</v>
      </c>
      <c r="N30">
        <v>0</v>
      </c>
      <c r="O30">
        <f>dane_medale3[[#This Row],[Zloty_1]]+dane_medale3[[#This Row],[Srebrny_2]]+dane_medale3[[#This Row],[Brazowy_3]]</f>
        <v>0</v>
      </c>
      <c r="P30">
        <f>IF(dane_medale3[[#This Row],[suma_medali]]=0,1,0)</f>
        <v>1</v>
      </c>
      <c r="Q30">
        <f>IF(AND(dane_medale3[[#This Row],[czy_lato]]=1,dane_medale3[[#This Row],[czy_zima]]=1,dane_medale3[[#This Row],[czy_&gt;1]]=1,dane_medale3[[#This Row],[czy_0]]=1),1,0)</f>
        <v>0</v>
      </c>
      <c r="R30" s="1">
        <f>IF(dane_medale3[[#This Row],[warunki]]=1,R29+dane_medale3[[#This Row],[suma_medali_lato]],R29)</f>
        <v>248</v>
      </c>
    </row>
    <row r="31" spans="1:18" x14ac:dyDescent="0.25">
      <c r="A31" s="1" t="s">
        <v>45</v>
      </c>
      <c r="B31" s="1" t="s">
        <v>13</v>
      </c>
      <c r="C31">
        <v>21</v>
      </c>
      <c r="D31">
        <f>IF(dane_medale3[[#This Row],[OL_letnie]]&gt;0,1,0)</f>
        <v>1</v>
      </c>
      <c r="E31">
        <v>7</v>
      </c>
      <c r="F31">
        <v>9</v>
      </c>
      <c r="G31">
        <v>10</v>
      </c>
      <c r="H31">
        <f>dane_medale3[[#This Row],[Zloty]]+dane_medale3[[#This Row],[Srebrny]]+dane_medale3[[#This Row],[Brazowy]]</f>
        <v>26</v>
      </c>
      <c r="I31">
        <f>IF(dane_medale3[[#This Row],[suma_medali_lato]]&gt;0,1,0)</f>
        <v>1</v>
      </c>
      <c r="J31">
        <v>1</v>
      </c>
      <c r="K31">
        <f>IF(dane_medale3[[#This Row],[OL_zimowe]]&gt;0,1,0)</f>
        <v>1</v>
      </c>
      <c r="L31">
        <v>0</v>
      </c>
      <c r="M31">
        <v>0</v>
      </c>
      <c r="N31">
        <v>0</v>
      </c>
      <c r="O31">
        <f>dane_medale3[[#This Row],[Zloty_1]]+dane_medale3[[#This Row],[Srebrny_2]]+dane_medale3[[#This Row],[Brazowy_3]]</f>
        <v>0</v>
      </c>
      <c r="P31">
        <f>IF(dane_medale3[[#This Row],[suma_medali]]=0,1,0)</f>
        <v>1</v>
      </c>
      <c r="Q31">
        <f>IF(AND(dane_medale3[[#This Row],[czy_lato]]=1,dane_medale3[[#This Row],[czy_zima]]=1,dane_medale3[[#This Row],[czy_&gt;1]]=1,dane_medale3[[#This Row],[czy_0]]=1),1,0)</f>
        <v>1</v>
      </c>
      <c r="R31" s="1">
        <f>IF(dane_medale3[[#This Row],[warunki]]=1,R30+dane_medale3[[#This Row],[suma_medali_lato]],R30)</f>
        <v>274</v>
      </c>
    </row>
    <row r="32" spans="1:18" x14ac:dyDescent="0.25">
      <c r="A32" s="1" t="s">
        <v>46</v>
      </c>
      <c r="B32" s="1" t="s">
        <v>15</v>
      </c>
      <c r="C32">
        <v>13</v>
      </c>
      <c r="D32">
        <f>IF(dane_medale3[[#This Row],[OL_letnie]]&gt;0,1,0)</f>
        <v>1</v>
      </c>
      <c r="E32">
        <v>1</v>
      </c>
      <c r="F32">
        <v>1</v>
      </c>
      <c r="G32">
        <v>0</v>
      </c>
      <c r="H32">
        <f>dane_medale3[[#This Row],[Zloty]]+dane_medale3[[#This Row],[Srebrny]]+dane_medale3[[#This Row],[Brazowy]]</f>
        <v>2</v>
      </c>
      <c r="I32">
        <f>IF(dane_medale3[[#This Row],[suma_medali_lato]]&gt;0,1,0)</f>
        <v>1</v>
      </c>
      <c r="J32">
        <v>0</v>
      </c>
      <c r="K32">
        <f>IF(dane_medale3[[#This Row],[OL_zimowe]]&gt;0,1,0)</f>
        <v>0</v>
      </c>
      <c r="L32">
        <v>0</v>
      </c>
      <c r="M32">
        <v>0</v>
      </c>
      <c r="N32">
        <v>0</v>
      </c>
      <c r="O32">
        <f>dane_medale3[[#This Row],[Zloty_1]]+dane_medale3[[#This Row],[Srebrny_2]]+dane_medale3[[#This Row],[Brazowy_3]]</f>
        <v>0</v>
      </c>
      <c r="P32">
        <f>IF(dane_medale3[[#This Row],[suma_medali]]=0,1,0)</f>
        <v>1</v>
      </c>
      <c r="Q32">
        <f>IF(AND(dane_medale3[[#This Row],[czy_lato]]=1,dane_medale3[[#This Row],[czy_zima]]=1,dane_medale3[[#This Row],[czy_&gt;1]]=1,dane_medale3[[#This Row],[czy_0]]=1),1,0)</f>
        <v>0</v>
      </c>
      <c r="R32" s="1">
        <f>IF(dane_medale3[[#This Row],[warunki]]=1,R31+dane_medale3[[#This Row],[suma_medali_lato]],R31)</f>
        <v>274</v>
      </c>
    </row>
    <row r="33" spans="1:18" x14ac:dyDescent="0.25">
      <c r="A33" s="1" t="s">
        <v>47</v>
      </c>
      <c r="B33" s="1" t="s">
        <v>13</v>
      </c>
      <c r="C33">
        <v>4</v>
      </c>
      <c r="D33">
        <f>IF(dane_medale3[[#This Row],[OL_letnie]]&gt;0,1,0)</f>
        <v>1</v>
      </c>
      <c r="E33">
        <v>0</v>
      </c>
      <c r="F33">
        <v>0</v>
      </c>
      <c r="G33">
        <v>1</v>
      </c>
      <c r="H33">
        <f>dane_medale3[[#This Row],[Zloty]]+dane_medale3[[#This Row],[Srebrny]]+dane_medale3[[#This Row],[Brazowy]]</f>
        <v>1</v>
      </c>
      <c r="I33">
        <f>IF(dane_medale3[[#This Row],[suma_medali_lato]]&gt;0,1,0)</f>
        <v>1</v>
      </c>
      <c r="J33">
        <v>0</v>
      </c>
      <c r="K33">
        <f>IF(dane_medale3[[#This Row],[OL_zimowe]]&gt;0,1,0)</f>
        <v>0</v>
      </c>
      <c r="L33">
        <v>0</v>
      </c>
      <c r="M33">
        <v>0</v>
      </c>
      <c r="N33">
        <v>0</v>
      </c>
      <c r="O33">
        <f>dane_medale3[[#This Row],[Zloty_1]]+dane_medale3[[#This Row],[Srebrny_2]]+dane_medale3[[#This Row],[Brazowy_3]]</f>
        <v>0</v>
      </c>
      <c r="P33">
        <f>IF(dane_medale3[[#This Row],[suma_medali]]=0,1,0)</f>
        <v>1</v>
      </c>
      <c r="Q33">
        <f>IF(AND(dane_medale3[[#This Row],[czy_lato]]=1,dane_medale3[[#This Row],[czy_zima]]=1,dane_medale3[[#This Row],[czy_&gt;1]]=1,dane_medale3[[#This Row],[czy_0]]=1),1,0)</f>
        <v>0</v>
      </c>
      <c r="R33" s="1">
        <f>IF(dane_medale3[[#This Row],[warunki]]=1,R32+dane_medale3[[#This Row],[suma_medali_lato]],R32)</f>
        <v>274</v>
      </c>
    </row>
    <row r="34" spans="1:18" x14ac:dyDescent="0.25">
      <c r="A34" s="1" t="s">
        <v>48</v>
      </c>
      <c r="B34" s="1" t="s">
        <v>22</v>
      </c>
      <c r="C34">
        <v>11</v>
      </c>
      <c r="D34">
        <f>IF(dane_medale3[[#This Row],[OL_letnie]]&gt;0,1,0)</f>
        <v>1</v>
      </c>
      <c r="E34">
        <v>9</v>
      </c>
      <c r="F34">
        <v>9</v>
      </c>
      <c r="G34">
        <v>15</v>
      </c>
      <c r="H34">
        <f>dane_medale3[[#This Row],[Zloty]]+dane_medale3[[#This Row],[Srebrny]]+dane_medale3[[#This Row],[Brazowy]]</f>
        <v>33</v>
      </c>
      <c r="I34">
        <f>IF(dane_medale3[[#This Row],[suma_medali_lato]]&gt;0,1,0)</f>
        <v>1</v>
      </c>
      <c r="J34">
        <v>9</v>
      </c>
      <c r="K34">
        <f>IF(dane_medale3[[#This Row],[OL_zimowe]]&gt;0,1,0)</f>
        <v>1</v>
      </c>
      <c r="L34">
        <v>4</v>
      </c>
      <c r="M34">
        <v>2</v>
      </c>
      <c r="N34">
        <v>1</v>
      </c>
      <c r="O34">
        <f>dane_medale3[[#This Row],[Zloty_1]]+dane_medale3[[#This Row],[Srebrny_2]]+dane_medale3[[#This Row],[Brazowy_3]]</f>
        <v>7</v>
      </c>
      <c r="P34">
        <f>IF(dane_medale3[[#This Row],[suma_medali]]=0,1,0)</f>
        <v>0</v>
      </c>
      <c r="Q34">
        <f>IF(AND(dane_medale3[[#This Row],[czy_lato]]=1,dane_medale3[[#This Row],[czy_zima]]=1,dane_medale3[[#This Row],[czy_&gt;1]]=1,dane_medale3[[#This Row],[czy_0]]=1),1,0)</f>
        <v>0</v>
      </c>
      <c r="R34" s="1">
        <f>IF(dane_medale3[[#This Row],[warunki]]=1,R33+dane_medale3[[#This Row],[suma_medali_lato]],R33)</f>
        <v>274</v>
      </c>
    </row>
    <row r="35" spans="1:18" x14ac:dyDescent="0.25">
      <c r="A35" s="1" t="s">
        <v>49</v>
      </c>
      <c r="B35" s="1" t="s">
        <v>13</v>
      </c>
      <c r="C35">
        <v>12</v>
      </c>
      <c r="D35">
        <f>IF(dane_medale3[[#This Row],[OL_letnie]]&gt;0,1,0)</f>
        <v>1</v>
      </c>
      <c r="E35">
        <v>21</v>
      </c>
      <c r="F35">
        <v>7</v>
      </c>
      <c r="G35">
        <v>17</v>
      </c>
      <c r="H35">
        <f>dane_medale3[[#This Row],[Zloty]]+dane_medale3[[#This Row],[Srebrny]]+dane_medale3[[#This Row],[Brazowy]]</f>
        <v>45</v>
      </c>
      <c r="I35">
        <f>IF(dane_medale3[[#This Row],[suma_medali_lato]]&gt;0,1,0)</f>
        <v>1</v>
      </c>
      <c r="J35">
        <v>2</v>
      </c>
      <c r="K35">
        <f>IF(dane_medale3[[#This Row],[OL_zimowe]]&gt;0,1,0)</f>
        <v>1</v>
      </c>
      <c r="L35">
        <v>0</v>
      </c>
      <c r="M35">
        <v>0</v>
      </c>
      <c r="N35">
        <v>0</v>
      </c>
      <c r="O35">
        <f>dane_medale3[[#This Row],[Zloty_1]]+dane_medale3[[#This Row],[Srebrny_2]]+dane_medale3[[#This Row],[Brazowy_3]]</f>
        <v>0</v>
      </c>
      <c r="P35">
        <f>IF(dane_medale3[[#This Row],[suma_medali]]=0,1,0)</f>
        <v>1</v>
      </c>
      <c r="Q35">
        <f>IF(AND(dane_medale3[[#This Row],[czy_lato]]=1,dane_medale3[[#This Row],[czy_zima]]=1,dane_medale3[[#This Row],[czy_&gt;1]]=1,dane_medale3[[#This Row],[czy_0]]=1),1,0)</f>
        <v>1</v>
      </c>
      <c r="R35" s="1">
        <f>IF(dane_medale3[[#This Row],[warunki]]=1,R34+dane_medale3[[#This Row],[suma_medali_lato]],R34)</f>
        <v>319</v>
      </c>
    </row>
    <row r="36" spans="1:18" x14ac:dyDescent="0.25">
      <c r="A36" s="1" t="s">
        <v>50</v>
      </c>
      <c r="B36" s="1" t="s">
        <v>11</v>
      </c>
      <c r="C36">
        <v>20</v>
      </c>
      <c r="D36">
        <f>IF(dane_medale3[[#This Row],[OL_letnie]]&gt;0,1,0)</f>
        <v>1</v>
      </c>
      <c r="E36">
        <v>0</v>
      </c>
      <c r="F36">
        <v>2</v>
      </c>
      <c r="G36">
        <v>7</v>
      </c>
      <c r="H36">
        <f>dane_medale3[[#This Row],[Zloty]]+dane_medale3[[#This Row],[Srebrny]]+dane_medale3[[#This Row],[Brazowy]]</f>
        <v>9</v>
      </c>
      <c r="I36">
        <f>IF(dane_medale3[[#This Row],[suma_medali_lato]]&gt;0,1,0)</f>
        <v>1</v>
      </c>
      <c r="J36">
        <v>4</v>
      </c>
      <c r="K36">
        <f>IF(dane_medale3[[#This Row],[OL_zimowe]]&gt;0,1,0)</f>
        <v>1</v>
      </c>
      <c r="L36">
        <v>0</v>
      </c>
      <c r="M36">
        <v>0</v>
      </c>
      <c r="N36">
        <v>0</v>
      </c>
      <c r="O36">
        <f>dane_medale3[[#This Row],[Zloty_1]]+dane_medale3[[#This Row],[Srebrny_2]]+dane_medale3[[#This Row],[Brazowy_3]]</f>
        <v>0</v>
      </c>
      <c r="P36">
        <f>IF(dane_medale3[[#This Row],[suma_medali]]=0,1,0)</f>
        <v>1</v>
      </c>
      <c r="Q36">
        <f>IF(AND(dane_medale3[[#This Row],[czy_lato]]=1,dane_medale3[[#This Row],[czy_zima]]=1,dane_medale3[[#This Row],[czy_&gt;1]]=1,dane_medale3[[#This Row],[czy_0]]=1),1,0)</f>
        <v>1</v>
      </c>
      <c r="R36" s="1">
        <f>IF(dane_medale3[[#This Row],[warunki]]=1,R35+dane_medale3[[#This Row],[suma_medali_lato]],R35)</f>
        <v>328</v>
      </c>
    </row>
    <row r="37" spans="1:18" x14ac:dyDescent="0.25">
      <c r="A37" s="1" t="s">
        <v>51</v>
      </c>
      <c r="B37" s="1" t="s">
        <v>22</v>
      </c>
      <c r="C37">
        <v>24</v>
      </c>
      <c r="D37">
        <f>IF(dane_medale3[[#This Row],[OL_letnie]]&gt;0,1,0)</f>
        <v>1</v>
      </c>
      <c r="E37">
        <v>101</v>
      </c>
      <c r="F37">
        <v>84</v>
      </c>
      <c r="G37">
        <v>117</v>
      </c>
      <c r="H37">
        <f>dane_medale3[[#This Row],[Zloty]]+dane_medale3[[#This Row],[Srebrny]]+dane_medale3[[#This Row],[Brazowy]]</f>
        <v>302</v>
      </c>
      <c r="I37">
        <f>IF(dane_medale3[[#This Row],[suma_medali_lato]]&gt;0,1,0)</f>
        <v>1</v>
      </c>
      <c r="J37">
        <v>22</v>
      </c>
      <c r="K37">
        <f>IF(dane_medale3[[#This Row],[OL_zimowe]]&gt;0,1,0)</f>
        <v>1</v>
      </c>
      <c r="L37">
        <v>42</v>
      </c>
      <c r="M37">
        <v>62</v>
      </c>
      <c r="N37">
        <v>56</v>
      </c>
      <c r="O37">
        <f>dane_medale3[[#This Row],[Zloty_1]]+dane_medale3[[#This Row],[Srebrny_2]]+dane_medale3[[#This Row],[Brazowy_3]]</f>
        <v>160</v>
      </c>
      <c r="P37">
        <f>IF(dane_medale3[[#This Row],[suma_medali]]=0,1,0)</f>
        <v>0</v>
      </c>
      <c r="Q37">
        <f>IF(AND(dane_medale3[[#This Row],[czy_lato]]=1,dane_medale3[[#This Row],[czy_zima]]=1,dane_medale3[[#This Row],[czy_&gt;1]]=1,dane_medale3[[#This Row],[czy_0]]=1),1,0)</f>
        <v>0</v>
      </c>
      <c r="R37" s="1">
        <f>IF(dane_medale3[[#This Row],[warunki]]=1,R36+dane_medale3[[#This Row],[suma_medali_lato]],R36)</f>
        <v>328</v>
      </c>
    </row>
    <row r="38" spans="1:18" x14ac:dyDescent="0.25">
      <c r="A38" s="1" t="s">
        <v>52</v>
      </c>
      <c r="B38" s="1" t="s">
        <v>22</v>
      </c>
      <c r="C38">
        <v>27</v>
      </c>
      <c r="D38">
        <f>IF(dane_medale3[[#This Row],[OL_letnie]]&gt;0,1,0)</f>
        <v>1</v>
      </c>
      <c r="E38">
        <v>202</v>
      </c>
      <c r="F38">
        <v>223</v>
      </c>
      <c r="G38">
        <v>246</v>
      </c>
      <c r="H38">
        <f>dane_medale3[[#This Row],[Zloty]]+dane_medale3[[#This Row],[Srebrny]]+dane_medale3[[#This Row],[Brazowy]]</f>
        <v>671</v>
      </c>
      <c r="I38">
        <f>IF(dane_medale3[[#This Row],[suma_medali_lato]]&gt;0,1,0)</f>
        <v>1</v>
      </c>
      <c r="J38">
        <v>22</v>
      </c>
      <c r="K38">
        <f>IF(dane_medale3[[#This Row],[OL_zimowe]]&gt;0,1,0)</f>
        <v>1</v>
      </c>
      <c r="L38">
        <v>31</v>
      </c>
      <c r="M38">
        <v>31</v>
      </c>
      <c r="N38">
        <v>47</v>
      </c>
      <c r="O38">
        <f>dane_medale3[[#This Row],[Zloty_1]]+dane_medale3[[#This Row],[Srebrny_2]]+dane_medale3[[#This Row],[Brazowy_3]]</f>
        <v>109</v>
      </c>
      <c r="P38">
        <f>IF(dane_medale3[[#This Row],[suma_medali]]=0,1,0)</f>
        <v>0</v>
      </c>
      <c r="Q38">
        <f>IF(AND(dane_medale3[[#This Row],[czy_lato]]=1,dane_medale3[[#This Row],[czy_zima]]=1,dane_medale3[[#This Row],[czy_&gt;1]]=1,dane_medale3[[#This Row],[czy_0]]=1),1,0)</f>
        <v>0</v>
      </c>
      <c r="R38" s="1">
        <f>IF(dane_medale3[[#This Row],[warunki]]=1,R37+dane_medale3[[#This Row],[suma_medali_lato]],R37)</f>
        <v>328</v>
      </c>
    </row>
    <row r="39" spans="1:18" x14ac:dyDescent="0.25">
      <c r="A39" s="1" t="s">
        <v>53</v>
      </c>
      <c r="B39" s="1" t="s">
        <v>13</v>
      </c>
      <c r="C39">
        <v>9</v>
      </c>
      <c r="D39">
        <f>IF(dane_medale3[[#This Row],[OL_letnie]]&gt;0,1,0)</f>
        <v>1</v>
      </c>
      <c r="E39">
        <v>0</v>
      </c>
      <c r="F39">
        <v>1</v>
      </c>
      <c r="G39">
        <v>0</v>
      </c>
      <c r="H39">
        <f>dane_medale3[[#This Row],[Zloty]]+dane_medale3[[#This Row],[Srebrny]]+dane_medale3[[#This Row],[Brazowy]]</f>
        <v>1</v>
      </c>
      <c r="I39">
        <f>IF(dane_medale3[[#This Row],[suma_medali_lato]]&gt;0,1,0)</f>
        <v>1</v>
      </c>
      <c r="J39">
        <v>0</v>
      </c>
      <c r="K39">
        <f>IF(dane_medale3[[#This Row],[OL_zimowe]]&gt;0,1,0)</f>
        <v>0</v>
      </c>
      <c r="L39">
        <v>0</v>
      </c>
      <c r="M39">
        <v>0</v>
      </c>
      <c r="N39">
        <v>0</v>
      </c>
      <c r="O39">
        <f>dane_medale3[[#This Row],[Zloty_1]]+dane_medale3[[#This Row],[Srebrny_2]]+dane_medale3[[#This Row],[Brazowy_3]]</f>
        <v>0</v>
      </c>
      <c r="P39">
        <f>IF(dane_medale3[[#This Row],[suma_medali]]=0,1,0)</f>
        <v>1</v>
      </c>
      <c r="Q39">
        <f>IF(AND(dane_medale3[[#This Row],[czy_lato]]=1,dane_medale3[[#This Row],[czy_zima]]=1,dane_medale3[[#This Row],[czy_&gt;1]]=1,dane_medale3[[#This Row],[czy_0]]=1),1,0)</f>
        <v>0</v>
      </c>
      <c r="R39" s="1">
        <f>IF(dane_medale3[[#This Row],[warunki]]=1,R38+dane_medale3[[#This Row],[suma_medali_lato]],R38)</f>
        <v>328</v>
      </c>
    </row>
    <row r="40" spans="1:18" x14ac:dyDescent="0.25">
      <c r="A40" s="1" t="s">
        <v>54</v>
      </c>
      <c r="B40" s="1" t="s">
        <v>13</v>
      </c>
      <c r="C40">
        <v>13</v>
      </c>
      <c r="D40">
        <f>IF(dane_medale3[[#This Row],[OL_letnie]]&gt;0,1,0)</f>
        <v>1</v>
      </c>
      <c r="E40">
        <v>0</v>
      </c>
      <c r="F40">
        <v>1</v>
      </c>
      <c r="G40">
        <v>3</v>
      </c>
      <c r="H40">
        <f>dane_medale3[[#This Row],[Zloty]]+dane_medale3[[#This Row],[Srebrny]]+dane_medale3[[#This Row],[Brazowy]]</f>
        <v>4</v>
      </c>
      <c r="I40">
        <f>IF(dane_medale3[[#This Row],[suma_medali_lato]]&gt;0,1,0)</f>
        <v>1</v>
      </c>
      <c r="J40">
        <v>1</v>
      </c>
      <c r="K40">
        <f>IF(dane_medale3[[#This Row],[OL_zimowe]]&gt;0,1,0)</f>
        <v>1</v>
      </c>
      <c r="L40">
        <v>0</v>
      </c>
      <c r="M40">
        <v>0</v>
      </c>
      <c r="N40">
        <v>0</v>
      </c>
      <c r="O40">
        <f>dane_medale3[[#This Row],[Zloty_1]]+dane_medale3[[#This Row],[Srebrny_2]]+dane_medale3[[#This Row],[Brazowy_3]]</f>
        <v>0</v>
      </c>
      <c r="P40">
        <f>IF(dane_medale3[[#This Row],[suma_medali]]=0,1,0)</f>
        <v>1</v>
      </c>
      <c r="Q40">
        <f>IF(AND(dane_medale3[[#This Row],[czy_lato]]=1,dane_medale3[[#This Row],[czy_zima]]=1,dane_medale3[[#This Row],[czy_&gt;1]]=1,dane_medale3[[#This Row],[czy_0]]=1),1,0)</f>
        <v>1</v>
      </c>
      <c r="R40" s="1">
        <f>IF(dane_medale3[[#This Row],[warunki]]=1,R39+dane_medale3[[#This Row],[suma_medali_lato]],R39)</f>
        <v>332</v>
      </c>
    </row>
    <row r="41" spans="1:18" x14ac:dyDescent="0.25">
      <c r="A41" s="1" t="s">
        <v>55</v>
      </c>
      <c r="B41" s="1" t="s">
        <v>22</v>
      </c>
      <c r="C41">
        <v>27</v>
      </c>
      <c r="D41">
        <f>IF(dane_medale3[[#This Row],[OL_letnie]]&gt;0,1,0)</f>
        <v>1</v>
      </c>
      <c r="E41">
        <v>30</v>
      </c>
      <c r="F41">
        <v>42</v>
      </c>
      <c r="G41">
        <v>38</v>
      </c>
      <c r="H41">
        <f>dane_medale3[[#This Row],[Zloty]]+dane_medale3[[#This Row],[Srebrny]]+dane_medale3[[#This Row],[Brazowy]]</f>
        <v>110</v>
      </c>
      <c r="I41">
        <f>IF(dane_medale3[[#This Row],[suma_medali_lato]]&gt;0,1,0)</f>
        <v>1</v>
      </c>
      <c r="J41">
        <v>18</v>
      </c>
      <c r="K41">
        <f>IF(dane_medale3[[#This Row],[OL_zimowe]]&gt;0,1,0)</f>
        <v>1</v>
      </c>
      <c r="L41">
        <v>0</v>
      </c>
      <c r="M41">
        <v>0</v>
      </c>
      <c r="N41">
        <v>0</v>
      </c>
      <c r="O41">
        <f>dane_medale3[[#This Row],[Zloty_1]]+dane_medale3[[#This Row],[Srebrny_2]]+dane_medale3[[#This Row],[Brazowy_3]]</f>
        <v>0</v>
      </c>
      <c r="P41">
        <f>IF(dane_medale3[[#This Row],[suma_medali]]=0,1,0)</f>
        <v>1</v>
      </c>
      <c r="Q41">
        <f>IF(AND(dane_medale3[[#This Row],[czy_lato]]=1,dane_medale3[[#This Row],[czy_zima]]=1,dane_medale3[[#This Row],[czy_&gt;1]]=1,dane_medale3[[#This Row],[czy_0]]=1),1,0)</f>
        <v>1</v>
      </c>
      <c r="R41" s="1">
        <f>IF(dane_medale3[[#This Row],[warunki]]=1,R40+dane_medale3[[#This Row],[suma_medali_lato]],R40)</f>
        <v>442</v>
      </c>
    </row>
    <row r="42" spans="1:18" x14ac:dyDescent="0.25">
      <c r="A42" s="1" t="s">
        <v>56</v>
      </c>
      <c r="B42" s="1" t="s">
        <v>11</v>
      </c>
      <c r="C42">
        <v>5</v>
      </c>
      <c r="D42">
        <f>IF(dane_medale3[[#This Row],[OL_letnie]]&gt;0,1,0)</f>
        <v>1</v>
      </c>
      <c r="E42">
        <v>6</v>
      </c>
      <c r="F42">
        <v>5</v>
      </c>
      <c r="G42">
        <v>14</v>
      </c>
      <c r="H42">
        <f>dane_medale3[[#This Row],[Zloty]]+dane_medale3[[#This Row],[Srebrny]]+dane_medale3[[#This Row],[Brazowy]]</f>
        <v>25</v>
      </c>
      <c r="I42">
        <f>IF(dane_medale3[[#This Row],[suma_medali_lato]]&gt;0,1,0)</f>
        <v>1</v>
      </c>
      <c r="J42">
        <v>6</v>
      </c>
      <c r="K42">
        <f>IF(dane_medale3[[#This Row],[OL_zimowe]]&gt;0,1,0)</f>
        <v>1</v>
      </c>
      <c r="L42">
        <v>0</v>
      </c>
      <c r="M42">
        <v>0</v>
      </c>
      <c r="N42">
        <v>0</v>
      </c>
      <c r="O42">
        <f>dane_medale3[[#This Row],[Zloty_1]]+dane_medale3[[#This Row],[Srebrny_2]]+dane_medale3[[#This Row],[Brazowy_3]]</f>
        <v>0</v>
      </c>
      <c r="P42">
        <f>IF(dane_medale3[[#This Row],[suma_medali]]=0,1,0)</f>
        <v>1</v>
      </c>
      <c r="Q42">
        <f>IF(AND(dane_medale3[[#This Row],[czy_lato]]=1,dane_medale3[[#This Row],[czy_zima]]=1,dane_medale3[[#This Row],[czy_&gt;1]]=1,dane_medale3[[#This Row],[czy_0]]=1),1,0)</f>
        <v>1</v>
      </c>
      <c r="R42" s="1">
        <f>IF(dane_medale3[[#This Row],[warunki]]=1,R41+dane_medale3[[#This Row],[suma_medali_lato]],R41)</f>
        <v>467</v>
      </c>
    </row>
    <row r="43" spans="1:18" x14ac:dyDescent="0.25">
      <c r="A43" s="1" t="s">
        <v>57</v>
      </c>
      <c r="B43" s="1" t="s">
        <v>15</v>
      </c>
      <c r="C43">
        <v>16</v>
      </c>
      <c r="D43">
        <f>IF(dane_medale3[[#This Row],[OL_letnie]]&gt;0,1,0)</f>
        <v>1</v>
      </c>
      <c r="E43">
        <v>0</v>
      </c>
      <c r="F43">
        <v>0</v>
      </c>
      <c r="G43">
        <v>1</v>
      </c>
      <c r="H43">
        <f>dane_medale3[[#This Row],[Zloty]]+dane_medale3[[#This Row],[Srebrny]]+dane_medale3[[#This Row],[Brazowy]]</f>
        <v>1</v>
      </c>
      <c r="I43">
        <f>IF(dane_medale3[[#This Row],[suma_medali_lato]]&gt;0,1,0)</f>
        <v>1</v>
      </c>
      <c r="J43">
        <v>0</v>
      </c>
      <c r="K43">
        <f>IF(dane_medale3[[#This Row],[OL_zimowe]]&gt;0,1,0)</f>
        <v>0</v>
      </c>
      <c r="L43">
        <v>0</v>
      </c>
      <c r="M43">
        <v>0</v>
      </c>
      <c r="N43">
        <v>0</v>
      </c>
      <c r="O43">
        <f>dane_medale3[[#This Row],[Zloty_1]]+dane_medale3[[#This Row],[Srebrny_2]]+dane_medale3[[#This Row],[Brazowy_3]]</f>
        <v>0</v>
      </c>
      <c r="P43">
        <f>IF(dane_medale3[[#This Row],[suma_medali]]=0,1,0)</f>
        <v>1</v>
      </c>
      <c r="Q43">
        <f>IF(AND(dane_medale3[[#This Row],[czy_lato]]=1,dane_medale3[[#This Row],[czy_zima]]=1,dane_medale3[[#This Row],[czy_&gt;1]]=1,dane_medale3[[#This Row],[czy_0]]=1),1,0)</f>
        <v>0</v>
      </c>
      <c r="R43" s="1">
        <f>IF(dane_medale3[[#This Row],[warunki]]=1,R42+dane_medale3[[#This Row],[suma_medali_lato]],R42)</f>
        <v>467</v>
      </c>
    </row>
    <row r="44" spans="1:18" x14ac:dyDescent="0.25">
      <c r="A44" s="1" t="s">
        <v>58</v>
      </c>
      <c r="B44" s="1" t="s">
        <v>25</v>
      </c>
      <c r="C44">
        <v>14</v>
      </c>
      <c r="D44">
        <f>IF(dane_medale3[[#This Row],[OL_letnie]]&gt;0,1,0)</f>
        <v>1</v>
      </c>
      <c r="E44">
        <v>0</v>
      </c>
      <c r="F44">
        <v>1</v>
      </c>
      <c r="G44">
        <v>1</v>
      </c>
      <c r="H44">
        <f>dane_medale3[[#This Row],[Zloty]]+dane_medale3[[#This Row],[Srebrny]]+dane_medale3[[#This Row],[Brazowy]]</f>
        <v>2</v>
      </c>
      <c r="I44">
        <f>IF(dane_medale3[[#This Row],[suma_medali_lato]]&gt;0,1,0)</f>
        <v>1</v>
      </c>
      <c r="J44">
        <v>0</v>
      </c>
      <c r="K44">
        <f>IF(dane_medale3[[#This Row],[OL_zimowe]]&gt;0,1,0)</f>
        <v>0</v>
      </c>
      <c r="L44">
        <v>0</v>
      </c>
      <c r="M44">
        <v>0</v>
      </c>
      <c r="N44">
        <v>0</v>
      </c>
      <c r="O44">
        <f>dane_medale3[[#This Row],[Zloty_1]]+dane_medale3[[#This Row],[Srebrny_2]]+dane_medale3[[#This Row],[Brazowy_3]]</f>
        <v>0</v>
      </c>
      <c r="P44">
        <f>IF(dane_medale3[[#This Row],[suma_medali]]=0,1,0)</f>
        <v>1</v>
      </c>
      <c r="Q44">
        <f>IF(AND(dane_medale3[[#This Row],[czy_lato]]=1,dane_medale3[[#This Row],[czy_zima]]=1,dane_medale3[[#This Row],[czy_&gt;1]]=1,dane_medale3[[#This Row],[czy_0]]=1),1,0)</f>
        <v>0</v>
      </c>
      <c r="R44" s="1">
        <f>IF(dane_medale3[[#This Row],[warunki]]=1,R43+dane_medale3[[#This Row],[suma_medali_lato]],R43)</f>
        <v>467</v>
      </c>
    </row>
    <row r="45" spans="1:18" x14ac:dyDescent="0.25">
      <c r="A45" s="1" t="s">
        <v>59</v>
      </c>
      <c r="B45" s="1" t="s">
        <v>22</v>
      </c>
      <c r="C45">
        <v>22</v>
      </c>
      <c r="D45">
        <f>IF(dane_medale3[[#This Row],[OL_letnie]]&gt;0,1,0)</f>
        <v>1</v>
      </c>
      <c r="E45">
        <v>37</v>
      </c>
      <c r="F45">
        <v>59</v>
      </c>
      <c r="G45">
        <v>35</v>
      </c>
      <c r="H45">
        <f>dane_medale3[[#This Row],[Zloty]]+dane_medale3[[#This Row],[Srebrny]]+dane_medale3[[#This Row],[Brazowy]]</f>
        <v>131</v>
      </c>
      <c r="I45">
        <f>IF(dane_medale3[[#This Row],[suma_medali_lato]]&gt;0,1,0)</f>
        <v>1</v>
      </c>
      <c r="J45">
        <v>19</v>
      </c>
      <c r="K45">
        <f>IF(dane_medale3[[#This Row],[OL_zimowe]]&gt;0,1,0)</f>
        <v>1</v>
      </c>
      <c r="L45">
        <v>1</v>
      </c>
      <c r="M45">
        <v>0</v>
      </c>
      <c r="N45">
        <v>1</v>
      </c>
      <c r="O45">
        <f>dane_medale3[[#This Row],[Zloty_1]]+dane_medale3[[#This Row],[Srebrny_2]]+dane_medale3[[#This Row],[Brazowy_3]]</f>
        <v>2</v>
      </c>
      <c r="P45">
        <f>IF(dane_medale3[[#This Row],[suma_medali]]=0,1,0)</f>
        <v>0</v>
      </c>
      <c r="Q45">
        <f>IF(AND(dane_medale3[[#This Row],[czy_lato]]=1,dane_medale3[[#This Row],[czy_zima]]=1,dane_medale3[[#This Row],[czy_&gt;1]]=1,dane_medale3[[#This Row],[czy_0]]=1),1,0)</f>
        <v>0</v>
      </c>
      <c r="R45" s="1">
        <f>IF(dane_medale3[[#This Row],[warunki]]=1,R44+dane_medale3[[#This Row],[suma_medali_lato]],R44)</f>
        <v>467</v>
      </c>
    </row>
    <row r="46" spans="1:18" x14ac:dyDescent="0.25">
      <c r="A46" s="1" t="s">
        <v>60</v>
      </c>
      <c r="B46" s="1" t="s">
        <v>22</v>
      </c>
      <c r="C46">
        <v>25</v>
      </c>
      <c r="D46">
        <f>IF(dane_medale3[[#This Row],[OL_letnie]]&gt;0,1,0)</f>
        <v>1</v>
      </c>
      <c r="E46">
        <v>77</v>
      </c>
      <c r="F46">
        <v>85</v>
      </c>
      <c r="G46">
        <v>104</v>
      </c>
      <c r="H46">
        <f>dane_medale3[[#This Row],[Zloty]]+dane_medale3[[#This Row],[Srebrny]]+dane_medale3[[#This Row],[Brazowy]]</f>
        <v>266</v>
      </c>
      <c r="I46">
        <f>IF(dane_medale3[[#This Row],[suma_medali_lato]]&gt;0,1,0)</f>
        <v>1</v>
      </c>
      <c r="J46">
        <v>20</v>
      </c>
      <c r="K46">
        <f>IF(dane_medale3[[#This Row],[OL_zimowe]]&gt;0,1,0)</f>
        <v>1</v>
      </c>
      <c r="L46">
        <v>37</v>
      </c>
      <c r="M46">
        <v>38</v>
      </c>
      <c r="N46">
        <v>35</v>
      </c>
      <c r="O46">
        <f>dane_medale3[[#This Row],[Zloty_1]]+dane_medale3[[#This Row],[Srebrny_2]]+dane_medale3[[#This Row],[Brazowy_3]]</f>
        <v>110</v>
      </c>
      <c r="P46">
        <f>IF(dane_medale3[[#This Row],[suma_medali]]=0,1,0)</f>
        <v>0</v>
      </c>
      <c r="Q46">
        <f>IF(AND(dane_medale3[[#This Row],[czy_lato]]=1,dane_medale3[[#This Row],[czy_zima]]=1,dane_medale3[[#This Row],[czy_&gt;1]]=1,dane_medale3[[#This Row],[czy_0]]=1),1,0)</f>
        <v>0</v>
      </c>
      <c r="R46" s="1">
        <f>IF(dane_medale3[[#This Row],[warunki]]=1,R45+dane_medale3[[#This Row],[suma_medali_lato]],R45)</f>
        <v>467</v>
      </c>
    </row>
    <row r="47" spans="1:18" x14ac:dyDescent="0.25">
      <c r="A47" s="1" t="s">
        <v>61</v>
      </c>
      <c r="B47" s="1" t="s">
        <v>11</v>
      </c>
      <c r="C47">
        <v>15</v>
      </c>
      <c r="D47">
        <f>IF(dane_medale3[[#This Row],[OL_letnie]]&gt;0,1,0)</f>
        <v>1</v>
      </c>
      <c r="E47">
        <v>1</v>
      </c>
      <c r="F47">
        <v>1</v>
      </c>
      <c r="G47">
        <v>1</v>
      </c>
      <c r="H47">
        <f>dane_medale3[[#This Row],[Zloty]]+dane_medale3[[#This Row],[Srebrny]]+dane_medale3[[#This Row],[Brazowy]]</f>
        <v>3</v>
      </c>
      <c r="I47">
        <f>IF(dane_medale3[[#This Row],[suma_medali_lato]]&gt;0,1,0)</f>
        <v>1</v>
      </c>
      <c r="J47">
        <v>4</v>
      </c>
      <c r="K47">
        <f>IF(dane_medale3[[#This Row],[OL_zimowe]]&gt;0,1,0)</f>
        <v>1</v>
      </c>
      <c r="L47">
        <v>0</v>
      </c>
      <c r="M47">
        <v>0</v>
      </c>
      <c r="N47">
        <v>0</v>
      </c>
      <c r="O47">
        <f>dane_medale3[[#This Row],[Zloty_1]]+dane_medale3[[#This Row],[Srebrny_2]]+dane_medale3[[#This Row],[Brazowy_3]]</f>
        <v>0</v>
      </c>
      <c r="P47">
        <f>IF(dane_medale3[[#This Row],[suma_medali]]=0,1,0)</f>
        <v>1</v>
      </c>
      <c r="Q47">
        <f>IF(AND(dane_medale3[[#This Row],[czy_lato]]=1,dane_medale3[[#This Row],[czy_zima]]=1,dane_medale3[[#This Row],[czy_&gt;1]]=1,dane_medale3[[#This Row],[czy_0]]=1),1,0)</f>
        <v>1</v>
      </c>
      <c r="R47" s="1">
        <f>IF(dane_medale3[[#This Row],[warunki]]=1,R46+dane_medale3[[#This Row],[suma_medali_lato]],R46)</f>
        <v>470</v>
      </c>
    </row>
    <row r="48" spans="1:18" x14ac:dyDescent="0.25">
      <c r="A48" s="1" t="s">
        <v>62</v>
      </c>
      <c r="B48" s="1" t="s">
        <v>11</v>
      </c>
      <c r="C48">
        <v>23</v>
      </c>
      <c r="D48">
        <f>IF(dane_medale3[[#This Row],[OL_letnie]]&gt;0,1,0)</f>
        <v>1</v>
      </c>
      <c r="E48">
        <v>9</v>
      </c>
      <c r="F48">
        <v>6</v>
      </c>
      <c r="G48">
        <v>11</v>
      </c>
      <c r="H48">
        <f>dane_medale3[[#This Row],[Zloty]]+dane_medale3[[#This Row],[Srebrny]]+dane_medale3[[#This Row],[Brazowy]]</f>
        <v>26</v>
      </c>
      <c r="I48">
        <f>IF(dane_medale3[[#This Row],[suma_medali_lato]]&gt;0,1,0)</f>
        <v>1</v>
      </c>
      <c r="J48">
        <v>9</v>
      </c>
      <c r="K48">
        <f>IF(dane_medale3[[#This Row],[OL_zimowe]]&gt;0,1,0)</f>
        <v>1</v>
      </c>
      <c r="L48">
        <v>0</v>
      </c>
      <c r="M48">
        <v>0</v>
      </c>
      <c r="N48">
        <v>0</v>
      </c>
      <c r="O48">
        <f>dane_medale3[[#This Row],[Zloty_1]]+dane_medale3[[#This Row],[Srebrny_2]]+dane_medale3[[#This Row],[Brazowy_3]]</f>
        <v>0</v>
      </c>
      <c r="P48">
        <f>IF(dane_medale3[[#This Row],[suma_medali]]=0,1,0)</f>
        <v>1</v>
      </c>
      <c r="Q48">
        <f>IF(AND(dane_medale3[[#This Row],[czy_lato]]=1,dane_medale3[[#This Row],[czy_zima]]=1,dane_medale3[[#This Row],[czy_&gt;1]]=1,dane_medale3[[#This Row],[czy_0]]=1),1,0)</f>
        <v>1</v>
      </c>
      <c r="R48" s="1">
        <f>IF(dane_medale3[[#This Row],[warunki]]=1,R47+dane_medale3[[#This Row],[suma_medali_lato]],R47)</f>
        <v>496</v>
      </c>
    </row>
    <row r="49" spans="1:18" x14ac:dyDescent="0.25">
      <c r="A49" s="1" t="s">
        <v>63</v>
      </c>
      <c r="B49" s="1" t="s">
        <v>11</v>
      </c>
      <c r="C49">
        <v>14</v>
      </c>
      <c r="D49">
        <f>IF(dane_medale3[[#This Row],[OL_letnie]]&gt;0,1,0)</f>
        <v>1</v>
      </c>
      <c r="E49">
        <v>6</v>
      </c>
      <c r="F49">
        <v>10</v>
      </c>
      <c r="G49">
        <v>11</v>
      </c>
      <c r="H49">
        <f>dane_medale3[[#This Row],[Zloty]]+dane_medale3[[#This Row],[Srebrny]]+dane_medale3[[#This Row],[Brazowy]]</f>
        <v>27</v>
      </c>
      <c r="I49">
        <f>IF(dane_medale3[[#This Row],[suma_medali_lato]]&gt;0,1,0)</f>
        <v>1</v>
      </c>
      <c r="J49">
        <v>0</v>
      </c>
      <c r="K49">
        <f>IF(dane_medale3[[#This Row],[OL_zimowe]]&gt;0,1,0)</f>
        <v>0</v>
      </c>
      <c r="L49">
        <v>0</v>
      </c>
      <c r="M49">
        <v>0</v>
      </c>
      <c r="N49">
        <v>0</v>
      </c>
      <c r="O49">
        <f>dane_medale3[[#This Row],[Zloty_1]]+dane_medale3[[#This Row],[Srebrny_2]]+dane_medale3[[#This Row],[Brazowy_3]]</f>
        <v>0</v>
      </c>
      <c r="P49">
        <f>IF(dane_medale3[[#This Row],[suma_medali]]=0,1,0)</f>
        <v>1</v>
      </c>
      <c r="Q49">
        <f>IF(AND(dane_medale3[[#This Row],[czy_lato]]=1,dane_medale3[[#This Row],[czy_zima]]=1,dane_medale3[[#This Row],[czy_&gt;1]]=1,dane_medale3[[#This Row],[czy_0]]=1),1,0)</f>
        <v>0</v>
      </c>
      <c r="R49" s="1">
        <f>IF(dane_medale3[[#This Row],[warunki]]=1,R48+dane_medale3[[#This Row],[suma_medali_lato]],R48)</f>
        <v>496</v>
      </c>
    </row>
    <row r="50" spans="1:18" x14ac:dyDescent="0.25">
      <c r="A50" s="1" t="s">
        <v>64</v>
      </c>
      <c r="B50" s="1" t="s">
        <v>11</v>
      </c>
      <c r="C50">
        <v>13</v>
      </c>
      <c r="D50">
        <f>IF(dane_medale3[[#This Row],[OL_letnie]]&gt;0,1,0)</f>
        <v>1</v>
      </c>
      <c r="E50">
        <v>0</v>
      </c>
      <c r="F50">
        <v>0</v>
      </c>
      <c r="G50">
        <v>1</v>
      </c>
      <c r="H50">
        <f>dane_medale3[[#This Row],[Zloty]]+dane_medale3[[#This Row],[Srebrny]]+dane_medale3[[#This Row],[Brazowy]]</f>
        <v>1</v>
      </c>
      <c r="I50">
        <f>IF(dane_medale3[[#This Row],[suma_medali_lato]]&gt;0,1,0)</f>
        <v>1</v>
      </c>
      <c r="J50">
        <v>0</v>
      </c>
      <c r="K50">
        <f>IF(dane_medale3[[#This Row],[OL_zimowe]]&gt;0,1,0)</f>
        <v>0</v>
      </c>
      <c r="L50">
        <v>0</v>
      </c>
      <c r="M50">
        <v>0</v>
      </c>
      <c r="N50">
        <v>0</v>
      </c>
      <c r="O50">
        <f>dane_medale3[[#This Row],[Zloty_1]]+dane_medale3[[#This Row],[Srebrny_2]]+dane_medale3[[#This Row],[Brazowy_3]]</f>
        <v>0</v>
      </c>
      <c r="P50">
        <f>IF(dane_medale3[[#This Row],[suma_medali]]=0,1,0)</f>
        <v>1</v>
      </c>
      <c r="Q50">
        <f>IF(AND(dane_medale3[[#This Row],[czy_lato]]=1,dane_medale3[[#This Row],[czy_zima]]=1,dane_medale3[[#This Row],[czy_&gt;1]]=1,dane_medale3[[#This Row],[czy_0]]=1),1,0)</f>
        <v>0</v>
      </c>
      <c r="R50" s="1">
        <f>IF(dane_medale3[[#This Row],[warunki]]=1,R49+dane_medale3[[#This Row],[suma_medali_lato]],R49)</f>
        <v>496</v>
      </c>
    </row>
    <row r="51" spans="1:18" x14ac:dyDescent="0.25">
      <c r="A51" s="1" t="s">
        <v>65</v>
      </c>
      <c r="B51" s="1" t="s">
        <v>11</v>
      </c>
      <c r="C51">
        <v>15</v>
      </c>
      <c r="D51">
        <f>IF(dane_medale3[[#This Row],[OL_letnie]]&gt;0,1,0)</f>
        <v>1</v>
      </c>
      <c r="E51">
        <v>15</v>
      </c>
      <c r="F51">
        <v>20</v>
      </c>
      <c r="G51">
        <v>25</v>
      </c>
      <c r="H51">
        <f>dane_medale3[[#This Row],[Zloty]]+dane_medale3[[#This Row],[Srebrny]]+dane_medale3[[#This Row],[Brazowy]]</f>
        <v>60</v>
      </c>
      <c r="I51">
        <f>IF(dane_medale3[[#This Row],[suma_medali_lato]]&gt;0,1,0)</f>
        <v>1</v>
      </c>
      <c r="J51">
        <v>10</v>
      </c>
      <c r="K51">
        <f>IF(dane_medale3[[#This Row],[OL_zimowe]]&gt;0,1,0)</f>
        <v>1</v>
      </c>
      <c r="L51">
        <v>0</v>
      </c>
      <c r="M51">
        <v>0</v>
      </c>
      <c r="N51">
        <v>0</v>
      </c>
      <c r="O51">
        <f>dane_medale3[[#This Row],[Zloty_1]]+dane_medale3[[#This Row],[Srebrny_2]]+dane_medale3[[#This Row],[Brazowy_3]]</f>
        <v>0</v>
      </c>
      <c r="P51">
        <f>IF(dane_medale3[[#This Row],[suma_medali]]=0,1,0)</f>
        <v>1</v>
      </c>
      <c r="Q51">
        <f>IF(AND(dane_medale3[[#This Row],[czy_lato]]=1,dane_medale3[[#This Row],[czy_zima]]=1,dane_medale3[[#This Row],[czy_&gt;1]]=1,dane_medale3[[#This Row],[czy_0]]=1),1,0)</f>
        <v>1</v>
      </c>
      <c r="R51" s="1">
        <f>IF(dane_medale3[[#This Row],[warunki]]=1,R50+dane_medale3[[#This Row],[suma_medali_lato]],R50)</f>
        <v>556</v>
      </c>
    </row>
    <row r="52" spans="1:18" x14ac:dyDescent="0.25">
      <c r="A52" s="1" t="s">
        <v>66</v>
      </c>
      <c r="B52" s="1" t="s">
        <v>22</v>
      </c>
      <c r="C52">
        <v>20</v>
      </c>
      <c r="D52">
        <f>IF(dane_medale3[[#This Row],[OL_letnie]]&gt;0,1,0)</f>
        <v>1</v>
      </c>
      <c r="E52">
        <v>9</v>
      </c>
      <c r="F52">
        <v>8</v>
      </c>
      <c r="G52">
        <v>11</v>
      </c>
      <c r="H52">
        <f>dane_medale3[[#This Row],[Zloty]]+dane_medale3[[#This Row],[Srebrny]]+dane_medale3[[#This Row],[Brazowy]]</f>
        <v>28</v>
      </c>
      <c r="I52">
        <f>IF(dane_medale3[[#This Row],[suma_medali_lato]]&gt;0,1,0)</f>
        <v>1</v>
      </c>
      <c r="J52">
        <v>6</v>
      </c>
      <c r="K52">
        <f>IF(dane_medale3[[#This Row],[OL_zimowe]]&gt;0,1,0)</f>
        <v>1</v>
      </c>
      <c r="L52">
        <v>0</v>
      </c>
      <c r="M52">
        <v>0</v>
      </c>
      <c r="N52">
        <v>0</v>
      </c>
      <c r="O52">
        <f>dane_medale3[[#This Row],[Zloty_1]]+dane_medale3[[#This Row],[Srebrny_2]]+dane_medale3[[#This Row],[Brazowy_3]]</f>
        <v>0</v>
      </c>
      <c r="P52">
        <f>IF(dane_medale3[[#This Row],[suma_medali]]=0,1,0)</f>
        <v>1</v>
      </c>
      <c r="Q52">
        <f>IF(AND(dane_medale3[[#This Row],[czy_lato]]=1,dane_medale3[[#This Row],[czy_zima]]=1,dane_medale3[[#This Row],[czy_&gt;1]]=1,dane_medale3[[#This Row],[czy_0]]=1),1,0)</f>
        <v>1</v>
      </c>
      <c r="R52" s="1">
        <f>IF(dane_medale3[[#This Row],[warunki]]=1,R51+dane_medale3[[#This Row],[suma_medali_lato]],R51)</f>
        <v>584</v>
      </c>
    </row>
    <row r="53" spans="1:18" x14ac:dyDescent="0.25">
      <c r="A53" s="1" t="s">
        <v>67</v>
      </c>
      <c r="B53" s="1" t="s">
        <v>22</v>
      </c>
      <c r="C53">
        <v>19</v>
      </c>
      <c r="D53">
        <f>IF(dane_medale3[[#This Row],[OL_letnie]]&gt;0,1,0)</f>
        <v>1</v>
      </c>
      <c r="E53">
        <v>0</v>
      </c>
      <c r="F53">
        <v>2</v>
      </c>
      <c r="G53">
        <v>2</v>
      </c>
      <c r="H53">
        <f>dane_medale3[[#This Row],[Zloty]]+dane_medale3[[#This Row],[Srebrny]]+dane_medale3[[#This Row],[Brazowy]]</f>
        <v>4</v>
      </c>
      <c r="I53">
        <f>IF(dane_medale3[[#This Row],[suma_medali_lato]]&gt;0,1,0)</f>
        <v>1</v>
      </c>
      <c r="J53">
        <v>17</v>
      </c>
      <c r="K53">
        <f>IF(dane_medale3[[#This Row],[OL_zimowe]]&gt;0,1,0)</f>
        <v>1</v>
      </c>
      <c r="L53">
        <v>0</v>
      </c>
      <c r="M53">
        <v>0</v>
      </c>
      <c r="N53">
        <v>0</v>
      </c>
      <c r="O53">
        <f>dane_medale3[[#This Row],[Zloty_1]]+dane_medale3[[#This Row],[Srebrny_2]]+dane_medale3[[#This Row],[Brazowy_3]]</f>
        <v>0</v>
      </c>
      <c r="P53">
        <f>IF(dane_medale3[[#This Row],[suma_medali]]=0,1,0)</f>
        <v>1</v>
      </c>
      <c r="Q53">
        <f>IF(AND(dane_medale3[[#This Row],[czy_lato]]=1,dane_medale3[[#This Row],[czy_zima]]=1,dane_medale3[[#This Row],[czy_&gt;1]]=1,dane_medale3[[#This Row],[czy_0]]=1),1,0)</f>
        <v>1</v>
      </c>
      <c r="R53" s="1">
        <f>IF(dane_medale3[[#This Row],[warunki]]=1,R52+dane_medale3[[#This Row],[suma_medali_lato]],R52)</f>
        <v>588</v>
      </c>
    </row>
    <row r="54" spans="1:18" x14ac:dyDescent="0.25">
      <c r="A54" s="1" t="s">
        <v>68</v>
      </c>
      <c r="B54" s="1" t="s">
        <v>11</v>
      </c>
      <c r="C54">
        <v>15</v>
      </c>
      <c r="D54">
        <f>IF(dane_medale3[[#This Row],[OL_letnie]]&gt;0,1,0)</f>
        <v>1</v>
      </c>
      <c r="E54">
        <v>1</v>
      </c>
      <c r="F54">
        <v>1</v>
      </c>
      <c r="G54">
        <v>5</v>
      </c>
      <c r="H54">
        <f>dane_medale3[[#This Row],[Zloty]]+dane_medale3[[#This Row],[Srebrny]]+dane_medale3[[#This Row],[Brazowy]]</f>
        <v>7</v>
      </c>
      <c r="I54">
        <f>IF(dane_medale3[[#This Row],[suma_medali_lato]]&gt;0,1,0)</f>
        <v>1</v>
      </c>
      <c r="J54">
        <v>6</v>
      </c>
      <c r="K54">
        <f>IF(dane_medale3[[#This Row],[OL_zimowe]]&gt;0,1,0)</f>
        <v>1</v>
      </c>
      <c r="L54">
        <v>0</v>
      </c>
      <c r="M54">
        <v>0</v>
      </c>
      <c r="N54">
        <v>0</v>
      </c>
      <c r="O54">
        <f>dane_medale3[[#This Row],[Zloty_1]]+dane_medale3[[#This Row],[Srebrny_2]]+dane_medale3[[#This Row],[Brazowy_3]]</f>
        <v>0</v>
      </c>
      <c r="P54">
        <f>IF(dane_medale3[[#This Row],[suma_medali]]=0,1,0)</f>
        <v>1</v>
      </c>
      <c r="Q54">
        <f>IF(AND(dane_medale3[[#This Row],[czy_lato]]=1,dane_medale3[[#This Row],[czy_zima]]=1,dane_medale3[[#This Row],[czy_&gt;1]]=1,dane_medale3[[#This Row],[czy_0]]=1),1,0)</f>
        <v>1</v>
      </c>
      <c r="R54" s="1">
        <f>IF(dane_medale3[[#This Row],[warunki]]=1,R53+dane_medale3[[#This Row],[suma_medali_lato]],R53)</f>
        <v>595</v>
      </c>
    </row>
    <row r="55" spans="1:18" x14ac:dyDescent="0.25">
      <c r="A55" s="1" t="s">
        <v>69</v>
      </c>
      <c r="B55" s="1" t="s">
        <v>25</v>
      </c>
      <c r="C55">
        <v>16</v>
      </c>
      <c r="D55">
        <f>IF(dane_medale3[[#This Row],[OL_letnie]]&gt;0,1,0)</f>
        <v>1</v>
      </c>
      <c r="E55">
        <v>17</v>
      </c>
      <c r="F55">
        <v>30</v>
      </c>
      <c r="G55">
        <v>20</v>
      </c>
      <c r="H55">
        <f>dane_medale3[[#This Row],[Zloty]]+dane_medale3[[#This Row],[Srebrny]]+dane_medale3[[#This Row],[Brazowy]]</f>
        <v>67</v>
      </c>
      <c r="I55">
        <f>IF(dane_medale3[[#This Row],[suma_medali_lato]]&gt;0,1,0)</f>
        <v>1</v>
      </c>
      <c r="J55">
        <v>7</v>
      </c>
      <c r="K55">
        <f>IF(dane_medale3[[#This Row],[OL_zimowe]]&gt;0,1,0)</f>
        <v>1</v>
      </c>
      <c r="L55">
        <v>0</v>
      </c>
      <c r="M55">
        <v>0</v>
      </c>
      <c r="N55">
        <v>0</v>
      </c>
      <c r="O55">
        <f>dane_medale3[[#This Row],[Zloty_1]]+dane_medale3[[#This Row],[Srebrny_2]]+dane_medale3[[#This Row],[Brazowy_3]]</f>
        <v>0</v>
      </c>
      <c r="P55">
        <f>IF(dane_medale3[[#This Row],[suma_medali]]=0,1,0)</f>
        <v>1</v>
      </c>
      <c r="Q55">
        <f>IF(AND(dane_medale3[[#This Row],[czy_lato]]=1,dane_medale3[[#This Row],[czy_zima]]=1,dane_medale3[[#This Row],[czy_&gt;1]]=1,dane_medale3[[#This Row],[czy_0]]=1),1,0)</f>
        <v>1</v>
      </c>
      <c r="R55" s="1">
        <f>IF(dane_medale3[[#This Row],[warunki]]=1,R54+dane_medale3[[#This Row],[suma_medali_lato]],R54)</f>
        <v>662</v>
      </c>
    </row>
    <row r="56" spans="1:18" x14ac:dyDescent="0.25">
      <c r="A56" s="1" t="s">
        <v>70</v>
      </c>
      <c r="B56" s="1" t="s">
        <v>11</v>
      </c>
      <c r="C56">
        <v>21</v>
      </c>
      <c r="D56">
        <f>IF(dane_medale3[[#This Row],[OL_letnie]]&gt;0,1,0)</f>
        <v>1</v>
      </c>
      <c r="E56">
        <v>130</v>
      </c>
      <c r="F56">
        <v>126</v>
      </c>
      <c r="G56">
        <v>142</v>
      </c>
      <c r="H56">
        <f>dane_medale3[[#This Row],[Zloty]]+dane_medale3[[#This Row],[Srebrny]]+dane_medale3[[#This Row],[Brazowy]]</f>
        <v>398</v>
      </c>
      <c r="I56">
        <f>IF(dane_medale3[[#This Row],[suma_medali_lato]]&gt;0,1,0)</f>
        <v>1</v>
      </c>
      <c r="J56">
        <v>20</v>
      </c>
      <c r="K56">
        <f>IF(dane_medale3[[#This Row],[OL_zimowe]]&gt;0,1,0)</f>
        <v>1</v>
      </c>
      <c r="L56">
        <v>10</v>
      </c>
      <c r="M56">
        <v>17</v>
      </c>
      <c r="N56">
        <v>18</v>
      </c>
      <c r="O56">
        <f>dane_medale3[[#This Row],[Zloty_1]]+dane_medale3[[#This Row],[Srebrny_2]]+dane_medale3[[#This Row],[Brazowy_3]]</f>
        <v>45</v>
      </c>
      <c r="P56">
        <f>IF(dane_medale3[[#This Row],[suma_medali]]=0,1,0)</f>
        <v>0</v>
      </c>
      <c r="Q56">
        <f>IF(AND(dane_medale3[[#This Row],[czy_lato]]=1,dane_medale3[[#This Row],[czy_zima]]=1,dane_medale3[[#This Row],[czy_&gt;1]]=1,dane_medale3[[#This Row],[czy_0]]=1),1,0)</f>
        <v>0</v>
      </c>
      <c r="R56" s="1">
        <f>IF(dane_medale3[[#This Row],[warunki]]=1,R55+dane_medale3[[#This Row],[suma_medali_lato]],R55)</f>
        <v>662</v>
      </c>
    </row>
    <row r="57" spans="1:18" x14ac:dyDescent="0.25">
      <c r="A57" s="1" t="s">
        <v>71</v>
      </c>
      <c r="B57" s="1" t="s">
        <v>22</v>
      </c>
      <c r="C57">
        <v>18</v>
      </c>
      <c r="D57">
        <f>IF(dane_medale3[[#This Row],[OL_letnie]]&gt;0,1,0)</f>
        <v>1</v>
      </c>
      <c r="E57">
        <v>28</v>
      </c>
      <c r="F57">
        <v>31</v>
      </c>
      <c r="G57">
        <v>31</v>
      </c>
      <c r="H57">
        <f>dane_medale3[[#This Row],[Zloty]]+dane_medale3[[#This Row],[Srebrny]]+dane_medale3[[#This Row],[Brazowy]]</f>
        <v>90</v>
      </c>
      <c r="I57">
        <f>IF(dane_medale3[[#This Row],[suma_medali_lato]]&gt;0,1,0)</f>
        <v>1</v>
      </c>
      <c r="J57">
        <v>16</v>
      </c>
      <c r="K57">
        <f>IF(dane_medale3[[#This Row],[OL_zimowe]]&gt;0,1,0)</f>
        <v>1</v>
      </c>
      <c r="L57">
        <v>0</v>
      </c>
      <c r="M57">
        <v>3</v>
      </c>
      <c r="N57">
        <v>1</v>
      </c>
      <c r="O57">
        <f>dane_medale3[[#This Row],[Zloty_1]]+dane_medale3[[#This Row],[Srebrny_2]]+dane_medale3[[#This Row],[Brazowy_3]]</f>
        <v>4</v>
      </c>
      <c r="P57">
        <f>IF(dane_medale3[[#This Row],[suma_medali]]=0,1,0)</f>
        <v>0</v>
      </c>
      <c r="Q57">
        <f>IF(AND(dane_medale3[[#This Row],[czy_lato]]=1,dane_medale3[[#This Row],[czy_zima]]=1,dane_medale3[[#This Row],[czy_&gt;1]]=1,dane_medale3[[#This Row],[czy_0]]=1),1,0)</f>
        <v>0</v>
      </c>
      <c r="R57" s="1">
        <f>IF(dane_medale3[[#This Row],[warunki]]=1,R56+dane_medale3[[#This Row],[suma_medali_lato]],R56)</f>
        <v>662</v>
      </c>
    </row>
    <row r="58" spans="1:18" x14ac:dyDescent="0.25">
      <c r="A58" s="1" t="s">
        <v>72</v>
      </c>
      <c r="B58" s="1" t="s">
        <v>13</v>
      </c>
      <c r="C58">
        <v>13</v>
      </c>
      <c r="D58">
        <f>IF(dane_medale3[[#This Row],[OL_letnie]]&gt;0,1,0)</f>
        <v>1</v>
      </c>
      <c r="E58">
        <v>3</v>
      </c>
      <c r="F58">
        <v>1</v>
      </c>
      <c r="G58">
        <v>1</v>
      </c>
      <c r="H58">
        <f>dane_medale3[[#This Row],[Zloty]]+dane_medale3[[#This Row],[Srebrny]]+dane_medale3[[#This Row],[Brazowy]]</f>
        <v>5</v>
      </c>
      <c r="I58">
        <f>IF(dane_medale3[[#This Row],[suma_medali_lato]]&gt;0,1,0)</f>
        <v>1</v>
      </c>
      <c r="J58">
        <v>1</v>
      </c>
      <c r="K58">
        <f>IF(dane_medale3[[#This Row],[OL_zimowe]]&gt;0,1,0)</f>
        <v>1</v>
      </c>
      <c r="L58">
        <v>0</v>
      </c>
      <c r="M58">
        <v>0</v>
      </c>
      <c r="N58">
        <v>0</v>
      </c>
      <c r="O58">
        <f>dane_medale3[[#This Row],[Zloty_1]]+dane_medale3[[#This Row],[Srebrny_2]]+dane_medale3[[#This Row],[Brazowy_3]]</f>
        <v>0</v>
      </c>
      <c r="P58">
        <f>IF(dane_medale3[[#This Row],[suma_medali]]=0,1,0)</f>
        <v>1</v>
      </c>
      <c r="Q58">
        <f>IF(AND(dane_medale3[[#This Row],[czy_lato]]=1,dane_medale3[[#This Row],[czy_zima]]=1,dane_medale3[[#This Row],[czy_&gt;1]]=1,dane_medale3[[#This Row],[czy_0]]=1),1,0)</f>
        <v>1</v>
      </c>
      <c r="R58" s="1">
        <f>IF(dane_medale3[[#This Row],[warunki]]=1,R57+dane_medale3[[#This Row],[suma_medali_lato]],R57)</f>
        <v>667</v>
      </c>
    </row>
    <row r="59" spans="1:18" x14ac:dyDescent="0.25">
      <c r="A59" s="1" t="s">
        <v>73</v>
      </c>
      <c r="B59" s="1" t="s">
        <v>25</v>
      </c>
      <c r="C59">
        <v>25</v>
      </c>
      <c r="D59">
        <f>IF(dane_medale3[[#This Row],[OL_letnie]]&gt;0,1,0)</f>
        <v>1</v>
      </c>
      <c r="E59">
        <v>59</v>
      </c>
      <c r="F59">
        <v>99</v>
      </c>
      <c r="G59">
        <v>120</v>
      </c>
      <c r="H59">
        <f>dane_medale3[[#This Row],[Zloty]]+dane_medale3[[#This Row],[Srebrny]]+dane_medale3[[#This Row],[Brazowy]]</f>
        <v>278</v>
      </c>
      <c r="I59">
        <f>IF(dane_medale3[[#This Row],[suma_medali_lato]]&gt;0,1,0)</f>
        <v>1</v>
      </c>
      <c r="J59">
        <v>22</v>
      </c>
      <c r="K59">
        <f>IF(dane_medale3[[#This Row],[OL_zimowe]]&gt;0,1,0)</f>
        <v>1</v>
      </c>
      <c r="L59">
        <v>62</v>
      </c>
      <c r="M59">
        <v>55</v>
      </c>
      <c r="N59">
        <v>53</v>
      </c>
      <c r="O59">
        <f>dane_medale3[[#This Row],[Zloty_1]]+dane_medale3[[#This Row],[Srebrny_2]]+dane_medale3[[#This Row],[Brazowy_3]]</f>
        <v>170</v>
      </c>
      <c r="P59">
        <f>IF(dane_medale3[[#This Row],[suma_medali]]=0,1,0)</f>
        <v>0</v>
      </c>
      <c r="Q59">
        <f>IF(AND(dane_medale3[[#This Row],[czy_lato]]=1,dane_medale3[[#This Row],[czy_zima]]=1,dane_medale3[[#This Row],[czy_&gt;1]]=1,dane_medale3[[#This Row],[czy_0]]=1),1,0)</f>
        <v>0</v>
      </c>
      <c r="R59" s="1">
        <f>IF(dane_medale3[[#This Row],[warunki]]=1,R58+dane_medale3[[#This Row],[suma_medali_lato]],R58)</f>
        <v>667</v>
      </c>
    </row>
    <row r="60" spans="1:18" x14ac:dyDescent="0.25">
      <c r="A60" s="1" t="s">
        <v>74</v>
      </c>
      <c r="B60" s="1" t="s">
        <v>11</v>
      </c>
      <c r="C60">
        <v>8</v>
      </c>
      <c r="D60">
        <f>IF(dane_medale3[[#This Row],[OL_letnie]]&gt;0,1,0)</f>
        <v>1</v>
      </c>
      <c r="E60">
        <v>0</v>
      </c>
      <c r="F60">
        <v>0</v>
      </c>
      <c r="G60">
        <v>4</v>
      </c>
      <c r="H60">
        <f>dane_medale3[[#This Row],[Zloty]]+dane_medale3[[#This Row],[Srebrny]]+dane_medale3[[#This Row],[Brazowy]]</f>
        <v>4</v>
      </c>
      <c r="I60">
        <f>IF(dane_medale3[[#This Row],[suma_medali_lato]]&gt;0,1,0)</f>
        <v>1</v>
      </c>
      <c r="J60">
        <v>0</v>
      </c>
      <c r="K60">
        <f>IF(dane_medale3[[#This Row],[OL_zimowe]]&gt;0,1,0)</f>
        <v>0</v>
      </c>
      <c r="L60">
        <v>0</v>
      </c>
      <c r="M60">
        <v>0</v>
      </c>
      <c r="N60">
        <v>0</v>
      </c>
      <c r="O60">
        <f>dane_medale3[[#This Row],[Zloty_1]]+dane_medale3[[#This Row],[Srebrny_2]]+dane_medale3[[#This Row],[Brazowy_3]]</f>
        <v>0</v>
      </c>
      <c r="P60">
        <f>IF(dane_medale3[[#This Row],[suma_medali]]=0,1,0)</f>
        <v>1</v>
      </c>
      <c r="Q60">
        <f>IF(AND(dane_medale3[[#This Row],[czy_lato]]=1,dane_medale3[[#This Row],[czy_zima]]=1,dane_medale3[[#This Row],[czy_&gt;1]]=1,dane_medale3[[#This Row],[czy_0]]=1),1,0)</f>
        <v>0</v>
      </c>
      <c r="R60" s="1">
        <f>IF(dane_medale3[[#This Row],[warunki]]=1,R59+dane_medale3[[#This Row],[suma_medali_lato]],R59)</f>
        <v>667</v>
      </c>
    </row>
    <row r="61" spans="1:18" x14ac:dyDescent="0.25">
      <c r="A61" s="1" t="s">
        <v>75</v>
      </c>
      <c r="B61" s="1" t="s">
        <v>11</v>
      </c>
      <c r="C61">
        <v>5</v>
      </c>
      <c r="D61">
        <f>IF(dane_medale3[[#This Row],[OL_letnie]]&gt;0,1,0)</f>
        <v>1</v>
      </c>
      <c r="E61">
        <v>16</v>
      </c>
      <c r="F61">
        <v>17</v>
      </c>
      <c r="G61">
        <v>19</v>
      </c>
      <c r="H61">
        <f>dane_medale3[[#This Row],[Zloty]]+dane_medale3[[#This Row],[Srebrny]]+dane_medale3[[#This Row],[Brazowy]]</f>
        <v>52</v>
      </c>
      <c r="I61">
        <f>IF(dane_medale3[[#This Row],[suma_medali_lato]]&gt;0,1,0)</f>
        <v>1</v>
      </c>
      <c r="J61">
        <v>6</v>
      </c>
      <c r="K61">
        <f>IF(dane_medale3[[#This Row],[OL_zimowe]]&gt;0,1,0)</f>
        <v>1</v>
      </c>
      <c r="L61">
        <v>1</v>
      </c>
      <c r="M61">
        <v>3</v>
      </c>
      <c r="N61">
        <v>3</v>
      </c>
      <c r="O61">
        <f>dane_medale3[[#This Row],[Zloty_1]]+dane_medale3[[#This Row],[Srebrny_2]]+dane_medale3[[#This Row],[Brazowy_3]]</f>
        <v>7</v>
      </c>
      <c r="P61">
        <f>IF(dane_medale3[[#This Row],[suma_medali]]=0,1,0)</f>
        <v>0</v>
      </c>
      <c r="Q61">
        <f>IF(AND(dane_medale3[[#This Row],[czy_lato]]=1,dane_medale3[[#This Row],[czy_zima]]=1,dane_medale3[[#This Row],[czy_&gt;1]]=1,dane_medale3[[#This Row],[czy_0]]=1),1,0)</f>
        <v>0</v>
      </c>
      <c r="R61" s="1">
        <f>IF(dane_medale3[[#This Row],[warunki]]=1,R60+dane_medale3[[#This Row],[suma_medali_lato]],R60)</f>
        <v>667</v>
      </c>
    </row>
    <row r="62" spans="1:18" x14ac:dyDescent="0.25">
      <c r="A62" s="1" t="s">
        <v>76</v>
      </c>
      <c r="B62" s="1" t="s">
        <v>13</v>
      </c>
      <c r="C62">
        <v>13</v>
      </c>
      <c r="D62">
        <f>IF(dane_medale3[[#This Row],[OL_letnie]]&gt;0,1,0)</f>
        <v>1</v>
      </c>
      <c r="E62">
        <v>25</v>
      </c>
      <c r="F62">
        <v>32</v>
      </c>
      <c r="G62">
        <v>29</v>
      </c>
      <c r="H62">
        <f>dane_medale3[[#This Row],[Zloty]]+dane_medale3[[#This Row],[Srebrny]]+dane_medale3[[#This Row],[Brazowy]]</f>
        <v>86</v>
      </c>
      <c r="I62">
        <f>IF(dane_medale3[[#This Row],[suma_medali_lato]]&gt;0,1,0)</f>
        <v>1</v>
      </c>
      <c r="J62">
        <v>3</v>
      </c>
      <c r="K62">
        <f>IF(dane_medale3[[#This Row],[OL_zimowe]]&gt;0,1,0)</f>
        <v>1</v>
      </c>
      <c r="L62">
        <v>0</v>
      </c>
      <c r="M62">
        <v>0</v>
      </c>
      <c r="N62">
        <v>0</v>
      </c>
      <c r="O62">
        <f>dane_medale3[[#This Row],[Zloty_1]]+dane_medale3[[#This Row],[Srebrny_2]]+dane_medale3[[#This Row],[Brazowy_3]]</f>
        <v>0</v>
      </c>
      <c r="P62">
        <f>IF(dane_medale3[[#This Row],[suma_medali]]=0,1,0)</f>
        <v>1</v>
      </c>
      <c r="Q62">
        <f>IF(AND(dane_medale3[[#This Row],[czy_lato]]=1,dane_medale3[[#This Row],[czy_zima]]=1,dane_medale3[[#This Row],[czy_&gt;1]]=1,dane_medale3[[#This Row],[czy_0]]=1),1,0)</f>
        <v>1</v>
      </c>
      <c r="R62" s="1">
        <f>IF(dane_medale3[[#This Row],[warunki]]=1,R61+dane_medale3[[#This Row],[suma_medali_lato]],R61)</f>
        <v>753</v>
      </c>
    </row>
    <row r="63" spans="1:18" x14ac:dyDescent="0.25">
      <c r="A63" s="1" t="s">
        <v>77</v>
      </c>
      <c r="B63" s="1" t="s">
        <v>11</v>
      </c>
      <c r="C63">
        <v>5</v>
      </c>
      <c r="D63">
        <f>IF(dane_medale3[[#This Row],[OL_letnie]]&gt;0,1,0)</f>
        <v>1</v>
      </c>
      <c r="E63">
        <v>0</v>
      </c>
      <c r="F63">
        <v>1</v>
      </c>
      <c r="G63">
        <v>2</v>
      </c>
      <c r="H63">
        <f>dane_medale3[[#This Row],[Zloty]]+dane_medale3[[#This Row],[Srebrny]]+dane_medale3[[#This Row],[Brazowy]]</f>
        <v>3</v>
      </c>
      <c r="I63">
        <f>IF(dane_medale3[[#This Row],[suma_medali_lato]]&gt;0,1,0)</f>
        <v>1</v>
      </c>
      <c r="J63">
        <v>6</v>
      </c>
      <c r="K63">
        <f>IF(dane_medale3[[#This Row],[OL_zimowe]]&gt;0,1,0)</f>
        <v>1</v>
      </c>
      <c r="L63">
        <v>0</v>
      </c>
      <c r="M63">
        <v>0</v>
      </c>
      <c r="N63">
        <v>0</v>
      </c>
      <c r="O63">
        <f>dane_medale3[[#This Row],[Zloty_1]]+dane_medale3[[#This Row],[Srebrny_2]]+dane_medale3[[#This Row],[Brazowy_3]]</f>
        <v>0</v>
      </c>
      <c r="P63">
        <f>IF(dane_medale3[[#This Row],[suma_medali]]=0,1,0)</f>
        <v>1</v>
      </c>
      <c r="Q63">
        <f>IF(AND(dane_medale3[[#This Row],[czy_lato]]=1,dane_medale3[[#This Row],[czy_zima]]=1,dane_medale3[[#This Row],[czy_&gt;1]]=1,dane_medale3[[#This Row],[czy_0]]=1),1,0)</f>
        <v>1</v>
      </c>
      <c r="R63" s="1">
        <f>IF(dane_medale3[[#This Row],[warunki]]=1,R62+dane_medale3[[#This Row],[suma_medali_lato]],R62)</f>
        <v>756</v>
      </c>
    </row>
    <row r="64" spans="1:18" x14ac:dyDescent="0.25">
      <c r="A64" s="1" t="s">
        <v>78</v>
      </c>
      <c r="B64" s="1" t="s">
        <v>15</v>
      </c>
      <c r="C64">
        <v>18</v>
      </c>
      <c r="D64">
        <f>IF(dane_medale3[[#This Row],[OL_letnie]]&gt;0,1,0)</f>
        <v>1</v>
      </c>
      <c r="E64">
        <v>2</v>
      </c>
      <c r="F64">
        <v>6</v>
      </c>
      <c r="G64">
        <v>11</v>
      </c>
      <c r="H64">
        <f>dane_medale3[[#This Row],[Zloty]]+dane_medale3[[#This Row],[Srebrny]]+dane_medale3[[#This Row],[Brazowy]]</f>
        <v>19</v>
      </c>
      <c r="I64">
        <f>IF(dane_medale3[[#This Row],[suma_medali_lato]]&gt;0,1,0)</f>
        <v>1</v>
      </c>
      <c r="J64">
        <v>1</v>
      </c>
      <c r="K64">
        <f>IF(dane_medale3[[#This Row],[OL_zimowe]]&gt;0,1,0)</f>
        <v>1</v>
      </c>
      <c r="L64">
        <v>0</v>
      </c>
      <c r="M64">
        <v>0</v>
      </c>
      <c r="N64">
        <v>0</v>
      </c>
      <c r="O64">
        <f>dane_medale3[[#This Row],[Zloty_1]]+dane_medale3[[#This Row],[Srebrny_2]]+dane_medale3[[#This Row],[Brazowy_3]]</f>
        <v>0</v>
      </c>
      <c r="P64">
        <f>IF(dane_medale3[[#This Row],[suma_medali]]=0,1,0)</f>
        <v>1</v>
      </c>
      <c r="Q64">
        <f>IF(AND(dane_medale3[[#This Row],[czy_lato]]=1,dane_medale3[[#This Row],[czy_zima]]=1,dane_medale3[[#This Row],[czy_&gt;1]]=1,dane_medale3[[#This Row],[czy_0]]=1),1,0)</f>
        <v>1</v>
      </c>
      <c r="R64" s="1">
        <f>IF(dane_medale3[[#This Row],[warunki]]=1,R63+dane_medale3[[#This Row],[suma_medali_lato]],R63)</f>
        <v>775</v>
      </c>
    </row>
    <row r="65" spans="1:18" x14ac:dyDescent="0.25">
      <c r="A65" s="1" t="s">
        <v>79</v>
      </c>
      <c r="B65" s="1" t="s">
        <v>11</v>
      </c>
      <c r="C65">
        <v>16</v>
      </c>
      <c r="D65">
        <f>IF(dane_medale3[[#This Row],[OL_letnie]]&gt;0,1,0)</f>
        <v>1</v>
      </c>
      <c r="E65">
        <v>81</v>
      </c>
      <c r="F65">
        <v>82</v>
      </c>
      <c r="G65">
        <v>80</v>
      </c>
      <c r="H65">
        <f>dane_medale3[[#This Row],[Zloty]]+dane_medale3[[#This Row],[Srebrny]]+dane_medale3[[#This Row],[Brazowy]]</f>
        <v>243</v>
      </c>
      <c r="I65">
        <f>IF(dane_medale3[[#This Row],[suma_medali_lato]]&gt;0,1,0)</f>
        <v>1</v>
      </c>
      <c r="J65">
        <v>17</v>
      </c>
      <c r="K65">
        <f>IF(dane_medale3[[#This Row],[OL_zimowe]]&gt;0,1,0)</f>
        <v>1</v>
      </c>
      <c r="L65">
        <v>26</v>
      </c>
      <c r="M65">
        <v>17</v>
      </c>
      <c r="N65">
        <v>10</v>
      </c>
      <c r="O65">
        <f>dane_medale3[[#This Row],[Zloty_1]]+dane_medale3[[#This Row],[Srebrny_2]]+dane_medale3[[#This Row],[Brazowy_3]]</f>
        <v>53</v>
      </c>
      <c r="P65">
        <f>IF(dane_medale3[[#This Row],[suma_medali]]=0,1,0)</f>
        <v>0</v>
      </c>
      <c r="Q65">
        <f>IF(AND(dane_medale3[[#This Row],[czy_lato]]=1,dane_medale3[[#This Row],[czy_zima]]=1,dane_medale3[[#This Row],[czy_&gt;1]]=1,dane_medale3[[#This Row],[czy_0]]=1),1,0)</f>
        <v>0</v>
      </c>
      <c r="R65" s="1">
        <f>IF(dane_medale3[[#This Row],[warunki]]=1,R64+dane_medale3[[#This Row],[suma_medali_lato]],R64)</f>
        <v>775</v>
      </c>
    </row>
    <row r="66" spans="1:18" x14ac:dyDescent="0.25">
      <c r="A66" s="1" t="s">
        <v>80</v>
      </c>
      <c r="B66" s="1" t="s">
        <v>11</v>
      </c>
      <c r="C66">
        <v>9</v>
      </c>
      <c r="D66">
        <f>IF(dane_medale3[[#This Row],[OL_letnie]]&gt;0,1,0)</f>
        <v>1</v>
      </c>
      <c r="E66">
        <v>14</v>
      </c>
      <c r="F66">
        <v>12</v>
      </c>
      <c r="G66">
        <v>21</v>
      </c>
      <c r="H66">
        <f>dane_medale3[[#This Row],[Zloty]]+dane_medale3[[#This Row],[Srebrny]]+dane_medale3[[#This Row],[Brazowy]]</f>
        <v>47</v>
      </c>
      <c r="I66">
        <f>IF(dane_medale3[[#This Row],[suma_medali_lato]]&gt;0,1,0)</f>
        <v>1</v>
      </c>
      <c r="J66">
        <v>8</v>
      </c>
      <c r="K66">
        <f>IF(dane_medale3[[#This Row],[OL_zimowe]]&gt;0,1,0)</f>
        <v>1</v>
      </c>
      <c r="L66">
        <v>0</v>
      </c>
      <c r="M66">
        <v>1</v>
      </c>
      <c r="N66">
        <v>1</v>
      </c>
      <c r="O66">
        <f>dane_medale3[[#This Row],[Zloty_1]]+dane_medale3[[#This Row],[Srebrny_2]]+dane_medale3[[#This Row],[Brazowy_3]]</f>
        <v>2</v>
      </c>
      <c r="P66">
        <f>IF(dane_medale3[[#This Row],[suma_medali]]=0,1,0)</f>
        <v>0</v>
      </c>
      <c r="Q66">
        <f>IF(AND(dane_medale3[[#This Row],[czy_lato]]=1,dane_medale3[[#This Row],[czy_zima]]=1,dane_medale3[[#This Row],[czy_&gt;1]]=1,dane_medale3[[#This Row],[czy_0]]=1),1,0)</f>
        <v>0</v>
      </c>
      <c r="R66" s="1">
        <f>IF(dane_medale3[[#This Row],[warunki]]=1,R65+dane_medale3[[#This Row],[suma_medali_lato]],R65)</f>
        <v>775</v>
      </c>
    </row>
    <row r="67" spans="1:18" x14ac:dyDescent="0.25">
      <c r="A67" s="1" t="s">
        <v>81</v>
      </c>
      <c r="B67" s="1" t="s">
        <v>25</v>
      </c>
      <c r="C67">
        <v>14</v>
      </c>
      <c r="D67">
        <f>IF(dane_medale3[[#This Row],[OL_letnie]]&gt;0,1,0)</f>
        <v>1</v>
      </c>
      <c r="E67">
        <v>1</v>
      </c>
      <c r="F67">
        <v>1</v>
      </c>
      <c r="G67">
        <v>2</v>
      </c>
      <c r="H67">
        <f>dane_medale3[[#This Row],[Zloty]]+dane_medale3[[#This Row],[Srebrny]]+dane_medale3[[#This Row],[Brazowy]]</f>
        <v>4</v>
      </c>
      <c r="I67">
        <f>IF(dane_medale3[[#This Row],[suma_medali_lato]]&gt;0,1,0)</f>
        <v>1</v>
      </c>
      <c r="J67">
        <v>6</v>
      </c>
      <c r="K67">
        <f>IF(dane_medale3[[#This Row],[OL_zimowe]]&gt;0,1,0)</f>
        <v>1</v>
      </c>
      <c r="L67">
        <v>0</v>
      </c>
      <c r="M67">
        <v>0</v>
      </c>
      <c r="N67">
        <v>0</v>
      </c>
      <c r="O67">
        <f>dane_medale3[[#This Row],[Zloty_1]]+dane_medale3[[#This Row],[Srebrny_2]]+dane_medale3[[#This Row],[Brazowy_3]]</f>
        <v>0</v>
      </c>
      <c r="P67">
        <f>IF(dane_medale3[[#This Row],[suma_medali]]=0,1,0)</f>
        <v>1</v>
      </c>
      <c r="Q67">
        <f>IF(AND(dane_medale3[[#This Row],[czy_lato]]=1,dane_medale3[[#This Row],[czy_zima]]=1,dane_medale3[[#This Row],[czy_&gt;1]]=1,dane_medale3[[#This Row],[czy_0]]=1),1,0)</f>
        <v>1</v>
      </c>
      <c r="R67" s="1">
        <f>IF(dane_medale3[[#This Row],[warunki]]=1,R66+dane_medale3[[#This Row],[suma_medali_lato]],R66)</f>
        <v>779</v>
      </c>
    </row>
    <row r="68" spans="1:18" x14ac:dyDescent="0.25">
      <c r="A68" s="1" t="s">
        <v>82</v>
      </c>
      <c r="B68" s="1" t="s">
        <v>25</v>
      </c>
      <c r="C68">
        <v>19</v>
      </c>
      <c r="D68">
        <f>IF(dane_medale3[[#This Row],[OL_letnie]]&gt;0,1,0)</f>
        <v>1</v>
      </c>
      <c r="E68">
        <v>72</v>
      </c>
      <c r="F68">
        <v>67</v>
      </c>
      <c r="G68">
        <v>69</v>
      </c>
      <c r="H68">
        <f>dane_medale3[[#This Row],[Zloty]]+dane_medale3[[#This Row],[Srebrny]]+dane_medale3[[#This Row],[Brazowy]]</f>
        <v>208</v>
      </c>
      <c r="I68">
        <f>IF(dane_medale3[[#This Row],[suma_medali_lato]]&gt;0,1,0)</f>
        <v>1</v>
      </c>
      <c r="J68">
        <v>0</v>
      </c>
      <c r="K68">
        <f>IF(dane_medale3[[#This Row],[OL_zimowe]]&gt;0,1,0)</f>
        <v>0</v>
      </c>
      <c r="L68">
        <v>0</v>
      </c>
      <c r="M68">
        <v>0</v>
      </c>
      <c r="N68">
        <v>0</v>
      </c>
      <c r="O68">
        <f>dane_medale3[[#This Row],[Zloty_1]]+dane_medale3[[#This Row],[Srebrny_2]]+dane_medale3[[#This Row],[Brazowy_3]]</f>
        <v>0</v>
      </c>
      <c r="P68">
        <f>IF(dane_medale3[[#This Row],[suma_medali]]=0,1,0)</f>
        <v>1</v>
      </c>
      <c r="Q68">
        <f>IF(AND(dane_medale3[[#This Row],[czy_lato]]=1,dane_medale3[[#This Row],[czy_zima]]=1,dane_medale3[[#This Row],[czy_&gt;1]]=1,dane_medale3[[#This Row],[czy_0]]=1),1,0)</f>
        <v>0</v>
      </c>
      <c r="R68" s="1">
        <f>IF(dane_medale3[[#This Row],[warunki]]=1,R67+dane_medale3[[#This Row],[suma_medali_lato]],R67)</f>
        <v>779</v>
      </c>
    </row>
    <row r="69" spans="1:18" x14ac:dyDescent="0.25">
      <c r="A69" s="1" t="s">
        <v>83</v>
      </c>
      <c r="B69" s="1" t="s">
        <v>11</v>
      </c>
      <c r="C69">
        <v>12</v>
      </c>
      <c r="D69">
        <f>IF(dane_medale3[[#This Row],[OL_letnie]]&gt;0,1,0)</f>
        <v>1</v>
      </c>
      <c r="E69">
        <v>0</v>
      </c>
      <c r="F69">
        <v>0</v>
      </c>
      <c r="G69">
        <v>2</v>
      </c>
      <c r="H69">
        <f>dane_medale3[[#This Row],[Zloty]]+dane_medale3[[#This Row],[Srebrny]]+dane_medale3[[#This Row],[Brazowy]]</f>
        <v>2</v>
      </c>
      <c r="I69">
        <f>IF(dane_medale3[[#This Row],[suma_medali_lato]]&gt;0,1,0)</f>
        <v>1</v>
      </c>
      <c r="J69">
        <v>0</v>
      </c>
      <c r="K69">
        <f>IF(dane_medale3[[#This Row],[OL_zimowe]]&gt;0,1,0)</f>
        <v>0</v>
      </c>
      <c r="L69">
        <v>0</v>
      </c>
      <c r="M69">
        <v>0</v>
      </c>
      <c r="N69">
        <v>0</v>
      </c>
      <c r="O69">
        <f>dane_medale3[[#This Row],[Zloty_1]]+dane_medale3[[#This Row],[Srebrny_2]]+dane_medale3[[#This Row],[Brazowy_3]]</f>
        <v>0</v>
      </c>
      <c r="P69">
        <f>IF(dane_medale3[[#This Row],[suma_medali]]=0,1,0)</f>
        <v>1</v>
      </c>
      <c r="Q69">
        <f>IF(AND(dane_medale3[[#This Row],[czy_lato]]=1,dane_medale3[[#This Row],[czy_zima]]=1,dane_medale3[[#This Row],[czy_&gt;1]]=1,dane_medale3[[#This Row],[czy_0]]=1),1,0)</f>
        <v>0</v>
      </c>
      <c r="R69" s="1">
        <f>IF(dane_medale3[[#This Row],[warunki]]=1,R68+dane_medale3[[#This Row],[suma_medali_lato]],R68)</f>
        <v>779</v>
      </c>
    </row>
    <row r="70" spans="1:18" x14ac:dyDescent="0.25">
      <c r="A70" s="1" t="s">
        <v>84</v>
      </c>
      <c r="B70" s="1" t="s">
        <v>11</v>
      </c>
      <c r="C70">
        <v>16</v>
      </c>
      <c r="D70">
        <f>IF(dane_medale3[[#This Row],[OL_letnie]]&gt;0,1,0)</f>
        <v>1</v>
      </c>
      <c r="E70">
        <v>0</v>
      </c>
      <c r="F70">
        <v>2</v>
      </c>
      <c r="G70">
        <v>2</v>
      </c>
      <c r="H70">
        <f>dane_medale3[[#This Row],[Zloty]]+dane_medale3[[#This Row],[Srebrny]]+dane_medale3[[#This Row],[Brazowy]]</f>
        <v>4</v>
      </c>
      <c r="I70">
        <f>IF(dane_medale3[[#This Row],[suma_medali_lato]]&gt;0,1,0)</f>
        <v>1</v>
      </c>
      <c r="J70">
        <v>16</v>
      </c>
      <c r="K70">
        <f>IF(dane_medale3[[#This Row],[OL_zimowe]]&gt;0,1,0)</f>
        <v>1</v>
      </c>
      <c r="L70">
        <v>0</v>
      </c>
      <c r="M70">
        <v>0</v>
      </c>
      <c r="N70">
        <v>0</v>
      </c>
      <c r="O70">
        <f>dane_medale3[[#This Row],[Zloty_1]]+dane_medale3[[#This Row],[Srebrny_2]]+dane_medale3[[#This Row],[Brazowy_3]]</f>
        <v>0</v>
      </c>
      <c r="P70">
        <f>IF(dane_medale3[[#This Row],[suma_medali]]=0,1,0)</f>
        <v>1</v>
      </c>
      <c r="Q70">
        <f>IF(AND(dane_medale3[[#This Row],[czy_lato]]=1,dane_medale3[[#This Row],[czy_zima]]=1,dane_medale3[[#This Row],[czy_&gt;1]]=1,dane_medale3[[#This Row],[czy_0]]=1),1,0)</f>
        <v>1</v>
      </c>
      <c r="R70" s="1">
        <f>IF(dane_medale3[[#This Row],[warunki]]=1,R69+dane_medale3[[#This Row],[suma_medali_lato]],R69)</f>
        <v>783</v>
      </c>
    </row>
    <row r="71" spans="1:18" x14ac:dyDescent="0.25">
      <c r="A71" s="1" t="s">
        <v>85</v>
      </c>
      <c r="B71" s="1" t="s">
        <v>22</v>
      </c>
      <c r="C71">
        <v>16</v>
      </c>
      <c r="D71">
        <f>IF(dane_medale3[[#This Row],[OL_letnie]]&gt;0,1,0)</f>
        <v>1</v>
      </c>
      <c r="E71">
        <v>0</v>
      </c>
      <c r="F71">
        <v>0</v>
      </c>
      <c r="G71">
        <v>0</v>
      </c>
      <c r="H71">
        <f>dane_medale3[[#This Row],[Zloty]]+dane_medale3[[#This Row],[Srebrny]]+dane_medale3[[#This Row],[Brazowy]]</f>
        <v>0</v>
      </c>
      <c r="I71">
        <f>IF(dane_medale3[[#This Row],[suma_medali_lato]]&gt;0,1,0)</f>
        <v>0</v>
      </c>
      <c r="J71">
        <v>18</v>
      </c>
      <c r="K71">
        <f>IF(dane_medale3[[#This Row],[OL_zimowe]]&gt;0,1,0)</f>
        <v>1</v>
      </c>
      <c r="L71">
        <v>2</v>
      </c>
      <c r="M71">
        <v>2</v>
      </c>
      <c r="N71">
        <v>5</v>
      </c>
      <c r="O71">
        <f>dane_medale3[[#This Row],[Zloty_1]]+dane_medale3[[#This Row],[Srebrny_2]]+dane_medale3[[#This Row],[Brazowy_3]]</f>
        <v>9</v>
      </c>
      <c r="P71">
        <f>IF(dane_medale3[[#This Row],[suma_medali]]=0,1,0)</f>
        <v>0</v>
      </c>
      <c r="Q71">
        <f>IF(AND(dane_medale3[[#This Row],[czy_lato]]=1,dane_medale3[[#This Row],[czy_zima]]=1,dane_medale3[[#This Row],[czy_&gt;1]]=1,dane_medale3[[#This Row],[czy_0]]=1),1,0)</f>
        <v>0</v>
      </c>
      <c r="R71" s="1">
        <f>IF(dane_medale3[[#This Row],[warunki]]=1,R70+dane_medale3[[#This Row],[suma_medali_lato]],R70)</f>
        <v>783</v>
      </c>
    </row>
    <row r="72" spans="1:18" x14ac:dyDescent="0.25">
      <c r="A72" s="1" t="s">
        <v>86</v>
      </c>
      <c r="B72" s="1" t="s">
        <v>22</v>
      </c>
      <c r="C72">
        <v>8</v>
      </c>
      <c r="D72">
        <f>IF(dane_medale3[[#This Row],[OL_letnie]]&gt;0,1,0)</f>
        <v>1</v>
      </c>
      <c r="E72">
        <v>6</v>
      </c>
      <c r="F72">
        <v>5</v>
      </c>
      <c r="G72">
        <v>10</v>
      </c>
      <c r="H72">
        <f>dane_medale3[[#This Row],[Zloty]]+dane_medale3[[#This Row],[Srebrny]]+dane_medale3[[#This Row],[Brazowy]]</f>
        <v>21</v>
      </c>
      <c r="I72">
        <f>IF(dane_medale3[[#This Row],[suma_medali_lato]]&gt;0,1,0)</f>
        <v>1</v>
      </c>
      <c r="J72">
        <v>8</v>
      </c>
      <c r="K72">
        <f>IF(dane_medale3[[#This Row],[OL_zimowe]]&gt;0,1,0)</f>
        <v>1</v>
      </c>
      <c r="L72">
        <v>0</v>
      </c>
      <c r="M72">
        <v>0</v>
      </c>
      <c r="N72">
        <v>0</v>
      </c>
      <c r="O72">
        <f>dane_medale3[[#This Row],[Zloty_1]]+dane_medale3[[#This Row],[Srebrny_2]]+dane_medale3[[#This Row],[Brazowy_3]]</f>
        <v>0</v>
      </c>
      <c r="P72">
        <f>IF(dane_medale3[[#This Row],[suma_medali]]=0,1,0)</f>
        <v>1</v>
      </c>
      <c r="Q72">
        <f>IF(AND(dane_medale3[[#This Row],[czy_lato]]=1,dane_medale3[[#This Row],[czy_zima]]=1,dane_medale3[[#This Row],[czy_&gt;1]]=1,dane_medale3[[#This Row],[czy_0]]=1),1,0)</f>
        <v>1</v>
      </c>
      <c r="R72" s="1">
        <f>IF(dane_medale3[[#This Row],[warunki]]=1,R71+dane_medale3[[#This Row],[suma_medali_lato]],R71)</f>
        <v>804</v>
      </c>
    </row>
    <row r="73" spans="1:18" x14ac:dyDescent="0.25">
      <c r="A73" s="1" t="s">
        <v>87</v>
      </c>
      <c r="B73" s="1" t="s">
        <v>22</v>
      </c>
      <c r="C73">
        <v>22</v>
      </c>
      <c r="D73">
        <f>IF(dane_medale3[[#This Row],[OL_letnie]]&gt;0,1,0)</f>
        <v>1</v>
      </c>
      <c r="E73">
        <v>1</v>
      </c>
      <c r="F73">
        <v>1</v>
      </c>
      <c r="G73">
        <v>0</v>
      </c>
      <c r="H73">
        <f>dane_medale3[[#This Row],[Zloty]]+dane_medale3[[#This Row],[Srebrny]]+dane_medale3[[#This Row],[Brazowy]]</f>
        <v>2</v>
      </c>
      <c r="I73">
        <f>IF(dane_medale3[[#This Row],[suma_medali_lato]]&gt;0,1,0)</f>
        <v>1</v>
      </c>
      <c r="J73">
        <v>8</v>
      </c>
      <c r="K73">
        <f>IF(dane_medale3[[#This Row],[OL_zimowe]]&gt;0,1,0)</f>
        <v>1</v>
      </c>
      <c r="L73">
        <v>0</v>
      </c>
      <c r="M73">
        <v>2</v>
      </c>
      <c r="N73">
        <v>0</v>
      </c>
      <c r="O73">
        <f>dane_medale3[[#This Row],[Zloty_1]]+dane_medale3[[#This Row],[Srebrny_2]]+dane_medale3[[#This Row],[Brazowy_3]]</f>
        <v>2</v>
      </c>
      <c r="P73">
        <f>IF(dane_medale3[[#This Row],[suma_medali]]=0,1,0)</f>
        <v>0</v>
      </c>
      <c r="Q73">
        <f>IF(AND(dane_medale3[[#This Row],[czy_lato]]=1,dane_medale3[[#This Row],[czy_zima]]=1,dane_medale3[[#This Row],[czy_&gt;1]]=1,dane_medale3[[#This Row],[czy_0]]=1),1,0)</f>
        <v>0</v>
      </c>
      <c r="R73" s="1">
        <f>IF(dane_medale3[[#This Row],[warunki]]=1,R72+dane_medale3[[#This Row],[suma_medali_lato]],R72)</f>
        <v>804</v>
      </c>
    </row>
    <row r="74" spans="1:18" x14ac:dyDescent="0.25">
      <c r="A74" s="1" t="s">
        <v>88</v>
      </c>
      <c r="B74" s="1" t="s">
        <v>22</v>
      </c>
      <c r="C74">
        <v>10</v>
      </c>
      <c r="D74">
        <f>IF(dane_medale3[[#This Row],[OL_letnie]]&gt;0,1,0)</f>
        <v>1</v>
      </c>
      <c r="E74">
        <v>3</v>
      </c>
      <c r="F74">
        <v>11</v>
      </c>
      <c r="G74">
        <v>5</v>
      </c>
      <c r="H74">
        <f>dane_medale3[[#This Row],[Zloty]]+dane_medale3[[#This Row],[Srebrny]]+dane_medale3[[#This Row],[Brazowy]]</f>
        <v>19</v>
      </c>
      <c r="I74">
        <f>IF(dane_medale3[[#This Row],[suma_medali_lato]]&gt;0,1,0)</f>
        <v>1</v>
      </c>
      <c r="J74">
        <v>10</v>
      </c>
      <c r="K74">
        <f>IF(dane_medale3[[#This Row],[OL_zimowe]]&gt;0,1,0)</f>
        <v>1</v>
      </c>
      <c r="L74">
        <v>0</v>
      </c>
      <c r="M74">
        <v>4</v>
      </c>
      <c r="N74">
        <v>3</v>
      </c>
      <c r="O74">
        <f>dane_medale3[[#This Row],[Zloty_1]]+dane_medale3[[#This Row],[Srebrny_2]]+dane_medale3[[#This Row],[Brazowy_3]]</f>
        <v>7</v>
      </c>
      <c r="P74">
        <f>IF(dane_medale3[[#This Row],[suma_medali]]=0,1,0)</f>
        <v>0</v>
      </c>
      <c r="Q74">
        <f>IF(AND(dane_medale3[[#This Row],[czy_lato]]=1,dane_medale3[[#This Row],[czy_zima]]=1,dane_medale3[[#This Row],[czy_&gt;1]]=1,dane_medale3[[#This Row],[czy_0]]=1),1,0)</f>
        <v>0</v>
      </c>
      <c r="R74" s="1">
        <f>IF(dane_medale3[[#This Row],[warunki]]=1,R73+dane_medale3[[#This Row],[suma_medali_lato]],R73)</f>
        <v>804</v>
      </c>
    </row>
    <row r="75" spans="1:18" x14ac:dyDescent="0.25">
      <c r="A75" s="1" t="s">
        <v>89</v>
      </c>
      <c r="B75" s="1" t="s">
        <v>22</v>
      </c>
      <c r="C75">
        <v>5</v>
      </c>
      <c r="D75">
        <f>IF(dane_medale3[[#This Row],[OL_letnie]]&gt;0,1,0)</f>
        <v>1</v>
      </c>
      <c r="E75">
        <v>0</v>
      </c>
      <c r="F75">
        <v>0</v>
      </c>
      <c r="G75">
        <v>1</v>
      </c>
      <c r="H75">
        <f>dane_medale3[[#This Row],[Zloty]]+dane_medale3[[#This Row],[Srebrny]]+dane_medale3[[#This Row],[Brazowy]]</f>
        <v>1</v>
      </c>
      <c r="I75">
        <f>IF(dane_medale3[[#This Row],[suma_medali_lato]]&gt;0,1,0)</f>
        <v>1</v>
      </c>
      <c r="J75">
        <v>5</v>
      </c>
      <c r="K75">
        <f>IF(dane_medale3[[#This Row],[OL_zimowe]]&gt;0,1,0)</f>
        <v>1</v>
      </c>
      <c r="L75">
        <v>0</v>
      </c>
      <c r="M75">
        <v>0</v>
      </c>
      <c r="N75">
        <v>0</v>
      </c>
      <c r="O75">
        <f>dane_medale3[[#This Row],[Zloty_1]]+dane_medale3[[#This Row],[Srebrny_2]]+dane_medale3[[#This Row],[Brazowy_3]]</f>
        <v>0</v>
      </c>
      <c r="P75">
        <f>IF(dane_medale3[[#This Row],[suma_medali]]=0,1,0)</f>
        <v>1</v>
      </c>
      <c r="Q75">
        <f>IF(AND(dane_medale3[[#This Row],[czy_lato]]=1,dane_medale3[[#This Row],[czy_zima]]=1,dane_medale3[[#This Row],[czy_&gt;1]]=1,dane_medale3[[#This Row],[czy_0]]=1),1,0)</f>
        <v>1</v>
      </c>
      <c r="R75" s="1">
        <f>IF(dane_medale3[[#This Row],[warunki]]=1,R74+dane_medale3[[#This Row],[suma_medali_lato]],R74)</f>
        <v>805</v>
      </c>
    </row>
    <row r="76" spans="1:18" x14ac:dyDescent="0.25">
      <c r="A76" s="1" t="s">
        <v>90</v>
      </c>
      <c r="B76" s="1" t="s">
        <v>11</v>
      </c>
      <c r="C76">
        <v>12</v>
      </c>
      <c r="D76">
        <f>IF(dane_medale3[[#This Row],[OL_letnie]]&gt;0,1,0)</f>
        <v>1</v>
      </c>
      <c r="E76">
        <v>0</v>
      </c>
      <c r="F76">
        <v>3</v>
      </c>
      <c r="G76">
        <v>3</v>
      </c>
      <c r="H76">
        <f>dane_medale3[[#This Row],[Zloty]]+dane_medale3[[#This Row],[Srebrny]]+dane_medale3[[#This Row],[Brazowy]]</f>
        <v>6</v>
      </c>
      <c r="I76">
        <f>IF(dane_medale3[[#This Row],[suma_medali_lato]]&gt;0,1,0)</f>
        <v>1</v>
      </c>
      <c r="J76">
        <v>0</v>
      </c>
      <c r="K76">
        <f>IF(dane_medale3[[#This Row],[OL_zimowe]]&gt;0,1,0)</f>
        <v>0</v>
      </c>
      <c r="L76">
        <v>0</v>
      </c>
      <c r="M76">
        <v>0</v>
      </c>
      <c r="N76">
        <v>0</v>
      </c>
      <c r="O76">
        <f>dane_medale3[[#This Row],[Zloty_1]]+dane_medale3[[#This Row],[Srebrny_2]]+dane_medale3[[#This Row],[Brazowy_3]]</f>
        <v>0</v>
      </c>
      <c r="P76">
        <f>IF(dane_medale3[[#This Row],[suma_medali]]=0,1,0)</f>
        <v>1</v>
      </c>
      <c r="Q76">
        <f>IF(AND(dane_medale3[[#This Row],[czy_lato]]=1,dane_medale3[[#This Row],[czy_zima]]=1,dane_medale3[[#This Row],[czy_&gt;1]]=1,dane_medale3[[#This Row],[czy_0]]=1),1,0)</f>
        <v>0</v>
      </c>
      <c r="R76" s="1">
        <f>IF(dane_medale3[[#This Row],[warunki]]=1,R75+dane_medale3[[#This Row],[suma_medali_lato]],R75)</f>
        <v>805</v>
      </c>
    </row>
    <row r="77" spans="1:18" x14ac:dyDescent="0.25">
      <c r="A77" s="1" t="s">
        <v>91</v>
      </c>
      <c r="B77" s="1" t="s">
        <v>13</v>
      </c>
      <c r="C77">
        <v>13</v>
      </c>
      <c r="D77">
        <f>IF(dane_medale3[[#This Row],[OL_letnie]]&gt;0,1,0)</f>
        <v>1</v>
      </c>
      <c r="E77">
        <v>6</v>
      </c>
      <c r="F77">
        <v>5</v>
      </c>
      <c r="G77">
        <v>11</v>
      </c>
      <c r="H77">
        <f>dane_medale3[[#This Row],[Zloty]]+dane_medale3[[#This Row],[Srebrny]]+dane_medale3[[#This Row],[Brazowy]]</f>
        <v>22</v>
      </c>
      <c r="I77">
        <f>IF(dane_medale3[[#This Row],[suma_medali_lato]]&gt;0,1,0)</f>
        <v>1</v>
      </c>
      <c r="J77">
        <v>6</v>
      </c>
      <c r="K77">
        <f>IF(dane_medale3[[#This Row],[OL_zimowe]]&gt;0,1,0)</f>
        <v>1</v>
      </c>
      <c r="L77">
        <v>0</v>
      </c>
      <c r="M77">
        <v>0</v>
      </c>
      <c r="N77">
        <v>0</v>
      </c>
      <c r="O77">
        <f>dane_medale3[[#This Row],[Zloty_1]]+dane_medale3[[#This Row],[Srebrny_2]]+dane_medale3[[#This Row],[Brazowy_3]]</f>
        <v>0</v>
      </c>
      <c r="P77">
        <f>IF(dane_medale3[[#This Row],[suma_medali]]=0,1,0)</f>
        <v>1</v>
      </c>
      <c r="Q77">
        <f>IF(AND(dane_medale3[[#This Row],[czy_lato]]=1,dane_medale3[[#This Row],[czy_zima]]=1,dane_medale3[[#This Row],[czy_&gt;1]]=1,dane_medale3[[#This Row],[czy_0]]=1),1,0)</f>
        <v>1</v>
      </c>
      <c r="R77" s="1">
        <f>IF(dane_medale3[[#This Row],[warunki]]=1,R76+dane_medale3[[#This Row],[suma_medali_lato]],R76)</f>
        <v>827</v>
      </c>
    </row>
    <row r="78" spans="1:18" x14ac:dyDescent="0.25">
      <c r="A78" s="1" t="s">
        <v>92</v>
      </c>
      <c r="B78" s="1" t="s">
        <v>13</v>
      </c>
      <c r="C78">
        <v>8</v>
      </c>
      <c r="D78">
        <f>IF(dane_medale3[[#This Row],[OL_letnie]]&gt;0,1,0)</f>
        <v>1</v>
      </c>
      <c r="E78">
        <v>0</v>
      </c>
      <c r="F78">
        <v>0</v>
      </c>
      <c r="G78">
        <v>1</v>
      </c>
      <c r="H78">
        <f>dane_medale3[[#This Row],[Zloty]]+dane_medale3[[#This Row],[Srebrny]]+dane_medale3[[#This Row],[Brazowy]]</f>
        <v>1</v>
      </c>
      <c r="I78">
        <f>IF(dane_medale3[[#This Row],[suma_medali_lato]]&gt;0,1,0)</f>
        <v>1</v>
      </c>
      <c r="J78">
        <v>0</v>
      </c>
      <c r="K78">
        <f>IF(dane_medale3[[#This Row],[OL_zimowe]]&gt;0,1,0)</f>
        <v>0</v>
      </c>
      <c r="L78">
        <v>0</v>
      </c>
      <c r="M78">
        <v>0</v>
      </c>
      <c r="N78">
        <v>0</v>
      </c>
      <c r="O78">
        <f>dane_medale3[[#This Row],[Zloty_1]]+dane_medale3[[#This Row],[Srebrny_2]]+dane_medale3[[#This Row],[Brazowy_3]]</f>
        <v>0</v>
      </c>
      <c r="P78">
        <f>IF(dane_medale3[[#This Row],[suma_medali]]=0,1,0)</f>
        <v>1</v>
      </c>
      <c r="Q78">
        <f>IF(AND(dane_medale3[[#This Row],[czy_lato]]=1,dane_medale3[[#This Row],[czy_zima]]=1,dane_medale3[[#This Row],[czy_&gt;1]]=1,dane_medale3[[#This Row],[czy_0]]=1),1,0)</f>
        <v>0</v>
      </c>
      <c r="R78" s="1">
        <f>IF(dane_medale3[[#This Row],[warunki]]=1,R77+dane_medale3[[#This Row],[suma_medali_lato]],R77)</f>
        <v>827</v>
      </c>
    </row>
    <row r="79" spans="1:18" x14ac:dyDescent="0.25">
      <c r="A79" s="1" t="s">
        <v>93</v>
      </c>
      <c r="B79" s="1" t="s">
        <v>25</v>
      </c>
      <c r="C79">
        <v>22</v>
      </c>
      <c r="D79">
        <f>IF(dane_medale3[[#This Row],[OL_letnie]]&gt;0,1,0)</f>
        <v>1</v>
      </c>
      <c r="E79">
        <v>13</v>
      </c>
      <c r="F79">
        <v>21</v>
      </c>
      <c r="G79">
        <v>28</v>
      </c>
      <c r="H79">
        <f>dane_medale3[[#This Row],[Zloty]]+dane_medale3[[#This Row],[Srebrny]]+dane_medale3[[#This Row],[Brazowy]]</f>
        <v>62</v>
      </c>
      <c r="I79">
        <f>IF(dane_medale3[[#This Row],[suma_medali_lato]]&gt;0,1,0)</f>
        <v>1</v>
      </c>
      <c r="J79">
        <v>8</v>
      </c>
      <c r="K79">
        <f>IF(dane_medale3[[#This Row],[OL_zimowe]]&gt;0,1,0)</f>
        <v>1</v>
      </c>
      <c r="L79">
        <v>0</v>
      </c>
      <c r="M79">
        <v>0</v>
      </c>
      <c r="N79">
        <v>0</v>
      </c>
      <c r="O79">
        <f>dane_medale3[[#This Row],[Zloty_1]]+dane_medale3[[#This Row],[Srebrny_2]]+dane_medale3[[#This Row],[Brazowy_3]]</f>
        <v>0</v>
      </c>
      <c r="P79">
        <f>IF(dane_medale3[[#This Row],[suma_medali]]=0,1,0)</f>
        <v>1</v>
      </c>
      <c r="Q79">
        <f>IF(AND(dane_medale3[[#This Row],[czy_lato]]=1,dane_medale3[[#This Row],[czy_zima]]=1,dane_medale3[[#This Row],[czy_&gt;1]]=1,dane_medale3[[#This Row],[czy_0]]=1),1,0)</f>
        <v>1</v>
      </c>
      <c r="R79" s="1">
        <f>IF(dane_medale3[[#This Row],[warunki]]=1,R78+dane_medale3[[#This Row],[suma_medali_lato]],R78)</f>
        <v>889</v>
      </c>
    </row>
    <row r="80" spans="1:18" x14ac:dyDescent="0.25">
      <c r="A80" s="1" t="s">
        <v>94</v>
      </c>
      <c r="B80" s="1" t="s">
        <v>22</v>
      </c>
      <c r="C80">
        <v>5</v>
      </c>
      <c r="D80">
        <f>IF(dane_medale3[[#This Row],[OL_letnie]]&gt;0,1,0)</f>
        <v>1</v>
      </c>
      <c r="E80">
        <v>0</v>
      </c>
      <c r="F80">
        <v>2</v>
      </c>
      <c r="G80">
        <v>5</v>
      </c>
      <c r="H80">
        <f>dane_medale3[[#This Row],[Zloty]]+dane_medale3[[#This Row],[Srebrny]]+dane_medale3[[#This Row],[Brazowy]]</f>
        <v>7</v>
      </c>
      <c r="I80">
        <f>IF(dane_medale3[[#This Row],[suma_medali_lato]]&gt;0,1,0)</f>
        <v>1</v>
      </c>
      <c r="J80">
        <v>6</v>
      </c>
      <c r="K80">
        <f>IF(dane_medale3[[#This Row],[OL_zimowe]]&gt;0,1,0)</f>
        <v>1</v>
      </c>
      <c r="L80">
        <v>0</v>
      </c>
      <c r="M80">
        <v>0</v>
      </c>
      <c r="N80">
        <v>0</v>
      </c>
      <c r="O80">
        <f>dane_medale3[[#This Row],[Zloty_1]]+dane_medale3[[#This Row],[Srebrny_2]]+dane_medale3[[#This Row],[Brazowy_3]]</f>
        <v>0</v>
      </c>
      <c r="P80">
        <f>IF(dane_medale3[[#This Row],[suma_medali]]=0,1,0)</f>
        <v>1</v>
      </c>
      <c r="Q80">
        <f>IF(AND(dane_medale3[[#This Row],[czy_lato]]=1,dane_medale3[[#This Row],[czy_zima]]=1,dane_medale3[[#This Row],[czy_&gt;1]]=1,dane_medale3[[#This Row],[czy_0]]=1),1,0)</f>
        <v>1</v>
      </c>
      <c r="R80" s="1">
        <f>IF(dane_medale3[[#This Row],[warunki]]=1,R79+dane_medale3[[#This Row],[suma_medali_lato]],R79)</f>
        <v>896</v>
      </c>
    </row>
    <row r="81" spans="1:18" x14ac:dyDescent="0.25">
      <c r="A81" s="1" t="s">
        <v>95</v>
      </c>
      <c r="B81" s="1" t="s">
        <v>11</v>
      </c>
      <c r="C81">
        <v>12</v>
      </c>
      <c r="D81">
        <f>IF(dane_medale3[[#This Row],[OL_letnie]]&gt;0,1,0)</f>
        <v>1</v>
      </c>
      <c r="E81">
        <v>2</v>
      </c>
      <c r="F81">
        <v>9</v>
      </c>
      <c r="G81">
        <v>13</v>
      </c>
      <c r="H81">
        <f>dane_medale3[[#This Row],[Zloty]]+dane_medale3[[#This Row],[Srebrny]]+dane_medale3[[#This Row],[Brazowy]]</f>
        <v>24</v>
      </c>
      <c r="I81">
        <f>IF(dane_medale3[[#This Row],[suma_medali_lato]]&gt;0,1,0)</f>
        <v>1</v>
      </c>
      <c r="J81">
        <v>13</v>
      </c>
      <c r="K81">
        <f>IF(dane_medale3[[#This Row],[OL_zimowe]]&gt;0,1,0)</f>
        <v>1</v>
      </c>
      <c r="L81">
        <v>0</v>
      </c>
      <c r="M81">
        <v>0</v>
      </c>
      <c r="N81">
        <v>0</v>
      </c>
      <c r="O81">
        <f>dane_medale3[[#This Row],[Zloty_1]]+dane_medale3[[#This Row],[Srebrny_2]]+dane_medale3[[#This Row],[Brazowy_3]]</f>
        <v>0</v>
      </c>
      <c r="P81">
        <f>IF(dane_medale3[[#This Row],[suma_medali]]=0,1,0)</f>
        <v>1</v>
      </c>
      <c r="Q81">
        <f>IF(AND(dane_medale3[[#This Row],[czy_lato]]=1,dane_medale3[[#This Row],[czy_zima]]=1,dane_medale3[[#This Row],[czy_&gt;1]]=1,dane_medale3[[#This Row],[czy_0]]=1),1,0)</f>
        <v>1</v>
      </c>
      <c r="R81" s="1">
        <f>IF(dane_medale3[[#This Row],[warunki]]=1,R80+dane_medale3[[#This Row],[suma_medali_lato]],R80)</f>
        <v>920</v>
      </c>
    </row>
    <row r="82" spans="1:18" x14ac:dyDescent="0.25">
      <c r="A82" s="1" t="s">
        <v>96</v>
      </c>
      <c r="B82" s="1" t="s">
        <v>13</v>
      </c>
      <c r="C82">
        <v>9</v>
      </c>
      <c r="D82">
        <f>IF(dane_medale3[[#This Row],[OL_letnie]]&gt;0,1,0)</f>
        <v>1</v>
      </c>
      <c r="E82">
        <v>1</v>
      </c>
      <c r="F82">
        <v>0</v>
      </c>
      <c r="G82">
        <v>1</v>
      </c>
      <c r="H82">
        <f>dane_medale3[[#This Row],[Zloty]]+dane_medale3[[#This Row],[Srebrny]]+dane_medale3[[#This Row],[Brazowy]]</f>
        <v>2</v>
      </c>
      <c r="I82">
        <f>IF(dane_medale3[[#This Row],[suma_medali_lato]]&gt;0,1,0)</f>
        <v>1</v>
      </c>
      <c r="J82">
        <v>0</v>
      </c>
      <c r="K82">
        <f>IF(dane_medale3[[#This Row],[OL_zimowe]]&gt;0,1,0)</f>
        <v>0</v>
      </c>
      <c r="L82">
        <v>0</v>
      </c>
      <c r="M82">
        <v>0</v>
      </c>
      <c r="N82">
        <v>0</v>
      </c>
      <c r="O82">
        <f>dane_medale3[[#This Row],[Zloty_1]]+dane_medale3[[#This Row],[Srebrny_2]]+dane_medale3[[#This Row],[Brazowy_3]]</f>
        <v>0</v>
      </c>
      <c r="P82">
        <f>IF(dane_medale3[[#This Row],[suma_medali]]=0,1,0)</f>
        <v>1</v>
      </c>
      <c r="Q82">
        <f>IF(AND(dane_medale3[[#This Row],[czy_lato]]=1,dane_medale3[[#This Row],[czy_zima]]=1,dane_medale3[[#This Row],[czy_&gt;1]]=1,dane_medale3[[#This Row],[czy_0]]=1),1,0)</f>
        <v>0</v>
      </c>
      <c r="R82" s="1">
        <f>IF(dane_medale3[[#This Row],[warunki]]=1,R81+dane_medale3[[#This Row],[suma_medali_lato]],R81)</f>
        <v>920</v>
      </c>
    </row>
    <row r="83" spans="1:18" x14ac:dyDescent="0.25">
      <c r="A83" s="1" t="s">
        <v>97</v>
      </c>
      <c r="B83" s="1" t="s">
        <v>13</v>
      </c>
      <c r="C83">
        <v>6</v>
      </c>
      <c r="D83">
        <f>IF(dane_medale3[[#This Row],[OL_letnie]]&gt;0,1,0)</f>
        <v>1</v>
      </c>
      <c r="E83">
        <v>0</v>
      </c>
      <c r="F83">
        <v>4</v>
      </c>
      <c r="G83">
        <v>0</v>
      </c>
      <c r="H83">
        <f>dane_medale3[[#This Row],[Zloty]]+dane_medale3[[#This Row],[Srebrny]]+dane_medale3[[#This Row],[Brazowy]]</f>
        <v>4</v>
      </c>
      <c r="I83">
        <f>IF(dane_medale3[[#This Row],[suma_medali_lato]]&gt;0,1,0)</f>
        <v>1</v>
      </c>
      <c r="J83">
        <v>0</v>
      </c>
      <c r="K83">
        <f>IF(dane_medale3[[#This Row],[OL_zimowe]]&gt;0,1,0)</f>
        <v>0</v>
      </c>
      <c r="L83">
        <v>0</v>
      </c>
      <c r="M83">
        <v>0</v>
      </c>
      <c r="N83">
        <v>0</v>
      </c>
      <c r="O83">
        <f>dane_medale3[[#This Row],[Zloty_1]]+dane_medale3[[#This Row],[Srebrny_2]]+dane_medale3[[#This Row],[Brazowy_3]]</f>
        <v>0</v>
      </c>
      <c r="P83">
        <f>IF(dane_medale3[[#This Row],[suma_medali]]=0,1,0)</f>
        <v>1</v>
      </c>
      <c r="Q83">
        <f>IF(AND(dane_medale3[[#This Row],[czy_lato]]=1,dane_medale3[[#This Row],[czy_zima]]=1,dane_medale3[[#This Row],[czy_&gt;1]]=1,dane_medale3[[#This Row],[czy_0]]=1),1,0)</f>
        <v>0</v>
      </c>
      <c r="R83" s="1">
        <f>IF(dane_medale3[[#This Row],[warunki]]=1,R82+dane_medale3[[#This Row],[suma_medali_lato]],R82)</f>
        <v>920</v>
      </c>
    </row>
    <row r="84" spans="1:18" x14ac:dyDescent="0.25">
      <c r="A84" s="1" t="s">
        <v>98</v>
      </c>
      <c r="B84" s="1" t="s">
        <v>22</v>
      </c>
      <c r="C84">
        <v>15</v>
      </c>
      <c r="D84">
        <f>IF(dane_medale3[[#This Row],[OL_letnie]]&gt;0,1,0)</f>
        <v>1</v>
      </c>
      <c r="E84">
        <v>174</v>
      </c>
      <c r="F84">
        <v>182</v>
      </c>
      <c r="G84">
        <v>217</v>
      </c>
      <c r="H84">
        <f>dane_medale3[[#This Row],[Zloty]]+dane_medale3[[#This Row],[Srebrny]]+dane_medale3[[#This Row],[Brazowy]]</f>
        <v>573</v>
      </c>
      <c r="I84">
        <f>IF(dane_medale3[[#This Row],[suma_medali_lato]]&gt;0,1,0)</f>
        <v>1</v>
      </c>
      <c r="J84">
        <v>11</v>
      </c>
      <c r="K84">
        <f>IF(dane_medale3[[#This Row],[OL_zimowe]]&gt;0,1,0)</f>
        <v>1</v>
      </c>
      <c r="L84">
        <v>78</v>
      </c>
      <c r="M84">
        <v>78</v>
      </c>
      <c r="N84">
        <v>53</v>
      </c>
      <c r="O84">
        <f>dane_medale3[[#This Row],[Zloty_1]]+dane_medale3[[#This Row],[Srebrny_2]]+dane_medale3[[#This Row],[Brazowy_3]]</f>
        <v>209</v>
      </c>
      <c r="P84">
        <f>IF(dane_medale3[[#This Row],[suma_medali]]=0,1,0)</f>
        <v>0</v>
      </c>
      <c r="Q84">
        <f>IF(AND(dane_medale3[[#This Row],[czy_lato]]=1,dane_medale3[[#This Row],[czy_zima]]=1,dane_medale3[[#This Row],[czy_&gt;1]]=1,dane_medale3[[#This Row],[czy_0]]=1),1,0)</f>
        <v>0</v>
      </c>
      <c r="R84" s="1">
        <f>IF(dane_medale3[[#This Row],[warunki]]=1,R83+dane_medale3[[#This Row],[suma_medali_lato]],R83)</f>
        <v>920</v>
      </c>
    </row>
    <row r="85" spans="1:18" x14ac:dyDescent="0.25">
      <c r="A85" s="1" t="s">
        <v>99</v>
      </c>
      <c r="B85" s="1" t="s">
        <v>22</v>
      </c>
      <c r="C85">
        <v>5</v>
      </c>
      <c r="D85">
        <f>IF(dane_medale3[[#This Row],[OL_letnie]]&gt;0,1,0)</f>
        <v>1</v>
      </c>
      <c r="E85">
        <v>56</v>
      </c>
      <c r="F85">
        <v>67</v>
      </c>
      <c r="G85">
        <v>81</v>
      </c>
      <c r="H85">
        <f>dane_medale3[[#This Row],[Zloty]]+dane_medale3[[#This Row],[Srebrny]]+dane_medale3[[#This Row],[Brazowy]]</f>
        <v>204</v>
      </c>
      <c r="I85">
        <f>IF(dane_medale3[[#This Row],[suma_medali_lato]]&gt;0,1,0)</f>
        <v>1</v>
      </c>
      <c r="J85">
        <v>7</v>
      </c>
      <c r="K85">
        <f>IF(dane_medale3[[#This Row],[OL_zimowe]]&gt;0,1,0)</f>
        <v>1</v>
      </c>
      <c r="L85">
        <v>11</v>
      </c>
      <c r="M85">
        <v>15</v>
      </c>
      <c r="N85">
        <v>13</v>
      </c>
      <c r="O85">
        <f>dane_medale3[[#This Row],[Zloty_1]]+dane_medale3[[#This Row],[Srebrny_2]]+dane_medale3[[#This Row],[Brazowy_3]]</f>
        <v>39</v>
      </c>
      <c r="P85">
        <f>IF(dane_medale3[[#This Row],[suma_medali]]=0,1,0)</f>
        <v>0</v>
      </c>
      <c r="Q85">
        <f>IF(AND(dane_medale3[[#This Row],[czy_lato]]=1,dane_medale3[[#This Row],[czy_zima]]=1,dane_medale3[[#This Row],[czy_&gt;1]]=1,dane_medale3[[#This Row],[czy_0]]=1),1,0)</f>
        <v>0</v>
      </c>
      <c r="R85" s="1">
        <f>IF(dane_medale3[[#This Row],[warunki]]=1,R84+dane_medale3[[#This Row],[suma_medali_lato]],R84)</f>
        <v>920</v>
      </c>
    </row>
    <row r="86" spans="1:18" x14ac:dyDescent="0.25">
      <c r="A86" s="1" t="s">
        <v>100</v>
      </c>
      <c r="B86" s="1" t="s">
        <v>22</v>
      </c>
      <c r="C86">
        <v>3</v>
      </c>
      <c r="D86">
        <f>IF(dane_medale3[[#This Row],[OL_letnie]]&gt;0,1,0)</f>
        <v>1</v>
      </c>
      <c r="E86">
        <v>28</v>
      </c>
      <c r="F86">
        <v>54</v>
      </c>
      <c r="G86">
        <v>36</v>
      </c>
      <c r="H86">
        <f>dane_medale3[[#This Row],[Zloty]]+dane_medale3[[#This Row],[Srebrny]]+dane_medale3[[#This Row],[Brazowy]]</f>
        <v>118</v>
      </c>
      <c r="I86">
        <f>IF(dane_medale3[[#This Row],[suma_medali_lato]]&gt;0,1,0)</f>
        <v>1</v>
      </c>
      <c r="J86">
        <v>3</v>
      </c>
      <c r="K86">
        <f>IF(dane_medale3[[#This Row],[OL_zimowe]]&gt;0,1,0)</f>
        <v>1</v>
      </c>
      <c r="L86">
        <v>8</v>
      </c>
      <c r="M86">
        <v>6</v>
      </c>
      <c r="N86">
        <v>5</v>
      </c>
      <c r="O86">
        <f>dane_medale3[[#This Row],[Zloty_1]]+dane_medale3[[#This Row],[Srebrny_2]]+dane_medale3[[#This Row],[Brazowy_3]]</f>
        <v>19</v>
      </c>
      <c r="P86">
        <f>IF(dane_medale3[[#This Row],[suma_medali]]=0,1,0)</f>
        <v>0</v>
      </c>
      <c r="Q86">
        <f>IF(AND(dane_medale3[[#This Row],[czy_lato]]=1,dane_medale3[[#This Row],[czy_zima]]=1,dane_medale3[[#This Row],[czy_&gt;1]]=1,dane_medale3[[#This Row],[czy_0]]=1),1,0)</f>
        <v>0</v>
      </c>
      <c r="R86" s="1">
        <f>IF(dane_medale3[[#This Row],[warunki]]=1,R85+dane_medale3[[#This Row],[suma_medali_lato]],R85)</f>
        <v>920</v>
      </c>
    </row>
    <row r="87" spans="1:18" x14ac:dyDescent="0.25">
      <c r="A87" s="1" t="s">
        <v>101</v>
      </c>
      <c r="B87" s="1" t="s">
        <v>22</v>
      </c>
      <c r="C87">
        <v>5</v>
      </c>
      <c r="D87">
        <f>IF(dane_medale3[[#This Row],[OL_letnie]]&gt;0,1,0)</f>
        <v>1</v>
      </c>
      <c r="E87">
        <v>153</v>
      </c>
      <c r="F87">
        <v>129</v>
      </c>
      <c r="G87">
        <v>127</v>
      </c>
      <c r="H87">
        <f>dane_medale3[[#This Row],[Zloty]]+dane_medale3[[#This Row],[Srebrny]]+dane_medale3[[#This Row],[Brazowy]]</f>
        <v>409</v>
      </c>
      <c r="I87">
        <f>IF(dane_medale3[[#This Row],[suma_medali_lato]]&gt;0,1,0)</f>
        <v>1</v>
      </c>
      <c r="J87">
        <v>6</v>
      </c>
      <c r="K87">
        <f>IF(dane_medale3[[#This Row],[OL_zimowe]]&gt;0,1,0)</f>
        <v>1</v>
      </c>
      <c r="L87">
        <v>39</v>
      </c>
      <c r="M87">
        <v>36</v>
      </c>
      <c r="N87">
        <v>35</v>
      </c>
      <c r="O87">
        <f>dane_medale3[[#This Row],[Zloty_1]]+dane_medale3[[#This Row],[Srebrny_2]]+dane_medale3[[#This Row],[Brazowy_3]]</f>
        <v>110</v>
      </c>
      <c r="P87">
        <f>IF(dane_medale3[[#This Row],[suma_medali]]=0,1,0)</f>
        <v>0</v>
      </c>
      <c r="Q87">
        <f>IF(AND(dane_medale3[[#This Row],[czy_lato]]=1,dane_medale3[[#This Row],[czy_zima]]=1,dane_medale3[[#This Row],[czy_&gt;1]]=1,dane_medale3[[#This Row],[czy_0]]=1),1,0)</f>
        <v>0</v>
      </c>
      <c r="R87" s="1">
        <f>IF(dane_medale3[[#This Row],[warunki]]=1,R86+dane_medale3[[#This Row],[suma_medali_lato]],R86)</f>
        <v>920</v>
      </c>
    </row>
    <row r="88" spans="1:18" x14ac:dyDescent="0.25">
      <c r="A88" s="1" t="s">
        <v>102</v>
      </c>
      <c r="B88" s="1" t="s">
        <v>13</v>
      </c>
      <c r="C88">
        <v>11</v>
      </c>
      <c r="D88">
        <f>IF(dane_medale3[[#This Row],[OL_letnie]]&gt;0,1,0)</f>
        <v>1</v>
      </c>
      <c r="E88">
        <v>0</v>
      </c>
      <c r="F88">
        <v>0</v>
      </c>
      <c r="G88">
        <v>1</v>
      </c>
      <c r="H88">
        <f>dane_medale3[[#This Row],[Zloty]]+dane_medale3[[#This Row],[Srebrny]]+dane_medale3[[#This Row],[Brazowy]]</f>
        <v>1</v>
      </c>
      <c r="I88">
        <f>IF(dane_medale3[[#This Row],[suma_medali_lato]]&gt;0,1,0)</f>
        <v>1</v>
      </c>
      <c r="J88">
        <v>0</v>
      </c>
      <c r="K88">
        <f>IF(dane_medale3[[#This Row],[OL_zimowe]]&gt;0,1,0)</f>
        <v>0</v>
      </c>
      <c r="L88">
        <v>0</v>
      </c>
      <c r="M88">
        <v>0</v>
      </c>
      <c r="N88">
        <v>0</v>
      </c>
      <c r="O88">
        <f>dane_medale3[[#This Row],[Zloty_1]]+dane_medale3[[#This Row],[Srebrny_2]]+dane_medale3[[#This Row],[Brazowy_3]]</f>
        <v>0</v>
      </c>
      <c r="P88">
        <f>IF(dane_medale3[[#This Row],[suma_medali]]=0,1,0)</f>
        <v>1</v>
      </c>
      <c r="Q88">
        <f>IF(AND(dane_medale3[[#This Row],[czy_lato]]=1,dane_medale3[[#This Row],[czy_zima]]=1,dane_medale3[[#This Row],[czy_&gt;1]]=1,dane_medale3[[#This Row],[czy_0]]=1),1,0)</f>
        <v>0</v>
      </c>
      <c r="R88" s="1">
        <f>IF(dane_medale3[[#This Row],[warunki]]=1,R87+dane_medale3[[#This Row],[suma_medali_lato]],R87)</f>
        <v>920</v>
      </c>
    </row>
    <row r="89" spans="1:18" x14ac:dyDescent="0.25">
      <c r="A89" s="1" t="s">
        <v>103</v>
      </c>
      <c r="B89" s="1" t="s">
        <v>13</v>
      </c>
      <c r="C89">
        <v>15</v>
      </c>
      <c r="D89">
        <f>IF(dane_medale3[[#This Row],[OL_letnie]]&gt;0,1,0)</f>
        <v>1</v>
      </c>
      <c r="E89">
        <v>3</v>
      </c>
      <c r="F89">
        <v>8</v>
      </c>
      <c r="G89">
        <v>12</v>
      </c>
      <c r="H89">
        <f>dane_medale3[[#This Row],[Zloty]]+dane_medale3[[#This Row],[Srebrny]]+dane_medale3[[#This Row],[Brazowy]]</f>
        <v>23</v>
      </c>
      <c r="I89">
        <f>IF(dane_medale3[[#This Row],[suma_medali_lato]]&gt;0,1,0)</f>
        <v>1</v>
      </c>
      <c r="J89">
        <v>0</v>
      </c>
      <c r="K89">
        <f>IF(dane_medale3[[#This Row],[OL_zimowe]]&gt;0,1,0)</f>
        <v>0</v>
      </c>
      <c r="L89">
        <v>0</v>
      </c>
      <c r="M89">
        <v>0</v>
      </c>
      <c r="N89">
        <v>0</v>
      </c>
      <c r="O89">
        <f>dane_medale3[[#This Row],[Zloty_1]]+dane_medale3[[#This Row],[Srebrny_2]]+dane_medale3[[#This Row],[Brazowy_3]]</f>
        <v>0</v>
      </c>
      <c r="P89">
        <f>IF(dane_medale3[[#This Row],[suma_medali]]=0,1,0)</f>
        <v>1</v>
      </c>
      <c r="Q89">
        <f>IF(AND(dane_medale3[[#This Row],[czy_lato]]=1,dane_medale3[[#This Row],[czy_zima]]=1,dane_medale3[[#This Row],[czy_&gt;1]]=1,dane_medale3[[#This Row],[czy_0]]=1),1,0)</f>
        <v>0</v>
      </c>
      <c r="R89" s="1">
        <f>IF(dane_medale3[[#This Row],[warunki]]=1,R88+dane_medale3[[#This Row],[suma_medali_lato]],R88)</f>
        <v>920</v>
      </c>
    </row>
    <row r="90" spans="1:18" x14ac:dyDescent="0.25">
      <c r="A90" s="1" t="s">
        <v>104</v>
      </c>
      <c r="B90" s="1" t="s">
        <v>22</v>
      </c>
      <c r="C90">
        <v>24</v>
      </c>
      <c r="D90">
        <f>IF(dane_medale3[[#This Row],[OL_letnie]]&gt;0,1,0)</f>
        <v>1</v>
      </c>
      <c r="E90">
        <v>56</v>
      </c>
      <c r="F90">
        <v>49</v>
      </c>
      <c r="G90">
        <v>43</v>
      </c>
      <c r="H90">
        <f>dane_medale3[[#This Row],[Zloty]]+dane_medale3[[#This Row],[Srebrny]]+dane_medale3[[#This Row],[Brazowy]]</f>
        <v>148</v>
      </c>
      <c r="I90">
        <f>IF(dane_medale3[[#This Row],[suma_medali_lato]]&gt;0,1,0)</f>
        <v>1</v>
      </c>
      <c r="J90">
        <v>22</v>
      </c>
      <c r="K90">
        <f>IF(dane_medale3[[#This Row],[OL_zimowe]]&gt;0,1,0)</f>
        <v>1</v>
      </c>
      <c r="L90">
        <v>118</v>
      </c>
      <c r="M90">
        <v>111</v>
      </c>
      <c r="N90">
        <v>100</v>
      </c>
      <c r="O90">
        <f>dane_medale3[[#This Row],[Zloty_1]]+dane_medale3[[#This Row],[Srebrny_2]]+dane_medale3[[#This Row],[Brazowy_3]]</f>
        <v>329</v>
      </c>
      <c r="P90">
        <f>IF(dane_medale3[[#This Row],[suma_medali]]=0,1,0)</f>
        <v>0</v>
      </c>
      <c r="Q90">
        <f>IF(AND(dane_medale3[[#This Row],[czy_lato]]=1,dane_medale3[[#This Row],[czy_zima]]=1,dane_medale3[[#This Row],[czy_&gt;1]]=1,dane_medale3[[#This Row],[czy_0]]=1),1,0)</f>
        <v>0</v>
      </c>
      <c r="R90" s="1">
        <f>IF(dane_medale3[[#This Row],[warunki]]=1,R89+dane_medale3[[#This Row],[suma_medali_lato]],R89)</f>
        <v>920</v>
      </c>
    </row>
    <row r="91" spans="1:18" x14ac:dyDescent="0.25">
      <c r="A91" s="1" t="s">
        <v>105</v>
      </c>
      <c r="B91" s="1" t="s">
        <v>20</v>
      </c>
      <c r="C91">
        <v>22</v>
      </c>
      <c r="D91">
        <f>IF(dane_medale3[[#This Row],[OL_letnie]]&gt;0,1,0)</f>
        <v>1</v>
      </c>
      <c r="E91">
        <v>42</v>
      </c>
      <c r="F91">
        <v>18</v>
      </c>
      <c r="G91">
        <v>39</v>
      </c>
      <c r="H91">
        <f>dane_medale3[[#This Row],[Zloty]]+dane_medale3[[#This Row],[Srebrny]]+dane_medale3[[#This Row],[Brazowy]]</f>
        <v>99</v>
      </c>
      <c r="I91">
        <f>IF(dane_medale3[[#This Row],[suma_medali_lato]]&gt;0,1,0)</f>
        <v>1</v>
      </c>
      <c r="J91">
        <v>15</v>
      </c>
      <c r="K91">
        <f>IF(dane_medale3[[#This Row],[OL_zimowe]]&gt;0,1,0)</f>
        <v>1</v>
      </c>
      <c r="L91">
        <v>0</v>
      </c>
      <c r="M91">
        <v>1</v>
      </c>
      <c r="N91">
        <v>0</v>
      </c>
      <c r="O91">
        <f>dane_medale3[[#This Row],[Zloty_1]]+dane_medale3[[#This Row],[Srebrny_2]]+dane_medale3[[#This Row],[Brazowy_3]]</f>
        <v>1</v>
      </c>
      <c r="P91">
        <f>IF(dane_medale3[[#This Row],[suma_medali]]=0,1,0)</f>
        <v>0</v>
      </c>
      <c r="Q91">
        <f>IF(AND(dane_medale3[[#This Row],[czy_lato]]=1,dane_medale3[[#This Row],[czy_zima]]=1,dane_medale3[[#This Row],[czy_&gt;1]]=1,dane_medale3[[#This Row],[czy_0]]=1),1,0)</f>
        <v>0</v>
      </c>
      <c r="R91" s="1">
        <f>IF(dane_medale3[[#This Row],[warunki]]=1,R90+dane_medale3[[#This Row],[suma_medali_lato]],R90)</f>
        <v>920</v>
      </c>
    </row>
    <row r="92" spans="1:18" x14ac:dyDescent="0.25">
      <c r="A92" s="1" t="s">
        <v>106</v>
      </c>
      <c r="B92" s="1" t="s">
        <v>11</v>
      </c>
      <c r="C92">
        <v>16</v>
      </c>
      <c r="D92">
        <f>IF(dane_medale3[[#This Row],[OL_letnie]]&gt;0,1,0)</f>
        <v>1</v>
      </c>
      <c r="E92">
        <v>3</v>
      </c>
      <c r="F92">
        <v>3</v>
      </c>
      <c r="G92">
        <v>4</v>
      </c>
      <c r="H92">
        <f>dane_medale3[[#This Row],[Zloty]]+dane_medale3[[#This Row],[Srebrny]]+dane_medale3[[#This Row],[Brazowy]]</f>
        <v>10</v>
      </c>
      <c r="I92">
        <f>IF(dane_medale3[[#This Row],[suma_medali_lato]]&gt;0,1,0)</f>
        <v>1</v>
      </c>
      <c r="J92">
        <v>2</v>
      </c>
      <c r="K92">
        <f>IF(dane_medale3[[#This Row],[OL_zimowe]]&gt;0,1,0)</f>
        <v>1</v>
      </c>
      <c r="L92">
        <v>0</v>
      </c>
      <c r="M92">
        <v>0</v>
      </c>
      <c r="N92">
        <v>0</v>
      </c>
      <c r="O92">
        <f>dane_medale3[[#This Row],[Zloty_1]]+dane_medale3[[#This Row],[Srebrny_2]]+dane_medale3[[#This Row],[Brazowy_3]]</f>
        <v>0</v>
      </c>
      <c r="P92">
        <f>IF(dane_medale3[[#This Row],[suma_medali]]=0,1,0)</f>
        <v>1</v>
      </c>
      <c r="Q92">
        <f>IF(AND(dane_medale3[[#This Row],[czy_lato]]=1,dane_medale3[[#This Row],[czy_zima]]=1,dane_medale3[[#This Row],[czy_&gt;1]]=1,dane_medale3[[#This Row],[czy_0]]=1),1,0)</f>
        <v>1</v>
      </c>
      <c r="R92" s="1">
        <f>IF(dane_medale3[[#This Row],[warunki]]=1,R91+dane_medale3[[#This Row],[suma_medali_lato]],R91)</f>
        <v>930</v>
      </c>
    </row>
    <row r="93" spans="1:18" x14ac:dyDescent="0.25">
      <c r="A93" s="1" t="s">
        <v>107</v>
      </c>
      <c r="B93" s="1" t="s">
        <v>15</v>
      </c>
      <c r="C93">
        <v>16</v>
      </c>
      <c r="D93">
        <f>IF(dane_medale3[[#This Row],[OL_letnie]]&gt;0,1,0)</f>
        <v>1</v>
      </c>
      <c r="E93">
        <v>1</v>
      </c>
      <c r="F93">
        <v>0</v>
      </c>
      <c r="G93">
        <v>2</v>
      </c>
      <c r="H93">
        <f>dane_medale3[[#This Row],[Zloty]]+dane_medale3[[#This Row],[Srebrny]]+dane_medale3[[#This Row],[Brazowy]]</f>
        <v>3</v>
      </c>
      <c r="I93">
        <f>IF(dane_medale3[[#This Row],[suma_medali_lato]]&gt;0,1,0)</f>
        <v>1</v>
      </c>
      <c r="J93">
        <v>0</v>
      </c>
      <c r="K93">
        <f>IF(dane_medale3[[#This Row],[OL_zimowe]]&gt;0,1,0)</f>
        <v>0</v>
      </c>
      <c r="L93">
        <v>0</v>
      </c>
      <c r="M93">
        <v>0</v>
      </c>
      <c r="N93">
        <v>0</v>
      </c>
      <c r="O93">
        <f>dane_medale3[[#This Row],[Zloty_1]]+dane_medale3[[#This Row],[Srebrny_2]]+dane_medale3[[#This Row],[Brazowy_3]]</f>
        <v>0</v>
      </c>
      <c r="P93">
        <f>IF(dane_medale3[[#This Row],[suma_medali]]=0,1,0)</f>
        <v>1</v>
      </c>
      <c r="Q93">
        <f>IF(AND(dane_medale3[[#This Row],[czy_lato]]=1,dane_medale3[[#This Row],[czy_zima]]=1,dane_medale3[[#This Row],[czy_&gt;1]]=1,dane_medale3[[#This Row],[czy_0]]=1),1,0)</f>
        <v>0</v>
      </c>
      <c r="R93" s="1">
        <f>IF(dane_medale3[[#This Row],[warunki]]=1,R92+dane_medale3[[#This Row],[suma_medali_lato]],R92)</f>
        <v>930</v>
      </c>
    </row>
    <row r="94" spans="1:18" x14ac:dyDescent="0.25">
      <c r="A94" s="1" t="s">
        <v>108</v>
      </c>
      <c r="B94" s="1" t="s">
        <v>15</v>
      </c>
      <c r="C94">
        <v>11</v>
      </c>
      <c r="D94">
        <f>IF(dane_medale3[[#This Row],[OL_letnie]]&gt;0,1,0)</f>
        <v>1</v>
      </c>
      <c r="E94">
        <v>0</v>
      </c>
      <c r="F94">
        <v>1</v>
      </c>
      <c r="G94">
        <v>0</v>
      </c>
      <c r="H94">
        <f>dane_medale3[[#This Row],[Zloty]]+dane_medale3[[#This Row],[Srebrny]]+dane_medale3[[#This Row],[Brazowy]]</f>
        <v>1</v>
      </c>
      <c r="I94">
        <f>IF(dane_medale3[[#This Row],[suma_medali_lato]]&gt;0,1,0)</f>
        <v>1</v>
      </c>
      <c r="J94">
        <v>1</v>
      </c>
      <c r="K94">
        <f>IF(dane_medale3[[#This Row],[OL_zimowe]]&gt;0,1,0)</f>
        <v>1</v>
      </c>
      <c r="L94">
        <v>0</v>
      </c>
      <c r="M94">
        <v>0</v>
      </c>
      <c r="N94">
        <v>0</v>
      </c>
      <c r="O94">
        <f>dane_medale3[[#This Row],[Zloty_1]]+dane_medale3[[#This Row],[Srebrny_2]]+dane_medale3[[#This Row],[Brazowy_3]]</f>
        <v>0</v>
      </c>
      <c r="P94">
        <f>IF(dane_medale3[[#This Row],[suma_medali]]=0,1,0)</f>
        <v>1</v>
      </c>
      <c r="Q94">
        <f>IF(AND(dane_medale3[[#This Row],[czy_lato]]=1,dane_medale3[[#This Row],[czy_zima]]=1,dane_medale3[[#This Row],[czy_&gt;1]]=1,dane_medale3[[#This Row],[czy_0]]=1),1,0)</f>
        <v>1</v>
      </c>
      <c r="R94" s="1">
        <f>IF(dane_medale3[[#This Row],[warunki]]=1,R93+dane_medale3[[#This Row],[suma_medali_lato]],R93)</f>
        <v>931</v>
      </c>
    </row>
    <row r="95" spans="1:18" x14ac:dyDescent="0.25">
      <c r="A95" s="1" t="s">
        <v>109</v>
      </c>
      <c r="B95" s="1" t="s">
        <v>15</v>
      </c>
      <c r="C95">
        <v>17</v>
      </c>
      <c r="D95">
        <f>IF(dane_medale3[[#This Row],[OL_letnie]]&gt;0,1,0)</f>
        <v>1</v>
      </c>
      <c r="E95">
        <v>1</v>
      </c>
      <c r="F95">
        <v>3</v>
      </c>
      <c r="G95">
        <v>0</v>
      </c>
      <c r="H95">
        <f>dane_medale3[[#This Row],[Zloty]]+dane_medale3[[#This Row],[Srebrny]]+dane_medale3[[#This Row],[Brazowy]]</f>
        <v>4</v>
      </c>
      <c r="I95">
        <f>IF(dane_medale3[[#This Row],[suma_medali_lato]]&gt;0,1,0)</f>
        <v>1</v>
      </c>
      <c r="J95">
        <v>2</v>
      </c>
      <c r="K95">
        <f>IF(dane_medale3[[#This Row],[OL_zimowe]]&gt;0,1,0)</f>
        <v>1</v>
      </c>
      <c r="L95">
        <v>0</v>
      </c>
      <c r="M95">
        <v>0</v>
      </c>
      <c r="N95">
        <v>0</v>
      </c>
      <c r="O95">
        <f>dane_medale3[[#This Row],[Zloty_1]]+dane_medale3[[#This Row],[Srebrny_2]]+dane_medale3[[#This Row],[Brazowy_3]]</f>
        <v>0</v>
      </c>
      <c r="P95">
        <f>IF(dane_medale3[[#This Row],[suma_medali]]=0,1,0)</f>
        <v>1</v>
      </c>
      <c r="Q95">
        <f>IF(AND(dane_medale3[[#This Row],[czy_lato]]=1,dane_medale3[[#This Row],[czy_zima]]=1,dane_medale3[[#This Row],[czy_&gt;1]]=1,dane_medale3[[#This Row],[czy_0]]=1),1,0)</f>
        <v>1</v>
      </c>
      <c r="R95" s="1">
        <f>IF(dane_medale3[[#This Row],[warunki]]=1,R94+dane_medale3[[#This Row],[suma_medali_lato]],R94)</f>
        <v>935</v>
      </c>
    </row>
    <row r="96" spans="1:18" x14ac:dyDescent="0.25">
      <c r="A96" s="1" t="s">
        <v>110</v>
      </c>
      <c r="B96" s="1" t="s">
        <v>22</v>
      </c>
      <c r="C96">
        <v>20</v>
      </c>
      <c r="D96">
        <f>IF(dane_medale3[[#This Row],[OL_letnie]]&gt;0,1,0)</f>
        <v>1</v>
      </c>
      <c r="E96">
        <v>64</v>
      </c>
      <c r="F96">
        <v>82</v>
      </c>
      <c r="G96">
        <v>125</v>
      </c>
      <c r="H96">
        <f>dane_medale3[[#This Row],[Zloty]]+dane_medale3[[#This Row],[Srebrny]]+dane_medale3[[#This Row],[Brazowy]]</f>
        <v>271</v>
      </c>
      <c r="I96">
        <f>IF(dane_medale3[[#This Row],[suma_medali_lato]]&gt;0,1,0)</f>
        <v>1</v>
      </c>
      <c r="J96">
        <v>22</v>
      </c>
      <c r="K96">
        <f>IF(dane_medale3[[#This Row],[OL_zimowe]]&gt;0,1,0)</f>
        <v>1</v>
      </c>
      <c r="L96">
        <v>6</v>
      </c>
      <c r="M96">
        <v>7</v>
      </c>
      <c r="N96">
        <v>7</v>
      </c>
      <c r="O96">
        <f>dane_medale3[[#This Row],[Zloty_1]]+dane_medale3[[#This Row],[Srebrny_2]]+dane_medale3[[#This Row],[Brazowy_3]]</f>
        <v>20</v>
      </c>
      <c r="P96">
        <f>IF(dane_medale3[[#This Row],[suma_medali]]=0,1,0)</f>
        <v>0</v>
      </c>
      <c r="Q96">
        <f>IF(AND(dane_medale3[[#This Row],[czy_lato]]=1,dane_medale3[[#This Row],[czy_zima]]=1,dane_medale3[[#This Row],[czy_&gt;1]]=1,dane_medale3[[#This Row],[czy_0]]=1),1,0)</f>
        <v>0</v>
      </c>
      <c r="R96" s="1">
        <f>IF(dane_medale3[[#This Row],[warunki]]=1,R95+dane_medale3[[#This Row],[suma_medali_lato]],R95)</f>
        <v>935</v>
      </c>
    </row>
    <row r="97" spans="1:18" x14ac:dyDescent="0.25">
      <c r="A97" s="1" t="s">
        <v>111</v>
      </c>
      <c r="B97" s="1" t="s">
        <v>25</v>
      </c>
      <c r="C97">
        <v>17</v>
      </c>
      <c r="D97">
        <f>IF(dane_medale3[[#This Row],[OL_letnie]]&gt;0,1,0)</f>
        <v>1</v>
      </c>
      <c r="E97">
        <v>0</v>
      </c>
      <c r="F97">
        <v>2</v>
      </c>
      <c r="G97">
        <v>6</v>
      </c>
      <c r="H97">
        <f>dane_medale3[[#This Row],[Zloty]]+dane_medale3[[#This Row],[Srebrny]]+dane_medale3[[#This Row],[Brazowy]]</f>
        <v>8</v>
      </c>
      <c r="I97">
        <f>IF(dane_medale3[[#This Row],[suma_medali_lato]]&gt;0,1,0)</f>
        <v>1</v>
      </c>
      <c r="J97">
        <v>6</v>
      </c>
      <c r="K97">
        <f>IF(dane_medale3[[#This Row],[OL_zimowe]]&gt;0,1,0)</f>
        <v>1</v>
      </c>
      <c r="L97">
        <v>0</v>
      </c>
      <c r="M97">
        <v>0</v>
      </c>
      <c r="N97">
        <v>0</v>
      </c>
      <c r="O97">
        <f>dane_medale3[[#This Row],[Zloty_1]]+dane_medale3[[#This Row],[Srebrny_2]]+dane_medale3[[#This Row],[Brazowy_3]]</f>
        <v>0</v>
      </c>
      <c r="P97">
        <f>IF(dane_medale3[[#This Row],[suma_medali]]=0,1,0)</f>
        <v>1</v>
      </c>
      <c r="Q97">
        <f>IF(AND(dane_medale3[[#This Row],[czy_lato]]=1,dane_medale3[[#This Row],[czy_zima]]=1,dane_medale3[[#This Row],[czy_&gt;1]]=1,dane_medale3[[#This Row],[czy_0]]=1),1,0)</f>
        <v>1</v>
      </c>
      <c r="R97" s="1">
        <f>IF(dane_medale3[[#This Row],[warunki]]=1,R96+dane_medale3[[#This Row],[suma_medali_lato]],R96)</f>
        <v>943</v>
      </c>
    </row>
    <row r="98" spans="1:18" x14ac:dyDescent="0.25">
      <c r="A98" s="1" t="s">
        <v>112</v>
      </c>
      <c r="B98" s="1" t="s">
        <v>22</v>
      </c>
      <c r="C98">
        <v>23</v>
      </c>
      <c r="D98">
        <f>IF(dane_medale3[[#This Row],[OL_letnie]]&gt;0,1,0)</f>
        <v>1</v>
      </c>
      <c r="E98">
        <v>4</v>
      </c>
      <c r="F98">
        <v>8</v>
      </c>
      <c r="G98">
        <v>11</v>
      </c>
      <c r="H98">
        <f>dane_medale3[[#This Row],[Zloty]]+dane_medale3[[#This Row],[Srebrny]]+dane_medale3[[#This Row],[Brazowy]]</f>
        <v>23</v>
      </c>
      <c r="I98">
        <f>IF(dane_medale3[[#This Row],[suma_medali_lato]]&gt;0,1,0)</f>
        <v>1</v>
      </c>
      <c r="J98">
        <v>7</v>
      </c>
      <c r="K98">
        <f>IF(dane_medale3[[#This Row],[OL_zimowe]]&gt;0,1,0)</f>
        <v>1</v>
      </c>
      <c r="L98">
        <v>0</v>
      </c>
      <c r="M98">
        <v>0</v>
      </c>
      <c r="N98">
        <v>0</v>
      </c>
      <c r="O98">
        <f>dane_medale3[[#This Row],[Zloty_1]]+dane_medale3[[#This Row],[Srebrny_2]]+dane_medale3[[#This Row],[Brazowy_3]]</f>
        <v>0</v>
      </c>
      <c r="P98">
        <f>IF(dane_medale3[[#This Row],[suma_medali]]=0,1,0)</f>
        <v>1</v>
      </c>
      <c r="Q98">
        <f>IF(AND(dane_medale3[[#This Row],[czy_lato]]=1,dane_medale3[[#This Row],[czy_zima]]=1,dane_medale3[[#This Row],[czy_&gt;1]]=1,dane_medale3[[#This Row],[czy_0]]=1),1,0)</f>
        <v>1</v>
      </c>
      <c r="R98" s="1">
        <f>IF(dane_medale3[[#This Row],[warunki]]=1,R97+dane_medale3[[#This Row],[suma_medali_lato]],R97)</f>
        <v>966</v>
      </c>
    </row>
    <row r="99" spans="1:18" x14ac:dyDescent="0.25">
      <c r="A99" s="1" t="s">
        <v>113</v>
      </c>
      <c r="B99" s="1" t="s">
        <v>13</v>
      </c>
      <c r="C99">
        <v>18</v>
      </c>
      <c r="D99">
        <f>IF(dane_medale3[[#This Row],[OL_letnie]]&gt;0,1,0)</f>
        <v>1</v>
      </c>
      <c r="E99">
        <v>23</v>
      </c>
      <c r="F99">
        <v>26</v>
      </c>
      <c r="G99">
        <v>27</v>
      </c>
      <c r="H99">
        <f>dane_medale3[[#This Row],[Zloty]]+dane_medale3[[#This Row],[Srebrny]]+dane_medale3[[#This Row],[Brazowy]]</f>
        <v>76</v>
      </c>
      <c r="I99">
        <f>IF(dane_medale3[[#This Row],[suma_medali_lato]]&gt;0,1,0)</f>
        <v>1</v>
      </c>
      <c r="J99">
        <v>6</v>
      </c>
      <c r="K99">
        <f>IF(dane_medale3[[#This Row],[OL_zimowe]]&gt;0,1,0)</f>
        <v>1</v>
      </c>
      <c r="L99">
        <v>0</v>
      </c>
      <c r="M99">
        <v>0</v>
      </c>
      <c r="N99">
        <v>0</v>
      </c>
      <c r="O99">
        <f>dane_medale3[[#This Row],[Zloty_1]]+dane_medale3[[#This Row],[Srebrny_2]]+dane_medale3[[#This Row],[Brazowy_3]]</f>
        <v>0</v>
      </c>
      <c r="P99">
        <f>IF(dane_medale3[[#This Row],[suma_medali]]=0,1,0)</f>
        <v>1</v>
      </c>
      <c r="Q99">
        <f>IF(AND(dane_medale3[[#This Row],[czy_lato]]=1,dane_medale3[[#This Row],[czy_zima]]=1,dane_medale3[[#This Row],[czy_&gt;1]]=1,dane_medale3[[#This Row],[czy_0]]=1),1,0)</f>
        <v>1</v>
      </c>
      <c r="R99" s="1">
        <f>IF(dane_medale3[[#This Row],[warunki]]=1,R98+dane_medale3[[#This Row],[suma_medali_lato]],R98)</f>
        <v>1042</v>
      </c>
    </row>
    <row r="100" spans="1:18" x14ac:dyDescent="0.25">
      <c r="A100" s="1" t="s">
        <v>114</v>
      </c>
      <c r="B100" s="1" t="s">
        <v>22</v>
      </c>
      <c r="C100">
        <v>5</v>
      </c>
      <c r="D100">
        <f>IF(dane_medale3[[#This Row],[OL_letnie]]&gt;0,1,0)</f>
        <v>1</v>
      </c>
      <c r="E100">
        <v>133</v>
      </c>
      <c r="F100">
        <v>122</v>
      </c>
      <c r="G100">
        <v>142</v>
      </c>
      <c r="H100">
        <f>dane_medale3[[#This Row],[Zloty]]+dane_medale3[[#This Row],[Srebrny]]+dane_medale3[[#This Row],[Brazowy]]</f>
        <v>397</v>
      </c>
      <c r="I100">
        <f>IF(dane_medale3[[#This Row],[suma_medali_lato]]&gt;0,1,0)</f>
        <v>1</v>
      </c>
      <c r="J100">
        <v>6</v>
      </c>
      <c r="K100">
        <f>IF(dane_medale3[[#This Row],[OL_zimowe]]&gt;0,1,0)</f>
        <v>1</v>
      </c>
      <c r="L100">
        <v>49</v>
      </c>
      <c r="M100">
        <v>40</v>
      </c>
      <c r="N100">
        <v>35</v>
      </c>
      <c r="O100">
        <f>dane_medale3[[#This Row],[Zloty_1]]+dane_medale3[[#This Row],[Srebrny_2]]+dane_medale3[[#This Row],[Brazowy_3]]</f>
        <v>124</v>
      </c>
      <c r="P100">
        <f>IF(dane_medale3[[#This Row],[suma_medali]]=0,1,0)</f>
        <v>0</v>
      </c>
      <c r="Q100">
        <f>IF(AND(dane_medale3[[#This Row],[czy_lato]]=1,dane_medale3[[#This Row],[czy_zima]]=1,dane_medale3[[#This Row],[czy_&gt;1]]=1,dane_medale3[[#This Row],[czy_0]]=1),1,0)</f>
        <v>0</v>
      </c>
      <c r="R100" s="1">
        <f>IF(dane_medale3[[#This Row],[warunki]]=1,R99+dane_medale3[[#This Row],[suma_medali_lato]],R99)</f>
        <v>1042</v>
      </c>
    </row>
    <row r="101" spans="1:18" x14ac:dyDescent="0.25">
      <c r="A101" s="1" t="s">
        <v>115</v>
      </c>
      <c r="B101" s="1" t="s">
        <v>22</v>
      </c>
      <c r="C101">
        <v>3</v>
      </c>
      <c r="D101">
        <f>IF(dane_medale3[[#This Row],[OL_letnie]]&gt;0,1,0)</f>
        <v>1</v>
      </c>
      <c r="E101">
        <v>1</v>
      </c>
      <c r="F101">
        <v>4</v>
      </c>
      <c r="G101">
        <v>3</v>
      </c>
      <c r="H101">
        <f>dane_medale3[[#This Row],[Zloty]]+dane_medale3[[#This Row],[Srebrny]]+dane_medale3[[#This Row],[Brazowy]]</f>
        <v>8</v>
      </c>
      <c r="I101">
        <f>IF(dane_medale3[[#This Row],[suma_medali_lato]]&gt;0,1,0)</f>
        <v>1</v>
      </c>
      <c r="J101">
        <v>0</v>
      </c>
      <c r="K101">
        <f>IF(dane_medale3[[#This Row],[OL_zimowe]]&gt;0,1,0)</f>
        <v>0</v>
      </c>
      <c r="L101">
        <v>0</v>
      </c>
      <c r="M101">
        <v>0</v>
      </c>
      <c r="N101">
        <v>0</v>
      </c>
      <c r="O101">
        <f>dane_medale3[[#This Row],[Zloty_1]]+dane_medale3[[#This Row],[Srebrny_2]]+dane_medale3[[#This Row],[Brazowy_3]]</f>
        <v>0</v>
      </c>
      <c r="P101">
        <f>IF(dane_medale3[[#This Row],[suma_medali]]=0,1,0)</f>
        <v>1</v>
      </c>
      <c r="Q101">
        <f>IF(AND(dane_medale3[[#This Row],[czy_lato]]=1,dane_medale3[[#This Row],[czy_zima]]=1,dane_medale3[[#This Row],[czy_&gt;1]]=1,dane_medale3[[#This Row],[czy_0]]=1),1,0)</f>
        <v>0</v>
      </c>
      <c r="R101" s="1">
        <f>IF(dane_medale3[[#This Row],[warunki]]=1,R100+dane_medale3[[#This Row],[suma_medali_lato]],R100)</f>
        <v>1042</v>
      </c>
    </row>
    <row r="102" spans="1:18" x14ac:dyDescent="0.25">
      <c r="A102" s="1" t="s">
        <v>116</v>
      </c>
      <c r="B102" s="1" t="s">
        <v>22</v>
      </c>
      <c r="C102">
        <v>20</v>
      </c>
      <c r="D102">
        <f>IF(dane_medale3[[#This Row],[OL_letnie]]&gt;0,1,0)</f>
        <v>1</v>
      </c>
      <c r="E102">
        <v>88</v>
      </c>
      <c r="F102">
        <v>94</v>
      </c>
      <c r="G102">
        <v>119</v>
      </c>
      <c r="H102">
        <f>dane_medale3[[#This Row],[Zloty]]+dane_medale3[[#This Row],[Srebrny]]+dane_medale3[[#This Row],[Brazowy]]</f>
        <v>301</v>
      </c>
      <c r="I102">
        <f>IF(dane_medale3[[#This Row],[suma_medali_lato]]&gt;0,1,0)</f>
        <v>1</v>
      </c>
      <c r="J102">
        <v>20</v>
      </c>
      <c r="K102">
        <f>IF(dane_medale3[[#This Row],[OL_zimowe]]&gt;0,1,0)</f>
        <v>1</v>
      </c>
      <c r="L102">
        <v>0</v>
      </c>
      <c r="M102">
        <v>0</v>
      </c>
      <c r="N102">
        <v>1</v>
      </c>
      <c r="O102">
        <f>dane_medale3[[#This Row],[Zloty_1]]+dane_medale3[[#This Row],[Srebrny_2]]+dane_medale3[[#This Row],[Brazowy_3]]</f>
        <v>1</v>
      </c>
      <c r="P102">
        <f>IF(dane_medale3[[#This Row],[suma_medali]]=0,1,0)</f>
        <v>0</v>
      </c>
      <c r="Q102">
        <f>IF(AND(dane_medale3[[#This Row],[czy_lato]]=1,dane_medale3[[#This Row],[czy_zima]]=1,dane_medale3[[#This Row],[czy_&gt;1]]=1,dane_medale3[[#This Row],[czy_0]]=1),1,0)</f>
        <v>0</v>
      </c>
      <c r="R102" s="1">
        <f>IF(dane_medale3[[#This Row],[warunki]]=1,R101+dane_medale3[[#This Row],[suma_medali_lato]],R101)</f>
        <v>1042</v>
      </c>
    </row>
    <row r="103" spans="1:18" x14ac:dyDescent="0.25">
      <c r="A103" s="1" t="s">
        <v>117</v>
      </c>
      <c r="B103" s="1" t="s">
        <v>13</v>
      </c>
      <c r="C103">
        <v>13</v>
      </c>
      <c r="D103">
        <f>IF(dane_medale3[[#This Row],[OL_letnie]]&gt;0,1,0)</f>
        <v>1</v>
      </c>
      <c r="E103">
        <v>0</v>
      </c>
      <c r="F103">
        <v>1</v>
      </c>
      <c r="G103">
        <v>0</v>
      </c>
      <c r="H103">
        <f>dane_medale3[[#This Row],[Zloty]]+dane_medale3[[#This Row],[Srebrny]]+dane_medale3[[#This Row],[Brazowy]]</f>
        <v>1</v>
      </c>
      <c r="I103">
        <f>IF(dane_medale3[[#This Row],[suma_medali_lato]]&gt;0,1,0)</f>
        <v>1</v>
      </c>
      <c r="J103">
        <v>5</v>
      </c>
      <c r="K103">
        <f>IF(dane_medale3[[#This Row],[OL_zimowe]]&gt;0,1,0)</f>
        <v>1</v>
      </c>
      <c r="L103">
        <v>0</v>
      </c>
      <c r="M103">
        <v>0</v>
      </c>
      <c r="N103">
        <v>0</v>
      </c>
      <c r="O103">
        <f>dane_medale3[[#This Row],[Zloty_1]]+dane_medale3[[#This Row],[Srebrny_2]]+dane_medale3[[#This Row],[Brazowy_3]]</f>
        <v>0</v>
      </c>
      <c r="P103">
        <f>IF(dane_medale3[[#This Row],[suma_medali]]=0,1,0)</f>
        <v>1</v>
      </c>
      <c r="Q103">
        <f>IF(AND(dane_medale3[[#This Row],[czy_lato]]=1,dane_medale3[[#This Row],[czy_zima]]=1,dane_medale3[[#This Row],[czy_&gt;1]]=1,dane_medale3[[#This Row],[czy_0]]=1),1,0)</f>
        <v>1</v>
      </c>
      <c r="R103" s="1">
        <f>IF(dane_medale3[[#This Row],[warunki]]=1,R102+dane_medale3[[#This Row],[suma_medali_lato]],R102)</f>
        <v>1043</v>
      </c>
    </row>
    <row r="104" spans="1:18" x14ac:dyDescent="0.25">
      <c r="A104" s="1" t="s">
        <v>118</v>
      </c>
      <c r="B104" s="1" t="s">
        <v>22</v>
      </c>
      <c r="C104">
        <v>3</v>
      </c>
      <c r="D104">
        <f>IF(dane_medale3[[#This Row],[OL_letnie]]&gt;0,1,0)</f>
        <v>1</v>
      </c>
      <c r="E104">
        <v>1</v>
      </c>
      <c r="F104">
        <v>2</v>
      </c>
      <c r="G104">
        <v>4</v>
      </c>
      <c r="H104">
        <f>dane_medale3[[#This Row],[Zloty]]+dane_medale3[[#This Row],[Srebrny]]+dane_medale3[[#This Row],[Brazowy]]</f>
        <v>7</v>
      </c>
      <c r="I104">
        <f>IF(dane_medale3[[#This Row],[suma_medali_lato]]&gt;0,1,0)</f>
        <v>1</v>
      </c>
      <c r="J104">
        <v>2</v>
      </c>
      <c r="K104">
        <f>IF(dane_medale3[[#This Row],[OL_zimowe]]&gt;0,1,0)</f>
        <v>1</v>
      </c>
      <c r="L104">
        <v>0</v>
      </c>
      <c r="M104">
        <v>0</v>
      </c>
      <c r="N104">
        <v>0</v>
      </c>
      <c r="O104">
        <f>dane_medale3[[#This Row],[Zloty_1]]+dane_medale3[[#This Row],[Srebrny_2]]+dane_medale3[[#This Row],[Brazowy_3]]</f>
        <v>0</v>
      </c>
      <c r="P104">
        <f>IF(dane_medale3[[#This Row],[suma_medali]]=0,1,0)</f>
        <v>1</v>
      </c>
      <c r="Q104">
        <f>IF(AND(dane_medale3[[#This Row],[czy_lato]]=1,dane_medale3[[#This Row],[czy_zima]]=1,dane_medale3[[#This Row],[czy_&gt;1]]=1,dane_medale3[[#This Row],[czy_0]]=1),1,0)</f>
        <v>1</v>
      </c>
      <c r="R104" s="1">
        <f>IF(dane_medale3[[#This Row],[warunki]]=1,R103+dane_medale3[[#This Row],[suma_medali_lato]],R103)</f>
        <v>1050</v>
      </c>
    </row>
    <row r="105" spans="1:18" x14ac:dyDescent="0.25">
      <c r="A105" s="1" t="s">
        <v>119</v>
      </c>
      <c r="B105" s="1" t="s">
        <v>22</v>
      </c>
      <c r="C105">
        <v>1</v>
      </c>
      <c r="D105">
        <f>IF(dane_medale3[[#This Row],[OL_letnie]]&gt;0,1,0)</f>
        <v>1</v>
      </c>
      <c r="E105">
        <v>0</v>
      </c>
      <c r="F105">
        <v>2</v>
      </c>
      <c r="G105">
        <v>0</v>
      </c>
      <c r="H105">
        <f>dane_medale3[[#This Row],[Zloty]]+dane_medale3[[#This Row],[Srebrny]]+dane_medale3[[#This Row],[Brazowy]]</f>
        <v>2</v>
      </c>
      <c r="I105">
        <f>IF(dane_medale3[[#This Row],[suma_medali_lato]]&gt;0,1,0)</f>
        <v>1</v>
      </c>
      <c r="J105">
        <v>1</v>
      </c>
      <c r="K105">
        <f>IF(dane_medale3[[#This Row],[OL_zimowe]]&gt;0,1,0)</f>
        <v>1</v>
      </c>
      <c r="L105">
        <v>0</v>
      </c>
      <c r="M105">
        <v>0</v>
      </c>
      <c r="N105">
        <v>0</v>
      </c>
      <c r="O105">
        <f>dane_medale3[[#This Row],[Zloty_1]]+dane_medale3[[#This Row],[Srebrny_2]]+dane_medale3[[#This Row],[Brazowy_3]]</f>
        <v>0</v>
      </c>
      <c r="P105">
        <f>IF(dane_medale3[[#This Row],[suma_medali]]=0,1,0)</f>
        <v>1</v>
      </c>
      <c r="Q105">
        <f>IF(AND(dane_medale3[[#This Row],[czy_lato]]=1,dane_medale3[[#This Row],[czy_zima]]=1,dane_medale3[[#This Row],[czy_&gt;1]]=1,dane_medale3[[#This Row],[czy_0]]=1),1,0)</f>
        <v>1</v>
      </c>
      <c r="R105" s="1">
        <f>IF(dane_medale3[[#This Row],[warunki]]=1,R104+dane_medale3[[#This Row],[suma_medali_lato]],R104)</f>
        <v>1052</v>
      </c>
    </row>
    <row r="106" spans="1:18" x14ac:dyDescent="0.25">
      <c r="A106" s="1" t="s">
        <v>120</v>
      </c>
      <c r="B106" s="1" t="s">
        <v>11</v>
      </c>
      <c r="C106">
        <v>15</v>
      </c>
      <c r="D106">
        <f>IF(dane_medale3[[#This Row],[OL_letnie]]&gt;0,1,0)</f>
        <v>1</v>
      </c>
      <c r="E106">
        <v>0</v>
      </c>
      <c r="F106">
        <v>2</v>
      </c>
      <c r="G106">
        <v>2</v>
      </c>
      <c r="H106">
        <f>dane_medale3[[#This Row],[Zloty]]+dane_medale3[[#This Row],[Srebrny]]+dane_medale3[[#This Row],[Brazowy]]</f>
        <v>4</v>
      </c>
      <c r="I106">
        <f>IF(dane_medale3[[#This Row],[suma_medali_lato]]&gt;0,1,0)</f>
        <v>1</v>
      </c>
      <c r="J106">
        <v>0</v>
      </c>
      <c r="K106">
        <f>IF(dane_medale3[[#This Row],[OL_zimowe]]&gt;0,1,0)</f>
        <v>0</v>
      </c>
      <c r="L106">
        <v>0</v>
      </c>
      <c r="M106">
        <v>0</v>
      </c>
      <c r="N106">
        <v>0</v>
      </c>
      <c r="O106">
        <f>dane_medale3[[#This Row],[Zloty_1]]+dane_medale3[[#This Row],[Srebrny_2]]+dane_medale3[[#This Row],[Brazowy_3]]</f>
        <v>0</v>
      </c>
      <c r="P106">
        <f>IF(dane_medale3[[#This Row],[suma_medali]]=0,1,0)</f>
        <v>1</v>
      </c>
      <c r="Q106">
        <f>IF(AND(dane_medale3[[#This Row],[czy_lato]]=1,dane_medale3[[#This Row],[czy_zima]]=1,dane_medale3[[#This Row],[czy_&gt;1]]=1,dane_medale3[[#This Row],[czy_0]]=1),1,0)</f>
        <v>0</v>
      </c>
      <c r="R106" s="1">
        <f>IF(dane_medale3[[#This Row],[warunki]]=1,R105+dane_medale3[[#This Row],[suma_medali_lato]],R105)</f>
        <v>1052</v>
      </c>
    </row>
    <row r="107" spans="1:18" x14ac:dyDescent="0.25">
      <c r="A107" s="1" t="s">
        <v>121</v>
      </c>
      <c r="B107" s="1" t="s">
        <v>22</v>
      </c>
      <c r="C107">
        <v>5</v>
      </c>
      <c r="D107">
        <f>IF(dane_medale3[[#This Row],[OL_letnie]]&gt;0,1,0)</f>
        <v>1</v>
      </c>
      <c r="E107">
        <v>7</v>
      </c>
      <c r="F107">
        <v>9</v>
      </c>
      <c r="G107">
        <v>8</v>
      </c>
      <c r="H107">
        <f>dane_medale3[[#This Row],[Zloty]]+dane_medale3[[#This Row],[Srebrny]]+dane_medale3[[#This Row],[Brazowy]]</f>
        <v>24</v>
      </c>
      <c r="I107">
        <f>IF(dane_medale3[[#This Row],[suma_medali_lato]]&gt;0,1,0)</f>
        <v>1</v>
      </c>
      <c r="J107">
        <v>6</v>
      </c>
      <c r="K107">
        <f>IF(dane_medale3[[#This Row],[OL_zimowe]]&gt;0,1,0)</f>
        <v>1</v>
      </c>
      <c r="L107">
        <v>2</v>
      </c>
      <c r="M107">
        <v>2</v>
      </c>
      <c r="N107">
        <v>1</v>
      </c>
      <c r="O107">
        <f>dane_medale3[[#This Row],[Zloty_1]]+dane_medale3[[#This Row],[Srebrny_2]]+dane_medale3[[#This Row],[Brazowy_3]]</f>
        <v>5</v>
      </c>
      <c r="P107">
        <f>IF(dane_medale3[[#This Row],[suma_medali]]=0,1,0)</f>
        <v>0</v>
      </c>
      <c r="Q107">
        <f>IF(AND(dane_medale3[[#This Row],[czy_lato]]=1,dane_medale3[[#This Row],[czy_zima]]=1,dane_medale3[[#This Row],[czy_&gt;1]]=1,dane_medale3[[#This Row],[czy_0]]=1),1,0)</f>
        <v>0</v>
      </c>
      <c r="R107" s="1">
        <f>IF(dane_medale3[[#This Row],[warunki]]=1,R106+dane_medale3[[#This Row],[suma_medali_lato]],R106)</f>
        <v>1052</v>
      </c>
    </row>
    <row r="108" spans="1:18" x14ac:dyDescent="0.25">
      <c r="A108" s="1" t="s">
        <v>122</v>
      </c>
      <c r="B108" s="1" t="s">
        <v>22</v>
      </c>
      <c r="C108">
        <v>6</v>
      </c>
      <c r="D108">
        <f>IF(dane_medale3[[#This Row],[OL_letnie]]&gt;0,1,0)</f>
        <v>1</v>
      </c>
      <c r="E108">
        <v>4</v>
      </c>
      <c r="F108">
        <v>6</v>
      </c>
      <c r="G108">
        <v>9</v>
      </c>
      <c r="H108">
        <f>dane_medale3[[#This Row],[Zloty]]+dane_medale3[[#This Row],[Srebrny]]+dane_medale3[[#This Row],[Brazowy]]</f>
        <v>19</v>
      </c>
      <c r="I108">
        <f>IF(dane_medale3[[#This Row],[suma_medali_lato]]&gt;0,1,0)</f>
        <v>1</v>
      </c>
      <c r="J108">
        <v>7</v>
      </c>
      <c r="K108">
        <f>IF(dane_medale3[[#This Row],[OL_zimowe]]&gt;0,1,0)</f>
        <v>1</v>
      </c>
      <c r="L108">
        <v>2</v>
      </c>
      <c r="M108">
        <v>4</v>
      </c>
      <c r="N108">
        <v>9</v>
      </c>
      <c r="O108">
        <f>dane_medale3[[#This Row],[Zloty_1]]+dane_medale3[[#This Row],[Srebrny_2]]+dane_medale3[[#This Row],[Brazowy_3]]</f>
        <v>15</v>
      </c>
      <c r="P108">
        <f>IF(dane_medale3[[#This Row],[suma_medali]]=0,1,0)</f>
        <v>0</v>
      </c>
      <c r="Q108">
        <f>IF(AND(dane_medale3[[#This Row],[czy_lato]]=1,dane_medale3[[#This Row],[czy_zima]]=1,dane_medale3[[#This Row],[czy_&gt;1]]=1,dane_medale3[[#This Row],[czy_0]]=1),1,0)</f>
        <v>0</v>
      </c>
      <c r="R108" s="1">
        <f>IF(dane_medale3[[#This Row],[warunki]]=1,R107+dane_medale3[[#This Row],[suma_medali_lato]],R107)</f>
        <v>1052</v>
      </c>
    </row>
    <row r="109" spans="1:18" x14ac:dyDescent="0.25">
      <c r="A109" s="1" t="s">
        <v>123</v>
      </c>
      <c r="B109" s="1" t="s">
        <v>11</v>
      </c>
      <c r="C109">
        <v>16</v>
      </c>
      <c r="D109">
        <f>IF(dane_medale3[[#This Row],[OL_letnie]]&gt;0,1,0)</f>
        <v>1</v>
      </c>
      <c r="E109">
        <v>0</v>
      </c>
      <c r="F109">
        <v>2</v>
      </c>
      <c r="G109">
        <v>0</v>
      </c>
      <c r="H109">
        <f>dane_medale3[[#This Row],[Zloty]]+dane_medale3[[#This Row],[Srebrny]]+dane_medale3[[#This Row],[Brazowy]]</f>
        <v>2</v>
      </c>
      <c r="I109">
        <f>IF(dane_medale3[[#This Row],[suma_medali_lato]]&gt;0,1,0)</f>
        <v>1</v>
      </c>
      <c r="J109">
        <v>0</v>
      </c>
      <c r="K109">
        <f>IF(dane_medale3[[#This Row],[OL_zimowe]]&gt;0,1,0)</f>
        <v>0</v>
      </c>
      <c r="L109">
        <v>0</v>
      </c>
      <c r="M109">
        <v>0</v>
      </c>
      <c r="N109">
        <v>0</v>
      </c>
      <c r="O109">
        <f>dane_medale3[[#This Row],[Zloty_1]]+dane_medale3[[#This Row],[Srebrny_2]]+dane_medale3[[#This Row],[Brazowy_3]]</f>
        <v>0</v>
      </c>
      <c r="P109">
        <f>IF(dane_medale3[[#This Row],[suma_medali]]=0,1,0)</f>
        <v>1</v>
      </c>
      <c r="Q109">
        <f>IF(AND(dane_medale3[[#This Row],[czy_lato]]=1,dane_medale3[[#This Row],[czy_zima]]=1,dane_medale3[[#This Row],[czy_&gt;1]]=1,dane_medale3[[#This Row],[czy_0]]=1),1,0)</f>
        <v>0</v>
      </c>
      <c r="R109" s="1">
        <f>IF(dane_medale3[[#This Row],[warunki]]=1,R108+dane_medale3[[#This Row],[suma_medali_lato]],R108)</f>
        <v>1052</v>
      </c>
    </row>
    <row r="110" spans="1:18" x14ac:dyDescent="0.25">
      <c r="A110" s="1" t="s">
        <v>124</v>
      </c>
      <c r="B110" s="1" t="s">
        <v>25</v>
      </c>
      <c r="C110">
        <v>26</v>
      </c>
      <c r="D110">
        <f>IF(dane_medale3[[#This Row],[OL_letnie]]&gt;0,1,0)</f>
        <v>1</v>
      </c>
      <c r="E110">
        <v>976</v>
      </c>
      <c r="F110">
        <v>758</v>
      </c>
      <c r="G110">
        <v>666</v>
      </c>
      <c r="H110">
        <f>dane_medale3[[#This Row],[Zloty]]+dane_medale3[[#This Row],[Srebrny]]+dane_medale3[[#This Row],[Brazowy]]</f>
        <v>2400</v>
      </c>
      <c r="I110">
        <f>IF(dane_medale3[[#This Row],[suma_medali_lato]]&gt;0,1,0)</f>
        <v>1</v>
      </c>
      <c r="J110">
        <v>22</v>
      </c>
      <c r="K110">
        <f>IF(dane_medale3[[#This Row],[OL_zimowe]]&gt;0,1,0)</f>
        <v>1</v>
      </c>
      <c r="L110">
        <v>96</v>
      </c>
      <c r="M110">
        <v>102</v>
      </c>
      <c r="N110">
        <v>83</v>
      </c>
      <c r="O110">
        <f>dane_medale3[[#This Row],[Zloty_1]]+dane_medale3[[#This Row],[Srebrny_2]]+dane_medale3[[#This Row],[Brazowy_3]]</f>
        <v>281</v>
      </c>
      <c r="P110">
        <f>IF(dane_medale3[[#This Row],[suma_medali]]=0,1,0)</f>
        <v>0</v>
      </c>
      <c r="Q110">
        <f>IF(AND(dane_medale3[[#This Row],[czy_lato]]=1,dane_medale3[[#This Row],[czy_zima]]=1,dane_medale3[[#This Row],[czy_&gt;1]]=1,dane_medale3[[#This Row],[czy_0]]=1),1,0)</f>
        <v>0</v>
      </c>
      <c r="R110" s="1">
        <f>IF(dane_medale3[[#This Row],[warunki]]=1,R109+dane_medale3[[#This Row],[suma_medali_lato]],R109)</f>
        <v>1052</v>
      </c>
    </row>
    <row r="111" spans="1:18" x14ac:dyDescent="0.25">
      <c r="A111" s="1" t="s">
        <v>125</v>
      </c>
      <c r="B111" s="1" t="s">
        <v>13</v>
      </c>
      <c r="C111">
        <v>11</v>
      </c>
      <c r="D111">
        <f>IF(dane_medale3[[#This Row],[OL_letnie]]&gt;0,1,0)</f>
        <v>1</v>
      </c>
      <c r="E111">
        <v>0</v>
      </c>
      <c r="F111">
        <v>1</v>
      </c>
      <c r="G111">
        <v>0</v>
      </c>
      <c r="H111">
        <f>dane_medale3[[#This Row],[Zloty]]+dane_medale3[[#This Row],[Srebrny]]+dane_medale3[[#This Row],[Brazowy]]</f>
        <v>1</v>
      </c>
      <c r="I111">
        <f>IF(dane_medale3[[#This Row],[suma_medali_lato]]&gt;0,1,0)</f>
        <v>1</v>
      </c>
      <c r="J111">
        <v>0</v>
      </c>
      <c r="K111">
        <f>IF(dane_medale3[[#This Row],[OL_zimowe]]&gt;0,1,0)</f>
        <v>0</v>
      </c>
      <c r="L111">
        <v>0</v>
      </c>
      <c r="M111">
        <v>0</v>
      </c>
      <c r="N111">
        <v>0</v>
      </c>
      <c r="O111">
        <f>dane_medale3[[#This Row],[Zloty_1]]+dane_medale3[[#This Row],[Srebrny_2]]+dane_medale3[[#This Row],[Brazowy_3]]</f>
        <v>0</v>
      </c>
      <c r="P111">
        <f>IF(dane_medale3[[#This Row],[suma_medali]]=0,1,0)</f>
        <v>1</v>
      </c>
      <c r="Q111">
        <f>IF(AND(dane_medale3[[#This Row],[czy_lato]]=1,dane_medale3[[#This Row],[czy_zima]]=1,dane_medale3[[#This Row],[czy_&gt;1]]=1,dane_medale3[[#This Row],[czy_0]]=1),1,0)</f>
        <v>0</v>
      </c>
      <c r="R111" s="1">
        <f>IF(dane_medale3[[#This Row],[warunki]]=1,R110+dane_medale3[[#This Row],[suma_medali_lato]],R110)</f>
        <v>1052</v>
      </c>
    </row>
    <row r="112" spans="1:18" x14ac:dyDescent="0.25">
      <c r="A112" s="1" t="s">
        <v>126</v>
      </c>
      <c r="B112" s="1" t="s">
        <v>15</v>
      </c>
      <c r="C112">
        <v>11</v>
      </c>
      <c r="D112">
        <f>IF(dane_medale3[[#This Row],[OL_letnie]]&gt;0,1,0)</f>
        <v>1</v>
      </c>
      <c r="E112">
        <v>1</v>
      </c>
      <c r="F112">
        <v>0</v>
      </c>
      <c r="G112">
        <v>1</v>
      </c>
      <c r="H112">
        <f>dane_medale3[[#This Row],[Zloty]]+dane_medale3[[#This Row],[Srebrny]]+dane_medale3[[#This Row],[Brazowy]]</f>
        <v>2</v>
      </c>
      <c r="I112">
        <f>IF(dane_medale3[[#This Row],[suma_medali_lato]]&gt;0,1,0)</f>
        <v>1</v>
      </c>
      <c r="J112">
        <v>0</v>
      </c>
      <c r="K112">
        <f>IF(dane_medale3[[#This Row],[OL_zimowe]]&gt;0,1,0)</f>
        <v>0</v>
      </c>
      <c r="L112">
        <v>0</v>
      </c>
      <c r="M112">
        <v>0</v>
      </c>
      <c r="N112">
        <v>0</v>
      </c>
      <c r="O112">
        <f>dane_medale3[[#This Row],[Zloty_1]]+dane_medale3[[#This Row],[Srebrny_2]]+dane_medale3[[#This Row],[Brazowy_3]]</f>
        <v>0</v>
      </c>
      <c r="P112">
        <f>IF(dane_medale3[[#This Row],[suma_medali]]=0,1,0)</f>
        <v>1</v>
      </c>
      <c r="Q112">
        <f>IF(AND(dane_medale3[[#This Row],[czy_lato]]=1,dane_medale3[[#This Row],[czy_zima]]=1,dane_medale3[[#This Row],[czy_&gt;1]]=1,dane_medale3[[#This Row],[czy_0]]=1),1,0)</f>
        <v>0</v>
      </c>
      <c r="R112" s="1">
        <f>IF(dane_medale3[[#This Row],[warunki]]=1,R111+dane_medale3[[#This Row],[suma_medali_lato]],R111)</f>
        <v>1052</v>
      </c>
    </row>
    <row r="113" spans="1:18" x14ac:dyDescent="0.25">
      <c r="A113" s="1" t="s">
        <v>127</v>
      </c>
      <c r="B113" s="1" t="s">
        <v>11</v>
      </c>
      <c r="C113">
        <v>12</v>
      </c>
      <c r="D113">
        <f>IF(dane_medale3[[#This Row],[OL_letnie]]&gt;0,1,0)</f>
        <v>1</v>
      </c>
      <c r="E113">
        <v>1</v>
      </c>
      <c r="F113">
        <v>1</v>
      </c>
      <c r="G113">
        <v>1</v>
      </c>
      <c r="H113">
        <f>dane_medale3[[#This Row],[Zloty]]+dane_medale3[[#This Row],[Srebrny]]+dane_medale3[[#This Row],[Brazowy]]</f>
        <v>3</v>
      </c>
      <c r="I113">
        <f>IF(dane_medale3[[#This Row],[suma_medali_lato]]&gt;0,1,0)</f>
        <v>1</v>
      </c>
      <c r="J113">
        <v>0</v>
      </c>
      <c r="K113">
        <f>IF(dane_medale3[[#This Row],[OL_zimowe]]&gt;0,1,0)</f>
        <v>0</v>
      </c>
      <c r="L113">
        <v>0</v>
      </c>
      <c r="M113">
        <v>0</v>
      </c>
      <c r="N113">
        <v>0</v>
      </c>
      <c r="O113">
        <f>dane_medale3[[#This Row],[Zloty_1]]+dane_medale3[[#This Row],[Srebrny_2]]+dane_medale3[[#This Row],[Brazowy_3]]</f>
        <v>0</v>
      </c>
      <c r="P113">
        <f>IF(dane_medale3[[#This Row],[suma_medali]]=0,1,0)</f>
        <v>1</v>
      </c>
      <c r="Q113">
        <f>IF(AND(dane_medale3[[#This Row],[czy_lato]]=1,dane_medale3[[#This Row],[czy_zima]]=1,dane_medale3[[#This Row],[czy_&gt;1]]=1,dane_medale3[[#This Row],[czy_0]]=1),1,0)</f>
        <v>0</v>
      </c>
      <c r="R113" s="1">
        <f>IF(dane_medale3[[#This Row],[warunki]]=1,R112+dane_medale3[[#This Row],[suma_medali_lato]],R112)</f>
        <v>1052</v>
      </c>
    </row>
    <row r="114" spans="1:18" x14ac:dyDescent="0.25">
      <c r="A114" s="1" t="s">
        <v>128</v>
      </c>
      <c r="B114" s="1" t="s">
        <v>22</v>
      </c>
      <c r="C114">
        <v>27</v>
      </c>
      <c r="D114">
        <f>IF(dane_medale3[[#This Row],[OL_letnie]]&gt;0,1,0)</f>
        <v>1</v>
      </c>
      <c r="E114">
        <v>47</v>
      </c>
      <c r="F114">
        <v>73</v>
      </c>
      <c r="G114">
        <v>65</v>
      </c>
      <c r="H114">
        <f>dane_medale3[[#This Row],[Zloty]]+dane_medale3[[#This Row],[Srebrny]]+dane_medale3[[#This Row],[Brazowy]]</f>
        <v>185</v>
      </c>
      <c r="I114">
        <f>IF(dane_medale3[[#This Row],[suma_medali_lato]]&gt;0,1,0)</f>
        <v>1</v>
      </c>
      <c r="J114">
        <v>22</v>
      </c>
      <c r="K114">
        <f>IF(dane_medale3[[#This Row],[OL_zimowe]]&gt;0,1,0)</f>
        <v>1</v>
      </c>
      <c r="L114">
        <v>50</v>
      </c>
      <c r="M114">
        <v>40</v>
      </c>
      <c r="N114">
        <v>48</v>
      </c>
      <c r="O114">
        <f>dane_medale3[[#This Row],[Zloty_1]]+dane_medale3[[#This Row],[Srebrny_2]]+dane_medale3[[#This Row],[Brazowy_3]]</f>
        <v>138</v>
      </c>
      <c r="P114">
        <f>IF(dane_medale3[[#This Row],[suma_medali]]=0,1,0)</f>
        <v>0</v>
      </c>
      <c r="Q114">
        <f>IF(AND(dane_medale3[[#This Row],[czy_lato]]=1,dane_medale3[[#This Row],[czy_zima]]=1,dane_medale3[[#This Row],[czy_&gt;1]]=1,dane_medale3[[#This Row],[czy_0]]=1),1,0)</f>
        <v>0</v>
      </c>
      <c r="R114" s="1">
        <f>IF(dane_medale3[[#This Row],[warunki]]=1,R113+dane_medale3[[#This Row],[suma_medali_lato]],R113)</f>
        <v>1052</v>
      </c>
    </row>
    <row r="115" spans="1:18" x14ac:dyDescent="0.25">
      <c r="A115" s="1" t="s">
        <v>129</v>
      </c>
      <c r="B115" s="1" t="s">
        <v>22</v>
      </c>
      <c r="C115">
        <v>26</v>
      </c>
      <c r="D115">
        <f>IF(dane_medale3[[#This Row],[OL_letnie]]&gt;0,1,0)</f>
        <v>1</v>
      </c>
      <c r="E115">
        <v>143</v>
      </c>
      <c r="F115">
        <v>164</v>
      </c>
      <c r="G115">
        <v>176</v>
      </c>
      <c r="H115">
        <f>dane_medale3[[#This Row],[Zloty]]+dane_medale3[[#This Row],[Srebrny]]+dane_medale3[[#This Row],[Brazowy]]</f>
        <v>483</v>
      </c>
      <c r="I115">
        <f>IF(dane_medale3[[#This Row],[suma_medali_lato]]&gt;0,1,0)</f>
        <v>1</v>
      </c>
      <c r="J115">
        <v>22</v>
      </c>
      <c r="K115">
        <f>IF(dane_medale3[[#This Row],[OL_zimowe]]&gt;0,1,0)</f>
        <v>1</v>
      </c>
      <c r="L115">
        <v>50</v>
      </c>
      <c r="M115">
        <v>40</v>
      </c>
      <c r="N115">
        <v>54</v>
      </c>
      <c r="O115">
        <f>dane_medale3[[#This Row],[Zloty_1]]+dane_medale3[[#This Row],[Srebrny_2]]+dane_medale3[[#This Row],[Brazowy_3]]</f>
        <v>144</v>
      </c>
      <c r="P115">
        <f>IF(dane_medale3[[#This Row],[suma_medali]]=0,1,0)</f>
        <v>0</v>
      </c>
      <c r="Q115">
        <f>IF(AND(dane_medale3[[#This Row],[czy_lato]]=1,dane_medale3[[#This Row],[czy_zima]]=1,dane_medale3[[#This Row],[czy_&gt;1]]=1,dane_medale3[[#This Row],[czy_0]]=1),1,0)</f>
        <v>0</v>
      </c>
      <c r="R115" s="1">
        <f>IF(dane_medale3[[#This Row],[warunki]]=1,R114+dane_medale3[[#This Row],[suma_medali_lato]],R114)</f>
        <v>1052</v>
      </c>
    </row>
    <row r="116" spans="1:18" x14ac:dyDescent="0.25">
      <c r="A116" s="1" t="s">
        <v>130</v>
      </c>
      <c r="B116" s="1" t="s">
        <v>11</v>
      </c>
      <c r="C116">
        <v>5</v>
      </c>
      <c r="D116">
        <f>IF(dane_medale3[[#This Row],[OL_letnie]]&gt;0,1,0)</f>
        <v>1</v>
      </c>
      <c r="E116">
        <v>0</v>
      </c>
      <c r="F116">
        <v>1</v>
      </c>
      <c r="G116">
        <v>2</v>
      </c>
      <c r="H116">
        <f>dane_medale3[[#This Row],[Zloty]]+dane_medale3[[#This Row],[Srebrny]]+dane_medale3[[#This Row],[Brazowy]]</f>
        <v>3</v>
      </c>
      <c r="I116">
        <f>IF(dane_medale3[[#This Row],[suma_medali_lato]]&gt;0,1,0)</f>
        <v>1</v>
      </c>
      <c r="J116">
        <v>4</v>
      </c>
      <c r="K116">
        <f>IF(dane_medale3[[#This Row],[OL_zimowe]]&gt;0,1,0)</f>
        <v>1</v>
      </c>
      <c r="L116">
        <v>0</v>
      </c>
      <c r="M116">
        <v>0</v>
      </c>
      <c r="N116">
        <v>0</v>
      </c>
      <c r="O116">
        <f>dane_medale3[[#This Row],[Zloty_1]]+dane_medale3[[#This Row],[Srebrny_2]]+dane_medale3[[#This Row],[Brazowy_3]]</f>
        <v>0</v>
      </c>
      <c r="P116">
        <f>IF(dane_medale3[[#This Row],[suma_medali]]=0,1,0)</f>
        <v>1</v>
      </c>
      <c r="Q116">
        <f>IF(AND(dane_medale3[[#This Row],[czy_lato]]=1,dane_medale3[[#This Row],[czy_zima]]=1,dane_medale3[[#This Row],[czy_&gt;1]]=1,dane_medale3[[#This Row],[czy_0]]=1),1,0)</f>
        <v>1</v>
      </c>
      <c r="R116" s="1">
        <f>IF(dane_medale3[[#This Row],[warunki]]=1,R115+dane_medale3[[#This Row],[suma_medali_lato]],R115)</f>
        <v>1055</v>
      </c>
    </row>
    <row r="117" spans="1:18" x14ac:dyDescent="0.25">
      <c r="A117" s="1" t="s">
        <v>131</v>
      </c>
      <c r="B117" s="1" t="s">
        <v>11</v>
      </c>
      <c r="C117">
        <v>15</v>
      </c>
      <c r="D117">
        <f>IF(dane_medale3[[#This Row],[OL_letnie]]&gt;0,1,0)</f>
        <v>1</v>
      </c>
      <c r="E117">
        <v>7</v>
      </c>
      <c r="F117">
        <v>6</v>
      </c>
      <c r="G117">
        <v>11</v>
      </c>
      <c r="H117">
        <f>dane_medale3[[#This Row],[Zloty]]+dane_medale3[[#This Row],[Srebrny]]+dane_medale3[[#This Row],[Brazowy]]</f>
        <v>24</v>
      </c>
      <c r="I117">
        <f>IF(dane_medale3[[#This Row],[suma_medali_lato]]&gt;0,1,0)</f>
        <v>1</v>
      </c>
      <c r="J117">
        <v>3</v>
      </c>
      <c r="K117">
        <f>IF(dane_medale3[[#This Row],[OL_zimowe]]&gt;0,1,0)</f>
        <v>1</v>
      </c>
      <c r="L117">
        <v>0</v>
      </c>
      <c r="M117">
        <v>0</v>
      </c>
      <c r="N117">
        <v>0</v>
      </c>
      <c r="O117">
        <f>dane_medale3[[#This Row],[Zloty_1]]+dane_medale3[[#This Row],[Srebrny_2]]+dane_medale3[[#This Row],[Brazowy_3]]</f>
        <v>0</v>
      </c>
      <c r="P117">
        <f>IF(dane_medale3[[#This Row],[suma_medali]]=0,1,0)</f>
        <v>1</v>
      </c>
      <c r="Q117">
        <f>IF(AND(dane_medale3[[#This Row],[czy_lato]]=1,dane_medale3[[#This Row],[czy_zima]]=1,dane_medale3[[#This Row],[czy_&gt;1]]=1,dane_medale3[[#This Row],[czy_0]]=1),1,0)</f>
        <v>1</v>
      </c>
      <c r="R117" s="1">
        <f>IF(dane_medale3[[#This Row],[warunki]]=1,R116+dane_medale3[[#This Row],[suma_medali_lato]],R116)</f>
        <v>1079</v>
      </c>
    </row>
    <row r="118" spans="1:18" x14ac:dyDescent="0.25">
      <c r="A118" s="1" t="s">
        <v>132</v>
      </c>
      <c r="B118" s="1" t="s">
        <v>13</v>
      </c>
      <c r="C118">
        <v>12</v>
      </c>
      <c r="D118">
        <f>IF(dane_medale3[[#This Row],[OL_letnie]]&gt;0,1,0)</f>
        <v>1</v>
      </c>
      <c r="E118">
        <v>0</v>
      </c>
      <c r="F118">
        <v>2</v>
      </c>
      <c r="G118">
        <v>0</v>
      </c>
      <c r="H118">
        <f>dane_medale3[[#This Row],[Zloty]]+dane_medale3[[#This Row],[Srebrny]]+dane_medale3[[#This Row],[Brazowy]]</f>
        <v>2</v>
      </c>
      <c r="I118">
        <f>IF(dane_medale3[[#This Row],[suma_medali_lato]]&gt;0,1,0)</f>
        <v>1</v>
      </c>
      <c r="J118">
        <v>0</v>
      </c>
      <c r="K118">
        <f>IF(dane_medale3[[#This Row],[OL_zimowe]]&gt;0,1,0)</f>
        <v>0</v>
      </c>
      <c r="L118">
        <v>0</v>
      </c>
      <c r="M118">
        <v>0</v>
      </c>
      <c r="N118">
        <v>0</v>
      </c>
      <c r="O118">
        <f>dane_medale3[[#This Row],[Zloty_1]]+dane_medale3[[#This Row],[Srebrny_2]]+dane_medale3[[#This Row],[Brazowy_3]]</f>
        <v>0</v>
      </c>
      <c r="P118">
        <f>IF(dane_medale3[[#This Row],[suma_medali]]=0,1,0)</f>
        <v>1</v>
      </c>
      <c r="Q118">
        <f>IF(AND(dane_medale3[[#This Row],[czy_lato]]=1,dane_medale3[[#This Row],[czy_zima]]=1,dane_medale3[[#This Row],[czy_&gt;1]]=1,dane_medale3[[#This Row],[czy_0]]=1),1,0)</f>
        <v>0</v>
      </c>
      <c r="R118" s="1">
        <f>IF(dane_medale3[[#This Row],[warunki]]=1,R117+dane_medale3[[#This Row],[suma_medali_lato]],R117)</f>
        <v>1079</v>
      </c>
    </row>
    <row r="119" spans="1:18" x14ac:dyDescent="0.25">
      <c r="A119" s="1" t="s">
        <v>133</v>
      </c>
      <c r="B119" s="1" t="s">
        <v>13</v>
      </c>
      <c r="C119">
        <v>9</v>
      </c>
      <c r="D119">
        <f>IF(dane_medale3[[#This Row],[OL_letnie]]&gt;0,1,0)</f>
        <v>1</v>
      </c>
      <c r="E119">
        <v>0</v>
      </c>
      <c r="F119">
        <v>0</v>
      </c>
      <c r="G119">
        <v>1</v>
      </c>
      <c r="H119">
        <f>dane_medale3[[#This Row],[Zloty]]+dane_medale3[[#This Row],[Srebrny]]+dane_medale3[[#This Row],[Brazowy]]</f>
        <v>1</v>
      </c>
      <c r="I119">
        <f>IF(dane_medale3[[#This Row],[suma_medali_lato]]&gt;0,1,0)</f>
        <v>1</v>
      </c>
      <c r="J119">
        <v>1</v>
      </c>
      <c r="K119">
        <f>IF(dane_medale3[[#This Row],[OL_zimowe]]&gt;0,1,0)</f>
        <v>1</v>
      </c>
      <c r="L119">
        <v>0</v>
      </c>
      <c r="M119">
        <v>0</v>
      </c>
      <c r="N119">
        <v>0</v>
      </c>
      <c r="O119">
        <f>dane_medale3[[#This Row],[Zloty_1]]+dane_medale3[[#This Row],[Srebrny_2]]+dane_medale3[[#This Row],[Brazowy_3]]</f>
        <v>0</v>
      </c>
      <c r="P119">
        <f>IF(dane_medale3[[#This Row],[suma_medali]]=0,1,0)</f>
        <v>1</v>
      </c>
      <c r="Q119">
        <f>IF(AND(dane_medale3[[#This Row],[czy_lato]]=1,dane_medale3[[#This Row],[czy_zima]]=1,dane_medale3[[#This Row],[czy_&gt;1]]=1,dane_medale3[[#This Row],[czy_0]]=1),1,0)</f>
        <v>1</v>
      </c>
      <c r="R119" s="1">
        <f>IF(dane_medale3[[#This Row],[warunki]]=1,R118+dane_medale3[[#This Row],[suma_medali_lato]],R118)</f>
        <v>1080</v>
      </c>
    </row>
    <row r="120" spans="1:18" x14ac:dyDescent="0.25">
      <c r="A120" s="1" t="s">
        <v>134</v>
      </c>
      <c r="B120" s="1" t="s">
        <v>20</v>
      </c>
      <c r="C120">
        <v>8</v>
      </c>
      <c r="D120">
        <f>IF(dane_medale3[[#This Row],[OL_letnie]]&gt;0,1,0)</f>
        <v>1</v>
      </c>
      <c r="E120">
        <v>0</v>
      </c>
      <c r="F120">
        <v>1</v>
      </c>
      <c r="G120">
        <v>0</v>
      </c>
      <c r="H120">
        <f>dane_medale3[[#This Row],[Zloty]]+dane_medale3[[#This Row],[Srebrny]]+dane_medale3[[#This Row],[Brazowy]]</f>
        <v>1</v>
      </c>
      <c r="I120">
        <f>IF(dane_medale3[[#This Row],[suma_medali_lato]]&gt;0,1,0)</f>
        <v>1</v>
      </c>
      <c r="J120">
        <v>1</v>
      </c>
      <c r="K120">
        <f>IF(dane_medale3[[#This Row],[OL_zimowe]]&gt;0,1,0)</f>
        <v>1</v>
      </c>
      <c r="L120">
        <v>0</v>
      </c>
      <c r="M120">
        <v>0</v>
      </c>
      <c r="N120">
        <v>0</v>
      </c>
      <c r="O120">
        <f>dane_medale3[[#This Row],[Zloty_1]]+dane_medale3[[#This Row],[Srebrny_2]]+dane_medale3[[#This Row],[Brazowy_3]]</f>
        <v>0</v>
      </c>
      <c r="P120">
        <f>IF(dane_medale3[[#This Row],[suma_medali]]=0,1,0)</f>
        <v>1</v>
      </c>
      <c r="Q120">
        <f>IF(AND(dane_medale3[[#This Row],[czy_lato]]=1,dane_medale3[[#This Row],[czy_zima]]=1,dane_medale3[[#This Row],[czy_&gt;1]]=1,dane_medale3[[#This Row],[czy_0]]=1),1,0)</f>
        <v>1</v>
      </c>
      <c r="R120" s="1">
        <f>IF(dane_medale3[[#This Row],[warunki]]=1,R119+dane_medale3[[#This Row],[suma_medali_lato]],R119)</f>
        <v>1081</v>
      </c>
    </row>
    <row r="121" spans="1:18" x14ac:dyDescent="0.25">
      <c r="A121" s="1" t="s">
        <v>135</v>
      </c>
      <c r="B121" s="1" t="s">
        <v>25</v>
      </c>
      <c r="C121">
        <v>16</v>
      </c>
      <c r="D121">
        <f>IF(dane_medale3[[#This Row],[OL_letnie]]&gt;0,1,0)</f>
        <v>1</v>
      </c>
      <c r="E121">
        <v>2</v>
      </c>
      <c r="F121">
        <v>5</v>
      </c>
      <c r="G121">
        <v>11</v>
      </c>
      <c r="H121">
        <f>dane_medale3[[#This Row],[Zloty]]+dane_medale3[[#This Row],[Srebrny]]+dane_medale3[[#This Row],[Brazowy]]</f>
        <v>18</v>
      </c>
      <c r="I121">
        <f>IF(dane_medale3[[#This Row],[suma_medali_lato]]&gt;0,1,0)</f>
        <v>1</v>
      </c>
      <c r="J121">
        <v>3</v>
      </c>
      <c r="K121">
        <f>IF(dane_medale3[[#This Row],[OL_zimowe]]&gt;0,1,0)</f>
        <v>1</v>
      </c>
      <c r="L121">
        <v>0</v>
      </c>
      <c r="M121">
        <v>0</v>
      </c>
      <c r="N121">
        <v>0</v>
      </c>
      <c r="O121">
        <f>dane_medale3[[#This Row],[Zloty_1]]+dane_medale3[[#This Row],[Srebrny_2]]+dane_medale3[[#This Row],[Brazowy_3]]</f>
        <v>0</v>
      </c>
      <c r="P121">
        <f>IF(dane_medale3[[#This Row],[suma_medali]]=0,1,0)</f>
        <v>1</v>
      </c>
      <c r="Q121">
        <f>IF(AND(dane_medale3[[#This Row],[czy_lato]]=1,dane_medale3[[#This Row],[czy_zima]]=1,dane_medale3[[#This Row],[czy_&gt;1]]=1,dane_medale3[[#This Row],[czy_0]]=1),1,0)</f>
        <v>1</v>
      </c>
      <c r="R121" s="1">
        <f>IF(dane_medale3[[#This Row],[warunki]]=1,R120+dane_medale3[[#This Row],[suma_medali_lato]],R120)</f>
        <v>1099</v>
      </c>
    </row>
    <row r="122" spans="1:18" x14ac:dyDescent="0.25">
      <c r="A122" s="1" t="s">
        <v>136</v>
      </c>
      <c r="B122" s="1" t="s">
        <v>13</v>
      </c>
      <c r="C122">
        <v>13</v>
      </c>
      <c r="D122">
        <f>IF(dane_medale3[[#This Row],[OL_letnie]]&gt;0,1,0)</f>
        <v>1</v>
      </c>
      <c r="E122">
        <v>3</v>
      </c>
      <c r="F122">
        <v>3</v>
      </c>
      <c r="G122">
        <v>4</v>
      </c>
      <c r="H122">
        <f>dane_medale3[[#This Row],[Zloty]]+dane_medale3[[#This Row],[Srebrny]]+dane_medale3[[#This Row],[Brazowy]]</f>
        <v>10</v>
      </c>
      <c r="I122">
        <f>IF(dane_medale3[[#This Row],[suma_medali_lato]]&gt;0,1,0)</f>
        <v>1</v>
      </c>
      <c r="J122">
        <v>0</v>
      </c>
      <c r="K122">
        <f>IF(dane_medale3[[#This Row],[OL_zimowe]]&gt;0,1,0)</f>
        <v>0</v>
      </c>
      <c r="L122">
        <v>0</v>
      </c>
      <c r="M122">
        <v>0</v>
      </c>
      <c r="N122">
        <v>0</v>
      </c>
      <c r="O122">
        <f>dane_medale3[[#This Row],[Zloty_1]]+dane_medale3[[#This Row],[Srebrny_2]]+dane_medale3[[#This Row],[Brazowy_3]]</f>
        <v>0</v>
      </c>
      <c r="P122">
        <f>IF(dane_medale3[[#This Row],[suma_medali]]=0,1,0)</f>
        <v>1</v>
      </c>
      <c r="Q122">
        <f>IF(AND(dane_medale3[[#This Row],[czy_lato]]=1,dane_medale3[[#This Row],[czy_zima]]=1,dane_medale3[[#This Row],[czy_&gt;1]]=1,dane_medale3[[#This Row],[czy_0]]=1),1,0)</f>
        <v>0</v>
      </c>
      <c r="R122" s="1">
        <f>IF(dane_medale3[[#This Row],[warunki]]=1,R121+dane_medale3[[#This Row],[suma_medali_lato]],R121)</f>
        <v>1099</v>
      </c>
    </row>
    <row r="123" spans="1:18" x14ac:dyDescent="0.25">
      <c r="A123" s="1" t="s">
        <v>137</v>
      </c>
      <c r="B123" s="1" t="s">
        <v>11</v>
      </c>
      <c r="C123">
        <v>21</v>
      </c>
      <c r="D123">
        <f>IF(dane_medale3[[#This Row],[OL_letnie]]&gt;0,1,0)</f>
        <v>1</v>
      </c>
      <c r="E123">
        <v>39</v>
      </c>
      <c r="F123">
        <v>25</v>
      </c>
      <c r="G123">
        <v>24</v>
      </c>
      <c r="H123">
        <f>dane_medale3[[#This Row],[Zloty]]+dane_medale3[[#This Row],[Srebrny]]+dane_medale3[[#This Row],[Brazowy]]</f>
        <v>88</v>
      </c>
      <c r="I123">
        <f>IF(dane_medale3[[#This Row],[suma_medali_lato]]&gt;0,1,0)</f>
        <v>1</v>
      </c>
      <c r="J123">
        <v>16</v>
      </c>
      <c r="K123">
        <f>IF(dane_medale3[[#This Row],[OL_zimowe]]&gt;0,1,0)</f>
        <v>1</v>
      </c>
      <c r="L123">
        <v>0</v>
      </c>
      <c r="M123">
        <v>0</v>
      </c>
      <c r="N123">
        <v>0</v>
      </c>
      <c r="O123">
        <f>dane_medale3[[#This Row],[Zloty_1]]+dane_medale3[[#This Row],[Srebrny_2]]+dane_medale3[[#This Row],[Brazowy_3]]</f>
        <v>0</v>
      </c>
      <c r="P123">
        <f>IF(dane_medale3[[#This Row],[suma_medali]]=0,1,0)</f>
        <v>1</v>
      </c>
      <c r="Q123">
        <f>IF(AND(dane_medale3[[#This Row],[czy_lato]]=1,dane_medale3[[#This Row],[czy_zima]]=1,dane_medale3[[#This Row],[czy_&gt;1]]=1,dane_medale3[[#This Row],[czy_0]]=1),1,0)</f>
        <v>1</v>
      </c>
      <c r="R123" s="1">
        <f>IF(dane_medale3[[#This Row],[warunki]]=1,R122+dane_medale3[[#This Row],[suma_medali_lato]],R122)</f>
        <v>1187</v>
      </c>
    </row>
    <row r="124" spans="1:18" x14ac:dyDescent="0.25">
      <c r="A124" s="1" t="s">
        <v>138</v>
      </c>
      <c r="B124" s="1" t="s">
        <v>13</v>
      </c>
      <c r="C124">
        <v>14</v>
      </c>
      <c r="D124">
        <f>IF(dane_medale3[[#This Row],[OL_letnie]]&gt;0,1,0)</f>
        <v>1</v>
      </c>
      <c r="E124">
        <v>2</v>
      </c>
      <c r="F124">
        <v>3</v>
      </c>
      <c r="G124">
        <v>2</v>
      </c>
      <c r="H124">
        <f>dane_medale3[[#This Row],[Zloty]]+dane_medale3[[#This Row],[Srebrny]]+dane_medale3[[#This Row],[Brazowy]]</f>
        <v>7</v>
      </c>
      <c r="I124">
        <f>IF(dane_medale3[[#This Row],[suma_medali_lato]]&gt;0,1,0)</f>
        <v>1</v>
      </c>
      <c r="J124">
        <v>0</v>
      </c>
      <c r="K124">
        <f>IF(dane_medale3[[#This Row],[OL_zimowe]]&gt;0,1,0)</f>
        <v>0</v>
      </c>
      <c r="L124">
        <v>0</v>
      </c>
      <c r="M124">
        <v>0</v>
      </c>
      <c r="N124">
        <v>0</v>
      </c>
      <c r="O124">
        <f>dane_medale3[[#This Row],[Zloty_1]]+dane_medale3[[#This Row],[Srebrny_2]]+dane_medale3[[#This Row],[Brazowy_3]]</f>
        <v>0</v>
      </c>
      <c r="P124">
        <f>IF(dane_medale3[[#This Row],[suma_medali]]=0,1,0)</f>
        <v>1</v>
      </c>
      <c r="Q124">
        <f>IF(AND(dane_medale3[[#This Row],[czy_lato]]=1,dane_medale3[[#This Row],[czy_zima]]=1,dane_medale3[[#This Row],[czy_&gt;1]]=1,dane_medale3[[#This Row],[czy_0]]=1),1,0)</f>
        <v>0</v>
      </c>
      <c r="R124" s="1">
        <f>IF(dane_medale3[[#This Row],[warunki]]=1,R123+dane_medale3[[#This Row],[suma_medali_lato]],R123)</f>
        <v>1187</v>
      </c>
    </row>
    <row r="125" spans="1:18" x14ac:dyDescent="0.25">
      <c r="A125" s="1" t="s">
        <v>139</v>
      </c>
      <c r="B125" s="1" t="s">
        <v>22</v>
      </c>
      <c r="C125">
        <v>5</v>
      </c>
      <c r="D125">
        <f>IF(dane_medale3[[#This Row],[OL_letnie]]&gt;0,1,0)</f>
        <v>1</v>
      </c>
      <c r="E125">
        <v>33</v>
      </c>
      <c r="F125">
        <v>27</v>
      </c>
      <c r="G125">
        <v>55</v>
      </c>
      <c r="H125">
        <f>dane_medale3[[#This Row],[Zloty]]+dane_medale3[[#This Row],[Srebrny]]+dane_medale3[[#This Row],[Brazowy]]</f>
        <v>115</v>
      </c>
      <c r="I125">
        <f>IF(dane_medale3[[#This Row],[suma_medali_lato]]&gt;0,1,0)</f>
        <v>1</v>
      </c>
      <c r="J125">
        <v>6</v>
      </c>
      <c r="K125">
        <f>IF(dane_medale3[[#This Row],[OL_zimowe]]&gt;0,1,0)</f>
        <v>1</v>
      </c>
      <c r="L125">
        <v>2</v>
      </c>
      <c r="M125">
        <v>1</v>
      </c>
      <c r="N125">
        <v>4</v>
      </c>
      <c r="O125">
        <f>dane_medale3[[#This Row],[Zloty_1]]+dane_medale3[[#This Row],[Srebrny_2]]+dane_medale3[[#This Row],[Brazowy_3]]</f>
        <v>7</v>
      </c>
      <c r="P125">
        <f>IF(dane_medale3[[#This Row],[suma_medali]]=0,1,0)</f>
        <v>0</v>
      </c>
      <c r="Q125">
        <f>IF(AND(dane_medale3[[#This Row],[czy_lato]]=1,dane_medale3[[#This Row],[czy_zima]]=1,dane_medale3[[#This Row],[czy_&gt;1]]=1,dane_medale3[[#This Row],[czy_0]]=1),1,0)</f>
        <v>0</v>
      </c>
      <c r="R125" s="1">
        <f>IF(dane_medale3[[#This Row],[warunki]]=1,R124+dane_medale3[[#This Row],[suma_medali_lato]],R124)</f>
        <v>1187</v>
      </c>
    </row>
    <row r="126" spans="1:18" x14ac:dyDescent="0.25">
      <c r="A126" s="1" t="s">
        <v>140</v>
      </c>
      <c r="B126" s="1" t="s">
        <v>15</v>
      </c>
      <c r="C126">
        <v>20</v>
      </c>
      <c r="D126">
        <f>IF(dane_medale3[[#This Row],[OL_letnie]]&gt;0,1,0)</f>
        <v>1</v>
      </c>
      <c r="E126">
        <v>2</v>
      </c>
      <c r="F126">
        <v>2</v>
      </c>
      <c r="G126">
        <v>6</v>
      </c>
      <c r="H126">
        <f>dane_medale3[[#This Row],[Zloty]]+dane_medale3[[#This Row],[Srebrny]]+dane_medale3[[#This Row],[Brazowy]]</f>
        <v>10</v>
      </c>
      <c r="I126">
        <f>IF(dane_medale3[[#This Row],[suma_medali_lato]]&gt;0,1,0)</f>
        <v>1</v>
      </c>
      <c r="J126">
        <v>1</v>
      </c>
      <c r="K126">
        <f>IF(dane_medale3[[#This Row],[OL_zimowe]]&gt;0,1,0)</f>
        <v>1</v>
      </c>
      <c r="L126">
        <v>0</v>
      </c>
      <c r="M126">
        <v>0</v>
      </c>
      <c r="N126">
        <v>0</v>
      </c>
      <c r="O126">
        <f>dane_medale3[[#This Row],[Zloty_1]]+dane_medale3[[#This Row],[Srebrny_2]]+dane_medale3[[#This Row],[Brazowy_3]]</f>
        <v>0</v>
      </c>
      <c r="P126">
        <f>IF(dane_medale3[[#This Row],[suma_medali]]=0,1,0)</f>
        <v>1</v>
      </c>
      <c r="Q126">
        <f>IF(AND(dane_medale3[[#This Row],[czy_lato]]=1,dane_medale3[[#This Row],[czy_zima]]=1,dane_medale3[[#This Row],[czy_&gt;1]]=1,dane_medale3[[#This Row],[czy_0]]=1),1,0)</f>
        <v>1</v>
      </c>
      <c r="R126" s="1">
        <f>IF(dane_medale3[[#This Row],[warunki]]=1,R125+dane_medale3[[#This Row],[suma_medali_lato]],R125)</f>
        <v>1197</v>
      </c>
    </row>
    <row r="127" spans="1:18" x14ac:dyDescent="0.25">
      <c r="A127" s="1" t="s">
        <v>141</v>
      </c>
      <c r="B127" s="1" t="s">
        <v>11</v>
      </c>
      <c r="C127">
        <v>5</v>
      </c>
      <c r="D127">
        <f>IF(dane_medale3[[#This Row],[OL_letnie]]&gt;0,1,0)</f>
        <v>1</v>
      </c>
      <c r="E127">
        <v>5</v>
      </c>
      <c r="F127">
        <v>5</v>
      </c>
      <c r="G127">
        <v>10</v>
      </c>
      <c r="H127">
        <f>dane_medale3[[#This Row],[Zloty]]+dane_medale3[[#This Row],[Srebrny]]+dane_medale3[[#This Row],[Brazowy]]</f>
        <v>20</v>
      </c>
      <c r="I127">
        <f>IF(dane_medale3[[#This Row],[suma_medali_lato]]&gt;0,1,0)</f>
        <v>1</v>
      </c>
      <c r="J127">
        <v>6</v>
      </c>
      <c r="K127">
        <f>IF(dane_medale3[[#This Row],[OL_zimowe]]&gt;0,1,0)</f>
        <v>1</v>
      </c>
      <c r="L127">
        <v>1</v>
      </c>
      <c r="M127">
        <v>0</v>
      </c>
      <c r="N127">
        <v>0</v>
      </c>
      <c r="O127">
        <f>dane_medale3[[#This Row],[Zloty_1]]+dane_medale3[[#This Row],[Srebrny_2]]+dane_medale3[[#This Row],[Brazowy_3]]</f>
        <v>1</v>
      </c>
      <c r="P127">
        <f>IF(dane_medale3[[#This Row],[suma_medali]]=0,1,0)</f>
        <v>0</v>
      </c>
      <c r="Q127">
        <f>IF(AND(dane_medale3[[#This Row],[czy_lato]]=1,dane_medale3[[#This Row],[czy_zima]]=1,dane_medale3[[#This Row],[czy_&gt;1]]=1,dane_medale3[[#This Row],[czy_0]]=1),1,0)</f>
        <v>0</v>
      </c>
      <c r="R127" s="1">
        <f>IF(dane_medale3[[#This Row],[warunki]]=1,R126+dane_medale3[[#This Row],[suma_medali_lato]],R126)</f>
        <v>1197</v>
      </c>
    </row>
    <row r="128" spans="1:18" x14ac:dyDescent="0.25">
      <c r="A128" s="1" t="s">
        <v>142</v>
      </c>
      <c r="B128" s="1" t="s">
        <v>15</v>
      </c>
      <c r="C128">
        <v>17</v>
      </c>
      <c r="D128">
        <f>IF(dane_medale3[[#This Row],[OL_letnie]]&gt;0,1,0)</f>
        <v>1</v>
      </c>
      <c r="E128">
        <v>2</v>
      </c>
      <c r="F128">
        <v>2</v>
      </c>
      <c r="G128">
        <v>8</v>
      </c>
      <c r="H128">
        <f>dane_medale3[[#This Row],[Zloty]]+dane_medale3[[#This Row],[Srebrny]]+dane_medale3[[#This Row],[Brazowy]]</f>
        <v>12</v>
      </c>
      <c r="I128">
        <f>IF(dane_medale3[[#This Row],[suma_medali_lato]]&gt;0,1,0)</f>
        <v>1</v>
      </c>
      <c r="J128">
        <v>4</v>
      </c>
      <c r="K128">
        <f>IF(dane_medale3[[#This Row],[OL_zimowe]]&gt;0,1,0)</f>
        <v>1</v>
      </c>
      <c r="L128">
        <v>0</v>
      </c>
      <c r="M128">
        <v>0</v>
      </c>
      <c r="N128">
        <v>0</v>
      </c>
      <c r="O128">
        <f>dane_medale3[[#This Row],[Zloty_1]]+dane_medale3[[#This Row],[Srebrny_2]]+dane_medale3[[#This Row],[Brazowy_3]]</f>
        <v>0</v>
      </c>
      <c r="P128">
        <f>IF(dane_medale3[[#This Row],[suma_medali]]=0,1,0)</f>
        <v>1</v>
      </c>
      <c r="Q128">
        <f>IF(AND(dane_medale3[[#This Row],[czy_lato]]=1,dane_medale3[[#This Row],[czy_zima]]=1,dane_medale3[[#This Row],[czy_&gt;1]]=1,dane_medale3[[#This Row],[czy_0]]=1),1,0)</f>
        <v>1</v>
      </c>
      <c r="R128" s="1">
        <f>IF(dane_medale3[[#This Row],[warunki]]=1,R127+dane_medale3[[#This Row],[suma_medali_lato]],R127)</f>
        <v>1209</v>
      </c>
    </row>
    <row r="129" spans="1:18" x14ac:dyDescent="0.25">
      <c r="A129" s="1" t="s">
        <v>143</v>
      </c>
      <c r="B129" s="1" t="s">
        <v>22</v>
      </c>
      <c r="C129">
        <v>25</v>
      </c>
      <c r="D129">
        <f>IF(dane_medale3[[#This Row],[OL_letnie]]&gt;0,1,0)</f>
        <v>1</v>
      </c>
      <c r="E129">
        <v>167</v>
      </c>
      <c r="F129">
        <v>144</v>
      </c>
      <c r="G129">
        <v>165</v>
      </c>
      <c r="H129">
        <f>dane_medale3[[#This Row],[Zloty]]+dane_medale3[[#This Row],[Srebrny]]+dane_medale3[[#This Row],[Brazowy]]</f>
        <v>476</v>
      </c>
      <c r="I129">
        <f>IF(dane_medale3[[#This Row],[suma_medali_lato]]&gt;0,1,0)</f>
        <v>1</v>
      </c>
      <c r="J129">
        <v>22</v>
      </c>
      <c r="K129">
        <f>IF(dane_medale3[[#This Row],[OL_zimowe]]&gt;0,1,0)</f>
        <v>1</v>
      </c>
      <c r="L129">
        <v>0</v>
      </c>
      <c r="M129">
        <v>2</v>
      </c>
      <c r="N129">
        <v>4</v>
      </c>
      <c r="O129">
        <f>dane_medale3[[#This Row],[Zloty_1]]+dane_medale3[[#This Row],[Srebrny_2]]+dane_medale3[[#This Row],[Brazowy_3]]</f>
        <v>6</v>
      </c>
      <c r="P129">
        <f>IF(dane_medale3[[#This Row],[suma_medali]]=0,1,0)</f>
        <v>0</v>
      </c>
      <c r="Q129">
        <f>IF(AND(dane_medale3[[#This Row],[czy_lato]]=1,dane_medale3[[#This Row],[czy_zima]]=1,dane_medale3[[#This Row],[czy_&gt;1]]=1,dane_medale3[[#This Row],[czy_0]]=1),1,0)</f>
        <v>0</v>
      </c>
      <c r="R129" s="1">
        <f>IF(dane_medale3[[#This Row],[warunki]]=1,R128+dane_medale3[[#This Row],[suma_medali_lato]],R128)</f>
        <v>1209</v>
      </c>
    </row>
    <row r="130" spans="1:18" x14ac:dyDescent="0.25">
      <c r="A130" s="1" t="s">
        <v>144</v>
      </c>
      <c r="B130" s="1" t="s">
        <v>22</v>
      </c>
      <c r="C130">
        <v>27</v>
      </c>
      <c r="D130">
        <f>IF(dane_medale3[[#This Row],[OL_letnie]]&gt;0,1,0)</f>
        <v>1</v>
      </c>
      <c r="E130">
        <v>236</v>
      </c>
      <c r="F130">
        <v>272</v>
      </c>
      <c r="G130">
        <v>272</v>
      </c>
      <c r="H130">
        <f>dane_medale3[[#This Row],[Zloty]]+dane_medale3[[#This Row],[Srebrny]]+dane_medale3[[#This Row],[Brazowy]]</f>
        <v>780</v>
      </c>
      <c r="I130">
        <f>IF(dane_medale3[[#This Row],[suma_medali_lato]]&gt;0,1,0)</f>
        <v>1</v>
      </c>
      <c r="J130">
        <v>22</v>
      </c>
      <c r="K130">
        <f>IF(dane_medale3[[#This Row],[OL_zimowe]]&gt;0,1,0)</f>
        <v>1</v>
      </c>
      <c r="L130">
        <v>10</v>
      </c>
      <c r="M130">
        <v>4</v>
      </c>
      <c r="N130">
        <v>12</v>
      </c>
      <c r="O130">
        <f>dane_medale3[[#This Row],[Zloty_1]]+dane_medale3[[#This Row],[Srebrny_2]]+dane_medale3[[#This Row],[Brazowy_3]]</f>
        <v>26</v>
      </c>
      <c r="P130">
        <f>IF(dane_medale3[[#This Row],[suma_medali]]=0,1,0)</f>
        <v>0</v>
      </c>
      <c r="Q130">
        <f>IF(AND(dane_medale3[[#This Row],[czy_lato]]=1,dane_medale3[[#This Row],[czy_zima]]=1,dane_medale3[[#This Row],[czy_&gt;1]]=1,dane_medale3[[#This Row],[czy_0]]=1),1,0)</f>
        <v>0</v>
      </c>
      <c r="R130" s="1">
        <f>IF(dane_medale3[[#This Row],[warunki]]=1,R129+dane_medale3[[#This Row],[suma_medali_lato]],R129)</f>
        <v>1209</v>
      </c>
    </row>
    <row r="131" spans="1:18" x14ac:dyDescent="0.25">
      <c r="A131" s="1" t="s">
        <v>145</v>
      </c>
      <c r="B131" s="1" t="s">
        <v>11</v>
      </c>
      <c r="C131">
        <v>14</v>
      </c>
      <c r="D131">
        <f>IF(dane_medale3[[#This Row],[OL_letnie]]&gt;0,1,0)</f>
        <v>1</v>
      </c>
      <c r="E131">
        <v>0</v>
      </c>
      <c r="F131">
        <v>2</v>
      </c>
      <c r="G131">
        <v>0</v>
      </c>
      <c r="H131">
        <f>dane_medale3[[#This Row],[Zloty]]+dane_medale3[[#This Row],[Srebrny]]+dane_medale3[[#This Row],[Brazowy]]</f>
        <v>2</v>
      </c>
      <c r="I131">
        <f>IF(dane_medale3[[#This Row],[suma_medali_lato]]&gt;0,1,0)</f>
        <v>1</v>
      </c>
      <c r="J131">
        <v>0</v>
      </c>
      <c r="K131">
        <f>IF(dane_medale3[[#This Row],[OL_zimowe]]&gt;0,1,0)</f>
        <v>0</v>
      </c>
      <c r="L131">
        <v>0</v>
      </c>
      <c r="M131">
        <v>0</v>
      </c>
      <c r="N131">
        <v>0</v>
      </c>
      <c r="O131">
        <f>dane_medale3[[#This Row],[Zloty_1]]+dane_medale3[[#This Row],[Srebrny_2]]+dane_medale3[[#This Row],[Brazowy_3]]</f>
        <v>0</v>
      </c>
      <c r="P131">
        <f>IF(dane_medale3[[#This Row],[suma_medali]]=0,1,0)</f>
        <v>1</v>
      </c>
      <c r="Q131">
        <f>IF(AND(dane_medale3[[#This Row],[czy_lato]]=1,dane_medale3[[#This Row],[czy_zima]]=1,dane_medale3[[#This Row],[czy_&gt;1]]=1,dane_medale3[[#This Row],[czy_0]]=1),1,0)</f>
        <v>0</v>
      </c>
      <c r="R131" s="1">
        <f>IF(dane_medale3[[#This Row],[warunki]]=1,R130+dane_medale3[[#This Row],[suma_medali_lato]],R130)</f>
        <v>1209</v>
      </c>
    </row>
    <row r="132" spans="1:18" x14ac:dyDescent="0.25">
      <c r="A132" s="1" t="s">
        <v>146</v>
      </c>
      <c r="B132" s="1" t="s">
        <v>22</v>
      </c>
      <c r="C132">
        <v>26</v>
      </c>
      <c r="D132">
        <f>IF(dane_medale3[[#This Row],[OL_letnie]]&gt;0,1,0)</f>
        <v>1</v>
      </c>
      <c r="E132">
        <v>198</v>
      </c>
      <c r="F132">
        <v>166</v>
      </c>
      <c r="G132">
        <v>185</v>
      </c>
      <c r="H132">
        <f>dane_medale3[[#This Row],[Zloty]]+dane_medale3[[#This Row],[Srebrny]]+dane_medale3[[#This Row],[Brazowy]]</f>
        <v>549</v>
      </c>
      <c r="I132">
        <f>IF(dane_medale3[[#This Row],[suma_medali_lato]]&gt;0,1,0)</f>
        <v>1</v>
      </c>
      <c r="J132">
        <v>22</v>
      </c>
      <c r="K132">
        <f>IF(dane_medale3[[#This Row],[OL_zimowe]]&gt;0,1,0)</f>
        <v>1</v>
      </c>
      <c r="L132">
        <v>37</v>
      </c>
      <c r="M132">
        <v>34</v>
      </c>
      <c r="N132">
        <v>43</v>
      </c>
      <c r="O132">
        <f>dane_medale3[[#This Row],[Zloty_1]]+dane_medale3[[#This Row],[Srebrny_2]]+dane_medale3[[#This Row],[Brazowy_3]]</f>
        <v>114</v>
      </c>
      <c r="P132">
        <f>IF(dane_medale3[[#This Row],[suma_medali]]=0,1,0)</f>
        <v>0</v>
      </c>
      <c r="Q132">
        <f>IF(AND(dane_medale3[[#This Row],[czy_lato]]=1,dane_medale3[[#This Row],[czy_zima]]=1,dane_medale3[[#This Row],[czy_&gt;1]]=1,dane_medale3[[#This Row],[czy_0]]=1),1,0)</f>
        <v>0</v>
      </c>
      <c r="R132" s="1">
        <f>IF(dane_medale3[[#This Row],[warunki]]=1,R131+dane_medale3[[#This Row],[suma_medali_lato]],R131)</f>
        <v>1209</v>
      </c>
    </row>
    <row r="133" spans="1:18" x14ac:dyDescent="0.25">
      <c r="A133" s="1" t="s">
        <v>147</v>
      </c>
      <c r="B133" s="1" t="s">
        <v>22</v>
      </c>
      <c r="C133">
        <v>1</v>
      </c>
      <c r="D133">
        <f>IF(dane_medale3[[#This Row],[OL_letnie]]&gt;0,1,0)</f>
        <v>1</v>
      </c>
      <c r="E133">
        <v>45</v>
      </c>
      <c r="F133">
        <v>38</v>
      </c>
      <c r="G133">
        <v>29</v>
      </c>
      <c r="H133">
        <f>dane_medale3[[#This Row],[Zloty]]+dane_medale3[[#This Row],[Srebrny]]+dane_medale3[[#This Row],[Brazowy]]</f>
        <v>112</v>
      </c>
      <c r="I133">
        <f>IF(dane_medale3[[#This Row],[suma_medali_lato]]&gt;0,1,0)</f>
        <v>1</v>
      </c>
      <c r="J133">
        <v>1</v>
      </c>
      <c r="K133">
        <f>IF(dane_medale3[[#This Row],[OL_zimowe]]&gt;0,1,0)</f>
        <v>1</v>
      </c>
      <c r="L133">
        <v>9</v>
      </c>
      <c r="M133">
        <v>6</v>
      </c>
      <c r="N133">
        <v>8</v>
      </c>
      <c r="O133">
        <f>dane_medale3[[#This Row],[Zloty_1]]+dane_medale3[[#This Row],[Srebrny_2]]+dane_medale3[[#This Row],[Brazowy_3]]</f>
        <v>23</v>
      </c>
      <c r="P133">
        <f>IF(dane_medale3[[#This Row],[suma_medali]]=0,1,0)</f>
        <v>0</v>
      </c>
      <c r="Q133">
        <f>IF(AND(dane_medale3[[#This Row],[czy_lato]]=1,dane_medale3[[#This Row],[czy_zima]]=1,dane_medale3[[#This Row],[czy_&gt;1]]=1,dane_medale3[[#This Row],[czy_0]]=1),1,0)</f>
        <v>0</v>
      </c>
      <c r="R133" s="1">
        <f>IF(dane_medale3[[#This Row],[warunki]]=1,R132+dane_medale3[[#This Row],[suma_medali_lato]],R132)</f>
        <v>1209</v>
      </c>
    </row>
    <row r="134" spans="1:18" x14ac:dyDescent="0.25">
      <c r="A134" s="1" t="s">
        <v>148</v>
      </c>
      <c r="B134" s="1" t="s">
        <v>13</v>
      </c>
      <c r="C134">
        <v>12</v>
      </c>
      <c r="D134">
        <f>IF(dane_medale3[[#This Row],[OL_letnie]]&gt;0,1,0)</f>
        <v>1</v>
      </c>
      <c r="E134">
        <v>0</v>
      </c>
      <c r="F134">
        <v>1</v>
      </c>
      <c r="G134">
        <v>0</v>
      </c>
      <c r="H134">
        <f>dane_medale3[[#This Row],[Zloty]]+dane_medale3[[#This Row],[Srebrny]]+dane_medale3[[#This Row],[Brazowy]]</f>
        <v>1</v>
      </c>
      <c r="I134">
        <f>IF(dane_medale3[[#This Row],[suma_medali_lato]]&gt;0,1,0)</f>
        <v>1</v>
      </c>
      <c r="J134">
        <v>0</v>
      </c>
      <c r="K134">
        <f>IF(dane_medale3[[#This Row],[OL_zimowe]]&gt;0,1,0)</f>
        <v>0</v>
      </c>
      <c r="L134">
        <v>0</v>
      </c>
      <c r="M134">
        <v>0</v>
      </c>
      <c r="N134">
        <v>0</v>
      </c>
      <c r="O134">
        <f>dane_medale3[[#This Row],[Zloty_1]]+dane_medale3[[#This Row],[Srebrny_2]]+dane_medale3[[#This Row],[Brazowy_3]]</f>
        <v>0</v>
      </c>
      <c r="P134">
        <f>IF(dane_medale3[[#This Row],[suma_medali]]=0,1,0)</f>
        <v>1</v>
      </c>
      <c r="Q134">
        <f>IF(AND(dane_medale3[[#This Row],[czy_lato]]=1,dane_medale3[[#This Row],[czy_zima]]=1,dane_medale3[[#This Row],[czy_&gt;1]]=1,dane_medale3[[#This Row],[czy_0]]=1),1,0)</f>
        <v>0</v>
      </c>
      <c r="R134" s="1">
        <f>IF(dane_medale3[[#This Row],[warunki]]=1,R133+dane_medale3[[#This Row],[suma_medali_lato]],R133)</f>
        <v>1209</v>
      </c>
    </row>
    <row r="135" spans="1:18" x14ac:dyDescent="0.25">
      <c r="A135" s="1" t="s">
        <v>149</v>
      </c>
      <c r="B135" s="1" t="s">
        <v>25</v>
      </c>
      <c r="C135">
        <v>11</v>
      </c>
      <c r="D135">
        <f>IF(dane_medale3[[#This Row],[OL_letnie]]&gt;0,1,0)</f>
        <v>1</v>
      </c>
      <c r="E135">
        <v>0</v>
      </c>
      <c r="F135">
        <v>1</v>
      </c>
      <c r="G135">
        <v>0</v>
      </c>
      <c r="H135">
        <f>dane_medale3[[#This Row],[Zloty]]+dane_medale3[[#This Row],[Srebrny]]+dane_medale3[[#This Row],[Brazowy]]</f>
        <v>1</v>
      </c>
      <c r="I135">
        <f>IF(dane_medale3[[#This Row],[suma_medali_lato]]&gt;0,1,0)</f>
        <v>1</v>
      </c>
      <c r="J135">
        <v>7</v>
      </c>
      <c r="K135">
        <f>IF(dane_medale3[[#This Row],[OL_zimowe]]&gt;0,1,0)</f>
        <v>1</v>
      </c>
      <c r="L135">
        <v>0</v>
      </c>
      <c r="M135">
        <v>0</v>
      </c>
      <c r="N135">
        <v>0</v>
      </c>
      <c r="O135">
        <f>dane_medale3[[#This Row],[Zloty_1]]+dane_medale3[[#This Row],[Srebrny_2]]+dane_medale3[[#This Row],[Brazowy_3]]</f>
        <v>0</v>
      </c>
      <c r="P135">
        <f>IF(dane_medale3[[#This Row],[suma_medali]]=0,1,0)</f>
        <v>1</v>
      </c>
      <c r="Q135">
        <f>IF(AND(dane_medale3[[#This Row],[czy_lato]]=1,dane_medale3[[#This Row],[czy_zima]]=1,dane_medale3[[#This Row],[czy_&gt;1]]=1,dane_medale3[[#This Row],[czy_0]]=1),1,0)</f>
        <v>1</v>
      </c>
      <c r="R135" s="1">
        <f>IF(dane_medale3[[#This Row],[warunki]]=1,R134+dane_medale3[[#This Row],[suma_medali_lato]],R134)</f>
        <v>1210</v>
      </c>
    </row>
    <row r="136" spans="1:18" x14ac:dyDescent="0.25">
      <c r="A136" s="1" t="s">
        <v>150</v>
      </c>
      <c r="B136" s="1" t="s">
        <v>13</v>
      </c>
      <c r="C136">
        <v>12</v>
      </c>
      <c r="D136">
        <f>IF(dane_medale3[[#This Row],[OL_letnie]]&gt;0,1,0)</f>
        <v>1</v>
      </c>
      <c r="E136">
        <v>0</v>
      </c>
      <c r="F136">
        <v>1</v>
      </c>
      <c r="G136">
        <v>1</v>
      </c>
      <c r="H136">
        <f>dane_medale3[[#This Row],[Zloty]]+dane_medale3[[#This Row],[Srebrny]]+dane_medale3[[#This Row],[Brazowy]]</f>
        <v>2</v>
      </c>
      <c r="I136">
        <f>IF(dane_medale3[[#This Row],[suma_medali_lato]]&gt;0,1,0)</f>
        <v>1</v>
      </c>
      <c r="J136">
        <v>0</v>
      </c>
      <c r="K136">
        <f>IF(dane_medale3[[#This Row],[OL_zimowe]]&gt;0,1,0)</f>
        <v>0</v>
      </c>
      <c r="L136">
        <v>0</v>
      </c>
      <c r="M136">
        <v>0</v>
      </c>
      <c r="N136">
        <v>0</v>
      </c>
      <c r="O136">
        <f>dane_medale3[[#This Row],[Zloty_1]]+dane_medale3[[#This Row],[Srebrny_2]]+dane_medale3[[#This Row],[Brazowy_3]]</f>
        <v>0</v>
      </c>
      <c r="P136">
        <f>IF(dane_medale3[[#This Row],[suma_medali]]=0,1,0)</f>
        <v>1</v>
      </c>
      <c r="Q136">
        <f>IF(AND(dane_medale3[[#This Row],[czy_lato]]=1,dane_medale3[[#This Row],[czy_zima]]=1,dane_medale3[[#This Row],[czy_&gt;1]]=1,dane_medale3[[#This Row],[czy_0]]=1),1,0)</f>
        <v>0</v>
      </c>
      <c r="R136" s="1">
        <f>IF(dane_medale3[[#This Row],[warunki]]=1,R135+dane_medale3[[#This Row],[suma_medali_lato]],R135)</f>
        <v>1210</v>
      </c>
    </row>
    <row r="137" spans="1:18" x14ac:dyDescent="0.25">
      <c r="A137" s="1" t="s">
        <v>151</v>
      </c>
      <c r="B137" s="1" t="s">
        <v>13</v>
      </c>
      <c r="C137">
        <v>12</v>
      </c>
      <c r="D137">
        <f>IF(dane_medale3[[#This Row],[OL_letnie]]&gt;0,1,0)</f>
        <v>1</v>
      </c>
      <c r="E137">
        <v>3</v>
      </c>
      <c r="F137">
        <v>4</v>
      </c>
      <c r="G137">
        <v>1</v>
      </c>
      <c r="H137">
        <f>dane_medale3[[#This Row],[Zloty]]+dane_medale3[[#This Row],[Srebrny]]+dane_medale3[[#This Row],[Brazowy]]</f>
        <v>8</v>
      </c>
      <c r="I137">
        <f>IF(dane_medale3[[#This Row],[suma_medali_lato]]&gt;0,1,0)</f>
        <v>1</v>
      </c>
      <c r="J137">
        <v>1</v>
      </c>
      <c r="K137">
        <f>IF(dane_medale3[[#This Row],[OL_zimowe]]&gt;0,1,0)</f>
        <v>1</v>
      </c>
      <c r="L137">
        <v>0</v>
      </c>
      <c r="M137">
        <v>0</v>
      </c>
      <c r="N137">
        <v>0</v>
      </c>
      <c r="O137">
        <f>dane_medale3[[#This Row],[Zloty_1]]+dane_medale3[[#This Row],[Srebrny_2]]+dane_medale3[[#This Row],[Brazowy_3]]</f>
        <v>0</v>
      </c>
      <c r="P137">
        <f>IF(dane_medale3[[#This Row],[suma_medali]]=0,1,0)</f>
        <v>1</v>
      </c>
      <c r="Q137">
        <f>IF(AND(dane_medale3[[#This Row],[czy_lato]]=1,dane_medale3[[#This Row],[czy_zima]]=1,dane_medale3[[#This Row],[czy_&gt;1]]=1,dane_medale3[[#This Row],[czy_0]]=1),1,0)</f>
        <v>1</v>
      </c>
      <c r="R137" s="1">
        <f>IF(dane_medale3[[#This Row],[warunki]]=1,R136+dane_medale3[[#This Row],[suma_medali_lato]],R136)</f>
        <v>1218</v>
      </c>
    </row>
    <row r="138" spans="1:18" ht="15.75" thickBot="1" x14ac:dyDescent="0.3">
      <c r="A138" s="1" t="s">
        <v>152</v>
      </c>
      <c r="B138" s="1" t="s">
        <v>11</v>
      </c>
      <c r="C138">
        <v>8</v>
      </c>
      <c r="D138">
        <f>IF(dane_medale3[[#This Row],[OL_letnie]]&gt;0,1,0)</f>
        <v>1</v>
      </c>
      <c r="E138">
        <v>1</v>
      </c>
      <c r="F138">
        <v>0</v>
      </c>
      <c r="G138">
        <v>0</v>
      </c>
      <c r="H138">
        <f>dane_medale3[[#This Row],[Zloty]]+dane_medale3[[#This Row],[Srebrny]]+dane_medale3[[#This Row],[Brazowy]]</f>
        <v>1</v>
      </c>
      <c r="I138">
        <f>IF(dane_medale3[[#This Row],[suma_medali_lato]]&gt;0,1,0)</f>
        <v>1</v>
      </c>
      <c r="J138">
        <v>0</v>
      </c>
      <c r="K138">
        <f>IF(dane_medale3[[#This Row],[OL_zimowe]]&gt;0,1,0)</f>
        <v>0</v>
      </c>
      <c r="L138">
        <v>0</v>
      </c>
      <c r="M138">
        <v>0</v>
      </c>
      <c r="N138">
        <v>0</v>
      </c>
      <c r="O138">
        <f>dane_medale3[[#This Row],[Zloty_1]]+dane_medale3[[#This Row],[Srebrny_2]]+dane_medale3[[#This Row],[Brazowy_3]]</f>
        <v>0</v>
      </c>
      <c r="P138">
        <f>IF(dane_medale3[[#This Row],[suma_medali]]=0,1,0)</f>
        <v>1</v>
      </c>
      <c r="Q138">
        <f>IF(AND(dane_medale3[[#This Row],[czy_lato]]=1,dane_medale3[[#This Row],[czy_zima]]=1,dane_medale3[[#This Row],[czy_&gt;1]]=1,dane_medale3[[#This Row],[czy_0]]=1),1,0)</f>
        <v>0</v>
      </c>
      <c r="R138" s="1">
        <f>IF(dane_medale3[[#This Row],[warunki]]=1,R137+dane_medale3[[#This Row],[suma_medali_lato]],R137)</f>
        <v>1218</v>
      </c>
    </row>
    <row r="139" spans="1:18" ht="15.75" thickBot="1" x14ac:dyDescent="0.3">
      <c r="A139" s="1" t="s">
        <v>153</v>
      </c>
      <c r="B139" s="1" t="s">
        <v>22</v>
      </c>
      <c r="C139">
        <v>9</v>
      </c>
      <c r="D139">
        <f>IF(dane_medale3[[#This Row],[OL_letnie]]&gt;0,1,0)</f>
        <v>1</v>
      </c>
      <c r="E139">
        <v>395</v>
      </c>
      <c r="F139">
        <v>319</v>
      </c>
      <c r="G139">
        <v>296</v>
      </c>
      <c r="H139">
        <f>dane_medale3[[#This Row],[Zloty]]+dane_medale3[[#This Row],[Srebrny]]+dane_medale3[[#This Row],[Brazowy]]</f>
        <v>1010</v>
      </c>
      <c r="I139">
        <f>IF(dane_medale3[[#This Row],[suma_medali_lato]]&gt;0,1,0)</f>
        <v>1</v>
      </c>
      <c r="J139">
        <v>9</v>
      </c>
      <c r="K139">
        <f>IF(dane_medale3[[#This Row],[OL_zimowe]]&gt;0,1,0)</f>
        <v>1</v>
      </c>
      <c r="L139">
        <v>78</v>
      </c>
      <c r="M139">
        <v>57</v>
      </c>
      <c r="N139">
        <v>59</v>
      </c>
      <c r="O139">
        <f>dane_medale3[[#This Row],[Zloty_1]]+dane_medale3[[#This Row],[Srebrny_2]]+dane_medale3[[#This Row],[Brazowy_3]]</f>
        <v>194</v>
      </c>
      <c r="P139">
        <f>IF(dane_medale3[[#This Row],[suma_medali]]=0,1,0)</f>
        <v>0</v>
      </c>
      <c r="Q139">
        <f>IF(AND(dane_medale3[[#This Row],[czy_lato]]=1,dane_medale3[[#This Row],[czy_zima]]=1,dane_medale3[[#This Row],[czy_&gt;1]]=1,dane_medale3[[#This Row],[czy_0]]=1),1,0)</f>
        <v>0</v>
      </c>
      <c r="R139" s="4">
        <f>IF(dane_medale3[[#This Row],[warunki]]=1,R138+dane_medale3[[#This Row],[suma_medali_lato]],R138)</f>
        <v>1218</v>
      </c>
    </row>
    <row r="140" spans="1:18" ht="15.75" thickBot="1" x14ac:dyDescent="0.3">
      <c r="A140" s="1"/>
      <c r="B140" s="1"/>
      <c r="Q140" s="3">
        <f>COUNTIF(Q2:Q139,1)</f>
        <v>54</v>
      </c>
    </row>
    <row r="143" spans="1:18" x14ac:dyDescent="0.25">
      <c r="O143" s="2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1C0EE-4139-4A8F-B819-B2583B25CA97}">
  <dimension ref="A1:I139"/>
  <sheetViews>
    <sheetView workbookViewId="0">
      <selection activeCell="K42" sqref="K42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11.85546875" bestFit="1" customWidth="1"/>
    <col min="4" max="4" width="13.5703125" bestFit="1" customWidth="1"/>
    <col min="7" max="7" width="17.7109375" bestFit="1" customWidth="1"/>
    <col min="8" max="8" width="16.28515625" bestFit="1" customWidth="1"/>
    <col min="9" max="9" width="18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6</v>
      </c>
    </row>
    <row r="2" spans="1:9" x14ac:dyDescent="0.25">
      <c r="A2" s="1" t="s">
        <v>10</v>
      </c>
      <c r="B2" s="1" t="s">
        <v>11</v>
      </c>
      <c r="C2">
        <v>13</v>
      </c>
      <c r="D2">
        <v>0</v>
      </c>
      <c r="G2" s="5" t="s">
        <v>163</v>
      </c>
      <c r="H2" t="s">
        <v>166</v>
      </c>
      <c r="I2" t="s">
        <v>167</v>
      </c>
    </row>
    <row r="3" spans="1:9" x14ac:dyDescent="0.25">
      <c r="A3" s="1" t="s">
        <v>12</v>
      </c>
      <c r="B3" s="1" t="s">
        <v>13</v>
      </c>
      <c r="C3">
        <v>12</v>
      </c>
      <c r="D3">
        <v>3</v>
      </c>
      <c r="G3" s="6" t="s">
        <v>13</v>
      </c>
      <c r="H3" s="1">
        <v>297</v>
      </c>
      <c r="I3" s="1">
        <v>30</v>
      </c>
    </row>
    <row r="4" spans="1:9" x14ac:dyDescent="0.25">
      <c r="A4" s="1" t="s">
        <v>14</v>
      </c>
      <c r="B4" s="1" t="s">
        <v>15</v>
      </c>
      <c r="C4">
        <v>13</v>
      </c>
      <c r="D4">
        <v>2</v>
      </c>
      <c r="G4" s="6" t="s">
        <v>15</v>
      </c>
      <c r="H4" s="1">
        <v>218</v>
      </c>
      <c r="I4" s="1">
        <v>52</v>
      </c>
    </row>
    <row r="5" spans="1:9" x14ac:dyDescent="0.25">
      <c r="A5" s="1" t="s">
        <v>16</v>
      </c>
      <c r="B5" s="1" t="s">
        <v>11</v>
      </c>
      <c r="C5">
        <v>10</v>
      </c>
      <c r="D5">
        <v>0</v>
      </c>
      <c r="G5" s="6" t="s">
        <v>25</v>
      </c>
      <c r="H5" s="1">
        <v>236</v>
      </c>
      <c r="I5" s="1">
        <v>88</v>
      </c>
    </row>
    <row r="6" spans="1:9" x14ac:dyDescent="0.25">
      <c r="A6" s="1" t="s">
        <v>17</v>
      </c>
      <c r="B6" s="1" t="s">
        <v>15</v>
      </c>
      <c r="C6">
        <v>23</v>
      </c>
      <c r="D6">
        <v>18</v>
      </c>
      <c r="G6" s="6" t="s">
        <v>20</v>
      </c>
      <c r="H6" s="1">
        <v>55</v>
      </c>
      <c r="I6" s="1">
        <v>34</v>
      </c>
    </row>
    <row r="7" spans="1:9" x14ac:dyDescent="0.25">
      <c r="A7" s="1" t="s">
        <v>18</v>
      </c>
      <c r="B7" s="1" t="s">
        <v>11</v>
      </c>
      <c r="C7">
        <v>5</v>
      </c>
      <c r="D7">
        <v>6</v>
      </c>
      <c r="G7" s="6" t="s">
        <v>11</v>
      </c>
      <c r="H7" s="1">
        <v>422</v>
      </c>
      <c r="I7" s="1">
        <v>177</v>
      </c>
    </row>
    <row r="8" spans="1:9" x14ac:dyDescent="0.25">
      <c r="A8" s="1" t="s">
        <v>19</v>
      </c>
      <c r="B8" s="1" t="s">
        <v>20</v>
      </c>
      <c r="C8">
        <v>25</v>
      </c>
      <c r="D8">
        <v>18</v>
      </c>
      <c r="G8" s="6" t="s">
        <v>22</v>
      </c>
      <c r="H8" s="1">
        <v>682</v>
      </c>
      <c r="I8" s="1">
        <v>571</v>
      </c>
    </row>
    <row r="9" spans="1:9" x14ac:dyDescent="0.25">
      <c r="A9" s="1" t="s">
        <v>21</v>
      </c>
      <c r="B9" s="1" t="s">
        <v>22</v>
      </c>
      <c r="C9">
        <v>26</v>
      </c>
      <c r="D9">
        <v>22</v>
      </c>
      <c r="G9" s="6" t="s">
        <v>164</v>
      </c>
      <c r="H9" s="1"/>
      <c r="I9" s="1"/>
    </row>
    <row r="10" spans="1:9" x14ac:dyDescent="0.25">
      <c r="A10" s="1" t="s">
        <v>23</v>
      </c>
      <c r="B10" s="1" t="s">
        <v>11</v>
      </c>
      <c r="C10">
        <v>5</v>
      </c>
      <c r="D10">
        <v>5</v>
      </c>
      <c r="G10" s="6" t="s">
        <v>165</v>
      </c>
      <c r="H10" s="1">
        <v>1910</v>
      </c>
      <c r="I10" s="1">
        <v>952</v>
      </c>
    </row>
    <row r="11" spans="1:9" x14ac:dyDescent="0.25">
      <c r="A11" s="1" t="s">
        <v>24</v>
      </c>
      <c r="B11" s="1" t="s">
        <v>25</v>
      </c>
      <c r="C11">
        <v>15</v>
      </c>
      <c r="D11">
        <v>0</v>
      </c>
    </row>
    <row r="12" spans="1:9" ht="15.75" thickBot="1" x14ac:dyDescent="0.3">
      <c r="A12" s="1" t="s">
        <v>26</v>
      </c>
      <c r="B12" s="1" t="s">
        <v>11</v>
      </c>
      <c r="C12">
        <v>8</v>
      </c>
      <c r="D12">
        <v>0</v>
      </c>
    </row>
    <row r="13" spans="1:9" x14ac:dyDescent="0.25">
      <c r="A13" s="1" t="s">
        <v>27</v>
      </c>
      <c r="B13" s="1" t="s">
        <v>25</v>
      </c>
      <c r="C13">
        <v>11</v>
      </c>
      <c r="D13">
        <v>0</v>
      </c>
      <c r="G13" s="8" t="s">
        <v>1</v>
      </c>
      <c r="H13" s="9" t="s">
        <v>168</v>
      </c>
      <c r="I13" s="10" t="s">
        <v>169</v>
      </c>
    </row>
    <row r="14" spans="1:9" x14ac:dyDescent="0.25">
      <c r="A14" s="1" t="s">
        <v>28</v>
      </c>
      <c r="B14" s="1" t="s">
        <v>22</v>
      </c>
      <c r="C14">
        <v>25</v>
      </c>
      <c r="D14">
        <v>20</v>
      </c>
      <c r="G14" s="11" t="s">
        <v>13</v>
      </c>
      <c r="H14" s="7">
        <v>297</v>
      </c>
      <c r="I14" s="12">
        <v>30</v>
      </c>
    </row>
    <row r="15" spans="1:9" x14ac:dyDescent="0.25">
      <c r="A15" s="1" t="s">
        <v>29</v>
      </c>
      <c r="B15" s="1" t="s">
        <v>25</v>
      </c>
      <c r="C15">
        <v>17</v>
      </c>
      <c r="D15">
        <v>7</v>
      </c>
      <c r="G15" s="11" t="s">
        <v>15</v>
      </c>
      <c r="H15" s="7">
        <v>218</v>
      </c>
      <c r="I15" s="12">
        <v>52</v>
      </c>
    </row>
    <row r="16" spans="1:9" x14ac:dyDescent="0.25">
      <c r="A16" s="1" t="s">
        <v>30</v>
      </c>
      <c r="B16" s="1" t="s">
        <v>22</v>
      </c>
      <c r="C16">
        <v>5</v>
      </c>
      <c r="D16">
        <v>6</v>
      </c>
      <c r="G16" s="11" t="s">
        <v>25</v>
      </c>
      <c r="H16" s="7">
        <v>236</v>
      </c>
      <c r="I16" s="12">
        <v>88</v>
      </c>
    </row>
    <row r="17" spans="1:9" x14ac:dyDescent="0.25">
      <c r="A17" s="1" t="s">
        <v>31</v>
      </c>
      <c r="B17" s="1" t="s">
        <v>11</v>
      </c>
      <c r="C17">
        <v>9</v>
      </c>
      <c r="D17">
        <v>0</v>
      </c>
      <c r="G17" s="11" t="s">
        <v>20</v>
      </c>
      <c r="H17" s="7">
        <v>55</v>
      </c>
      <c r="I17" s="12">
        <v>34</v>
      </c>
    </row>
    <row r="18" spans="1:9" x14ac:dyDescent="0.25">
      <c r="A18" s="1" t="s">
        <v>32</v>
      </c>
      <c r="B18" s="1" t="s">
        <v>15</v>
      </c>
      <c r="C18">
        <v>21</v>
      </c>
      <c r="D18">
        <v>7</v>
      </c>
      <c r="G18" s="11" t="s">
        <v>11</v>
      </c>
      <c r="H18" s="7">
        <v>422</v>
      </c>
      <c r="I18" s="12">
        <v>177</v>
      </c>
    </row>
    <row r="19" spans="1:9" ht="15.75" thickBot="1" x14ac:dyDescent="0.3">
      <c r="A19" s="1" t="s">
        <v>33</v>
      </c>
      <c r="B19" s="1" t="s">
        <v>22</v>
      </c>
      <c r="C19">
        <v>19</v>
      </c>
      <c r="D19">
        <v>19</v>
      </c>
      <c r="G19" s="13" t="s">
        <v>22</v>
      </c>
      <c r="H19" s="14">
        <v>682</v>
      </c>
      <c r="I19" s="15">
        <v>571</v>
      </c>
    </row>
    <row r="20" spans="1:9" x14ac:dyDescent="0.25">
      <c r="A20" s="1" t="s">
        <v>34</v>
      </c>
      <c r="B20" s="1" t="s">
        <v>13</v>
      </c>
      <c r="C20">
        <v>5</v>
      </c>
      <c r="D20">
        <v>0</v>
      </c>
    </row>
    <row r="21" spans="1:9" x14ac:dyDescent="0.25">
      <c r="A21" s="1" t="s">
        <v>35</v>
      </c>
      <c r="B21" s="1" t="s">
        <v>15</v>
      </c>
      <c r="C21">
        <v>22</v>
      </c>
      <c r="D21">
        <v>16</v>
      </c>
    </row>
    <row r="22" spans="1:9" x14ac:dyDescent="0.25">
      <c r="A22" s="1" t="s">
        <v>36</v>
      </c>
      <c r="B22" s="1" t="s">
        <v>11</v>
      </c>
      <c r="C22">
        <v>9</v>
      </c>
      <c r="D22">
        <v>10</v>
      </c>
    </row>
    <row r="23" spans="1:9" x14ac:dyDescent="0.25">
      <c r="A23" s="1" t="s">
        <v>37</v>
      </c>
      <c r="B23" s="1" t="s">
        <v>22</v>
      </c>
      <c r="C23">
        <v>6</v>
      </c>
      <c r="D23">
        <v>7</v>
      </c>
    </row>
    <row r="24" spans="1:9" x14ac:dyDescent="0.25">
      <c r="A24" s="1" t="s">
        <v>38</v>
      </c>
      <c r="B24" s="1" t="s">
        <v>22</v>
      </c>
      <c r="C24">
        <v>9</v>
      </c>
      <c r="D24">
        <v>10</v>
      </c>
    </row>
    <row r="25" spans="1:9" x14ac:dyDescent="0.25">
      <c r="A25" s="1" t="s">
        <v>39</v>
      </c>
      <c r="B25" s="1" t="s">
        <v>22</v>
      </c>
      <c r="C25">
        <v>2</v>
      </c>
      <c r="D25">
        <v>2</v>
      </c>
    </row>
    <row r="26" spans="1:9" x14ac:dyDescent="0.25">
      <c r="A26" s="1" t="s">
        <v>40</v>
      </c>
      <c r="B26" s="1" t="s">
        <v>22</v>
      </c>
      <c r="C26">
        <v>16</v>
      </c>
      <c r="D26">
        <v>16</v>
      </c>
    </row>
    <row r="27" spans="1:9" x14ac:dyDescent="0.25">
      <c r="A27" s="1" t="s">
        <v>41</v>
      </c>
      <c r="B27" s="1" t="s">
        <v>22</v>
      </c>
      <c r="C27">
        <v>5</v>
      </c>
      <c r="D27">
        <v>6</v>
      </c>
    </row>
    <row r="28" spans="1:9" x14ac:dyDescent="0.25">
      <c r="A28" s="1" t="s">
        <v>42</v>
      </c>
      <c r="B28" s="1" t="s">
        <v>22</v>
      </c>
      <c r="C28">
        <v>26</v>
      </c>
      <c r="D28">
        <v>13</v>
      </c>
    </row>
    <row r="29" spans="1:9" x14ac:dyDescent="0.25">
      <c r="A29" s="1" t="s">
        <v>43</v>
      </c>
      <c r="B29" s="1" t="s">
        <v>25</v>
      </c>
      <c r="C29">
        <v>13</v>
      </c>
      <c r="D29">
        <v>0</v>
      </c>
    </row>
    <row r="30" spans="1:9" x14ac:dyDescent="0.25">
      <c r="A30" s="1" t="s">
        <v>44</v>
      </c>
      <c r="B30" s="1" t="s">
        <v>13</v>
      </c>
      <c r="C30">
        <v>7</v>
      </c>
      <c r="D30">
        <v>0</v>
      </c>
    </row>
    <row r="31" spans="1:9" x14ac:dyDescent="0.25">
      <c r="A31" s="1" t="s">
        <v>45</v>
      </c>
      <c r="B31" s="1" t="s">
        <v>13</v>
      </c>
      <c r="C31">
        <v>21</v>
      </c>
      <c r="D31">
        <v>1</v>
      </c>
    </row>
    <row r="32" spans="1:9" x14ac:dyDescent="0.25">
      <c r="A32" s="1" t="s">
        <v>46</v>
      </c>
      <c r="B32" s="1" t="s">
        <v>15</v>
      </c>
      <c r="C32">
        <v>13</v>
      </c>
      <c r="D32">
        <v>0</v>
      </c>
    </row>
    <row r="33" spans="1:4" x14ac:dyDescent="0.25">
      <c r="A33" s="1" t="s">
        <v>47</v>
      </c>
      <c r="B33" s="1" t="s">
        <v>13</v>
      </c>
      <c r="C33">
        <v>4</v>
      </c>
      <c r="D33">
        <v>0</v>
      </c>
    </row>
    <row r="34" spans="1:4" x14ac:dyDescent="0.25">
      <c r="A34" s="1" t="s">
        <v>48</v>
      </c>
      <c r="B34" s="1" t="s">
        <v>22</v>
      </c>
      <c r="C34">
        <v>11</v>
      </c>
      <c r="D34">
        <v>9</v>
      </c>
    </row>
    <row r="35" spans="1:4" x14ac:dyDescent="0.25">
      <c r="A35" s="1" t="s">
        <v>49</v>
      </c>
      <c r="B35" s="1" t="s">
        <v>13</v>
      </c>
      <c r="C35">
        <v>12</v>
      </c>
      <c r="D35">
        <v>2</v>
      </c>
    </row>
    <row r="36" spans="1:4" x14ac:dyDescent="0.25">
      <c r="A36" s="1" t="s">
        <v>50</v>
      </c>
      <c r="B36" s="1" t="s">
        <v>11</v>
      </c>
      <c r="C36">
        <v>20</v>
      </c>
      <c r="D36">
        <v>4</v>
      </c>
    </row>
    <row r="37" spans="1:4" x14ac:dyDescent="0.25">
      <c r="A37" s="1" t="s">
        <v>51</v>
      </c>
      <c r="B37" s="1" t="s">
        <v>22</v>
      </c>
      <c r="C37">
        <v>24</v>
      </c>
      <c r="D37">
        <v>22</v>
      </c>
    </row>
    <row r="38" spans="1:4" x14ac:dyDescent="0.25">
      <c r="A38" s="1" t="s">
        <v>52</v>
      </c>
      <c r="B38" s="1" t="s">
        <v>22</v>
      </c>
      <c r="C38">
        <v>27</v>
      </c>
      <c r="D38">
        <v>22</v>
      </c>
    </row>
    <row r="39" spans="1:4" x14ac:dyDescent="0.25">
      <c r="A39" s="1" t="s">
        <v>53</v>
      </c>
      <c r="B39" s="1" t="s">
        <v>13</v>
      </c>
      <c r="C39">
        <v>9</v>
      </c>
      <c r="D39">
        <v>0</v>
      </c>
    </row>
    <row r="40" spans="1:4" x14ac:dyDescent="0.25">
      <c r="A40" s="1" t="s">
        <v>54</v>
      </c>
      <c r="B40" s="1" t="s">
        <v>13</v>
      </c>
      <c r="C40">
        <v>13</v>
      </c>
      <c r="D40">
        <v>1</v>
      </c>
    </row>
    <row r="41" spans="1:4" x14ac:dyDescent="0.25">
      <c r="A41" s="1" t="s">
        <v>55</v>
      </c>
      <c r="B41" s="1" t="s">
        <v>22</v>
      </c>
      <c r="C41">
        <v>27</v>
      </c>
      <c r="D41">
        <v>18</v>
      </c>
    </row>
    <row r="42" spans="1:4" x14ac:dyDescent="0.25">
      <c r="A42" s="1" t="s">
        <v>56</v>
      </c>
      <c r="B42" s="1" t="s">
        <v>11</v>
      </c>
      <c r="C42">
        <v>5</v>
      </c>
      <c r="D42">
        <v>6</v>
      </c>
    </row>
    <row r="43" spans="1:4" x14ac:dyDescent="0.25">
      <c r="A43" s="1" t="s">
        <v>57</v>
      </c>
      <c r="B43" s="1" t="s">
        <v>15</v>
      </c>
      <c r="C43">
        <v>16</v>
      </c>
      <c r="D43">
        <v>0</v>
      </c>
    </row>
    <row r="44" spans="1:4" x14ac:dyDescent="0.25">
      <c r="A44" s="1" t="s">
        <v>58</v>
      </c>
      <c r="B44" s="1" t="s">
        <v>25</v>
      </c>
      <c r="C44">
        <v>14</v>
      </c>
      <c r="D44">
        <v>0</v>
      </c>
    </row>
    <row r="45" spans="1:4" x14ac:dyDescent="0.25">
      <c r="A45" s="1" t="s">
        <v>59</v>
      </c>
      <c r="B45" s="1" t="s">
        <v>22</v>
      </c>
      <c r="C45">
        <v>22</v>
      </c>
      <c r="D45">
        <v>19</v>
      </c>
    </row>
    <row r="46" spans="1:4" x14ac:dyDescent="0.25">
      <c r="A46" s="1" t="s">
        <v>60</v>
      </c>
      <c r="B46" s="1" t="s">
        <v>22</v>
      </c>
      <c r="C46">
        <v>25</v>
      </c>
      <c r="D46">
        <v>20</v>
      </c>
    </row>
    <row r="47" spans="1:4" x14ac:dyDescent="0.25">
      <c r="A47" s="1" t="s">
        <v>61</v>
      </c>
      <c r="B47" s="1" t="s">
        <v>11</v>
      </c>
      <c r="C47">
        <v>15</v>
      </c>
      <c r="D47">
        <v>4</v>
      </c>
    </row>
    <row r="48" spans="1:4" x14ac:dyDescent="0.25">
      <c r="A48" s="1" t="s">
        <v>62</v>
      </c>
      <c r="B48" s="1" t="s">
        <v>11</v>
      </c>
      <c r="C48">
        <v>23</v>
      </c>
      <c r="D48">
        <v>9</v>
      </c>
    </row>
    <row r="49" spans="1:4" x14ac:dyDescent="0.25">
      <c r="A49" s="1" t="s">
        <v>63</v>
      </c>
      <c r="B49" s="1" t="s">
        <v>11</v>
      </c>
      <c r="C49">
        <v>14</v>
      </c>
      <c r="D49">
        <v>0</v>
      </c>
    </row>
    <row r="50" spans="1:4" x14ac:dyDescent="0.25">
      <c r="A50" s="1" t="s">
        <v>64</v>
      </c>
      <c r="B50" s="1" t="s">
        <v>11</v>
      </c>
      <c r="C50">
        <v>13</v>
      </c>
      <c r="D50">
        <v>0</v>
      </c>
    </row>
    <row r="51" spans="1:4" x14ac:dyDescent="0.25">
      <c r="A51" s="1" t="s">
        <v>65</v>
      </c>
      <c r="B51" s="1" t="s">
        <v>11</v>
      </c>
      <c r="C51">
        <v>15</v>
      </c>
      <c r="D51">
        <v>10</v>
      </c>
    </row>
    <row r="52" spans="1:4" x14ac:dyDescent="0.25">
      <c r="A52" s="1" t="s">
        <v>66</v>
      </c>
      <c r="B52" s="1" t="s">
        <v>22</v>
      </c>
      <c r="C52">
        <v>20</v>
      </c>
      <c r="D52">
        <v>6</v>
      </c>
    </row>
    <row r="53" spans="1:4" x14ac:dyDescent="0.25">
      <c r="A53" s="1" t="s">
        <v>67</v>
      </c>
      <c r="B53" s="1" t="s">
        <v>22</v>
      </c>
      <c r="C53">
        <v>19</v>
      </c>
      <c r="D53">
        <v>17</v>
      </c>
    </row>
    <row r="54" spans="1:4" x14ac:dyDescent="0.25">
      <c r="A54" s="1" t="s">
        <v>68</v>
      </c>
      <c r="B54" s="1" t="s">
        <v>11</v>
      </c>
      <c r="C54">
        <v>15</v>
      </c>
      <c r="D54">
        <v>6</v>
      </c>
    </row>
    <row r="55" spans="1:4" x14ac:dyDescent="0.25">
      <c r="A55" s="1" t="s">
        <v>69</v>
      </c>
      <c r="B55" s="1" t="s">
        <v>25</v>
      </c>
      <c r="C55">
        <v>16</v>
      </c>
      <c r="D55">
        <v>7</v>
      </c>
    </row>
    <row r="56" spans="1:4" x14ac:dyDescent="0.25">
      <c r="A56" s="1" t="s">
        <v>70</v>
      </c>
      <c r="B56" s="1" t="s">
        <v>11</v>
      </c>
      <c r="C56">
        <v>21</v>
      </c>
      <c r="D56">
        <v>20</v>
      </c>
    </row>
    <row r="57" spans="1:4" x14ac:dyDescent="0.25">
      <c r="A57" s="1" t="s">
        <v>71</v>
      </c>
      <c r="B57" s="1" t="s">
        <v>22</v>
      </c>
      <c r="C57">
        <v>18</v>
      </c>
      <c r="D57">
        <v>16</v>
      </c>
    </row>
    <row r="58" spans="1:4" x14ac:dyDescent="0.25">
      <c r="A58" s="1" t="s">
        <v>72</v>
      </c>
      <c r="B58" s="1" t="s">
        <v>13</v>
      </c>
      <c r="C58">
        <v>13</v>
      </c>
      <c r="D58">
        <v>1</v>
      </c>
    </row>
    <row r="59" spans="1:4" x14ac:dyDescent="0.25">
      <c r="A59" s="1" t="s">
        <v>73</v>
      </c>
      <c r="B59" s="1" t="s">
        <v>25</v>
      </c>
      <c r="C59">
        <v>25</v>
      </c>
      <c r="D59">
        <v>22</v>
      </c>
    </row>
    <row r="60" spans="1:4" x14ac:dyDescent="0.25">
      <c r="A60" s="1" t="s">
        <v>74</v>
      </c>
      <c r="B60" s="1" t="s">
        <v>11</v>
      </c>
      <c r="C60">
        <v>8</v>
      </c>
      <c r="D60">
        <v>0</v>
      </c>
    </row>
    <row r="61" spans="1:4" x14ac:dyDescent="0.25">
      <c r="A61" s="1" t="s">
        <v>75</v>
      </c>
      <c r="B61" s="1" t="s">
        <v>11</v>
      </c>
      <c r="C61">
        <v>5</v>
      </c>
      <c r="D61">
        <v>6</v>
      </c>
    </row>
    <row r="62" spans="1:4" x14ac:dyDescent="0.25">
      <c r="A62" s="1" t="s">
        <v>76</v>
      </c>
      <c r="B62" s="1" t="s">
        <v>13</v>
      </c>
      <c r="C62">
        <v>13</v>
      </c>
      <c r="D62">
        <v>3</v>
      </c>
    </row>
    <row r="63" spans="1:4" x14ac:dyDescent="0.25">
      <c r="A63" s="1" t="s">
        <v>77</v>
      </c>
      <c r="B63" s="1" t="s">
        <v>11</v>
      </c>
      <c r="C63">
        <v>5</v>
      </c>
      <c r="D63">
        <v>6</v>
      </c>
    </row>
    <row r="64" spans="1:4" x14ac:dyDescent="0.25">
      <c r="A64" s="1" t="s">
        <v>78</v>
      </c>
      <c r="B64" s="1" t="s">
        <v>15</v>
      </c>
      <c r="C64">
        <v>18</v>
      </c>
      <c r="D64">
        <v>1</v>
      </c>
    </row>
    <row r="65" spans="1:4" x14ac:dyDescent="0.25">
      <c r="A65" s="1" t="s">
        <v>79</v>
      </c>
      <c r="B65" s="1" t="s">
        <v>11</v>
      </c>
      <c r="C65">
        <v>16</v>
      </c>
      <c r="D65">
        <v>17</v>
      </c>
    </row>
    <row r="66" spans="1:4" x14ac:dyDescent="0.25">
      <c r="A66" s="1" t="s">
        <v>80</v>
      </c>
      <c r="B66" s="1" t="s">
        <v>11</v>
      </c>
      <c r="C66">
        <v>9</v>
      </c>
      <c r="D66">
        <v>8</v>
      </c>
    </row>
    <row r="67" spans="1:4" x14ac:dyDescent="0.25">
      <c r="A67" s="1" t="s">
        <v>81</v>
      </c>
      <c r="B67" s="1" t="s">
        <v>25</v>
      </c>
      <c r="C67">
        <v>14</v>
      </c>
      <c r="D67">
        <v>6</v>
      </c>
    </row>
    <row r="68" spans="1:4" x14ac:dyDescent="0.25">
      <c r="A68" s="1" t="s">
        <v>82</v>
      </c>
      <c r="B68" s="1" t="s">
        <v>25</v>
      </c>
      <c r="C68">
        <v>19</v>
      </c>
      <c r="D68">
        <v>0</v>
      </c>
    </row>
    <row r="69" spans="1:4" x14ac:dyDescent="0.25">
      <c r="A69" s="1" t="s">
        <v>83</v>
      </c>
      <c r="B69" s="1" t="s">
        <v>11</v>
      </c>
      <c r="C69">
        <v>12</v>
      </c>
      <c r="D69">
        <v>0</v>
      </c>
    </row>
    <row r="70" spans="1:4" x14ac:dyDescent="0.25">
      <c r="A70" s="1" t="s">
        <v>84</v>
      </c>
      <c r="B70" s="1" t="s">
        <v>11</v>
      </c>
      <c r="C70">
        <v>16</v>
      </c>
      <c r="D70">
        <v>16</v>
      </c>
    </row>
    <row r="71" spans="1:4" x14ac:dyDescent="0.25">
      <c r="A71" s="1" t="s">
        <v>85</v>
      </c>
      <c r="B71" s="1" t="s">
        <v>22</v>
      </c>
      <c r="C71">
        <v>16</v>
      </c>
      <c r="D71">
        <v>18</v>
      </c>
    </row>
    <row r="72" spans="1:4" x14ac:dyDescent="0.25">
      <c r="A72" s="1" t="s">
        <v>86</v>
      </c>
      <c r="B72" s="1" t="s">
        <v>22</v>
      </c>
      <c r="C72">
        <v>8</v>
      </c>
      <c r="D72">
        <v>8</v>
      </c>
    </row>
    <row r="73" spans="1:4" x14ac:dyDescent="0.25">
      <c r="A73" s="1" t="s">
        <v>87</v>
      </c>
      <c r="B73" s="1" t="s">
        <v>22</v>
      </c>
      <c r="C73">
        <v>22</v>
      </c>
      <c r="D73">
        <v>8</v>
      </c>
    </row>
    <row r="74" spans="1:4" x14ac:dyDescent="0.25">
      <c r="A74" s="1" t="s">
        <v>88</v>
      </c>
      <c r="B74" s="1" t="s">
        <v>22</v>
      </c>
      <c r="C74">
        <v>10</v>
      </c>
      <c r="D74">
        <v>10</v>
      </c>
    </row>
    <row r="75" spans="1:4" x14ac:dyDescent="0.25">
      <c r="A75" s="1" t="s">
        <v>89</v>
      </c>
      <c r="B75" s="1" t="s">
        <v>22</v>
      </c>
      <c r="C75">
        <v>5</v>
      </c>
      <c r="D75">
        <v>5</v>
      </c>
    </row>
    <row r="76" spans="1:4" x14ac:dyDescent="0.25">
      <c r="A76" s="1" t="s">
        <v>90</v>
      </c>
      <c r="B76" s="1" t="s">
        <v>11</v>
      </c>
      <c r="C76">
        <v>12</v>
      </c>
      <c r="D76">
        <v>0</v>
      </c>
    </row>
    <row r="77" spans="1:4" x14ac:dyDescent="0.25">
      <c r="A77" s="1" t="s">
        <v>91</v>
      </c>
      <c r="B77" s="1" t="s">
        <v>13</v>
      </c>
      <c r="C77">
        <v>13</v>
      </c>
      <c r="D77">
        <v>6</v>
      </c>
    </row>
    <row r="78" spans="1:4" x14ac:dyDescent="0.25">
      <c r="A78" s="1" t="s">
        <v>92</v>
      </c>
      <c r="B78" s="1" t="s">
        <v>13</v>
      </c>
      <c r="C78">
        <v>8</v>
      </c>
      <c r="D78">
        <v>0</v>
      </c>
    </row>
    <row r="79" spans="1:4" x14ac:dyDescent="0.25">
      <c r="A79" s="1" t="s">
        <v>93</v>
      </c>
      <c r="B79" s="1" t="s">
        <v>25</v>
      </c>
      <c r="C79">
        <v>22</v>
      </c>
      <c r="D79">
        <v>8</v>
      </c>
    </row>
    <row r="80" spans="1:4" x14ac:dyDescent="0.25">
      <c r="A80" s="1" t="s">
        <v>94</v>
      </c>
      <c r="B80" s="1" t="s">
        <v>22</v>
      </c>
      <c r="C80">
        <v>5</v>
      </c>
      <c r="D80">
        <v>6</v>
      </c>
    </row>
    <row r="81" spans="1:4" x14ac:dyDescent="0.25">
      <c r="A81" s="1" t="s">
        <v>95</v>
      </c>
      <c r="B81" s="1" t="s">
        <v>11</v>
      </c>
      <c r="C81">
        <v>12</v>
      </c>
      <c r="D81">
        <v>13</v>
      </c>
    </row>
    <row r="82" spans="1:4" x14ac:dyDescent="0.25">
      <c r="A82" s="1" t="s">
        <v>96</v>
      </c>
      <c r="B82" s="1" t="s">
        <v>13</v>
      </c>
      <c r="C82">
        <v>9</v>
      </c>
      <c r="D82">
        <v>0</v>
      </c>
    </row>
    <row r="83" spans="1:4" x14ac:dyDescent="0.25">
      <c r="A83" s="1" t="s">
        <v>97</v>
      </c>
      <c r="B83" s="1" t="s">
        <v>13</v>
      </c>
      <c r="C83">
        <v>6</v>
      </c>
      <c r="D83">
        <v>0</v>
      </c>
    </row>
    <row r="84" spans="1:4" x14ac:dyDescent="0.25">
      <c r="A84" s="1" t="s">
        <v>98</v>
      </c>
      <c r="B84" s="1" t="s">
        <v>22</v>
      </c>
      <c r="C84">
        <v>15</v>
      </c>
      <c r="D84">
        <v>11</v>
      </c>
    </row>
    <row r="85" spans="1:4" x14ac:dyDescent="0.25">
      <c r="A85" s="1" t="s">
        <v>99</v>
      </c>
      <c r="B85" s="1" t="s">
        <v>22</v>
      </c>
      <c r="C85">
        <v>5</v>
      </c>
      <c r="D85">
        <v>7</v>
      </c>
    </row>
    <row r="86" spans="1:4" x14ac:dyDescent="0.25">
      <c r="A86" s="1" t="s">
        <v>100</v>
      </c>
      <c r="B86" s="1" t="s">
        <v>22</v>
      </c>
      <c r="C86">
        <v>3</v>
      </c>
      <c r="D86">
        <v>3</v>
      </c>
    </row>
    <row r="87" spans="1:4" x14ac:dyDescent="0.25">
      <c r="A87" s="1" t="s">
        <v>101</v>
      </c>
      <c r="B87" s="1" t="s">
        <v>22</v>
      </c>
      <c r="C87">
        <v>5</v>
      </c>
      <c r="D87">
        <v>6</v>
      </c>
    </row>
    <row r="88" spans="1:4" x14ac:dyDescent="0.25">
      <c r="A88" s="1" t="s">
        <v>102</v>
      </c>
      <c r="B88" s="1" t="s">
        <v>13</v>
      </c>
      <c r="C88">
        <v>11</v>
      </c>
      <c r="D88">
        <v>0</v>
      </c>
    </row>
    <row r="89" spans="1:4" x14ac:dyDescent="0.25">
      <c r="A89" s="1" t="s">
        <v>103</v>
      </c>
      <c r="B89" s="1" t="s">
        <v>13</v>
      </c>
      <c r="C89">
        <v>15</v>
      </c>
      <c r="D89">
        <v>0</v>
      </c>
    </row>
    <row r="90" spans="1:4" x14ac:dyDescent="0.25">
      <c r="A90" s="1" t="s">
        <v>104</v>
      </c>
      <c r="B90" s="1" t="s">
        <v>22</v>
      </c>
      <c r="C90">
        <v>24</v>
      </c>
      <c r="D90">
        <v>22</v>
      </c>
    </row>
    <row r="91" spans="1:4" x14ac:dyDescent="0.25">
      <c r="A91" s="1" t="s">
        <v>105</v>
      </c>
      <c r="B91" s="1" t="s">
        <v>20</v>
      </c>
      <c r="C91">
        <v>22</v>
      </c>
      <c r="D91">
        <v>15</v>
      </c>
    </row>
    <row r="92" spans="1:4" x14ac:dyDescent="0.25">
      <c r="A92" s="1" t="s">
        <v>106</v>
      </c>
      <c r="B92" s="1" t="s">
        <v>11</v>
      </c>
      <c r="C92">
        <v>16</v>
      </c>
      <c r="D92">
        <v>2</v>
      </c>
    </row>
    <row r="93" spans="1:4" x14ac:dyDescent="0.25">
      <c r="A93" s="1" t="s">
        <v>107</v>
      </c>
      <c r="B93" s="1" t="s">
        <v>15</v>
      </c>
      <c r="C93">
        <v>16</v>
      </c>
      <c r="D93">
        <v>0</v>
      </c>
    </row>
    <row r="94" spans="1:4" x14ac:dyDescent="0.25">
      <c r="A94" s="1" t="s">
        <v>108</v>
      </c>
      <c r="B94" s="1" t="s">
        <v>15</v>
      </c>
      <c r="C94">
        <v>11</v>
      </c>
      <c r="D94">
        <v>1</v>
      </c>
    </row>
    <row r="95" spans="1:4" x14ac:dyDescent="0.25">
      <c r="A95" s="1" t="s">
        <v>109</v>
      </c>
      <c r="B95" s="1" t="s">
        <v>15</v>
      </c>
      <c r="C95">
        <v>17</v>
      </c>
      <c r="D95">
        <v>2</v>
      </c>
    </row>
    <row r="96" spans="1:4" x14ac:dyDescent="0.25">
      <c r="A96" s="1" t="s">
        <v>110</v>
      </c>
      <c r="B96" s="1" t="s">
        <v>22</v>
      </c>
      <c r="C96">
        <v>20</v>
      </c>
      <c r="D96">
        <v>22</v>
      </c>
    </row>
    <row r="97" spans="1:4" x14ac:dyDescent="0.25">
      <c r="A97" s="1" t="s">
        <v>111</v>
      </c>
      <c r="B97" s="1" t="s">
        <v>25</v>
      </c>
      <c r="C97">
        <v>17</v>
      </c>
      <c r="D97">
        <v>6</v>
      </c>
    </row>
    <row r="98" spans="1:4" x14ac:dyDescent="0.25">
      <c r="A98" s="1" t="s">
        <v>112</v>
      </c>
      <c r="B98" s="1" t="s">
        <v>22</v>
      </c>
      <c r="C98">
        <v>23</v>
      </c>
      <c r="D98">
        <v>7</v>
      </c>
    </row>
    <row r="99" spans="1:4" x14ac:dyDescent="0.25">
      <c r="A99" s="1" t="s">
        <v>113</v>
      </c>
      <c r="B99" s="1" t="s">
        <v>13</v>
      </c>
      <c r="C99">
        <v>18</v>
      </c>
      <c r="D99">
        <v>6</v>
      </c>
    </row>
    <row r="100" spans="1:4" x14ac:dyDescent="0.25">
      <c r="A100" s="1" t="s">
        <v>114</v>
      </c>
      <c r="B100" s="1" t="s">
        <v>22</v>
      </c>
      <c r="C100">
        <v>5</v>
      </c>
      <c r="D100">
        <v>6</v>
      </c>
    </row>
    <row r="101" spans="1:4" x14ac:dyDescent="0.25">
      <c r="A101" s="1" t="s">
        <v>115</v>
      </c>
      <c r="B101" s="1" t="s">
        <v>22</v>
      </c>
      <c r="C101">
        <v>3</v>
      </c>
      <c r="D101">
        <v>0</v>
      </c>
    </row>
    <row r="102" spans="1:4" x14ac:dyDescent="0.25">
      <c r="A102" s="1" t="s">
        <v>116</v>
      </c>
      <c r="B102" s="1" t="s">
        <v>22</v>
      </c>
      <c r="C102">
        <v>20</v>
      </c>
      <c r="D102">
        <v>20</v>
      </c>
    </row>
    <row r="103" spans="1:4" x14ac:dyDescent="0.25">
      <c r="A103" s="1" t="s">
        <v>117</v>
      </c>
      <c r="B103" s="1" t="s">
        <v>13</v>
      </c>
      <c r="C103">
        <v>13</v>
      </c>
      <c r="D103">
        <v>5</v>
      </c>
    </row>
    <row r="104" spans="1:4" x14ac:dyDescent="0.25">
      <c r="A104" s="1" t="s">
        <v>118</v>
      </c>
      <c r="B104" s="1" t="s">
        <v>22</v>
      </c>
      <c r="C104">
        <v>3</v>
      </c>
      <c r="D104">
        <v>2</v>
      </c>
    </row>
    <row r="105" spans="1:4" x14ac:dyDescent="0.25">
      <c r="A105" s="1" t="s">
        <v>119</v>
      </c>
      <c r="B105" s="1" t="s">
        <v>22</v>
      </c>
      <c r="C105">
        <v>1</v>
      </c>
      <c r="D105">
        <v>1</v>
      </c>
    </row>
    <row r="106" spans="1:4" x14ac:dyDescent="0.25">
      <c r="A106" s="1" t="s">
        <v>120</v>
      </c>
      <c r="B106" s="1" t="s">
        <v>11</v>
      </c>
      <c r="C106">
        <v>15</v>
      </c>
      <c r="D106">
        <v>0</v>
      </c>
    </row>
    <row r="107" spans="1:4" x14ac:dyDescent="0.25">
      <c r="A107" s="1" t="s">
        <v>121</v>
      </c>
      <c r="B107" s="1" t="s">
        <v>22</v>
      </c>
      <c r="C107">
        <v>5</v>
      </c>
      <c r="D107">
        <v>6</v>
      </c>
    </row>
    <row r="108" spans="1:4" x14ac:dyDescent="0.25">
      <c r="A108" s="1" t="s">
        <v>122</v>
      </c>
      <c r="B108" s="1" t="s">
        <v>22</v>
      </c>
      <c r="C108">
        <v>6</v>
      </c>
      <c r="D108">
        <v>7</v>
      </c>
    </row>
    <row r="109" spans="1:4" x14ac:dyDescent="0.25">
      <c r="A109" s="1" t="s">
        <v>123</v>
      </c>
      <c r="B109" s="1" t="s">
        <v>11</v>
      </c>
      <c r="C109">
        <v>16</v>
      </c>
      <c r="D109">
        <v>0</v>
      </c>
    </row>
    <row r="110" spans="1:4" x14ac:dyDescent="0.25">
      <c r="A110" s="1" t="s">
        <v>124</v>
      </c>
      <c r="B110" s="1" t="s">
        <v>25</v>
      </c>
      <c r="C110">
        <v>26</v>
      </c>
      <c r="D110">
        <v>22</v>
      </c>
    </row>
    <row r="111" spans="1:4" x14ac:dyDescent="0.25">
      <c r="A111" s="1" t="s">
        <v>125</v>
      </c>
      <c r="B111" s="1" t="s">
        <v>13</v>
      </c>
      <c r="C111">
        <v>11</v>
      </c>
      <c r="D111">
        <v>0</v>
      </c>
    </row>
    <row r="112" spans="1:4" x14ac:dyDescent="0.25">
      <c r="A112" s="1" t="s">
        <v>126</v>
      </c>
      <c r="B112" s="1" t="s">
        <v>15</v>
      </c>
      <c r="C112">
        <v>11</v>
      </c>
      <c r="D112">
        <v>0</v>
      </c>
    </row>
    <row r="113" spans="1:4" x14ac:dyDescent="0.25">
      <c r="A113" s="1" t="s">
        <v>127</v>
      </c>
      <c r="B113" s="1" t="s">
        <v>11</v>
      </c>
      <c r="C113">
        <v>12</v>
      </c>
      <c r="D113">
        <v>0</v>
      </c>
    </row>
    <row r="114" spans="1:4" x14ac:dyDescent="0.25">
      <c r="A114" s="1" t="s">
        <v>128</v>
      </c>
      <c r="B114" s="1" t="s">
        <v>22</v>
      </c>
      <c r="C114">
        <v>27</v>
      </c>
      <c r="D114">
        <v>22</v>
      </c>
    </row>
    <row r="115" spans="1:4" x14ac:dyDescent="0.25">
      <c r="A115" s="1" t="s">
        <v>129</v>
      </c>
      <c r="B115" s="1" t="s">
        <v>22</v>
      </c>
      <c r="C115">
        <v>26</v>
      </c>
      <c r="D115">
        <v>22</v>
      </c>
    </row>
    <row r="116" spans="1:4" x14ac:dyDescent="0.25">
      <c r="A116" s="1" t="s">
        <v>130</v>
      </c>
      <c r="B116" s="1" t="s">
        <v>11</v>
      </c>
      <c r="C116">
        <v>5</v>
      </c>
      <c r="D116">
        <v>4</v>
      </c>
    </row>
    <row r="117" spans="1:4" x14ac:dyDescent="0.25">
      <c r="A117" s="1" t="s">
        <v>131</v>
      </c>
      <c r="B117" s="1" t="s">
        <v>11</v>
      </c>
      <c r="C117">
        <v>15</v>
      </c>
      <c r="D117">
        <v>3</v>
      </c>
    </row>
    <row r="118" spans="1:4" x14ac:dyDescent="0.25">
      <c r="A118" s="1" t="s">
        <v>132</v>
      </c>
      <c r="B118" s="1" t="s">
        <v>13</v>
      </c>
      <c r="C118">
        <v>12</v>
      </c>
      <c r="D118">
        <v>0</v>
      </c>
    </row>
    <row r="119" spans="1:4" x14ac:dyDescent="0.25">
      <c r="A119" s="1" t="s">
        <v>133</v>
      </c>
      <c r="B119" s="1" t="s">
        <v>13</v>
      </c>
      <c r="C119">
        <v>9</v>
      </c>
      <c r="D119">
        <v>1</v>
      </c>
    </row>
    <row r="120" spans="1:4" x14ac:dyDescent="0.25">
      <c r="A120" s="1" t="s">
        <v>134</v>
      </c>
      <c r="B120" s="1" t="s">
        <v>20</v>
      </c>
      <c r="C120">
        <v>8</v>
      </c>
      <c r="D120">
        <v>1</v>
      </c>
    </row>
    <row r="121" spans="1:4" x14ac:dyDescent="0.25">
      <c r="A121" s="1" t="s">
        <v>135</v>
      </c>
      <c r="B121" s="1" t="s">
        <v>25</v>
      </c>
      <c r="C121">
        <v>16</v>
      </c>
      <c r="D121">
        <v>3</v>
      </c>
    </row>
    <row r="122" spans="1:4" x14ac:dyDescent="0.25">
      <c r="A122" s="1" t="s">
        <v>136</v>
      </c>
      <c r="B122" s="1" t="s">
        <v>13</v>
      </c>
      <c r="C122">
        <v>13</v>
      </c>
      <c r="D122">
        <v>0</v>
      </c>
    </row>
    <row r="123" spans="1:4" x14ac:dyDescent="0.25">
      <c r="A123" s="1" t="s">
        <v>137</v>
      </c>
      <c r="B123" s="1" t="s">
        <v>11</v>
      </c>
      <c r="C123">
        <v>21</v>
      </c>
      <c r="D123">
        <v>16</v>
      </c>
    </row>
    <row r="124" spans="1:4" x14ac:dyDescent="0.25">
      <c r="A124" s="1" t="s">
        <v>138</v>
      </c>
      <c r="B124" s="1" t="s">
        <v>13</v>
      </c>
      <c r="C124">
        <v>14</v>
      </c>
      <c r="D124">
        <v>0</v>
      </c>
    </row>
    <row r="125" spans="1:4" x14ac:dyDescent="0.25">
      <c r="A125" s="1" t="s">
        <v>139</v>
      </c>
      <c r="B125" s="1" t="s">
        <v>22</v>
      </c>
      <c r="C125">
        <v>5</v>
      </c>
      <c r="D125">
        <v>6</v>
      </c>
    </row>
    <row r="126" spans="1:4" x14ac:dyDescent="0.25">
      <c r="A126" s="1" t="s">
        <v>140</v>
      </c>
      <c r="B126" s="1" t="s">
        <v>15</v>
      </c>
      <c r="C126">
        <v>20</v>
      </c>
      <c r="D126">
        <v>1</v>
      </c>
    </row>
    <row r="127" spans="1:4" x14ac:dyDescent="0.25">
      <c r="A127" s="1" t="s">
        <v>141</v>
      </c>
      <c r="B127" s="1" t="s">
        <v>11</v>
      </c>
      <c r="C127">
        <v>5</v>
      </c>
      <c r="D127">
        <v>6</v>
      </c>
    </row>
    <row r="128" spans="1:4" x14ac:dyDescent="0.25">
      <c r="A128" s="1" t="s">
        <v>142</v>
      </c>
      <c r="B128" s="1" t="s">
        <v>15</v>
      </c>
      <c r="C128">
        <v>17</v>
      </c>
      <c r="D128">
        <v>4</v>
      </c>
    </row>
    <row r="129" spans="1:4" x14ac:dyDescent="0.25">
      <c r="A129" s="1" t="s">
        <v>143</v>
      </c>
      <c r="B129" s="1" t="s">
        <v>22</v>
      </c>
      <c r="C129">
        <v>25</v>
      </c>
      <c r="D129">
        <v>22</v>
      </c>
    </row>
    <row r="130" spans="1:4" x14ac:dyDescent="0.25">
      <c r="A130" s="1" t="s">
        <v>144</v>
      </c>
      <c r="B130" s="1" t="s">
        <v>22</v>
      </c>
      <c r="C130">
        <v>27</v>
      </c>
      <c r="D130">
        <v>22</v>
      </c>
    </row>
    <row r="131" spans="1:4" x14ac:dyDescent="0.25">
      <c r="A131" s="1" t="s">
        <v>145</v>
      </c>
      <c r="B131" s="1" t="s">
        <v>11</v>
      </c>
      <c r="C131">
        <v>14</v>
      </c>
      <c r="D131">
        <v>0</v>
      </c>
    </row>
    <row r="132" spans="1:4" x14ac:dyDescent="0.25">
      <c r="A132" s="1" t="s">
        <v>146</v>
      </c>
      <c r="B132" s="1" t="s">
        <v>22</v>
      </c>
      <c r="C132">
        <v>26</v>
      </c>
      <c r="D132">
        <v>22</v>
      </c>
    </row>
    <row r="133" spans="1:4" x14ac:dyDescent="0.25">
      <c r="A133" s="1" t="s">
        <v>147</v>
      </c>
      <c r="B133" s="1" t="s">
        <v>22</v>
      </c>
      <c r="C133">
        <v>1</v>
      </c>
      <c r="D133">
        <v>1</v>
      </c>
    </row>
    <row r="134" spans="1:4" x14ac:dyDescent="0.25">
      <c r="A134" s="1" t="s">
        <v>148</v>
      </c>
      <c r="B134" s="1" t="s">
        <v>13</v>
      </c>
      <c r="C134">
        <v>12</v>
      </c>
      <c r="D134">
        <v>0</v>
      </c>
    </row>
    <row r="135" spans="1:4" x14ac:dyDescent="0.25">
      <c r="A135" s="1" t="s">
        <v>149</v>
      </c>
      <c r="B135" s="1" t="s">
        <v>25</v>
      </c>
      <c r="C135">
        <v>11</v>
      </c>
      <c r="D135">
        <v>7</v>
      </c>
    </row>
    <row r="136" spans="1:4" x14ac:dyDescent="0.25">
      <c r="A136" s="1" t="s">
        <v>150</v>
      </c>
      <c r="B136" s="1" t="s">
        <v>13</v>
      </c>
      <c r="C136">
        <v>12</v>
      </c>
      <c r="D136">
        <v>0</v>
      </c>
    </row>
    <row r="137" spans="1:4" x14ac:dyDescent="0.25">
      <c r="A137" s="1" t="s">
        <v>151</v>
      </c>
      <c r="B137" s="1" t="s">
        <v>13</v>
      </c>
      <c r="C137">
        <v>12</v>
      </c>
      <c r="D137">
        <v>1</v>
      </c>
    </row>
    <row r="138" spans="1:4" x14ac:dyDescent="0.25">
      <c r="A138" s="1" t="s">
        <v>152</v>
      </c>
      <c r="B138" s="1" t="s">
        <v>11</v>
      </c>
      <c r="C138">
        <v>8</v>
      </c>
      <c r="D138">
        <v>0</v>
      </c>
    </row>
    <row r="139" spans="1:4" x14ac:dyDescent="0.25">
      <c r="A139" s="1" t="s">
        <v>153</v>
      </c>
      <c r="B139" s="1" t="s">
        <v>22</v>
      </c>
      <c r="C139">
        <v>9</v>
      </c>
      <c r="D139">
        <v>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CCAAD-9973-4015-9485-1DA873045F56}">
  <dimension ref="A1:M139"/>
  <sheetViews>
    <sheetView workbookViewId="0">
      <selection activeCell="M3" sqref="M3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11.85546875" bestFit="1" customWidth="1"/>
    <col min="4" max="4" width="7.7109375" bestFit="1" customWidth="1"/>
    <col min="5" max="5" width="10.140625" bestFit="1" customWidth="1"/>
    <col min="6" max="6" width="10.7109375" bestFit="1" customWidth="1"/>
    <col min="7" max="7" width="13.5703125" bestFit="1" customWidth="1"/>
    <col min="8" max="8" width="9.7109375" bestFit="1" customWidth="1"/>
    <col min="9" max="9" width="12.140625" bestFit="1" customWidth="1"/>
    <col min="10" max="10" width="12.7109375" bestFit="1" customWidth="1"/>
    <col min="11" max="11" width="14" customWidth="1"/>
    <col min="12" max="12" width="18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170</v>
      </c>
      <c r="L1" t="s">
        <v>171</v>
      </c>
      <c r="M1" t="s">
        <v>154</v>
      </c>
    </row>
    <row r="2" spans="1:13" hidden="1" x14ac:dyDescent="0.25">
      <c r="A2" s="1" t="s">
        <v>10</v>
      </c>
      <c r="B2" s="1" t="s">
        <v>11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f>dane_medale5[[#This Row],[Zloty]]+dane_medale5[[#This Row],[Zloty_1]]</f>
        <v>0</v>
      </c>
      <c r="L2">
        <f>dane_medale5[[#This Row],[Srebrny]]+dane_medale5[[#This Row],[Brazowy]]+dane_medale5[[#This Row],[Srebrny_2]]+dane_medale5[[#This Row],[Brazowy_3]]</f>
        <v>2</v>
      </c>
      <c r="M2">
        <f>IF(dane_medale5[[#This Row],[suma złotych]]&gt;dane_medale5[[#This Row],[suma reszty]],1,0)</f>
        <v>0</v>
      </c>
    </row>
    <row r="3" spans="1:13" hidden="1" x14ac:dyDescent="0.25">
      <c r="A3" s="1" t="s">
        <v>12</v>
      </c>
      <c r="B3" s="1" t="s">
        <v>13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  <c r="K3">
        <f>dane_medale5[[#This Row],[Zloty]]+dane_medale5[[#This Row],[Zloty_1]]</f>
        <v>5</v>
      </c>
      <c r="L3">
        <f>dane_medale5[[#This Row],[Srebrny]]+dane_medale5[[#This Row],[Brazowy]]+dane_medale5[[#This Row],[Srebrny_2]]+dane_medale5[[#This Row],[Brazowy_3]]</f>
        <v>10</v>
      </c>
      <c r="M3">
        <f>IF(dane_medale5[[#This Row],[suma złotych]]&gt;dane_medale5[[#This Row],[suma reszty]],1,0)</f>
        <v>0</v>
      </c>
    </row>
    <row r="4" spans="1:13" hidden="1" x14ac:dyDescent="0.25">
      <c r="A4" s="1" t="s">
        <v>14</v>
      </c>
      <c r="B4" s="1" t="s">
        <v>15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K4">
        <f>dane_medale5[[#This Row],[Zloty]]+dane_medale5[[#This Row],[Zloty_1]]</f>
        <v>0</v>
      </c>
      <c r="L4">
        <f>dane_medale5[[#This Row],[Srebrny]]+dane_medale5[[#This Row],[Brazowy]]+dane_medale5[[#This Row],[Srebrny_2]]+dane_medale5[[#This Row],[Brazowy_3]]</f>
        <v>1</v>
      </c>
      <c r="M4">
        <f>IF(dane_medale5[[#This Row],[suma złotych]]&gt;dane_medale5[[#This Row],[suma reszty]],1,0)</f>
        <v>0</v>
      </c>
    </row>
    <row r="5" spans="1:13" hidden="1" x14ac:dyDescent="0.25">
      <c r="A5" s="1" t="s">
        <v>16</v>
      </c>
      <c r="B5" s="1" t="s">
        <v>11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f>dane_medale5[[#This Row],[Zloty]]+dane_medale5[[#This Row],[Zloty_1]]</f>
        <v>0</v>
      </c>
      <c r="L5">
        <f>dane_medale5[[#This Row],[Srebrny]]+dane_medale5[[#This Row],[Brazowy]]+dane_medale5[[#This Row],[Srebrny_2]]+dane_medale5[[#This Row],[Brazowy_3]]</f>
        <v>3</v>
      </c>
      <c r="M5">
        <f>IF(dane_medale5[[#This Row],[suma złotych]]&gt;dane_medale5[[#This Row],[suma reszty]],1,0)</f>
        <v>0</v>
      </c>
    </row>
    <row r="6" spans="1:13" hidden="1" x14ac:dyDescent="0.25">
      <c r="A6" s="1" t="s">
        <v>17</v>
      </c>
      <c r="B6" s="1" t="s">
        <v>15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  <c r="K6">
        <f>dane_medale5[[#This Row],[Zloty]]+dane_medale5[[#This Row],[Zloty_1]]</f>
        <v>18</v>
      </c>
      <c r="L6">
        <f>dane_medale5[[#This Row],[Srebrny]]+dane_medale5[[#This Row],[Brazowy]]+dane_medale5[[#This Row],[Srebrny_2]]+dane_medale5[[#This Row],[Brazowy_3]]</f>
        <v>52</v>
      </c>
      <c r="M6">
        <f>IF(dane_medale5[[#This Row],[suma złotych]]&gt;dane_medale5[[#This Row],[suma reszty]],1,0)</f>
        <v>0</v>
      </c>
    </row>
    <row r="7" spans="1:13" hidden="1" x14ac:dyDescent="0.25">
      <c r="A7" s="1" t="s">
        <v>18</v>
      </c>
      <c r="B7" s="1" t="s">
        <v>11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  <c r="K7">
        <f>dane_medale5[[#This Row],[Zloty]]+dane_medale5[[#This Row],[Zloty_1]]</f>
        <v>1</v>
      </c>
      <c r="L7">
        <f>dane_medale5[[#This Row],[Srebrny]]+dane_medale5[[#This Row],[Brazowy]]+dane_medale5[[#This Row],[Srebrny_2]]+dane_medale5[[#This Row],[Brazowy_3]]</f>
        <v>11</v>
      </c>
      <c r="M7">
        <f>IF(dane_medale5[[#This Row],[suma złotych]]&gt;dane_medale5[[#This Row],[suma reszty]],1,0)</f>
        <v>0</v>
      </c>
    </row>
    <row r="8" spans="1:13" hidden="1" x14ac:dyDescent="0.25">
      <c r="A8" s="1" t="s">
        <v>19</v>
      </c>
      <c r="B8" s="1" t="s">
        <v>20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  <c r="K8">
        <f>dane_medale5[[#This Row],[Zloty]]+dane_medale5[[#This Row],[Zloty_1]]</f>
        <v>143</v>
      </c>
      <c r="L8">
        <f>dane_medale5[[#This Row],[Srebrny]]+dane_medale5[[#This Row],[Brazowy]]+dane_medale5[[#This Row],[Srebrny_2]]+dane_medale5[[#This Row],[Brazowy_3]]</f>
        <v>337</v>
      </c>
      <c r="M8">
        <f>IF(dane_medale5[[#This Row],[suma złotych]]&gt;dane_medale5[[#This Row],[suma reszty]],1,0)</f>
        <v>0</v>
      </c>
    </row>
    <row r="9" spans="1:13" hidden="1" x14ac:dyDescent="0.25">
      <c r="A9" s="1" t="s">
        <v>21</v>
      </c>
      <c r="B9" s="1" t="s">
        <v>22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  <c r="K9">
        <f>dane_medale5[[#This Row],[Zloty]]+dane_medale5[[#This Row],[Zloty_1]]</f>
        <v>77</v>
      </c>
      <c r="L9">
        <f>dane_medale5[[#This Row],[Srebrny]]+dane_medale5[[#This Row],[Brazowy]]+dane_medale5[[#This Row],[Srebrny_2]]+dane_medale5[[#This Row],[Brazowy_3]]</f>
        <v>227</v>
      </c>
      <c r="M9">
        <f>IF(dane_medale5[[#This Row],[suma złotych]]&gt;dane_medale5[[#This Row],[suma reszty]],1,0)</f>
        <v>0</v>
      </c>
    </row>
    <row r="10" spans="1:13" hidden="1" x14ac:dyDescent="0.25">
      <c r="A10" s="1" t="s">
        <v>23</v>
      </c>
      <c r="B10" s="1" t="s">
        <v>11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  <c r="K10">
        <f>dane_medale5[[#This Row],[Zloty]]+dane_medale5[[#This Row],[Zloty_1]]</f>
        <v>6</v>
      </c>
      <c r="L10">
        <f>dane_medale5[[#This Row],[Srebrny]]+dane_medale5[[#This Row],[Brazowy]]+dane_medale5[[#This Row],[Srebrny_2]]+dane_medale5[[#This Row],[Brazowy_3]]</f>
        <v>20</v>
      </c>
      <c r="M10">
        <f>IF(dane_medale5[[#This Row],[suma złotych]]&gt;dane_medale5[[#This Row],[suma reszty]],1,0)</f>
        <v>0</v>
      </c>
    </row>
    <row r="11" spans="1:13" hidden="1" x14ac:dyDescent="0.25">
      <c r="A11" s="1" t="s">
        <v>24</v>
      </c>
      <c r="B11" s="1" t="s">
        <v>25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  <c r="K11">
        <f>dane_medale5[[#This Row],[Zloty]]+dane_medale5[[#This Row],[Zloty_1]]</f>
        <v>5</v>
      </c>
      <c r="L11">
        <f>dane_medale5[[#This Row],[Srebrny]]+dane_medale5[[#This Row],[Brazowy]]+dane_medale5[[#This Row],[Srebrny_2]]+dane_medale5[[#This Row],[Brazowy_3]]</f>
        <v>7</v>
      </c>
      <c r="M11">
        <f>IF(dane_medale5[[#This Row],[suma złotych]]&gt;dane_medale5[[#This Row],[suma reszty]],1,0)</f>
        <v>0</v>
      </c>
    </row>
    <row r="12" spans="1:13" hidden="1" x14ac:dyDescent="0.25">
      <c r="A12" s="1" t="s">
        <v>26</v>
      </c>
      <c r="B12" s="1" t="s">
        <v>11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f>dane_medale5[[#This Row],[Zloty]]+dane_medale5[[#This Row],[Zloty_1]]</f>
        <v>0</v>
      </c>
      <c r="L12">
        <f>dane_medale5[[#This Row],[Srebrny]]+dane_medale5[[#This Row],[Brazowy]]+dane_medale5[[#This Row],[Srebrny_2]]+dane_medale5[[#This Row],[Brazowy_3]]</f>
        <v>1</v>
      </c>
      <c r="M12">
        <f>IF(dane_medale5[[#This Row],[suma złotych]]&gt;dane_medale5[[#This Row],[suma reszty]],1,0)</f>
        <v>0</v>
      </c>
    </row>
    <row r="13" spans="1:13" hidden="1" x14ac:dyDescent="0.25">
      <c r="A13" s="1" t="s">
        <v>27</v>
      </c>
      <c r="B13" s="1" t="s">
        <v>25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f>dane_medale5[[#This Row],[Zloty]]+dane_medale5[[#This Row],[Zloty_1]]</f>
        <v>0</v>
      </c>
      <c r="L13">
        <f>dane_medale5[[#This Row],[Srebrny]]+dane_medale5[[#This Row],[Brazowy]]+dane_medale5[[#This Row],[Srebrny_2]]+dane_medale5[[#This Row],[Brazowy_3]]</f>
        <v>1</v>
      </c>
      <c r="M13">
        <f>IF(dane_medale5[[#This Row],[suma złotych]]&gt;dane_medale5[[#This Row],[suma reszty]],1,0)</f>
        <v>0</v>
      </c>
    </row>
    <row r="14" spans="1:13" hidden="1" x14ac:dyDescent="0.25">
      <c r="A14" s="1" t="s">
        <v>28</v>
      </c>
      <c r="B14" s="1" t="s">
        <v>22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  <c r="K14">
        <f>dane_medale5[[#This Row],[Zloty]]+dane_medale5[[#This Row],[Zloty_1]]</f>
        <v>38</v>
      </c>
      <c r="L14">
        <f>dane_medale5[[#This Row],[Srebrny]]+dane_medale5[[#This Row],[Brazowy]]+dane_medale5[[#This Row],[Srebrny_2]]+dane_medale5[[#This Row],[Brazowy_3]]</f>
        <v>109</v>
      </c>
      <c r="M14">
        <f>IF(dane_medale5[[#This Row],[suma złotych]]&gt;dane_medale5[[#This Row],[suma reszty]],1,0)</f>
        <v>0</v>
      </c>
    </row>
    <row r="15" spans="1:13" hidden="1" x14ac:dyDescent="0.25">
      <c r="A15" s="1" t="s">
        <v>29</v>
      </c>
      <c r="B15" s="1" t="s">
        <v>25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  <c r="K15">
        <f>dane_medale5[[#This Row],[Zloty]]+dane_medale5[[#This Row],[Zloty_1]]</f>
        <v>0</v>
      </c>
      <c r="L15">
        <f>dane_medale5[[#This Row],[Srebrny]]+dane_medale5[[#This Row],[Brazowy]]+dane_medale5[[#This Row],[Srebrny_2]]+dane_medale5[[#This Row],[Brazowy_3]]</f>
        <v>1</v>
      </c>
      <c r="M15">
        <f>IF(dane_medale5[[#This Row],[suma złotych]]&gt;dane_medale5[[#This Row],[suma reszty]],1,0)</f>
        <v>0</v>
      </c>
    </row>
    <row r="16" spans="1:13" hidden="1" x14ac:dyDescent="0.25">
      <c r="A16" s="1" t="s">
        <v>30</v>
      </c>
      <c r="B16" s="1" t="s">
        <v>22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  <c r="K16">
        <f>dane_medale5[[#This Row],[Zloty]]+dane_medale5[[#This Row],[Zloty_1]]</f>
        <v>18</v>
      </c>
      <c r="L16">
        <f>dane_medale5[[#This Row],[Srebrny]]+dane_medale5[[#This Row],[Brazowy]]+dane_medale5[[#This Row],[Srebrny_2]]+dane_medale5[[#This Row],[Brazowy_3]]</f>
        <v>73</v>
      </c>
      <c r="M16">
        <f>IF(dane_medale5[[#This Row],[suma złotych]]&gt;dane_medale5[[#This Row],[suma reszty]],1,0)</f>
        <v>0</v>
      </c>
    </row>
    <row r="17" spans="1:13" hidden="1" x14ac:dyDescent="0.25">
      <c r="A17" s="1" t="s">
        <v>31</v>
      </c>
      <c r="B17" s="1" t="s">
        <v>11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f>dane_medale5[[#This Row],[Zloty]]+dane_medale5[[#This Row],[Zloty_1]]</f>
        <v>0</v>
      </c>
      <c r="L17">
        <f>dane_medale5[[#This Row],[Srebrny]]+dane_medale5[[#This Row],[Brazowy]]+dane_medale5[[#This Row],[Srebrny_2]]+dane_medale5[[#This Row],[Brazowy_3]]</f>
        <v>1</v>
      </c>
      <c r="M17">
        <f>IF(dane_medale5[[#This Row],[suma złotych]]&gt;dane_medale5[[#This Row],[suma reszty]],1,0)</f>
        <v>0</v>
      </c>
    </row>
    <row r="18" spans="1:13" hidden="1" x14ac:dyDescent="0.25">
      <c r="A18" s="1" t="s">
        <v>32</v>
      </c>
      <c r="B18" s="1" t="s">
        <v>15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  <c r="K18">
        <f>dane_medale5[[#This Row],[Zloty]]+dane_medale5[[#This Row],[Zloty_1]]</f>
        <v>23</v>
      </c>
      <c r="L18">
        <f>dane_medale5[[#This Row],[Srebrny]]+dane_medale5[[#This Row],[Brazowy]]+dane_medale5[[#This Row],[Srebrny_2]]+dane_medale5[[#This Row],[Brazowy_3]]</f>
        <v>85</v>
      </c>
      <c r="M18">
        <f>IF(dane_medale5[[#This Row],[suma złotych]]&gt;dane_medale5[[#This Row],[suma reszty]],1,0)</f>
        <v>0</v>
      </c>
    </row>
    <row r="19" spans="1:13" hidden="1" x14ac:dyDescent="0.25">
      <c r="A19" s="1" t="s">
        <v>33</v>
      </c>
      <c r="B19" s="1" t="s">
        <v>22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  <c r="K19">
        <f>dane_medale5[[#This Row],[Zloty]]+dane_medale5[[#This Row],[Zloty_1]]</f>
        <v>52</v>
      </c>
      <c r="L19">
        <f>dane_medale5[[#This Row],[Srebrny]]+dane_medale5[[#This Row],[Brazowy]]+dane_medale5[[#This Row],[Srebrny_2]]+dane_medale5[[#This Row],[Brazowy_3]]</f>
        <v>168</v>
      </c>
      <c r="M19">
        <f>IF(dane_medale5[[#This Row],[suma złotych]]&gt;dane_medale5[[#This Row],[suma reszty]],1,0)</f>
        <v>0</v>
      </c>
    </row>
    <row r="20" spans="1:13" x14ac:dyDescent="0.25">
      <c r="A20" s="1" t="s">
        <v>34</v>
      </c>
      <c r="B20" s="1" t="s">
        <v>13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>dane_medale5[[#This Row],[Zloty]]+dane_medale5[[#This Row],[Zloty_1]]</f>
        <v>1</v>
      </c>
      <c r="L20">
        <f>dane_medale5[[#This Row],[Srebrny]]+dane_medale5[[#This Row],[Brazowy]]+dane_medale5[[#This Row],[Srebrny_2]]+dane_medale5[[#This Row],[Brazowy_3]]</f>
        <v>0</v>
      </c>
      <c r="M20">
        <f>IF(dane_medale5[[#This Row],[suma złotych]]&gt;dane_medale5[[#This Row],[suma reszty]],1,0)</f>
        <v>1</v>
      </c>
    </row>
    <row r="21" spans="1:13" hidden="1" x14ac:dyDescent="0.25">
      <c r="A21" s="1" t="s">
        <v>35</v>
      </c>
      <c r="B21" s="1" t="s">
        <v>15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  <c r="K21">
        <f>dane_medale5[[#This Row],[Zloty]]+dane_medale5[[#This Row],[Zloty_1]]</f>
        <v>2</v>
      </c>
      <c r="L21">
        <f>dane_medale5[[#This Row],[Srebrny]]+dane_medale5[[#This Row],[Brazowy]]+dane_medale5[[#This Row],[Srebrny_2]]+dane_medale5[[#This Row],[Brazowy_3]]</f>
        <v>11</v>
      </c>
      <c r="M21">
        <f>IF(dane_medale5[[#This Row],[suma złotych]]&gt;dane_medale5[[#This Row],[suma reszty]],1,0)</f>
        <v>0</v>
      </c>
    </row>
    <row r="22" spans="1:13" hidden="1" x14ac:dyDescent="0.25">
      <c r="A22" s="1" t="s">
        <v>36</v>
      </c>
      <c r="B22" s="1" t="s">
        <v>11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  <c r="K22">
        <f>dane_medale5[[#This Row],[Zloty]]+dane_medale5[[#This Row],[Zloty_1]]</f>
        <v>213</v>
      </c>
      <c r="L22">
        <f>dane_medale5[[#This Row],[Srebrny]]+dane_medale5[[#This Row],[Brazowy]]+dane_medale5[[#This Row],[Srebrny_2]]+dane_medale5[[#This Row],[Brazowy_3]]</f>
        <v>313</v>
      </c>
      <c r="M22">
        <f>IF(dane_medale5[[#This Row],[suma złotych]]&gt;dane_medale5[[#This Row],[suma reszty]],1,0)</f>
        <v>0</v>
      </c>
    </row>
    <row r="23" spans="1:13" hidden="1" x14ac:dyDescent="0.25">
      <c r="A23" s="1" t="s">
        <v>37</v>
      </c>
      <c r="B23" s="1" t="s">
        <v>22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  <c r="K23">
        <f>dane_medale5[[#This Row],[Zloty]]+dane_medale5[[#This Row],[Zloty_1]]</f>
        <v>10</v>
      </c>
      <c r="L23">
        <f>dane_medale5[[#This Row],[Srebrny]]+dane_medale5[[#This Row],[Brazowy]]+dane_medale5[[#This Row],[Srebrny_2]]+dane_medale5[[#This Row],[Brazowy_3]]</f>
        <v>24</v>
      </c>
      <c r="M23">
        <f>IF(dane_medale5[[#This Row],[suma złotych]]&gt;dane_medale5[[#This Row],[suma reszty]],1,0)</f>
        <v>0</v>
      </c>
    </row>
    <row r="24" spans="1:13" hidden="1" x14ac:dyDescent="0.25">
      <c r="A24" s="1" t="s">
        <v>38</v>
      </c>
      <c r="B24" s="1" t="s">
        <v>22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  <c r="K24">
        <f>dane_medale5[[#This Row],[Zloty]]+dane_medale5[[#This Row],[Zloty_1]]</f>
        <v>0</v>
      </c>
      <c r="L24">
        <f>dane_medale5[[#This Row],[Srebrny]]+dane_medale5[[#This Row],[Brazowy]]+dane_medale5[[#This Row],[Srebrny_2]]+dane_medale5[[#This Row],[Brazowy_3]]</f>
        <v>1</v>
      </c>
      <c r="M24">
        <f>IF(dane_medale5[[#This Row],[suma złotych]]&gt;dane_medale5[[#This Row],[suma reszty]],1,0)</f>
        <v>0</v>
      </c>
    </row>
    <row r="25" spans="1:13" hidden="1" x14ac:dyDescent="0.25">
      <c r="A25" s="1" t="s">
        <v>39</v>
      </c>
      <c r="B25" s="1" t="s">
        <v>22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K25">
        <f>dane_medale5[[#This Row],[Zloty]]+dane_medale5[[#This Row],[Zloty_1]]</f>
        <v>0</v>
      </c>
      <c r="L25">
        <f>dane_medale5[[#This Row],[Srebrny]]+dane_medale5[[#This Row],[Brazowy]]+dane_medale5[[#This Row],[Srebrny_2]]+dane_medale5[[#This Row],[Brazowy_3]]</f>
        <v>1</v>
      </c>
      <c r="M25">
        <f>IF(dane_medale5[[#This Row],[suma złotych]]&gt;dane_medale5[[#This Row],[suma reszty]],1,0)</f>
        <v>0</v>
      </c>
    </row>
    <row r="26" spans="1:13" hidden="1" x14ac:dyDescent="0.25">
      <c r="A26" s="1" t="s">
        <v>40</v>
      </c>
      <c r="B26" s="1" t="s">
        <v>22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  <c r="K26">
        <f>dane_medale5[[#This Row],[Zloty]]+dane_medale5[[#This Row],[Zloty_1]]</f>
        <v>51</v>
      </c>
      <c r="L26">
        <f>dane_medale5[[#This Row],[Srebrny]]+dane_medale5[[#This Row],[Brazowy]]+dane_medale5[[#This Row],[Srebrny_2]]+dane_medale5[[#This Row],[Brazowy_3]]</f>
        <v>117</v>
      </c>
      <c r="M26">
        <f>IF(dane_medale5[[#This Row],[suma złotych]]&gt;dane_medale5[[#This Row],[suma reszty]],1,0)</f>
        <v>0</v>
      </c>
    </row>
    <row r="27" spans="1:13" hidden="1" x14ac:dyDescent="0.25">
      <c r="A27" s="1" t="s">
        <v>41</v>
      </c>
      <c r="B27" s="1" t="s">
        <v>22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  <c r="K27">
        <f>dane_medale5[[#This Row],[Zloty]]+dane_medale5[[#This Row],[Zloty_1]]</f>
        <v>21</v>
      </c>
      <c r="L27">
        <f>dane_medale5[[#This Row],[Srebrny]]+dane_medale5[[#This Row],[Brazowy]]+dane_medale5[[#This Row],[Srebrny_2]]+dane_medale5[[#This Row],[Brazowy_3]]</f>
        <v>47</v>
      </c>
      <c r="M27">
        <f>IF(dane_medale5[[#This Row],[suma złotych]]&gt;dane_medale5[[#This Row],[suma reszty]],1,0)</f>
        <v>0</v>
      </c>
    </row>
    <row r="28" spans="1:13" hidden="1" x14ac:dyDescent="0.25">
      <c r="A28" s="1" t="s">
        <v>42</v>
      </c>
      <c r="B28" s="1" t="s">
        <v>22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  <c r="K28">
        <f>dane_medale5[[#This Row],[Zloty]]+dane_medale5[[#This Row],[Zloty_1]]</f>
        <v>43</v>
      </c>
      <c r="L28">
        <f>dane_medale5[[#This Row],[Srebrny]]+dane_medale5[[#This Row],[Brazowy]]+dane_medale5[[#This Row],[Srebrny_2]]+dane_medale5[[#This Row],[Brazowy_3]]</f>
        <v>137</v>
      </c>
      <c r="M28">
        <f>IF(dane_medale5[[#This Row],[suma złotych]]&gt;dane_medale5[[#This Row],[suma reszty]],1,0)</f>
        <v>0</v>
      </c>
    </row>
    <row r="29" spans="1:13" hidden="1" x14ac:dyDescent="0.25">
      <c r="A29" s="1" t="s">
        <v>43</v>
      </c>
      <c r="B29" s="1" t="s">
        <v>25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K29">
        <f>dane_medale5[[#This Row],[Zloty]]+dane_medale5[[#This Row],[Zloty_1]]</f>
        <v>3</v>
      </c>
      <c r="L29">
        <f>dane_medale5[[#This Row],[Srebrny]]+dane_medale5[[#This Row],[Brazowy]]+dane_medale5[[#This Row],[Srebrny_2]]+dane_medale5[[#This Row],[Brazowy_3]]</f>
        <v>3</v>
      </c>
      <c r="M29">
        <f>IF(dane_medale5[[#This Row],[suma złotych]]&gt;dane_medale5[[#This Row],[suma reszty]],1,0)</f>
        <v>0</v>
      </c>
    </row>
    <row r="30" spans="1:13" hidden="1" x14ac:dyDescent="0.25">
      <c r="A30" s="1" t="s">
        <v>44</v>
      </c>
      <c r="B30" s="1" t="s">
        <v>13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f>dane_medale5[[#This Row],[Zloty]]+dane_medale5[[#This Row],[Zloty_1]]</f>
        <v>0</v>
      </c>
      <c r="L30">
        <f>dane_medale5[[#This Row],[Srebrny]]+dane_medale5[[#This Row],[Brazowy]]+dane_medale5[[#This Row],[Srebrny_2]]+dane_medale5[[#This Row],[Brazowy_3]]</f>
        <v>1</v>
      </c>
      <c r="M30">
        <f>IF(dane_medale5[[#This Row],[suma złotych]]&gt;dane_medale5[[#This Row],[suma reszty]],1,0)</f>
        <v>0</v>
      </c>
    </row>
    <row r="31" spans="1:13" hidden="1" x14ac:dyDescent="0.25">
      <c r="A31" s="1" t="s">
        <v>45</v>
      </c>
      <c r="B31" s="1" t="s">
        <v>13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  <c r="K31">
        <f>dane_medale5[[#This Row],[Zloty]]+dane_medale5[[#This Row],[Zloty_1]]</f>
        <v>7</v>
      </c>
      <c r="L31">
        <f>dane_medale5[[#This Row],[Srebrny]]+dane_medale5[[#This Row],[Brazowy]]+dane_medale5[[#This Row],[Srebrny_2]]+dane_medale5[[#This Row],[Brazowy_3]]</f>
        <v>19</v>
      </c>
      <c r="M31">
        <f>IF(dane_medale5[[#This Row],[suma złotych]]&gt;dane_medale5[[#This Row],[suma reszty]],1,0)</f>
        <v>0</v>
      </c>
    </row>
    <row r="32" spans="1:13" hidden="1" x14ac:dyDescent="0.25">
      <c r="A32" s="1" t="s">
        <v>46</v>
      </c>
      <c r="B32" s="1" t="s">
        <v>15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f>dane_medale5[[#This Row],[Zloty]]+dane_medale5[[#This Row],[Zloty_1]]</f>
        <v>1</v>
      </c>
      <c r="L32">
        <f>dane_medale5[[#This Row],[Srebrny]]+dane_medale5[[#This Row],[Brazowy]]+dane_medale5[[#This Row],[Srebrny_2]]+dane_medale5[[#This Row],[Brazowy_3]]</f>
        <v>1</v>
      </c>
      <c r="M32">
        <f>IF(dane_medale5[[#This Row],[suma złotych]]&gt;dane_medale5[[#This Row],[suma reszty]],1,0)</f>
        <v>0</v>
      </c>
    </row>
    <row r="33" spans="1:13" hidden="1" x14ac:dyDescent="0.25">
      <c r="A33" s="1" t="s">
        <v>47</v>
      </c>
      <c r="B33" s="1" t="s">
        <v>13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f>dane_medale5[[#This Row],[Zloty]]+dane_medale5[[#This Row],[Zloty_1]]</f>
        <v>0</v>
      </c>
      <c r="L33">
        <f>dane_medale5[[#This Row],[Srebrny]]+dane_medale5[[#This Row],[Brazowy]]+dane_medale5[[#This Row],[Srebrny_2]]+dane_medale5[[#This Row],[Brazowy_3]]</f>
        <v>1</v>
      </c>
      <c r="M33">
        <f>IF(dane_medale5[[#This Row],[suma złotych]]&gt;dane_medale5[[#This Row],[suma reszty]],1,0)</f>
        <v>0</v>
      </c>
    </row>
    <row r="34" spans="1:13" hidden="1" x14ac:dyDescent="0.25">
      <c r="A34" s="1" t="s">
        <v>48</v>
      </c>
      <c r="B34" s="1" t="s">
        <v>22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  <c r="K34">
        <f>dane_medale5[[#This Row],[Zloty]]+dane_medale5[[#This Row],[Zloty_1]]</f>
        <v>13</v>
      </c>
      <c r="L34">
        <f>dane_medale5[[#This Row],[Srebrny]]+dane_medale5[[#This Row],[Brazowy]]+dane_medale5[[#This Row],[Srebrny_2]]+dane_medale5[[#This Row],[Brazowy_3]]</f>
        <v>27</v>
      </c>
      <c r="M34">
        <f>IF(dane_medale5[[#This Row],[suma złotych]]&gt;dane_medale5[[#This Row],[suma reszty]],1,0)</f>
        <v>0</v>
      </c>
    </row>
    <row r="35" spans="1:13" hidden="1" x14ac:dyDescent="0.25">
      <c r="A35" s="1" t="s">
        <v>49</v>
      </c>
      <c r="B35" s="1" t="s">
        <v>13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  <c r="K35">
        <f>dane_medale5[[#This Row],[Zloty]]+dane_medale5[[#This Row],[Zloty_1]]</f>
        <v>21</v>
      </c>
      <c r="L35">
        <f>dane_medale5[[#This Row],[Srebrny]]+dane_medale5[[#This Row],[Brazowy]]+dane_medale5[[#This Row],[Srebrny_2]]+dane_medale5[[#This Row],[Brazowy_3]]</f>
        <v>24</v>
      </c>
      <c r="M35">
        <f>IF(dane_medale5[[#This Row],[suma złotych]]&gt;dane_medale5[[#This Row],[suma reszty]],1,0)</f>
        <v>0</v>
      </c>
    </row>
    <row r="36" spans="1:13" hidden="1" x14ac:dyDescent="0.25">
      <c r="A36" s="1" t="s">
        <v>50</v>
      </c>
      <c r="B36" s="1" t="s">
        <v>11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  <c r="K36">
        <f>dane_medale5[[#This Row],[Zloty]]+dane_medale5[[#This Row],[Zloty_1]]</f>
        <v>0</v>
      </c>
      <c r="L36">
        <f>dane_medale5[[#This Row],[Srebrny]]+dane_medale5[[#This Row],[Brazowy]]+dane_medale5[[#This Row],[Srebrny_2]]+dane_medale5[[#This Row],[Brazowy_3]]</f>
        <v>9</v>
      </c>
      <c r="M36">
        <f>IF(dane_medale5[[#This Row],[suma złotych]]&gt;dane_medale5[[#This Row],[suma reszty]],1,0)</f>
        <v>0</v>
      </c>
    </row>
    <row r="37" spans="1:13" hidden="1" x14ac:dyDescent="0.25">
      <c r="A37" s="1" t="s">
        <v>51</v>
      </c>
      <c r="B37" s="1" t="s">
        <v>22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  <c r="K37">
        <f>dane_medale5[[#This Row],[Zloty]]+dane_medale5[[#This Row],[Zloty_1]]</f>
        <v>143</v>
      </c>
      <c r="L37">
        <f>dane_medale5[[#This Row],[Srebrny]]+dane_medale5[[#This Row],[Brazowy]]+dane_medale5[[#This Row],[Srebrny_2]]+dane_medale5[[#This Row],[Brazowy_3]]</f>
        <v>319</v>
      </c>
      <c r="M37">
        <f>IF(dane_medale5[[#This Row],[suma złotych]]&gt;dane_medale5[[#This Row],[suma reszty]],1,0)</f>
        <v>0</v>
      </c>
    </row>
    <row r="38" spans="1:13" hidden="1" x14ac:dyDescent="0.25">
      <c r="A38" s="1" t="s">
        <v>52</v>
      </c>
      <c r="B38" s="1" t="s">
        <v>22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  <c r="K38">
        <f>dane_medale5[[#This Row],[Zloty]]+dane_medale5[[#This Row],[Zloty_1]]</f>
        <v>233</v>
      </c>
      <c r="L38">
        <f>dane_medale5[[#This Row],[Srebrny]]+dane_medale5[[#This Row],[Brazowy]]+dane_medale5[[#This Row],[Srebrny_2]]+dane_medale5[[#This Row],[Brazowy_3]]</f>
        <v>547</v>
      </c>
      <c r="M38">
        <f>IF(dane_medale5[[#This Row],[suma złotych]]&gt;dane_medale5[[#This Row],[suma reszty]],1,0)</f>
        <v>0</v>
      </c>
    </row>
    <row r="39" spans="1:13" hidden="1" x14ac:dyDescent="0.25">
      <c r="A39" s="1" t="s">
        <v>53</v>
      </c>
      <c r="B39" s="1" t="s">
        <v>13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f>dane_medale5[[#This Row],[Zloty]]+dane_medale5[[#This Row],[Zloty_1]]</f>
        <v>0</v>
      </c>
      <c r="L39">
        <f>dane_medale5[[#This Row],[Srebrny]]+dane_medale5[[#This Row],[Brazowy]]+dane_medale5[[#This Row],[Srebrny_2]]+dane_medale5[[#This Row],[Brazowy_3]]</f>
        <v>1</v>
      </c>
      <c r="M39">
        <f>IF(dane_medale5[[#This Row],[suma złotych]]&gt;dane_medale5[[#This Row],[suma reszty]],1,0)</f>
        <v>0</v>
      </c>
    </row>
    <row r="40" spans="1:13" hidden="1" x14ac:dyDescent="0.25">
      <c r="A40" s="1" t="s">
        <v>54</v>
      </c>
      <c r="B40" s="1" t="s">
        <v>13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  <c r="K40">
        <f>dane_medale5[[#This Row],[Zloty]]+dane_medale5[[#This Row],[Zloty_1]]</f>
        <v>0</v>
      </c>
      <c r="L40">
        <f>dane_medale5[[#This Row],[Srebrny]]+dane_medale5[[#This Row],[Brazowy]]+dane_medale5[[#This Row],[Srebrny_2]]+dane_medale5[[#This Row],[Brazowy_3]]</f>
        <v>4</v>
      </c>
      <c r="M40">
        <f>IF(dane_medale5[[#This Row],[suma złotych]]&gt;dane_medale5[[#This Row],[suma reszty]],1,0)</f>
        <v>0</v>
      </c>
    </row>
    <row r="41" spans="1:13" hidden="1" x14ac:dyDescent="0.25">
      <c r="A41" s="1" t="s">
        <v>55</v>
      </c>
      <c r="B41" s="1" t="s">
        <v>22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  <c r="K41">
        <f>dane_medale5[[#This Row],[Zloty]]+dane_medale5[[#This Row],[Zloty_1]]</f>
        <v>30</v>
      </c>
      <c r="L41">
        <f>dane_medale5[[#This Row],[Srebrny]]+dane_medale5[[#This Row],[Brazowy]]+dane_medale5[[#This Row],[Srebrny_2]]+dane_medale5[[#This Row],[Brazowy_3]]</f>
        <v>80</v>
      </c>
      <c r="M41">
        <f>IF(dane_medale5[[#This Row],[suma złotych]]&gt;dane_medale5[[#This Row],[suma reszty]],1,0)</f>
        <v>0</v>
      </c>
    </row>
    <row r="42" spans="1:13" hidden="1" x14ac:dyDescent="0.25">
      <c r="A42" s="1" t="s">
        <v>56</v>
      </c>
      <c r="B42" s="1" t="s">
        <v>11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  <c r="K42">
        <f>dane_medale5[[#This Row],[Zloty]]+dane_medale5[[#This Row],[Zloty_1]]</f>
        <v>6</v>
      </c>
      <c r="L42">
        <f>dane_medale5[[#This Row],[Srebrny]]+dane_medale5[[#This Row],[Brazowy]]+dane_medale5[[#This Row],[Srebrny_2]]+dane_medale5[[#This Row],[Brazowy_3]]</f>
        <v>19</v>
      </c>
      <c r="M42">
        <f>IF(dane_medale5[[#This Row],[suma złotych]]&gt;dane_medale5[[#This Row],[suma reszty]],1,0)</f>
        <v>0</v>
      </c>
    </row>
    <row r="43" spans="1:13" hidden="1" x14ac:dyDescent="0.25">
      <c r="A43" s="1" t="s">
        <v>57</v>
      </c>
      <c r="B43" s="1" t="s">
        <v>15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f>dane_medale5[[#This Row],[Zloty]]+dane_medale5[[#This Row],[Zloty_1]]</f>
        <v>0</v>
      </c>
      <c r="L43">
        <f>dane_medale5[[#This Row],[Srebrny]]+dane_medale5[[#This Row],[Brazowy]]+dane_medale5[[#This Row],[Srebrny_2]]+dane_medale5[[#This Row],[Brazowy_3]]</f>
        <v>1</v>
      </c>
      <c r="M43">
        <f>IF(dane_medale5[[#This Row],[suma złotych]]&gt;dane_medale5[[#This Row],[suma reszty]],1,0)</f>
        <v>0</v>
      </c>
    </row>
    <row r="44" spans="1:13" hidden="1" x14ac:dyDescent="0.25">
      <c r="A44" s="1" t="s">
        <v>58</v>
      </c>
      <c r="B44" s="1" t="s">
        <v>25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f>dane_medale5[[#This Row],[Zloty]]+dane_medale5[[#This Row],[Zloty_1]]</f>
        <v>0</v>
      </c>
      <c r="L44">
        <f>dane_medale5[[#This Row],[Srebrny]]+dane_medale5[[#This Row],[Brazowy]]+dane_medale5[[#This Row],[Srebrny_2]]+dane_medale5[[#This Row],[Brazowy_3]]</f>
        <v>2</v>
      </c>
      <c r="M44">
        <f>IF(dane_medale5[[#This Row],[suma złotych]]&gt;dane_medale5[[#This Row],[suma reszty]],1,0)</f>
        <v>0</v>
      </c>
    </row>
    <row r="45" spans="1:13" hidden="1" x14ac:dyDescent="0.25">
      <c r="A45" s="1" t="s">
        <v>59</v>
      </c>
      <c r="B45" s="1" t="s">
        <v>22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  <c r="K45">
        <f>dane_medale5[[#This Row],[Zloty]]+dane_medale5[[#This Row],[Zloty_1]]</f>
        <v>38</v>
      </c>
      <c r="L45">
        <f>dane_medale5[[#This Row],[Srebrny]]+dane_medale5[[#This Row],[Brazowy]]+dane_medale5[[#This Row],[Srebrny_2]]+dane_medale5[[#This Row],[Brazowy_3]]</f>
        <v>95</v>
      </c>
      <c r="M45">
        <f>IF(dane_medale5[[#This Row],[suma złotych]]&gt;dane_medale5[[#This Row],[suma reszty]],1,0)</f>
        <v>0</v>
      </c>
    </row>
    <row r="46" spans="1:13" hidden="1" x14ac:dyDescent="0.25">
      <c r="A46" s="1" t="s">
        <v>60</v>
      </c>
      <c r="B46" s="1" t="s">
        <v>22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  <c r="K46">
        <f>dane_medale5[[#This Row],[Zloty]]+dane_medale5[[#This Row],[Zloty_1]]</f>
        <v>114</v>
      </c>
      <c r="L46">
        <f>dane_medale5[[#This Row],[Srebrny]]+dane_medale5[[#This Row],[Brazowy]]+dane_medale5[[#This Row],[Srebrny_2]]+dane_medale5[[#This Row],[Brazowy_3]]</f>
        <v>262</v>
      </c>
      <c r="M46">
        <f>IF(dane_medale5[[#This Row],[suma złotych]]&gt;dane_medale5[[#This Row],[suma reszty]],1,0)</f>
        <v>0</v>
      </c>
    </row>
    <row r="47" spans="1:13" hidden="1" x14ac:dyDescent="0.25">
      <c r="A47" s="1" t="s">
        <v>61</v>
      </c>
      <c r="B47" s="1" t="s">
        <v>11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  <c r="K47">
        <f>dane_medale5[[#This Row],[Zloty]]+dane_medale5[[#This Row],[Zloty_1]]</f>
        <v>1</v>
      </c>
      <c r="L47">
        <f>dane_medale5[[#This Row],[Srebrny]]+dane_medale5[[#This Row],[Brazowy]]+dane_medale5[[#This Row],[Srebrny_2]]+dane_medale5[[#This Row],[Brazowy_3]]</f>
        <v>2</v>
      </c>
      <c r="M47">
        <f>IF(dane_medale5[[#This Row],[suma złotych]]&gt;dane_medale5[[#This Row],[suma reszty]],1,0)</f>
        <v>0</v>
      </c>
    </row>
    <row r="48" spans="1:13" hidden="1" x14ac:dyDescent="0.25">
      <c r="A48" s="1" t="s">
        <v>62</v>
      </c>
      <c r="B48" s="1" t="s">
        <v>11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  <c r="K48">
        <f>dane_medale5[[#This Row],[Zloty]]+dane_medale5[[#This Row],[Zloty_1]]</f>
        <v>9</v>
      </c>
      <c r="L48">
        <f>dane_medale5[[#This Row],[Srebrny]]+dane_medale5[[#This Row],[Brazowy]]+dane_medale5[[#This Row],[Srebrny_2]]+dane_medale5[[#This Row],[Brazowy_3]]</f>
        <v>17</v>
      </c>
      <c r="M48">
        <f>IF(dane_medale5[[#This Row],[suma złotych]]&gt;dane_medale5[[#This Row],[suma reszty]],1,0)</f>
        <v>0</v>
      </c>
    </row>
    <row r="49" spans="1:13" hidden="1" x14ac:dyDescent="0.25">
      <c r="A49" s="1" t="s">
        <v>63</v>
      </c>
      <c r="B49" s="1" t="s">
        <v>11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  <c r="K49">
        <f>dane_medale5[[#This Row],[Zloty]]+dane_medale5[[#This Row],[Zloty_1]]</f>
        <v>6</v>
      </c>
      <c r="L49">
        <f>dane_medale5[[#This Row],[Srebrny]]+dane_medale5[[#This Row],[Brazowy]]+dane_medale5[[#This Row],[Srebrny_2]]+dane_medale5[[#This Row],[Brazowy_3]]</f>
        <v>21</v>
      </c>
      <c r="M49">
        <f>IF(dane_medale5[[#This Row],[suma złotych]]&gt;dane_medale5[[#This Row],[suma reszty]],1,0)</f>
        <v>0</v>
      </c>
    </row>
    <row r="50" spans="1:13" hidden="1" x14ac:dyDescent="0.25">
      <c r="A50" s="1" t="s">
        <v>64</v>
      </c>
      <c r="B50" s="1" t="s">
        <v>11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f>dane_medale5[[#This Row],[Zloty]]+dane_medale5[[#This Row],[Zloty_1]]</f>
        <v>0</v>
      </c>
      <c r="L50">
        <f>dane_medale5[[#This Row],[Srebrny]]+dane_medale5[[#This Row],[Brazowy]]+dane_medale5[[#This Row],[Srebrny_2]]+dane_medale5[[#This Row],[Brazowy_3]]</f>
        <v>1</v>
      </c>
      <c r="M50">
        <f>IF(dane_medale5[[#This Row],[suma złotych]]&gt;dane_medale5[[#This Row],[suma reszty]],1,0)</f>
        <v>0</v>
      </c>
    </row>
    <row r="51" spans="1:13" hidden="1" x14ac:dyDescent="0.25">
      <c r="A51" s="1" t="s">
        <v>65</v>
      </c>
      <c r="B51" s="1" t="s">
        <v>11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  <c r="K51">
        <f>dane_medale5[[#This Row],[Zloty]]+dane_medale5[[#This Row],[Zloty_1]]</f>
        <v>15</v>
      </c>
      <c r="L51">
        <f>dane_medale5[[#This Row],[Srebrny]]+dane_medale5[[#This Row],[Brazowy]]+dane_medale5[[#This Row],[Srebrny_2]]+dane_medale5[[#This Row],[Brazowy_3]]</f>
        <v>45</v>
      </c>
      <c r="M51">
        <f>IF(dane_medale5[[#This Row],[suma złotych]]&gt;dane_medale5[[#This Row],[suma reszty]],1,0)</f>
        <v>0</v>
      </c>
    </row>
    <row r="52" spans="1:13" hidden="1" x14ac:dyDescent="0.25">
      <c r="A52" s="1" t="s">
        <v>66</v>
      </c>
      <c r="B52" s="1" t="s">
        <v>22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  <c r="K52">
        <f>dane_medale5[[#This Row],[Zloty]]+dane_medale5[[#This Row],[Zloty_1]]</f>
        <v>9</v>
      </c>
      <c r="L52">
        <f>dane_medale5[[#This Row],[Srebrny]]+dane_medale5[[#This Row],[Brazowy]]+dane_medale5[[#This Row],[Srebrny_2]]+dane_medale5[[#This Row],[Brazowy_3]]</f>
        <v>19</v>
      </c>
      <c r="M52">
        <f>IF(dane_medale5[[#This Row],[suma złotych]]&gt;dane_medale5[[#This Row],[suma reszty]],1,0)</f>
        <v>0</v>
      </c>
    </row>
    <row r="53" spans="1:13" hidden="1" x14ac:dyDescent="0.25">
      <c r="A53" s="1" t="s">
        <v>67</v>
      </c>
      <c r="B53" s="1" t="s">
        <v>22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  <c r="K53">
        <f>dane_medale5[[#This Row],[Zloty]]+dane_medale5[[#This Row],[Zloty_1]]</f>
        <v>0</v>
      </c>
      <c r="L53">
        <f>dane_medale5[[#This Row],[Srebrny]]+dane_medale5[[#This Row],[Brazowy]]+dane_medale5[[#This Row],[Srebrny_2]]+dane_medale5[[#This Row],[Brazowy_3]]</f>
        <v>4</v>
      </c>
      <c r="M53">
        <f>IF(dane_medale5[[#This Row],[suma złotych]]&gt;dane_medale5[[#This Row],[suma reszty]],1,0)</f>
        <v>0</v>
      </c>
    </row>
    <row r="54" spans="1:13" hidden="1" x14ac:dyDescent="0.25">
      <c r="A54" s="1" t="s">
        <v>68</v>
      </c>
      <c r="B54" s="1" t="s">
        <v>11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  <c r="K54">
        <f>dane_medale5[[#This Row],[Zloty]]+dane_medale5[[#This Row],[Zloty_1]]</f>
        <v>1</v>
      </c>
      <c r="L54">
        <f>dane_medale5[[#This Row],[Srebrny]]+dane_medale5[[#This Row],[Brazowy]]+dane_medale5[[#This Row],[Srebrny_2]]+dane_medale5[[#This Row],[Brazowy_3]]</f>
        <v>6</v>
      </c>
      <c r="M54">
        <f>IF(dane_medale5[[#This Row],[suma złotych]]&gt;dane_medale5[[#This Row],[suma reszty]],1,0)</f>
        <v>0</v>
      </c>
    </row>
    <row r="55" spans="1:13" hidden="1" x14ac:dyDescent="0.25">
      <c r="A55" s="1" t="s">
        <v>69</v>
      </c>
      <c r="B55" s="1" t="s">
        <v>25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  <c r="K55">
        <f>dane_medale5[[#This Row],[Zloty]]+dane_medale5[[#This Row],[Zloty_1]]</f>
        <v>17</v>
      </c>
      <c r="L55">
        <f>dane_medale5[[#This Row],[Srebrny]]+dane_medale5[[#This Row],[Brazowy]]+dane_medale5[[#This Row],[Srebrny_2]]+dane_medale5[[#This Row],[Brazowy_3]]</f>
        <v>50</v>
      </c>
      <c r="M55">
        <f>IF(dane_medale5[[#This Row],[suma złotych]]&gt;dane_medale5[[#This Row],[suma reszty]],1,0)</f>
        <v>0</v>
      </c>
    </row>
    <row r="56" spans="1:13" hidden="1" x14ac:dyDescent="0.25">
      <c r="A56" s="1" t="s">
        <v>70</v>
      </c>
      <c r="B56" s="1" t="s">
        <v>11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  <c r="K56">
        <f>dane_medale5[[#This Row],[Zloty]]+dane_medale5[[#This Row],[Zloty_1]]</f>
        <v>140</v>
      </c>
      <c r="L56">
        <f>dane_medale5[[#This Row],[Srebrny]]+dane_medale5[[#This Row],[Brazowy]]+dane_medale5[[#This Row],[Srebrny_2]]+dane_medale5[[#This Row],[Brazowy_3]]</f>
        <v>303</v>
      </c>
      <c r="M56">
        <f>IF(dane_medale5[[#This Row],[suma złotych]]&gt;dane_medale5[[#This Row],[suma reszty]],1,0)</f>
        <v>0</v>
      </c>
    </row>
    <row r="57" spans="1:13" hidden="1" x14ac:dyDescent="0.25">
      <c r="A57" s="1" t="s">
        <v>71</v>
      </c>
      <c r="B57" s="1" t="s">
        <v>22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  <c r="K57">
        <f>dane_medale5[[#This Row],[Zloty]]+dane_medale5[[#This Row],[Zloty_1]]</f>
        <v>28</v>
      </c>
      <c r="L57">
        <f>dane_medale5[[#This Row],[Srebrny]]+dane_medale5[[#This Row],[Brazowy]]+dane_medale5[[#This Row],[Srebrny_2]]+dane_medale5[[#This Row],[Brazowy_3]]</f>
        <v>66</v>
      </c>
      <c r="M57">
        <f>IF(dane_medale5[[#This Row],[suma złotych]]&gt;dane_medale5[[#This Row],[suma reszty]],1,0)</f>
        <v>0</v>
      </c>
    </row>
    <row r="58" spans="1:13" x14ac:dyDescent="0.25">
      <c r="A58" s="1" t="s">
        <v>72</v>
      </c>
      <c r="B58" s="1" t="s">
        <v>13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f>dane_medale5[[#This Row],[Zloty]]+dane_medale5[[#This Row],[Zloty_1]]</f>
        <v>3</v>
      </c>
      <c r="L58">
        <f>dane_medale5[[#This Row],[Srebrny]]+dane_medale5[[#This Row],[Brazowy]]+dane_medale5[[#This Row],[Srebrny_2]]+dane_medale5[[#This Row],[Brazowy_3]]</f>
        <v>2</v>
      </c>
      <c r="M58">
        <f>IF(dane_medale5[[#This Row],[suma złotych]]&gt;dane_medale5[[#This Row],[suma reszty]],1,0)</f>
        <v>1</v>
      </c>
    </row>
    <row r="59" spans="1:13" hidden="1" x14ac:dyDescent="0.25">
      <c r="A59" s="1" t="s">
        <v>73</v>
      </c>
      <c r="B59" s="1" t="s">
        <v>25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  <c r="K59">
        <f>dane_medale5[[#This Row],[Zloty]]+dane_medale5[[#This Row],[Zloty_1]]</f>
        <v>121</v>
      </c>
      <c r="L59">
        <f>dane_medale5[[#This Row],[Srebrny]]+dane_medale5[[#This Row],[Brazowy]]+dane_medale5[[#This Row],[Srebrny_2]]+dane_medale5[[#This Row],[Brazowy_3]]</f>
        <v>327</v>
      </c>
      <c r="M59">
        <f>IF(dane_medale5[[#This Row],[suma złotych]]&gt;dane_medale5[[#This Row],[suma reszty]],1,0)</f>
        <v>0</v>
      </c>
    </row>
    <row r="60" spans="1:13" hidden="1" x14ac:dyDescent="0.25">
      <c r="A60" s="1" t="s">
        <v>74</v>
      </c>
      <c r="B60" s="1" t="s">
        <v>11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>
        <f>dane_medale5[[#This Row],[Zloty]]+dane_medale5[[#This Row],[Zloty_1]]</f>
        <v>0</v>
      </c>
      <c r="L60">
        <f>dane_medale5[[#This Row],[Srebrny]]+dane_medale5[[#This Row],[Brazowy]]+dane_medale5[[#This Row],[Srebrny_2]]+dane_medale5[[#This Row],[Brazowy_3]]</f>
        <v>4</v>
      </c>
      <c r="M60">
        <f>IF(dane_medale5[[#This Row],[suma złotych]]&gt;dane_medale5[[#This Row],[suma reszty]],1,0)</f>
        <v>0</v>
      </c>
    </row>
    <row r="61" spans="1:13" hidden="1" x14ac:dyDescent="0.25">
      <c r="A61" s="1" t="s">
        <v>75</v>
      </c>
      <c r="B61" s="1" t="s">
        <v>11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  <c r="K61">
        <f>dane_medale5[[#This Row],[Zloty]]+dane_medale5[[#This Row],[Zloty_1]]</f>
        <v>17</v>
      </c>
      <c r="L61">
        <f>dane_medale5[[#This Row],[Srebrny]]+dane_medale5[[#This Row],[Brazowy]]+dane_medale5[[#This Row],[Srebrny_2]]+dane_medale5[[#This Row],[Brazowy_3]]</f>
        <v>42</v>
      </c>
      <c r="M61">
        <f>IF(dane_medale5[[#This Row],[suma złotych]]&gt;dane_medale5[[#This Row],[suma reszty]],1,0)</f>
        <v>0</v>
      </c>
    </row>
    <row r="62" spans="1:13" hidden="1" x14ac:dyDescent="0.25">
      <c r="A62" s="1" t="s">
        <v>76</v>
      </c>
      <c r="B62" s="1" t="s">
        <v>13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  <c r="K62">
        <f>dane_medale5[[#This Row],[Zloty]]+dane_medale5[[#This Row],[Zloty_1]]</f>
        <v>25</v>
      </c>
      <c r="L62">
        <f>dane_medale5[[#This Row],[Srebrny]]+dane_medale5[[#This Row],[Brazowy]]+dane_medale5[[#This Row],[Srebrny_2]]+dane_medale5[[#This Row],[Brazowy_3]]</f>
        <v>61</v>
      </c>
      <c r="M62">
        <f>IF(dane_medale5[[#This Row],[suma złotych]]&gt;dane_medale5[[#This Row],[suma reszty]],1,0)</f>
        <v>0</v>
      </c>
    </row>
    <row r="63" spans="1:13" hidden="1" x14ac:dyDescent="0.25">
      <c r="A63" s="1" t="s">
        <v>77</v>
      </c>
      <c r="B63" s="1" t="s">
        <v>11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  <c r="K63">
        <f>dane_medale5[[#This Row],[Zloty]]+dane_medale5[[#This Row],[Zloty_1]]</f>
        <v>0</v>
      </c>
      <c r="L63">
        <f>dane_medale5[[#This Row],[Srebrny]]+dane_medale5[[#This Row],[Brazowy]]+dane_medale5[[#This Row],[Srebrny_2]]+dane_medale5[[#This Row],[Brazowy_3]]</f>
        <v>3</v>
      </c>
      <c r="M63">
        <f>IF(dane_medale5[[#This Row],[suma złotych]]&gt;dane_medale5[[#This Row],[suma reszty]],1,0)</f>
        <v>0</v>
      </c>
    </row>
    <row r="64" spans="1:13" hidden="1" x14ac:dyDescent="0.25">
      <c r="A64" s="1" t="s">
        <v>78</v>
      </c>
      <c r="B64" s="1" t="s">
        <v>15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  <c r="K64">
        <f>dane_medale5[[#This Row],[Zloty]]+dane_medale5[[#This Row],[Zloty_1]]</f>
        <v>2</v>
      </c>
      <c r="L64">
        <f>dane_medale5[[#This Row],[Srebrny]]+dane_medale5[[#This Row],[Brazowy]]+dane_medale5[[#This Row],[Srebrny_2]]+dane_medale5[[#This Row],[Brazowy_3]]</f>
        <v>17</v>
      </c>
      <c r="M64">
        <f>IF(dane_medale5[[#This Row],[suma złotych]]&gt;dane_medale5[[#This Row],[suma reszty]],1,0)</f>
        <v>0</v>
      </c>
    </row>
    <row r="65" spans="1:13" hidden="1" x14ac:dyDescent="0.25">
      <c r="A65" s="1" t="s">
        <v>79</v>
      </c>
      <c r="B65" s="1" t="s">
        <v>11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  <c r="K65">
        <f>dane_medale5[[#This Row],[Zloty]]+dane_medale5[[#This Row],[Zloty_1]]</f>
        <v>107</v>
      </c>
      <c r="L65">
        <f>dane_medale5[[#This Row],[Srebrny]]+dane_medale5[[#This Row],[Brazowy]]+dane_medale5[[#This Row],[Srebrny_2]]+dane_medale5[[#This Row],[Brazowy_3]]</f>
        <v>189</v>
      </c>
      <c r="M65">
        <f>IF(dane_medale5[[#This Row],[suma złotych]]&gt;dane_medale5[[#This Row],[suma reszty]],1,0)</f>
        <v>0</v>
      </c>
    </row>
    <row r="66" spans="1:13" hidden="1" x14ac:dyDescent="0.25">
      <c r="A66" s="1" t="s">
        <v>80</v>
      </c>
      <c r="B66" s="1" t="s">
        <v>11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  <c r="K66">
        <f>dane_medale5[[#This Row],[Zloty]]+dane_medale5[[#This Row],[Zloty_1]]</f>
        <v>14</v>
      </c>
      <c r="L66">
        <f>dane_medale5[[#This Row],[Srebrny]]+dane_medale5[[#This Row],[Brazowy]]+dane_medale5[[#This Row],[Srebrny_2]]+dane_medale5[[#This Row],[Brazowy_3]]</f>
        <v>35</v>
      </c>
      <c r="M66">
        <f>IF(dane_medale5[[#This Row],[suma złotych]]&gt;dane_medale5[[#This Row],[suma reszty]],1,0)</f>
        <v>0</v>
      </c>
    </row>
    <row r="67" spans="1:13" hidden="1" x14ac:dyDescent="0.25">
      <c r="A67" s="1" t="s">
        <v>81</v>
      </c>
      <c r="B67" s="1" t="s">
        <v>25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  <c r="K67">
        <f>dane_medale5[[#This Row],[Zloty]]+dane_medale5[[#This Row],[Zloty_1]]</f>
        <v>1</v>
      </c>
      <c r="L67">
        <f>dane_medale5[[#This Row],[Srebrny]]+dane_medale5[[#This Row],[Brazowy]]+dane_medale5[[#This Row],[Srebrny_2]]+dane_medale5[[#This Row],[Brazowy_3]]</f>
        <v>3</v>
      </c>
      <c r="M67">
        <f>IF(dane_medale5[[#This Row],[suma złotych]]&gt;dane_medale5[[#This Row],[suma reszty]],1,0)</f>
        <v>0</v>
      </c>
    </row>
    <row r="68" spans="1:13" hidden="1" x14ac:dyDescent="0.25">
      <c r="A68" s="1" t="s">
        <v>82</v>
      </c>
      <c r="B68" s="1" t="s">
        <v>25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  <c r="K68">
        <f>dane_medale5[[#This Row],[Zloty]]+dane_medale5[[#This Row],[Zloty_1]]</f>
        <v>72</v>
      </c>
      <c r="L68">
        <f>dane_medale5[[#This Row],[Srebrny]]+dane_medale5[[#This Row],[Brazowy]]+dane_medale5[[#This Row],[Srebrny_2]]+dane_medale5[[#This Row],[Brazowy_3]]</f>
        <v>136</v>
      </c>
      <c r="M68">
        <f>IF(dane_medale5[[#This Row],[suma złotych]]&gt;dane_medale5[[#This Row],[suma reszty]],1,0)</f>
        <v>0</v>
      </c>
    </row>
    <row r="69" spans="1:13" hidden="1" x14ac:dyDescent="0.25">
      <c r="A69" s="1" t="s">
        <v>83</v>
      </c>
      <c r="B69" s="1" t="s">
        <v>11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f>dane_medale5[[#This Row],[Zloty]]+dane_medale5[[#This Row],[Zloty_1]]</f>
        <v>0</v>
      </c>
      <c r="L69">
        <f>dane_medale5[[#This Row],[Srebrny]]+dane_medale5[[#This Row],[Brazowy]]+dane_medale5[[#This Row],[Srebrny_2]]+dane_medale5[[#This Row],[Brazowy_3]]</f>
        <v>2</v>
      </c>
      <c r="M69">
        <f>IF(dane_medale5[[#This Row],[suma złotych]]&gt;dane_medale5[[#This Row],[suma reszty]],1,0)</f>
        <v>0</v>
      </c>
    </row>
    <row r="70" spans="1:13" hidden="1" x14ac:dyDescent="0.25">
      <c r="A70" s="1" t="s">
        <v>84</v>
      </c>
      <c r="B70" s="1" t="s">
        <v>11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  <c r="K70">
        <f>dane_medale5[[#This Row],[Zloty]]+dane_medale5[[#This Row],[Zloty_1]]</f>
        <v>0</v>
      </c>
      <c r="L70">
        <f>dane_medale5[[#This Row],[Srebrny]]+dane_medale5[[#This Row],[Brazowy]]+dane_medale5[[#This Row],[Srebrny_2]]+dane_medale5[[#This Row],[Brazowy_3]]</f>
        <v>4</v>
      </c>
      <c r="M70">
        <f>IF(dane_medale5[[#This Row],[suma złotych]]&gt;dane_medale5[[#This Row],[suma reszty]],1,0)</f>
        <v>0</v>
      </c>
    </row>
    <row r="71" spans="1:13" hidden="1" x14ac:dyDescent="0.25">
      <c r="A71" s="1" t="s">
        <v>85</v>
      </c>
      <c r="B71" s="1" t="s">
        <v>22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  <c r="K71">
        <f>dane_medale5[[#This Row],[Zloty]]+dane_medale5[[#This Row],[Zloty_1]]</f>
        <v>2</v>
      </c>
      <c r="L71">
        <f>dane_medale5[[#This Row],[Srebrny]]+dane_medale5[[#This Row],[Brazowy]]+dane_medale5[[#This Row],[Srebrny_2]]+dane_medale5[[#This Row],[Brazowy_3]]</f>
        <v>7</v>
      </c>
      <c r="M71">
        <f>IF(dane_medale5[[#This Row],[suma złotych]]&gt;dane_medale5[[#This Row],[suma reszty]],1,0)</f>
        <v>0</v>
      </c>
    </row>
    <row r="72" spans="1:13" hidden="1" x14ac:dyDescent="0.25">
      <c r="A72" s="1" t="s">
        <v>86</v>
      </c>
      <c r="B72" s="1" t="s">
        <v>22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  <c r="K72">
        <f>dane_medale5[[#This Row],[Zloty]]+dane_medale5[[#This Row],[Zloty_1]]</f>
        <v>6</v>
      </c>
      <c r="L72">
        <f>dane_medale5[[#This Row],[Srebrny]]+dane_medale5[[#This Row],[Brazowy]]+dane_medale5[[#This Row],[Srebrny_2]]+dane_medale5[[#This Row],[Brazowy_3]]</f>
        <v>15</v>
      </c>
      <c r="M72">
        <f>IF(dane_medale5[[#This Row],[suma złotych]]&gt;dane_medale5[[#This Row],[suma reszty]],1,0)</f>
        <v>0</v>
      </c>
    </row>
    <row r="73" spans="1:13" hidden="1" x14ac:dyDescent="0.25">
      <c r="A73" s="1" t="s">
        <v>87</v>
      </c>
      <c r="B73" s="1" t="s">
        <v>22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  <c r="K73">
        <f>dane_medale5[[#This Row],[Zloty]]+dane_medale5[[#This Row],[Zloty_1]]</f>
        <v>1</v>
      </c>
      <c r="L73">
        <f>dane_medale5[[#This Row],[Srebrny]]+dane_medale5[[#This Row],[Brazowy]]+dane_medale5[[#This Row],[Srebrny_2]]+dane_medale5[[#This Row],[Brazowy_3]]</f>
        <v>3</v>
      </c>
      <c r="M73">
        <f>IF(dane_medale5[[#This Row],[suma złotych]]&gt;dane_medale5[[#This Row],[suma reszty]],1,0)</f>
        <v>0</v>
      </c>
    </row>
    <row r="74" spans="1:13" hidden="1" x14ac:dyDescent="0.25">
      <c r="A74" s="1" t="s">
        <v>88</v>
      </c>
      <c r="B74" s="1" t="s">
        <v>22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  <c r="K74">
        <f>dane_medale5[[#This Row],[Zloty]]+dane_medale5[[#This Row],[Zloty_1]]</f>
        <v>3</v>
      </c>
      <c r="L74">
        <f>dane_medale5[[#This Row],[Srebrny]]+dane_medale5[[#This Row],[Brazowy]]+dane_medale5[[#This Row],[Srebrny_2]]+dane_medale5[[#This Row],[Brazowy_3]]</f>
        <v>23</v>
      </c>
      <c r="M74">
        <f>IF(dane_medale5[[#This Row],[suma złotych]]&gt;dane_medale5[[#This Row],[suma reszty]],1,0)</f>
        <v>0</v>
      </c>
    </row>
    <row r="75" spans="1:13" hidden="1" x14ac:dyDescent="0.25">
      <c r="A75" s="1" t="s">
        <v>89</v>
      </c>
      <c r="B75" s="1" t="s">
        <v>22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  <c r="K75">
        <f>dane_medale5[[#This Row],[Zloty]]+dane_medale5[[#This Row],[Zloty_1]]</f>
        <v>0</v>
      </c>
      <c r="L75">
        <f>dane_medale5[[#This Row],[Srebrny]]+dane_medale5[[#This Row],[Brazowy]]+dane_medale5[[#This Row],[Srebrny_2]]+dane_medale5[[#This Row],[Brazowy_3]]</f>
        <v>1</v>
      </c>
      <c r="M75">
        <f>IF(dane_medale5[[#This Row],[suma złotych]]&gt;dane_medale5[[#This Row],[suma reszty]],1,0)</f>
        <v>0</v>
      </c>
    </row>
    <row r="76" spans="1:13" hidden="1" x14ac:dyDescent="0.25">
      <c r="A76" s="1" t="s">
        <v>90</v>
      </c>
      <c r="B76" s="1" t="s">
        <v>11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  <c r="K76">
        <f>dane_medale5[[#This Row],[Zloty]]+dane_medale5[[#This Row],[Zloty_1]]</f>
        <v>0</v>
      </c>
      <c r="L76">
        <f>dane_medale5[[#This Row],[Srebrny]]+dane_medale5[[#This Row],[Brazowy]]+dane_medale5[[#This Row],[Srebrny_2]]+dane_medale5[[#This Row],[Brazowy_3]]</f>
        <v>6</v>
      </c>
      <c r="M76">
        <f>IF(dane_medale5[[#This Row],[suma złotych]]&gt;dane_medale5[[#This Row],[suma reszty]],1,0)</f>
        <v>0</v>
      </c>
    </row>
    <row r="77" spans="1:13" hidden="1" x14ac:dyDescent="0.25">
      <c r="A77" s="1" t="s">
        <v>91</v>
      </c>
      <c r="B77" s="1" t="s">
        <v>13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  <c r="K77">
        <f>dane_medale5[[#This Row],[Zloty]]+dane_medale5[[#This Row],[Zloty_1]]</f>
        <v>6</v>
      </c>
      <c r="L77">
        <f>dane_medale5[[#This Row],[Srebrny]]+dane_medale5[[#This Row],[Brazowy]]+dane_medale5[[#This Row],[Srebrny_2]]+dane_medale5[[#This Row],[Brazowy_3]]</f>
        <v>16</v>
      </c>
      <c r="M77">
        <f>IF(dane_medale5[[#This Row],[suma złotych]]&gt;dane_medale5[[#This Row],[suma reszty]],1,0)</f>
        <v>0</v>
      </c>
    </row>
    <row r="78" spans="1:13" hidden="1" x14ac:dyDescent="0.25">
      <c r="A78" s="1" t="s">
        <v>92</v>
      </c>
      <c r="B78" s="1" t="s">
        <v>13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f>dane_medale5[[#This Row],[Zloty]]+dane_medale5[[#This Row],[Zloty_1]]</f>
        <v>0</v>
      </c>
      <c r="L78">
        <f>dane_medale5[[#This Row],[Srebrny]]+dane_medale5[[#This Row],[Brazowy]]+dane_medale5[[#This Row],[Srebrny_2]]+dane_medale5[[#This Row],[Brazowy_3]]</f>
        <v>1</v>
      </c>
      <c r="M78">
        <f>IF(dane_medale5[[#This Row],[suma złotych]]&gt;dane_medale5[[#This Row],[suma reszty]],1,0)</f>
        <v>0</v>
      </c>
    </row>
    <row r="79" spans="1:13" hidden="1" x14ac:dyDescent="0.25">
      <c r="A79" s="1" t="s">
        <v>93</v>
      </c>
      <c r="B79" s="1" t="s">
        <v>25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  <c r="K79">
        <f>dane_medale5[[#This Row],[Zloty]]+dane_medale5[[#This Row],[Zloty_1]]</f>
        <v>13</v>
      </c>
      <c r="L79">
        <f>dane_medale5[[#This Row],[Srebrny]]+dane_medale5[[#This Row],[Brazowy]]+dane_medale5[[#This Row],[Srebrny_2]]+dane_medale5[[#This Row],[Brazowy_3]]</f>
        <v>49</v>
      </c>
      <c r="M79">
        <f>IF(dane_medale5[[#This Row],[suma złotych]]&gt;dane_medale5[[#This Row],[suma reszty]],1,0)</f>
        <v>0</v>
      </c>
    </row>
    <row r="80" spans="1:13" hidden="1" x14ac:dyDescent="0.25">
      <c r="A80" s="1" t="s">
        <v>94</v>
      </c>
      <c r="B80" s="1" t="s">
        <v>22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  <c r="K80">
        <f>dane_medale5[[#This Row],[Zloty]]+dane_medale5[[#This Row],[Zloty_1]]</f>
        <v>0</v>
      </c>
      <c r="L80">
        <f>dane_medale5[[#This Row],[Srebrny]]+dane_medale5[[#This Row],[Brazowy]]+dane_medale5[[#This Row],[Srebrny_2]]+dane_medale5[[#This Row],[Brazowy_3]]</f>
        <v>7</v>
      </c>
      <c r="M80">
        <f>IF(dane_medale5[[#This Row],[suma złotych]]&gt;dane_medale5[[#This Row],[suma reszty]],1,0)</f>
        <v>0</v>
      </c>
    </row>
    <row r="81" spans="1:13" hidden="1" x14ac:dyDescent="0.25">
      <c r="A81" s="1" t="s">
        <v>95</v>
      </c>
      <c r="B81" s="1" t="s">
        <v>11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  <c r="K81">
        <f>dane_medale5[[#This Row],[Zloty]]+dane_medale5[[#This Row],[Zloty_1]]</f>
        <v>2</v>
      </c>
      <c r="L81">
        <f>dane_medale5[[#This Row],[Srebrny]]+dane_medale5[[#This Row],[Brazowy]]+dane_medale5[[#This Row],[Srebrny_2]]+dane_medale5[[#This Row],[Brazowy_3]]</f>
        <v>22</v>
      </c>
      <c r="M81">
        <f>IF(dane_medale5[[#This Row],[suma złotych]]&gt;dane_medale5[[#This Row],[suma reszty]],1,0)</f>
        <v>0</v>
      </c>
    </row>
    <row r="82" spans="1:13" hidden="1" x14ac:dyDescent="0.25">
      <c r="A82" s="1" t="s">
        <v>96</v>
      </c>
      <c r="B82" s="1" t="s">
        <v>13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f>dane_medale5[[#This Row],[Zloty]]+dane_medale5[[#This Row],[Zloty_1]]</f>
        <v>1</v>
      </c>
      <c r="L82">
        <f>dane_medale5[[#This Row],[Srebrny]]+dane_medale5[[#This Row],[Brazowy]]+dane_medale5[[#This Row],[Srebrny_2]]+dane_medale5[[#This Row],[Brazowy_3]]</f>
        <v>1</v>
      </c>
      <c r="M82">
        <f>IF(dane_medale5[[#This Row],[suma złotych]]&gt;dane_medale5[[#This Row],[suma reszty]],1,0)</f>
        <v>0</v>
      </c>
    </row>
    <row r="83" spans="1:13" hidden="1" x14ac:dyDescent="0.25">
      <c r="A83" s="1" t="s">
        <v>97</v>
      </c>
      <c r="B83" s="1" t="s">
        <v>13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K83">
        <f>dane_medale5[[#This Row],[Zloty]]+dane_medale5[[#This Row],[Zloty_1]]</f>
        <v>0</v>
      </c>
      <c r="L83">
        <f>dane_medale5[[#This Row],[Srebrny]]+dane_medale5[[#This Row],[Brazowy]]+dane_medale5[[#This Row],[Srebrny_2]]+dane_medale5[[#This Row],[Brazowy_3]]</f>
        <v>4</v>
      </c>
      <c r="M83">
        <f>IF(dane_medale5[[#This Row],[suma złotych]]&gt;dane_medale5[[#This Row],[suma reszty]],1,0)</f>
        <v>0</v>
      </c>
    </row>
    <row r="84" spans="1:13" hidden="1" x14ac:dyDescent="0.25">
      <c r="A84" s="1" t="s">
        <v>98</v>
      </c>
      <c r="B84" s="1" t="s">
        <v>22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  <c r="K84">
        <f>dane_medale5[[#This Row],[Zloty]]+dane_medale5[[#This Row],[Zloty_1]]</f>
        <v>252</v>
      </c>
      <c r="L84">
        <f>dane_medale5[[#This Row],[Srebrny]]+dane_medale5[[#This Row],[Brazowy]]+dane_medale5[[#This Row],[Srebrny_2]]+dane_medale5[[#This Row],[Brazowy_3]]</f>
        <v>530</v>
      </c>
      <c r="M84">
        <f>IF(dane_medale5[[#This Row],[suma złotych]]&gt;dane_medale5[[#This Row],[suma reszty]],1,0)</f>
        <v>0</v>
      </c>
    </row>
    <row r="85" spans="1:13" hidden="1" x14ac:dyDescent="0.25">
      <c r="A85" s="1" t="s">
        <v>99</v>
      </c>
      <c r="B85" s="1" t="s">
        <v>22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  <c r="K85">
        <f>dane_medale5[[#This Row],[Zloty]]+dane_medale5[[#This Row],[Zloty_1]]</f>
        <v>67</v>
      </c>
      <c r="L85">
        <f>dane_medale5[[#This Row],[Srebrny]]+dane_medale5[[#This Row],[Brazowy]]+dane_medale5[[#This Row],[Srebrny_2]]+dane_medale5[[#This Row],[Brazowy_3]]</f>
        <v>176</v>
      </c>
      <c r="M85">
        <f>IF(dane_medale5[[#This Row],[suma złotych]]&gt;dane_medale5[[#This Row],[suma reszty]],1,0)</f>
        <v>0</v>
      </c>
    </row>
    <row r="86" spans="1:13" hidden="1" x14ac:dyDescent="0.25">
      <c r="A86" s="1" t="s">
        <v>100</v>
      </c>
      <c r="B86" s="1" t="s">
        <v>22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  <c r="K86">
        <f>dane_medale5[[#This Row],[Zloty]]+dane_medale5[[#This Row],[Zloty_1]]</f>
        <v>36</v>
      </c>
      <c r="L86">
        <f>dane_medale5[[#This Row],[Srebrny]]+dane_medale5[[#This Row],[Brazowy]]+dane_medale5[[#This Row],[Srebrny_2]]+dane_medale5[[#This Row],[Brazowy_3]]</f>
        <v>101</v>
      </c>
      <c r="M86">
        <f>IF(dane_medale5[[#This Row],[suma złotych]]&gt;dane_medale5[[#This Row],[suma reszty]],1,0)</f>
        <v>0</v>
      </c>
    </row>
    <row r="87" spans="1:13" hidden="1" x14ac:dyDescent="0.25">
      <c r="A87" s="1" t="s">
        <v>101</v>
      </c>
      <c r="B87" s="1" t="s">
        <v>22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  <c r="K87">
        <f>dane_medale5[[#This Row],[Zloty]]+dane_medale5[[#This Row],[Zloty_1]]</f>
        <v>192</v>
      </c>
      <c r="L87">
        <f>dane_medale5[[#This Row],[Srebrny]]+dane_medale5[[#This Row],[Brazowy]]+dane_medale5[[#This Row],[Srebrny_2]]+dane_medale5[[#This Row],[Brazowy_3]]</f>
        <v>327</v>
      </c>
      <c r="M87">
        <f>IF(dane_medale5[[#This Row],[suma złotych]]&gt;dane_medale5[[#This Row],[suma reszty]],1,0)</f>
        <v>0</v>
      </c>
    </row>
    <row r="88" spans="1:13" hidden="1" x14ac:dyDescent="0.25">
      <c r="A88" s="1" t="s">
        <v>102</v>
      </c>
      <c r="B88" s="1" t="s">
        <v>13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f>dane_medale5[[#This Row],[Zloty]]+dane_medale5[[#This Row],[Zloty_1]]</f>
        <v>0</v>
      </c>
      <c r="L88">
        <f>dane_medale5[[#This Row],[Srebrny]]+dane_medale5[[#This Row],[Brazowy]]+dane_medale5[[#This Row],[Srebrny_2]]+dane_medale5[[#This Row],[Brazowy_3]]</f>
        <v>1</v>
      </c>
      <c r="M88">
        <f>IF(dane_medale5[[#This Row],[suma złotych]]&gt;dane_medale5[[#This Row],[suma reszty]],1,0)</f>
        <v>0</v>
      </c>
    </row>
    <row r="89" spans="1:13" hidden="1" x14ac:dyDescent="0.25">
      <c r="A89" s="1" t="s">
        <v>103</v>
      </c>
      <c r="B89" s="1" t="s">
        <v>13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  <c r="K89">
        <f>dane_medale5[[#This Row],[Zloty]]+dane_medale5[[#This Row],[Zloty_1]]</f>
        <v>3</v>
      </c>
      <c r="L89">
        <f>dane_medale5[[#This Row],[Srebrny]]+dane_medale5[[#This Row],[Brazowy]]+dane_medale5[[#This Row],[Srebrny_2]]+dane_medale5[[#This Row],[Brazowy_3]]</f>
        <v>20</v>
      </c>
      <c r="M89">
        <f>IF(dane_medale5[[#This Row],[suma złotych]]&gt;dane_medale5[[#This Row],[suma reszty]],1,0)</f>
        <v>0</v>
      </c>
    </row>
    <row r="90" spans="1:13" hidden="1" x14ac:dyDescent="0.25">
      <c r="A90" s="1" t="s">
        <v>104</v>
      </c>
      <c r="B90" s="1" t="s">
        <v>22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  <c r="K90">
        <f>dane_medale5[[#This Row],[Zloty]]+dane_medale5[[#This Row],[Zloty_1]]</f>
        <v>174</v>
      </c>
      <c r="L90">
        <f>dane_medale5[[#This Row],[Srebrny]]+dane_medale5[[#This Row],[Brazowy]]+dane_medale5[[#This Row],[Srebrny_2]]+dane_medale5[[#This Row],[Brazowy_3]]</f>
        <v>303</v>
      </c>
      <c r="M90">
        <f>IF(dane_medale5[[#This Row],[suma złotych]]&gt;dane_medale5[[#This Row],[suma reszty]],1,0)</f>
        <v>0</v>
      </c>
    </row>
    <row r="91" spans="1:13" hidden="1" x14ac:dyDescent="0.25">
      <c r="A91" s="1" t="s">
        <v>105</v>
      </c>
      <c r="B91" s="1" t="s">
        <v>20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  <c r="K91">
        <f>dane_medale5[[#This Row],[Zloty]]+dane_medale5[[#This Row],[Zloty_1]]</f>
        <v>42</v>
      </c>
      <c r="L91">
        <f>dane_medale5[[#This Row],[Srebrny]]+dane_medale5[[#This Row],[Brazowy]]+dane_medale5[[#This Row],[Srebrny_2]]+dane_medale5[[#This Row],[Brazowy_3]]</f>
        <v>58</v>
      </c>
      <c r="M91">
        <f>IF(dane_medale5[[#This Row],[suma złotych]]&gt;dane_medale5[[#This Row],[suma reszty]],1,0)</f>
        <v>0</v>
      </c>
    </row>
    <row r="92" spans="1:13" hidden="1" x14ac:dyDescent="0.25">
      <c r="A92" s="1" t="s">
        <v>106</v>
      </c>
      <c r="B92" s="1" t="s">
        <v>11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  <c r="K92">
        <f>dane_medale5[[#This Row],[Zloty]]+dane_medale5[[#This Row],[Zloty_1]]</f>
        <v>3</v>
      </c>
      <c r="L92">
        <f>dane_medale5[[#This Row],[Srebrny]]+dane_medale5[[#This Row],[Brazowy]]+dane_medale5[[#This Row],[Srebrny_2]]+dane_medale5[[#This Row],[Brazowy_3]]</f>
        <v>7</v>
      </c>
      <c r="M92">
        <f>IF(dane_medale5[[#This Row],[suma złotych]]&gt;dane_medale5[[#This Row],[suma reszty]],1,0)</f>
        <v>0</v>
      </c>
    </row>
    <row r="93" spans="1:13" hidden="1" x14ac:dyDescent="0.25">
      <c r="A93" s="1" t="s">
        <v>107</v>
      </c>
      <c r="B93" s="1" t="s">
        <v>15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>
        <f>dane_medale5[[#This Row],[Zloty]]+dane_medale5[[#This Row],[Zloty_1]]</f>
        <v>1</v>
      </c>
      <c r="L93">
        <f>dane_medale5[[#This Row],[Srebrny]]+dane_medale5[[#This Row],[Brazowy]]+dane_medale5[[#This Row],[Srebrny_2]]+dane_medale5[[#This Row],[Brazowy_3]]</f>
        <v>2</v>
      </c>
      <c r="M93">
        <f>IF(dane_medale5[[#This Row],[suma złotych]]&gt;dane_medale5[[#This Row],[suma reszty]],1,0)</f>
        <v>0</v>
      </c>
    </row>
    <row r="94" spans="1:13" hidden="1" x14ac:dyDescent="0.25">
      <c r="A94" s="1" t="s">
        <v>108</v>
      </c>
      <c r="B94" s="1" t="s">
        <v>15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f>dane_medale5[[#This Row],[Zloty]]+dane_medale5[[#This Row],[Zloty_1]]</f>
        <v>0</v>
      </c>
      <c r="L94">
        <f>dane_medale5[[#This Row],[Srebrny]]+dane_medale5[[#This Row],[Brazowy]]+dane_medale5[[#This Row],[Srebrny_2]]+dane_medale5[[#This Row],[Brazowy_3]]</f>
        <v>1</v>
      </c>
      <c r="M94">
        <f>IF(dane_medale5[[#This Row],[suma złotych]]&gt;dane_medale5[[#This Row],[suma reszty]],1,0)</f>
        <v>0</v>
      </c>
    </row>
    <row r="95" spans="1:13" hidden="1" x14ac:dyDescent="0.25">
      <c r="A95" s="1" t="s">
        <v>109</v>
      </c>
      <c r="B95" s="1" t="s">
        <v>15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  <c r="K95">
        <f>dane_medale5[[#This Row],[Zloty]]+dane_medale5[[#This Row],[Zloty_1]]</f>
        <v>1</v>
      </c>
      <c r="L95">
        <f>dane_medale5[[#This Row],[Srebrny]]+dane_medale5[[#This Row],[Brazowy]]+dane_medale5[[#This Row],[Srebrny_2]]+dane_medale5[[#This Row],[Brazowy_3]]</f>
        <v>3</v>
      </c>
      <c r="M95">
        <f>IF(dane_medale5[[#This Row],[suma złotych]]&gt;dane_medale5[[#This Row],[suma reszty]],1,0)</f>
        <v>0</v>
      </c>
    </row>
    <row r="96" spans="1:13" hidden="1" x14ac:dyDescent="0.25">
      <c r="A96" s="1" t="s">
        <v>110</v>
      </c>
      <c r="B96" s="1" t="s">
        <v>22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  <c r="K96">
        <f>dane_medale5[[#This Row],[Zloty]]+dane_medale5[[#This Row],[Zloty_1]]</f>
        <v>70</v>
      </c>
      <c r="L96">
        <f>dane_medale5[[#This Row],[Srebrny]]+dane_medale5[[#This Row],[Brazowy]]+dane_medale5[[#This Row],[Srebrny_2]]+dane_medale5[[#This Row],[Brazowy_3]]</f>
        <v>221</v>
      </c>
      <c r="M96">
        <f>IF(dane_medale5[[#This Row],[suma złotych]]&gt;dane_medale5[[#This Row],[suma reszty]],1,0)</f>
        <v>0</v>
      </c>
    </row>
    <row r="97" spans="1:13" hidden="1" x14ac:dyDescent="0.25">
      <c r="A97" s="1" t="s">
        <v>111</v>
      </c>
      <c r="B97" s="1" t="s">
        <v>25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  <c r="K97">
        <f>dane_medale5[[#This Row],[Zloty]]+dane_medale5[[#This Row],[Zloty_1]]</f>
        <v>0</v>
      </c>
      <c r="L97">
        <f>dane_medale5[[#This Row],[Srebrny]]+dane_medale5[[#This Row],[Brazowy]]+dane_medale5[[#This Row],[Srebrny_2]]+dane_medale5[[#This Row],[Brazowy_3]]</f>
        <v>8</v>
      </c>
      <c r="M97">
        <f>IF(dane_medale5[[#This Row],[suma złotych]]&gt;dane_medale5[[#This Row],[suma reszty]],1,0)</f>
        <v>0</v>
      </c>
    </row>
    <row r="98" spans="1:13" hidden="1" x14ac:dyDescent="0.25">
      <c r="A98" s="1" t="s">
        <v>112</v>
      </c>
      <c r="B98" s="1" t="s">
        <v>22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  <c r="K98">
        <f>dane_medale5[[#This Row],[Zloty]]+dane_medale5[[#This Row],[Zloty_1]]</f>
        <v>4</v>
      </c>
      <c r="L98">
        <f>dane_medale5[[#This Row],[Srebrny]]+dane_medale5[[#This Row],[Brazowy]]+dane_medale5[[#This Row],[Srebrny_2]]+dane_medale5[[#This Row],[Brazowy_3]]</f>
        <v>19</v>
      </c>
      <c r="M98">
        <f>IF(dane_medale5[[#This Row],[suma złotych]]&gt;dane_medale5[[#This Row],[suma reszty]],1,0)</f>
        <v>0</v>
      </c>
    </row>
    <row r="99" spans="1:13" hidden="1" x14ac:dyDescent="0.25">
      <c r="A99" s="1" t="s">
        <v>113</v>
      </c>
      <c r="B99" s="1" t="s">
        <v>13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  <c r="K99">
        <f>dane_medale5[[#This Row],[Zloty]]+dane_medale5[[#This Row],[Zloty_1]]</f>
        <v>23</v>
      </c>
      <c r="L99">
        <f>dane_medale5[[#This Row],[Srebrny]]+dane_medale5[[#This Row],[Brazowy]]+dane_medale5[[#This Row],[Srebrny_2]]+dane_medale5[[#This Row],[Brazowy_3]]</f>
        <v>53</v>
      </c>
      <c r="M99">
        <f>IF(dane_medale5[[#This Row],[suma złotych]]&gt;dane_medale5[[#This Row],[suma reszty]],1,0)</f>
        <v>0</v>
      </c>
    </row>
    <row r="100" spans="1:13" hidden="1" x14ac:dyDescent="0.25">
      <c r="A100" s="1" t="s">
        <v>114</v>
      </c>
      <c r="B100" s="1" t="s">
        <v>22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  <c r="K100">
        <f>dane_medale5[[#This Row],[Zloty]]+dane_medale5[[#This Row],[Zloty_1]]</f>
        <v>182</v>
      </c>
      <c r="L100">
        <f>dane_medale5[[#This Row],[Srebrny]]+dane_medale5[[#This Row],[Brazowy]]+dane_medale5[[#This Row],[Srebrny_2]]+dane_medale5[[#This Row],[Brazowy_3]]</f>
        <v>339</v>
      </c>
      <c r="M100">
        <f>IF(dane_medale5[[#This Row],[suma złotych]]&gt;dane_medale5[[#This Row],[suma reszty]],1,0)</f>
        <v>0</v>
      </c>
    </row>
    <row r="101" spans="1:13" hidden="1" x14ac:dyDescent="0.25">
      <c r="A101" s="1" t="s">
        <v>115</v>
      </c>
      <c r="B101" s="1" t="s">
        <v>22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  <c r="K101">
        <f>dane_medale5[[#This Row],[Zloty]]+dane_medale5[[#This Row],[Zloty_1]]</f>
        <v>1</v>
      </c>
      <c r="L101">
        <f>dane_medale5[[#This Row],[Srebrny]]+dane_medale5[[#This Row],[Brazowy]]+dane_medale5[[#This Row],[Srebrny_2]]+dane_medale5[[#This Row],[Brazowy_3]]</f>
        <v>7</v>
      </c>
      <c r="M101">
        <f>IF(dane_medale5[[#This Row],[suma złotych]]&gt;dane_medale5[[#This Row],[suma reszty]],1,0)</f>
        <v>0</v>
      </c>
    </row>
    <row r="102" spans="1:13" hidden="1" x14ac:dyDescent="0.25">
      <c r="A102" s="1" t="s">
        <v>116</v>
      </c>
      <c r="B102" s="1" t="s">
        <v>22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  <c r="K102">
        <f>dane_medale5[[#This Row],[Zloty]]+dane_medale5[[#This Row],[Zloty_1]]</f>
        <v>88</v>
      </c>
      <c r="L102">
        <f>dane_medale5[[#This Row],[Srebrny]]+dane_medale5[[#This Row],[Brazowy]]+dane_medale5[[#This Row],[Srebrny_2]]+dane_medale5[[#This Row],[Brazowy_3]]</f>
        <v>214</v>
      </c>
      <c r="M102">
        <f>IF(dane_medale5[[#This Row],[suma złotych]]&gt;dane_medale5[[#This Row],[suma reszty]],1,0)</f>
        <v>0</v>
      </c>
    </row>
    <row r="103" spans="1:13" hidden="1" x14ac:dyDescent="0.25">
      <c r="A103" s="1" t="s">
        <v>117</v>
      </c>
      <c r="B103" s="1" t="s">
        <v>13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  <c r="K103">
        <f>dane_medale5[[#This Row],[Zloty]]+dane_medale5[[#This Row],[Zloty_1]]</f>
        <v>0</v>
      </c>
      <c r="L103">
        <f>dane_medale5[[#This Row],[Srebrny]]+dane_medale5[[#This Row],[Brazowy]]+dane_medale5[[#This Row],[Srebrny_2]]+dane_medale5[[#This Row],[Brazowy_3]]</f>
        <v>1</v>
      </c>
      <c r="M103">
        <f>IF(dane_medale5[[#This Row],[suma złotych]]&gt;dane_medale5[[#This Row],[suma reszty]],1,0)</f>
        <v>0</v>
      </c>
    </row>
    <row r="104" spans="1:13" hidden="1" x14ac:dyDescent="0.25">
      <c r="A104" s="1" t="s">
        <v>118</v>
      </c>
      <c r="B104" s="1" t="s">
        <v>22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  <c r="K104">
        <f>dane_medale5[[#This Row],[Zloty]]+dane_medale5[[#This Row],[Zloty_1]]</f>
        <v>1</v>
      </c>
      <c r="L104">
        <f>dane_medale5[[#This Row],[Srebrny]]+dane_medale5[[#This Row],[Brazowy]]+dane_medale5[[#This Row],[Srebrny_2]]+dane_medale5[[#This Row],[Brazowy_3]]</f>
        <v>6</v>
      </c>
      <c r="M104">
        <f>IF(dane_medale5[[#This Row],[suma złotych]]&gt;dane_medale5[[#This Row],[suma reszty]],1,0)</f>
        <v>0</v>
      </c>
    </row>
    <row r="105" spans="1:13" hidden="1" x14ac:dyDescent="0.25">
      <c r="A105" s="1" t="s">
        <v>119</v>
      </c>
      <c r="B105" s="1" t="s">
        <v>22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>
        <f>dane_medale5[[#This Row],[Zloty]]+dane_medale5[[#This Row],[Zloty_1]]</f>
        <v>0</v>
      </c>
      <c r="L105">
        <f>dane_medale5[[#This Row],[Srebrny]]+dane_medale5[[#This Row],[Brazowy]]+dane_medale5[[#This Row],[Srebrny_2]]+dane_medale5[[#This Row],[Brazowy_3]]</f>
        <v>2</v>
      </c>
      <c r="M105">
        <f>IF(dane_medale5[[#This Row],[suma złotych]]&gt;dane_medale5[[#This Row],[suma reszty]],1,0)</f>
        <v>0</v>
      </c>
    </row>
    <row r="106" spans="1:13" hidden="1" x14ac:dyDescent="0.25">
      <c r="A106" s="1" t="s">
        <v>120</v>
      </c>
      <c r="B106" s="1" t="s">
        <v>11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  <c r="K106">
        <f>dane_medale5[[#This Row],[Zloty]]+dane_medale5[[#This Row],[Zloty_1]]</f>
        <v>0</v>
      </c>
      <c r="L106">
        <f>dane_medale5[[#This Row],[Srebrny]]+dane_medale5[[#This Row],[Brazowy]]+dane_medale5[[#This Row],[Srebrny_2]]+dane_medale5[[#This Row],[Brazowy_3]]</f>
        <v>4</v>
      </c>
      <c r="M106">
        <f>IF(dane_medale5[[#This Row],[suma złotych]]&gt;dane_medale5[[#This Row],[suma reszty]],1,0)</f>
        <v>0</v>
      </c>
    </row>
    <row r="107" spans="1:13" hidden="1" x14ac:dyDescent="0.25">
      <c r="A107" s="1" t="s">
        <v>121</v>
      </c>
      <c r="B107" s="1" t="s">
        <v>22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  <c r="K107">
        <f>dane_medale5[[#This Row],[Zloty]]+dane_medale5[[#This Row],[Zloty_1]]</f>
        <v>9</v>
      </c>
      <c r="L107">
        <f>dane_medale5[[#This Row],[Srebrny]]+dane_medale5[[#This Row],[Brazowy]]+dane_medale5[[#This Row],[Srebrny_2]]+dane_medale5[[#This Row],[Brazowy_3]]</f>
        <v>20</v>
      </c>
      <c r="M107">
        <f>IF(dane_medale5[[#This Row],[suma złotych]]&gt;dane_medale5[[#This Row],[suma reszty]],1,0)</f>
        <v>0</v>
      </c>
    </row>
    <row r="108" spans="1:13" hidden="1" x14ac:dyDescent="0.25">
      <c r="A108" s="1" t="s">
        <v>122</v>
      </c>
      <c r="B108" s="1" t="s">
        <v>22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  <c r="K108">
        <f>dane_medale5[[#This Row],[Zloty]]+dane_medale5[[#This Row],[Zloty_1]]</f>
        <v>6</v>
      </c>
      <c r="L108">
        <f>dane_medale5[[#This Row],[Srebrny]]+dane_medale5[[#This Row],[Brazowy]]+dane_medale5[[#This Row],[Srebrny_2]]+dane_medale5[[#This Row],[Brazowy_3]]</f>
        <v>28</v>
      </c>
      <c r="M108">
        <f>IF(dane_medale5[[#This Row],[suma złotych]]&gt;dane_medale5[[#This Row],[suma reszty]],1,0)</f>
        <v>0</v>
      </c>
    </row>
    <row r="109" spans="1:13" hidden="1" x14ac:dyDescent="0.25">
      <c r="A109" s="1" t="s">
        <v>123</v>
      </c>
      <c r="B109" s="1" t="s">
        <v>11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>dane_medale5[[#This Row],[Zloty]]+dane_medale5[[#This Row],[Zloty_1]]</f>
        <v>0</v>
      </c>
      <c r="L109">
        <f>dane_medale5[[#This Row],[Srebrny]]+dane_medale5[[#This Row],[Brazowy]]+dane_medale5[[#This Row],[Srebrny_2]]+dane_medale5[[#This Row],[Brazowy_3]]</f>
        <v>2</v>
      </c>
      <c r="M109">
        <f>IF(dane_medale5[[#This Row],[suma złotych]]&gt;dane_medale5[[#This Row],[suma reszty]],1,0)</f>
        <v>0</v>
      </c>
    </row>
    <row r="110" spans="1:13" hidden="1" x14ac:dyDescent="0.25">
      <c r="A110" s="1" t="s">
        <v>124</v>
      </c>
      <c r="B110" s="1" t="s">
        <v>25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  <c r="K110">
        <f>dane_medale5[[#This Row],[Zloty]]+dane_medale5[[#This Row],[Zloty_1]]</f>
        <v>1072</v>
      </c>
      <c r="L110">
        <f>dane_medale5[[#This Row],[Srebrny]]+dane_medale5[[#This Row],[Brazowy]]+dane_medale5[[#This Row],[Srebrny_2]]+dane_medale5[[#This Row],[Brazowy_3]]</f>
        <v>1609</v>
      </c>
      <c r="M110">
        <f>IF(dane_medale5[[#This Row],[suma złotych]]&gt;dane_medale5[[#This Row],[suma reszty]],1,0)</f>
        <v>0</v>
      </c>
    </row>
    <row r="111" spans="1:13" hidden="1" x14ac:dyDescent="0.25">
      <c r="A111" s="1" t="s">
        <v>125</v>
      </c>
      <c r="B111" s="1" t="s">
        <v>13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>dane_medale5[[#This Row],[Zloty]]+dane_medale5[[#This Row],[Zloty_1]]</f>
        <v>0</v>
      </c>
      <c r="L111">
        <f>dane_medale5[[#This Row],[Srebrny]]+dane_medale5[[#This Row],[Brazowy]]+dane_medale5[[#This Row],[Srebrny_2]]+dane_medale5[[#This Row],[Brazowy_3]]</f>
        <v>1</v>
      </c>
      <c r="M111">
        <f>IF(dane_medale5[[#This Row],[suma złotych]]&gt;dane_medale5[[#This Row],[suma reszty]],1,0)</f>
        <v>0</v>
      </c>
    </row>
    <row r="112" spans="1:13" hidden="1" x14ac:dyDescent="0.25">
      <c r="A112" s="1" t="s">
        <v>126</v>
      </c>
      <c r="B112" s="1" t="s">
        <v>15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f>dane_medale5[[#This Row],[Zloty]]+dane_medale5[[#This Row],[Zloty_1]]</f>
        <v>1</v>
      </c>
      <c r="L112">
        <f>dane_medale5[[#This Row],[Srebrny]]+dane_medale5[[#This Row],[Brazowy]]+dane_medale5[[#This Row],[Srebrny_2]]+dane_medale5[[#This Row],[Brazowy_3]]</f>
        <v>1</v>
      </c>
      <c r="M112">
        <f>IF(dane_medale5[[#This Row],[suma złotych]]&gt;dane_medale5[[#This Row],[suma reszty]],1,0)</f>
        <v>0</v>
      </c>
    </row>
    <row r="113" spans="1:13" hidden="1" x14ac:dyDescent="0.25">
      <c r="A113" s="1" t="s">
        <v>127</v>
      </c>
      <c r="B113" s="1" t="s">
        <v>11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f>dane_medale5[[#This Row],[Zloty]]+dane_medale5[[#This Row],[Zloty_1]]</f>
        <v>1</v>
      </c>
      <c r="L113">
        <f>dane_medale5[[#This Row],[Srebrny]]+dane_medale5[[#This Row],[Brazowy]]+dane_medale5[[#This Row],[Srebrny_2]]+dane_medale5[[#This Row],[Brazowy_3]]</f>
        <v>2</v>
      </c>
      <c r="M113">
        <f>IF(dane_medale5[[#This Row],[suma złotych]]&gt;dane_medale5[[#This Row],[suma reszty]],1,0)</f>
        <v>0</v>
      </c>
    </row>
    <row r="114" spans="1:13" hidden="1" x14ac:dyDescent="0.25">
      <c r="A114" s="1" t="s">
        <v>128</v>
      </c>
      <c r="B114" s="1" t="s">
        <v>22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  <c r="K114">
        <f>dane_medale5[[#This Row],[Zloty]]+dane_medale5[[#This Row],[Zloty_1]]</f>
        <v>97</v>
      </c>
      <c r="L114">
        <f>dane_medale5[[#This Row],[Srebrny]]+dane_medale5[[#This Row],[Brazowy]]+dane_medale5[[#This Row],[Srebrny_2]]+dane_medale5[[#This Row],[Brazowy_3]]</f>
        <v>226</v>
      </c>
      <c r="M114">
        <f>IF(dane_medale5[[#This Row],[suma złotych]]&gt;dane_medale5[[#This Row],[suma reszty]],1,0)</f>
        <v>0</v>
      </c>
    </row>
    <row r="115" spans="1:13" hidden="1" x14ac:dyDescent="0.25">
      <c r="A115" s="1" t="s">
        <v>129</v>
      </c>
      <c r="B115" s="1" t="s">
        <v>22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  <c r="K115">
        <f>dane_medale5[[#This Row],[Zloty]]+dane_medale5[[#This Row],[Zloty_1]]</f>
        <v>193</v>
      </c>
      <c r="L115">
        <f>dane_medale5[[#This Row],[Srebrny]]+dane_medale5[[#This Row],[Brazowy]]+dane_medale5[[#This Row],[Srebrny_2]]+dane_medale5[[#This Row],[Brazowy_3]]</f>
        <v>434</v>
      </c>
      <c r="M115">
        <f>IF(dane_medale5[[#This Row],[suma złotych]]&gt;dane_medale5[[#This Row],[suma reszty]],1,0)</f>
        <v>0</v>
      </c>
    </row>
    <row r="116" spans="1:13" hidden="1" x14ac:dyDescent="0.25">
      <c r="A116" s="1" t="s">
        <v>130</v>
      </c>
      <c r="B116" s="1" t="s">
        <v>11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  <c r="K116">
        <f>dane_medale5[[#This Row],[Zloty]]+dane_medale5[[#This Row],[Zloty_1]]</f>
        <v>0</v>
      </c>
      <c r="L116">
        <f>dane_medale5[[#This Row],[Srebrny]]+dane_medale5[[#This Row],[Brazowy]]+dane_medale5[[#This Row],[Srebrny_2]]+dane_medale5[[#This Row],[Brazowy_3]]</f>
        <v>3</v>
      </c>
      <c r="M116">
        <f>IF(dane_medale5[[#This Row],[suma złotych]]&gt;dane_medale5[[#This Row],[suma reszty]],1,0)</f>
        <v>0</v>
      </c>
    </row>
    <row r="117" spans="1:13" hidden="1" x14ac:dyDescent="0.25">
      <c r="A117" s="1" t="s">
        <v>131</v>
      </c>
      <c r="B117" s="1" t="s">
        <v>11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  <c r="K117">
        <f>dane_medale5[[#This Row],[Zloty]]+dane_medale5[[#This Row],[Zloty_1]]</f>
        <v>7</v>
      </c>
      <c r="L117">
        <f>dane_medale5[[#This Row],[Srebrny]]+dane_medale5[[#This Row],[Brazowy]]+dane_medale5[[#This Row],[Srebrny_2]]+dane_medale5[[#This Row],[Brazowy_3]]</f>
        <v>17</v>
      </c>
      <c r="M117">
        <f>IF(dane_medale5[[#This Row],[suma złotych]]&gt;dane_medale5[[#This Row],[suma reszty]],1,0)</f>
        <v>0</v>
      </c>
    </row>
    <row r="118" spans="1:13" hidden="1" x14ac:dyDescent="0.25">
      <c r="A118" s="1" t="s">
        <v>132</v>
      </c>
      <c r="B118" s="1" t="s">
        <v>13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>dane_medale5[[#This Row],[Zloty]]+dane_medale5[[#This Row],[Zloty_1]]</f>
        <v>0</v>
      </c>
      <c r="L118">
        <f>dane_medale5[[#This Row],[Srebrny]]+dane_medale5[[#This Row],[Brazowy]]+dane_medale5[[#This Row],[Srebrny_2]]+dane_medale5[[#This Row],[Brazowy_3]]</f>
        <v>2</v>
      </c>
      <c r="M118">
        <f>IF(dane_medale5[[#This Row],[suma złotych]]&gt;dane_medale5[[#This Row],[suma reszty]],1,0)</f>
        <v>0</v>
      </c>
    </row>
    <row r="119" spans="1:13" hidden="1" x14ac:dyDescent="0.25">
      <c r="A119" s="1" t="s">
        <v>133</v>
      </c>
      <c r="B119" s="1" t="s">
        <v>13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f>dane_medale5[[#This Row],[Zloty]]+dane_medale5[[#This Row],[Zloty_1]]</f>
        <v>0</v>
      </c>
      <c r="L119">
        <f>dane_medale5[[#This Row],[Srebrny]]+dane_medale5[[#This Row],[Brazowy]]+dane_medale5[[#This Row],[Srebrny_2]]+dane_medale5[[#This Row],[Brazowy_3]]</f>
        <v>1</v>
      </c>
      <c r="M119">
        <f>IF(dane_medale5[[#This Row],[suma złotych]]&gt;dane_medale5[[#This Row],[suma reszty]],1,0)</f>
        <v>0</v>
      </c>
    </row>
    <row r="120" spans="1:13" hidden="1" x14ac:dyDescent="0.25">
      <c r="A120" s="1" t="s">
        <v>134</v>
      </c>
      <c r="B120" s="1" t="s">
        <v>20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f>dane_medale5[[#This Row],[Zloty]]+dane_medale5[[#This Row],[Zloty_1]]</f>
        <v>0</v>
      </c>
      <c r="L120">
        <f>dane_medale5[[#This Row],[Srebrny]]+dane_medale5[[#This Row],[Brazowy]]+dane_medale5[[#This Row],[Srebrny_2]]+dane_medale5[[#This Row],[Brazowy_3]]</f>
        <v>1</v>
      </c>
      <c r="M120">
        <f>IF(dane_medale5[[#This Row],[suma złotych]]&gt;dane_medale5[[#This Row],[suma reszty]],1,0)</f>
        <v>0</v>
      </c>
    </row>
    <row r="121" spans="1:13" hidden="1" x14ac:dyDescent="0.25">
      <c r="A121" s="1" t="s">
        <v>135</v>
      </c>
      <c r="B121" s="1" t="s">
        <v>25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  <c r="K121">
        <f>dane_medale5[[#This Row],[Zloty]]+dane_medale5[[#This Row],[Zloty_1]]</f>
        <v>2</v>
      </c>
      <c r="L121">
        <f>dane_medale5[[#This Row],[Srebrny]]+dane_medale5[[#This Row],[Brazowy]]+dane_medale5[[#This Row],[Srebrny_2]]+dane_medale5[[#This Row],[Brazowy_3]]</f>
        <v>16</v>
      </c>
      <c r="M121">
        <f>IF(dane_medale5[[#This Row],[suma złotych]]&gt;dane_medale5[[#This Row],[suma reszty]],1,0)</f>
        <v>0</v>
      </c>
    </row>
    <row r="122" spans="1:13" hidden="1" x14ac:dyDescent="0.25">
      <c r="A122" s="1" t="s">
        <v>136</v>
      </c>
      <c r="B122" s="1" t="s">
        <v>13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  <c r="K122">
        <f>dane_medale5[[#This Row],[Zloty]]+dane_medale5[[#This Row],[Zloty_1]]</f>
        <v>3</v>
      </c>
      <c r="L122">
        <f>dane_medale5[[#This Row],[Srebrny]]+dane_medale5[[#This Row],[Brazowy]]+dane_medale5[[#This Row],[Srebrny_2]]+dane_medale5[[#This Row],[Brazowy_3]]</f>
        <v>7</v>
      </c>
      <c r="M122">
        <f>IF(dane_medale5[[#This Row],[suma złotych]]&gt;dane_medale5[[#This Row],[suma reszty]],1,0)</f>
        <v>0</v>
      </c>
    </row>
    <row r="123" spans="1:13" hidden="1" x14ac:dyDescent="0.25">
      <c r="A123" s="1" t="s">
        <v>137</v>
      </c>
      <c r="B123" s="1" t="s">
        <v>11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  <c r="K123">
        <f>dane_medale5[[#This Row],[Zloty]]+dane_medale5[[#This Row],[Zloty_1]]</f>
        <v>39</v>
      </c>
      <c r="L123">
        <f>dane_medale5[[#This Row],[Srebrny]]+dane_medale5[[#This Row],[Brazowy]]+dane_medale5[[#This Row],[Srebrny_2]]+dane_medale5[[#This Row],[Brazowy_3]]</f>
        <v>49</v>
      </c>
      <c r="M123">
        <f>IF(dane_medale5[[#This Row],[suma złotych]]&gt;dane_medale5[[#This Row],[suma reszty]],1,0)</f>
        <v>0</v>
      </c>
    </row>
    <row r="124" spans="1:13" hidden="1" x14ac:dyDescent="0.25">
      <c r="A124" s="1" t="s">
        <v>138</v>
      </c>
      <c r="B124" s="1" t="s">
        <v>13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  <c r="K124">
        <f>dane_medale5[[#This Row],[Zloty]]+dane_medale5[[#This Row],[Zloty_1]]</f>
        <v>2</v>
      </c>
      <c r="L124">
        <f>dane_medale5[[#This Row],[Srebrny]]+dane_medale5[[#This Row],[Brazowy]]+dane_medale5[[#This Row],[Srebrny_2]]+dane_medale5[[#This Row],[Brazowy_3]]</f>
        <v>5</v>
      </c>
      <c r="M124">
        <f>IF(dane_medale5[[#This Row],[suma złotych]]&gt;dane_medale5[[#This Row],[suma reszty]],1,0)</f>
        <v>0</v>
      </c>
    </row>
    <row r="125" spans="1:13" hidden="1" x14ac:dyDescent="0.25">
      <c r="A125" s="1" t="s">
        <v>139</v>
      </c>
      <c r="B125" s="1" t="s">
        <v>22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  <c r="K125">
        <f>dane_medale5[[#This Row],[Zloty]]+dane_medale5[[#This Row],[Zloty_1]]</f>
        <v>35</v>
      </c>
      <c r="L125">
        <f>dane_medale5[[#This Row],[Srebrny]]+dane_medale5[[#This Row],[Brazowy]]+dane_medale5[[#This Row],[Srebrny_2]]+dane_medale5[[#This Row],[Brazowy_3]]</f>
        <v>87</v>
      </c>
      <c r="M125">
        <f>IF(dane_medale5[[#This Row],[suma złotych]]&gt;dane_medale5[[#This Row],[suma reszty]],1,0)</f>
        <v>0</v>
      </c>
    </row>
    <row r="126" spans="1:13" hidden="1" x14ac:dyDescent="0.25">
      <c r="A126" s="1" t="s">
        <v>140</v>
      </c>
      <c r="B126" s="1" t="s">
        <v>15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  <c r="K126">
        <f>dane_medale5[[#This Row],[Zloty]]+dane_medale5[[#This Row],[Zloty_1]]</f>
        <v>2</v>
      </c>
      <c r="L126">
        <f>dane_medale5[[#This Row],[Srebrny]]+dane_medale5[[#This Row],[Brazowy]]+dane_medale5[[#This Row],[Srebrny_2]]+dane_medale5[[#This Row],[Brazowy_3]]</f>
        <v>8</v>
      </c>
      <c r="M126">
        <f>IF(dane_medale5[[#This Row],[suma złotych]]&gt;dane_medale5[[#This Row],[suma reszty]],1,0)</f>
        <v>0</v>
      </c>
    </row>
    <row r="127" spans="1:13" hidden="1" x14ac:dyDescent="0.25">
      <c r="A127" s="1" t="s">
        <v>141</v>
      </c>
      <c r="B127" s="1" t="s">
        <v>11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  <c r="K127">
        <f>dane_medale5[[#This Row],[Zloty]]+dane_medale5[[#This Row],[Zloty_1]]</f>
        <v>6</v>
      </c>
      <c r="L127">
        <f>dane_medale5[[#This Row],[Srebrny]]+dane_medale5[[#This Row],[Brazowy]]+dane_medale5[[#This Row],[Srebrny_2]]+dane_medale5[[#This Row],[Brazowy_3]]</f>
        <v>15</v>
      </c>
      <c r="M127">
        <f>IF(dane_medale5[[#This Row],[suma złotych]]&gt;dane_medale5[[#This Row],[suma reszty]],1,0)</f>
        <v>0</v>
      </c>
    </row>
    <row r="128" spans="1:13" hidden="1" x14ac:dyDescent="0.25">
      <c r="A128" s="1" t="s">
        <v>142</v>
      </c>
      <c r="B128" s="1" t="s">
        <v>15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  <c r="K128">
        <f>dane_medale5[[#This Row],[Zloty]]+dane_medale5[[#This Row],[Zloty_1]]</f>
        <v>2</v>
      </c>
      <c r="L128">
        <f>dane_medale5[[#This Row],[Srebrny]]+dane_medale5[[#This Row],[Brazowy]]+dane_medale5[[#This Row],[Srebrny_2]]+dane_medale5[[#This Row],[Brazowy_3]]</f>
        <v>10</v>
      </c>
      <c r="M128">
        <f>IF(dane_medale5[[#This Row],[suma złotych]]&gt;dane_medale5[[#This Row],[suma reszty]],1,0)</f>
        <v>0</v>
      </c>
    </row>
    <row r="129" spans="1:13" hidden="1" x14ac:dyDescent="0.25">
      <c r="A129" s="1" t="s">
        <v>143</v>
      </c>
      <c r="B129" s="1" t="s">
        <v>22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  <c r="K129">
        <f>dane_medale5[[#This Row],[Zloty]]+dane_medale5[[#This Row],[Zloty_1]]</f>
        <v>167</v>
      </c>
      <c r="L129">
        <f>dane_medale5[[#This Row],[Srebrny]]+dane_medale5[[#This Row],[Brazowy]]+dane_medale5[[#This Row],[Srebrny_2]]+dane_medale5[[#This Row],[Brazowy_3]]</f>
        <v>315</v>
      </c>
      <c r="M129">
        <f>IF(dane_medale5[[#This Row],[suma złotych]]&gt;dane_medale5[[#This Row],[suma reszty]],1,0)</f>
        <v>0</v>
      </c>
    </row>
    <row r="130" spans="1:13" hidden="1" x14ac:dyDescent="0.25">
      <c r="A130" s="1" t="s">
        <v>144</v>
      </c>
      <c r="B130" s="1" t="s">
        <v>22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  <c r="K130">
        <f>dane_medale5[[#This Row],[Zloty]]+dane_medale5[[#This Row],[Zloty_1]]</f>
        <v>246</v>
      </c>
      <c r="L130">
        <f>dane_medale5[[#This Row],[Srebrny]]+dane_medale5[[#This Row],[Brazowy]]+dane_medale5[[#This Row],[Srebrny_2]]+dane_medale5[[#This Row],[Brazowy_3]]</f>
        <v>560</v>
      </c>
      <c r="M130">
        <f>IF(dane_medale5[[#This Row],[suma złotych]]&gt;dane_medale5[[#This Row],[suma reszty]],1,0)</f>
        <v>0</v>
      </c>
    </row>
    <row r="131" spans="1:13" hidden="1" x14ac:dyDescent="0.25">
      <c r="A131" s="1" t="s">
        <v>145</v>
      </c>
      <c r="B131" s="1" t="s">
        <v>11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>dane_medale5[[#This Row],[Zloty]]+dane_medale5[[#This Row],[Zloty_1]]</f>
        <v>0</v>
      </c>
      <c r="L131">
        <f>dane_medale5[[#This Row],[Srebrny]]+dane_medale5[[#This Row],[Brazowy]]+dane_medale5[[#This Row],[Srebrny_2]]+dane_medale5[[#This Row],[Brazowy_3]]</f>
        <v>2</v>
      </c>
      <c r="M131">
        <f>IF(dane_medale5[[#This Row],[suma złotych]]&gt;dane_medale5[[#This Row],[suma reszty]],1,0)</f>
        <v>0</v>
      </c>
    </row>
    <row r="132" spans="1:13" hidden="1" x14ac:dyDescent="0.25">
      <c r="A132" s="1" t="s">
        <v>146</v>
      </c>
      <c r="B132" s="1" t="s">
        <v>22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  <c r="K132">
        <f>dane_medale5[[#This Row],[Zloty]]+dane_medale5[[#This Row],[Zloty_1]]</f>
        <v>235</v>
      </c>
      <c r="L132">
        <f>dane_medale5[[#This Row],[Srebrny]]+dane_medale5[[#This Row],[Brazowy]]+dane_medale5[[#This Row],[Srebrny_2]]+dane_medale5[[#This Row],[Brazowy_3]]</f>
        <v>428</v>
      </c>
      <c r="M132">
        <f>IF(dane_medale5[[#This Row],[suma złotych]]&gt;dane_medale5[[#This Row],[suma reszty]],1,0)</f>
        <v>0</v>
      </c>
    </row>
    <row r="133" spans="1:13" hidden="1" x14ac:dyDescent="0.25">
      <c r="A133" s="1" t="s">
        <v>147</v>
      </c>
      <c r="B133" s="1" t="s">
        <v>22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  <c r="K133">
        <f>dane_medale5[[#This Row],[Zloty]]+dane_medale5[[#This Row],[Zloty_1]]</f>
        <v>54</v>
      </c>
      <c r="L133">
        <f>dane_medale5[[#This Row],[Srebrny]]+dane_medale5[[#This Row],[Brazowy]]+dane_medale5[[#This Row],[Srebrny_2]]+dane_medale5[[#This Row],[Brazowy_3]]</f>
        <v>81</v>
      </c>
      <c r="M133">
        <f>IF(dane_medale5[[#This Row],[suma złotych]]&gt;dane_medale5[[#This Row],[suma reszty]],1,0)</f>
        <v>0</v>
      </c>
    </row>
    <row r="134" spans="1:13" hidden="1" x14ac:dyDescent="0.25">
      <c r="A134" s="1" t="s">
        <v>148</v>
      </c>
      <c r="B134" s="1" t="s">
        <v>13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>dane_medale5[[#This Row],[Zloty]]+dane_medale5[[#This Row],[Zloty_1]]</f>
        <v>0</v>
      </c>
      <c r="L134">
        <f>dane_medale5[[#This Row],[Srebrny]]+dane_medale5[[#This Row],[Brazowy]]+dane_medale5[[#This Row],[Srebrny_2]]+dane_medale5[[#This Row],[Brazowy_3]]</f>
        <v>1</v>
      </c>
      <c r="M134">
        <f>IF(dane_medale5[[#This Row],[suma złotych]]&gt;dane_medale5[[#This Row],[suma reszty]],1,0)</f>
        <v>0</v>
      </c>
    </row>
    <row r="135" spans="1:13" hidden="1" x14ac:dyDescent="0.25">
      <c r="A135" s="1" t="s">
        <v>149</v>
      </c>
      <c r="B135" s="1" t="s">
        <v>25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  <c r="K135">
        <f>dane_medale5[[#This Row],[Zloty]]+dane_medale5[[#This Row],[Zloty_1]]</f>
        <v>0</v>
      </c>
      <c r="L135">
        <f>dane_medale5[[#This Row],[Srebrny]]+dane_medale5[[#This Row],[Brazowy]]+dane_medale5[[#This Row],[Srebrny_2]]+dane_medale5[[#This Row],[Brazowy_3]]</f>
        <v>1</v>
      </c>
      <c r="M135">
        <f>IF(dane_medale5[[#This Row],[suma złotych]]&gt;dane_medale5[[#This Row],[suma reszty]],1,0)</f>
        <v>0</v>
      </c>
    </row>
    <row r="136" spans="1:13" hidden="1" x14ac:dyDescent="0.25">
      <c r="A136" s="1" t="s">
        <v>150</v>
      </c>
      <c r="B136" s="1" t="s">
        <v>13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f>dane_medale5[[#This Row],[Zloty]]+dane_medale5[[#This Row],[Zloty_1]]</f>
        <v>0</v>
      </c>
      <c r="L136">
        <f>dane_medale5[[#This Row],[Srebrny]]+dane_medale5[[#This Row],[Brazowy]]+dane_medale5[[#This Row],[Srebrny_2]]+dane_medale5[[#This Row],[Brazowy_3]]</f>
        <v>2</v>
      </c>
      <c r="M136">
        <f>IF(dane_medale5[[#This Row],[suma złotych]]&gt;dane_medale5[[#This Row],[suma reszty]],1,0)</f>
        <v>0</v>
      </c>
    </row>
    <row r="137" spans="1:13" hidden="1" x14ac:dyDescent="0.25">
      <c r="A137" s="1" t="s">
        <v>151</v>
      </c>
      <c r="B137" s="1" t="s">
        <v>13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  <c r="K137">
        <f>dane_medale5[[#This Row],[Zloty]]+dane_medale5[[#This Row],[Zloty_1]]</f>
        <v>3</v>
      </c>
      <c r="L137">
        <f>dane_medale5[[#This Row],[Srebrny]]+dane_medale5[[#This Row],[Brazowy]]+dane_medale5[[#This Row],[Srebrny_2]]+dane_medale5[[#This Row],[Brazowy_3]]</f>
        <v>5</v>
      </c>
      <c r="M137">
        <f>IF(dane_medale5[[#This Row],[suma złotych]]&gt;dane_medale5[[#This Row],[suma reszty]],1,0)</f>
        <v>0</v>
      </c>
    </row>
    <row r="138" spans="1:13" x14ac:dyDescent="0.25">
      <c r="A138" s="1" t="s">
        <v>152</v>
      </c>
      <c r="B138" s="1" t="s">
        <v>11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>dane_medale5[[#This Row],[Zloty]]+dane_medale5[[#This Row],[Zloty_1]]</f>
        <v>1</v>
      </c>
      <c r="L138">
        <f>dane_medale5[[#This Row],[Srebrny]]+dane_medale5[[#This Row],[Brazowy]]+dane_medale5[[#This Row],[Srebrny_2]]+dane_medale5[[#This Row],[Brazowy_3]]</f>
        <v>0</v>
      </c>
      <c r="M138">
        <f>IF(dane_medale5[[#This Row],[suma złotych]]&gt;dane_medale5[[#This Row],[suma reszty]],1,0)</f>
        <v>1</v>
      </c>
    </row>
    <row r="139" spans="1:13" hidden="1" x14ac:dyDescent="0.25">
      <c r="A139" s="1" t="s">
        <v>153</v>
      </c>
      <c r="B139" s="1" t="s">
        <v>22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  <c r="K139">
        <f>dane_medale5[[#This Row],[Zloty]]+dane_medale5[[#This Row],[Zloty_1]]</f>
        <v>473</v>
      </c>
      <c r="L139">
        <f>dane_medale5[[#This Row],[Srebrny]]+dane_medale5[[#This Row],[Brazowy]]+dane_medale5[[#This Row],[Srebrny_2]]+dane_medale5[[#This Row],[Brazowy_3]]</f>
        <v>731</v>
      </c>
      <c r="M139">
        <f>IF(dane_medale5[[#This Row],[suma złotych]]&gt;dane_medale5[[#This Row],[suma reszty]],1,0)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2CD9-3B41-4E8D-964F-E7F99C1325A0}">
  <dimension ref="A1:Q139"/>
  <sheetViews>
    <sheetView topLeftCell="B1" workbookViewId="0">
      <selection activeCell="P43" sqref="P43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4" width="13.28515625" customWidth="1"/>
    <col min="5" max="5" width="11.85546875" bestFit="1" customWidth="1"/>
    <col min="6" max="6" width="7.7109375" bestFit="1" customWidth="1"/>
    <col min="7" max="7" width="10.140625" bestFit="1" customWidth="1"/>
    <col min="8" max="8" width="10.7109375" bestFit="1" customWidth="1"/>
    <col min="9" max="9" width="13.5703125" bestFit="1" customWidth="1"/>
    <col min="10" max="10" width="9.7109375" bestFit="1" customWidth="1"/>
    <col min="11" max="11" width="12.140625" bestFit="1" customWidth="1"/>
    <col min="12" max="12" width="12.7109375" bestFit="1" customWidth="1"/>
    <col min="15" max="15" width="17.7109375" bestFit="1" customWidth="1"/>
    <col min="16" max="16" width="24.85546875" bestFit="1" customWidth="1"/>
    <col min="17" max="17" width="19.7109375" customWidth="1"/>
  </cols>
  <sheetData>
    <row r="1" spans="1:17" x14ac:dyDescent="0.25">
      <c r="A1" t="s">
        <v>0</v>
      </c>
      <c r="B1" t="s">
        <v>1</v>
      </c>
      <c r="C1" t="s">
        <v>157</v>
      </c>
      <c r="D1" t="s">
        <v>154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7" x14ac:dyDescent="0.25">
      <c r="A2" s="1" t="s">
        <v>10</v>
      </c>
      <c r="B2" s="1" t="s">
        <v>11</v>
      </c>
      <c r="C2" s="1">
        <f>dane_medale6[[#This Row],[Zloty]]+dane_medale6[[#This Row],[Srebrny]]+dane_medale6[[#This Row],[Brazowy]]+dane_medale6[[#This Row],[Zloty_1]]+dane_medale6[[#This Row],[Srebrny_2]]+dane_medale6[[#This Row],[Brazowy_3]]</f>
        <v>2</v>
      </c>
      <c r="D2" s="1" t="str">
        <f>dane_medale6[[#This Row],[Panstwo]]</f>
        <v>Afganistan</v>
      </c>
      <c r="E2">
        <v>13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</row>
    <row r="3" spans="1:17" x14ac:dyDescent="0.25">
      <c r="A3" s="1" t="s">
        <v>12</v>
      </c>
      <c r="B3" s="1" t="s">
        <v>13</v>
      </c>
      <c r="C3" s="1">
        <f>dane_medale6[[#This Row],[Zloty]]+dane_medale6[[#This Row],[Srebrny]]+dane_medale6[[#This Row],[Brazowy]]+dane_medale6[[#This Row],[Zloty_1]]+dane_medale6[[#This Row],[Srebrny_2]]+dane_medale6[[#This Row],[Brazowy_3]]</f>
        <v>15</v>
      </c>
      <c r="D3" s="1" t="str">
        <f>dane_medale6[[#This Row],[Panstwo]]</f>
        <v>Algieria</v>
      </c>
      <c r="E3">
        <v>12</v>
      </c>
      <c r="F3">
        <v>5</v>
      </c>
      <c r="G3">
        <v>2</v>
      </c>
      <c r="H3">
        <v>8</v>
      </c>
      <c r="I3">
        <v>3</v>
      </c>
      <c r="J3">
        <v>0</v>
      </c>
      <c r="K3">
        <v>0</v>
      </c>
      <c r="L3">
        <v>0</v>
      </c>
    </row>
    <row r="4" spans="1:17" x14ac:dyDescent="0.25">
      <c r="A4" s="1" t="s">
        <v>14</v>
      </c>
      <c r="B4" s="1" t="s">
        <v>15</v>
      </c>
      <c r="C4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4" s="1" t="str">
        <f>dane_medale6[[#This Row],[Panstwo]]</f>
        <v>Antyle Holenderskie</v>
      </c>
      <c r="E4">
        <v>13</v>
      </c>
      <c r="F4">
        <v>0</v>
      </c>
      <c r="G4">
        <v>1</v>
      </c>
      <c r="H4">
        <v>0</v>
      </c>
      <c r="I4">
        <v>2</v>
      </c>
      <c r="J4">
        <v>0</v>
      </c>
      <c r="K4">
        <v>0</v>
      </c>
      <c r="L4">
        <v>0</v>
      </c>
    </row>
    <row r="5" spans="1:17" x14ac:dyDescent="0.25">
      <c r="A5" s="1" t="s">
        <v>16</v>
      </c>
      <c r="B5" s="1" t="s">
        <v>11</v>
      </c>
      <c r="C5" s="1">
        <f>dane_medale6[[#This Row],[Zloty]]+dane_medale6[[#This Row],[Srebrny]]+dane_medale6[[#This Row],[Brazowy]]+dane_medale6[[#This Row],[Zloty_1]]+dane_medale6[[#This Row],[Srebrny_2]]+dane_medale6[[#This Row],[Brazowy_3]]</f>
        <v>3</v>
      </c>
      <c r="D5" s="1" t="str">
        <f>dane_medale6[[#This Row],[Panstwo]]</f>
        <v>Arabia Saudyjska</v>
      </c>
      <c r="E5">
        <v>10</v>
      </c>
      <c r="F5">
        <v>0</v>
      </c>
      <c r="G5">
        <v>1</v>
      </c>
      <c r="H5">
        <v>2</v>
      </c>
      <c r="I5">
        <v>0</v>
      </c>
      <c r="J5">
        <v>0</v>
      </c>
      <c r="K5">
        <v>0</v>
      </c>
      <c r="L5">
        <v>0</v>
      </c>
    </row>
    <row r="6" spans="1:17" x14ac:dyDescent="0.25">
      <c r="A6" s="1" t="s">
        <v>17</v>
      </c>
      <c r="B6" s="1" t="s">
        <v>15</v>
      </c>
      <c r="C6" s="1">
        <f>dane_medale6[[#This Row],[Zloty]]+dane_medale6[[#This Row],[Srebrny]]+dane_medale6[[#This Row],[Brazowy]]+dane_medale6[[#This Row],[Zloty_1]]+dane_medale6[[#This Row],[Srebrny_2]]+dane_medale6[[#This Row],[Brazowy_3]]</f>
        <v>70</v>
      </c>
      <c r="D6" s="1" t="str">
        <f>dane_medale6[[#This Row],[Panstwo]]</f>
        <v>Argentyna</v>
      </c>
      <c r="E6">
        <v>23</v>
      </c>
      <c r="F6">
        <v>18</v>
      </c>
      <c r="G6">
        <v>24</v>
      </c>
      <c r="H6">
        <v>28</v>
      </c>
      <c r="I6">
        <v>18</v>
      </c>
      <c r="J6">
        <v>0</v>
      </c>
      <c r="K6">
        <v>0</v>
      </c>
      <c r="L6">
        <v>0</v>
      </c>
    </row>
    <row r="7" spans="1:17" x14ac:dyDescent="0.25">
      <c r="A7" s="1" t="s">
        <v>18</v>
      </c>
      <c r="B7" s="1" t="s">
        <v>11</v>
      </c>
      <c r="C7" s="1">
        <f>dane_medale6[[#This Row],[Zloty]]+dane_medale6[[#This Row],[Srebrny]]+dane_medale6[[#This Row],[Brazowy]]+dane_medale6[[#This Row],[Zloty_1]]+dane_medale6[[#This Row],[Srebrny_2]]+dane_medale6[[#This Row],[Brazowy_3]]</f>
        <v>12</v>
      </c>
      <c r="D7" s="1" t="str">
        <f>dane_medale6[[#This Row],[Panstwo]]</f>
        <v>Armenia</v>
      </c>
      <c r="E7">
        <v>5</v>
      </c>
      <c r="F7">
        <v>1</v>
      </c>
      <c r="G7">
        <v>2</v>
      </c>
      <c r="H7">
        <v>9</v>
      </c>
      <c r="I7">
        <v>6</v>
      </c>
      <c r="J7">
        <v>0</v>
      </c>
      <c r="K7">
        <v>0</v>
      </c>
      <c r="L7">
        <v>0</v>
      </c>
    </row>
    <row r="8" spans="1:17" x14ac:dyDescent="0.25">
      <c r="A8" s="1" t="s">
        <v>19</v>
      </c>
      <c r="B8" s="1" t="s">
        <v>20</v>
      </c>
      <c r="C8" s="1">
        <f>dane_medale6[[#This Row],[Zloty]]+dane_medale6[[#This Row],[Srebrny]]+dane_medale6[[#This Row],[Brazowy]]+dane_medale6[[#This Row],[Zloty_1]]+dane_medale6[[#This Row],[Srebrny_2]]+dane_medale6[[#This Row],[Brazowy_3]]</f>
        <v>480</v>
      </c>
      <c r="D8" s="1" t="str">
        <f>dane_medale6[[#This Row],[Panstwo]]</f>
        <v>Australia</v>
      </c>
      <c r="E8">
        <v>25</v>
      </c>
      <c r="F8">
        <v>138</v>
      </c>
      <c r="G8">
        <v>153</v>
      </c>
      <c r="H8">
        <v>177</v>
      </c>
      <c r="I8">
        <v>18</v>
      </c>
      <c r="J8">
        <v>5</v>
      </c>
      <c r="K8">
        <v>3</v>
      </c>
      <c r="L8">
        <v>4</v>
      </c>
    </row>
    <row r="9" spans="1:17" x14ac:dyDescent="0.25">
      <c r="A9" s="1" t="s">
        <v>21</v>
      </c>
      <c r="B9" s="1" t="s">
        <v>22</v>
      </c>
      <c r="C9" s="1">
        <f>dane_medale6[[#This Row],[Zloty]]+dane_medale6[[#This Row],[Srebrny]]+dane_medale6[[#This Row],[Brazowy]]+dane_medale6[[#This Row],[Zloty_1]]+dane_medale6[[#This Row],[Srebrny_2]]+dane_medale6[[#This Row],[Brazowy_3]]</f>
        <v>304</v>
      </c>
      <c r="D9" s="1" t="str">
        <f>dane_medale6[[#This Row],[Panstwo]]</f>
        <v>Austria</v>
      </c>
      <c r="E9">
        <v>26</v>
      </c>
      <c r="F9">
        <v>18</v>
      </c>
      <c r="G9">
        <v>33</v>
      </c>
      <c r="H9">
        <v>35</v>
      </c>
      <c r="I9">
        <v>22</v>
      </c>
      <c r="J9">
        <v>59</v>
      </c>
      <c r="K9">
        <v>78</v>
      </c>
      <c r="L9">
        <v>81</v>
      </c>
    </row>
    <row r="10" spans="1:17" x14ac:dyDescent="0.25">
      <c r="A10" s="1" t="s">
        <v>23</v>
      </c>
      <c r="B10" s="1" t="s">
        <v>11</v>
      </c>
      <c r="C10" s="1">
        <f>dane_medale6[[#This Row],[Zloty]]+dane_medale6[[#This Row],[Srebrny]]+dane_medale6[[#This Row],[Brazowy]]+dane_medale6[[#This Row],[Zloty_1]]+dane_medale6[[#This Row],[Srebrny_2]]+dane_medale6[[#This Row],[Brazowy_3]]</f>
        <v>26</v>
      </c>
      <c r="D10" s="1" t="str">
        <f>dane_medale6[[#This Row],[Panstwo]]</f>
        <v>Azerbejdzan</v>
      </c>
      <c r="E10">
        <v>5</v>
      </c>
      <c r="F10">
        <v>6</v>
      </c>
      <c r="G10">
        <v>5</v>
      </c>
      <c r="H10">
        <v>15</v>
      </c>
      <c r="I10">
        <v>5</v>
      </c>
      <c r="J10">
        <v>0</v>
      </c>
      <c r="K10">
        <v>0</v>
      </c>
      <c r="L10">
        <v>0</v>
      </c>
    </row>
    <row r="11" spans="1:17" x14ac:dyDescent="0.25">
      <c r="A11" s="1" t="s">
        <v>24</v>
      </c>
      <c r="B11" s="1" t="s">
        <v>25</v>
      </c>
      <c r="C11" s="1">
        <f>dane_medale6[[#This Row],[Zloty]]+dane_medale6[[#This Row],[Srebrny]]+dane_medale6[[#This Row],[Brazowy]]+dane_medale6[[#This Row],[Zloty_1]]+dane_medale6[[#This Row],[Srebrny_2]]+dane_medale6[[#This Row],[Brazowy_3]]</f>
        <v>12</v>
      </c>
      <c r="D11" s="1" t="str">
        <f>dane_medale6[[#This Row],[Panstwo]]</f>
        <v>Bahamy</v>
      </c>
      <c r="E11">
        <v>15</v>
      </c>
      <c r="F11">
        <v>5</v>
      </c>
      <c r="G11">
        <v>2</v>
      </c>
      <c r="H11">
        <v>5</v>
      </c>
      <c r="I11">
        <v>0</v>
      </c>
      <c r="J11">
        <v>0</v>
      </c>
      <c r="K11">
        <v>0</v>
      </c>
      <c r="L11">
        <v>0</v>
      </c>
      <c r="O11" s="5" t="s">
        <v>163</v>
      </c>
      <c r="P11" t="s">
        <v>172</v>
      </c>
    </row>
    <row r="12" spans="1:17" x14ac:dyDescent="0.25">
      <c r="A12" s="1" t="s">
        <v>26</v>
      </c>
      <c r="B12" s="1" t="s">
        <v>11</v>
      </c>
      <c r="C12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12" s="1" t="str">
        <f>dane_medale6[[#This Row],[Panstwo]]</f>
        <v>Bahrajn</v>
      </c>
      <c r="E12">
        <v>8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O12" s="6" t="s">
        <v>13</v>
      </c>
      <c r="P12" s="1">
        <v>86</v>
      </c>
      <c r="Q12" t="str">
        <f>VLOOKUP(86,C:D,2,FALSE)</f>
        <v>Kenia</v>
      </c>
    </row>
    <row r="13" spans="1:17" x14ac:dyDescent="0.25">
      <c r="A13" s="1" t="s">
        <v>27</v>
      </c>
      <c r="B13" s="1" t="s">
        <v>25</v>
      </c>
      <c r="C13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13" s="1" t="str">
        <f>dane_medale6[[#This Row],[Panstwo]]</f>
        <v>Barbados</v>
      </c>
      <c r="E13">
        <v>11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O13" s="6" t="s">
        <v>15</v>
      </c>
      <c r="P13" s="1">
        <v>108</v>
      </c>
      <c r="Q13" t="str">
        <f>VLOOKUP(108,C:D,2,FALSE)</f>
        <v>Brazylia</v>
      </c>
    </row>
    <row r="14" spans="1:17" x14ac:dyDescent="0.25">
      <c r="A14" s="1" t="s">
        <v>28</v>
      </c>
      <c r="B14" s="1" t="s">
        <v>22</v>
      </c>
      <c r="C14" s="1">
        <f>dane_medale6[[#This Row],[Zloty]]+dane_medale6[[#This Row],[Srebrny]]+dane_medale6[[#This Row],[Brazowy]]+dane_medale6[[#This Row],[Zloty_1]]+dane_medale6[[#This Row],[Srebrny_2]]+dane_medale6[[#This Row],[Brazowy_3]]</f>
        <v>147</v>
      </c>
      <c r="D14" s="1" t="str">
        <f>dane_medale6[[#This Row],[Panstwo]]</f>
        <v>Belgia</v>
      </c>
      <c r="E14">
        <v>25</v>
      </c>
      <c r="F14">
        <v>37</v>
      </c>
      <c r="G14">
        <v>52</v>
      </c>
      <c r="H14">
        <v>53</v>
      </c>
      <c r="I14">
        <v>20</v>
      </c>
      <c r="J14">
        <v>1</v>
      </c>
      <c r="K14">
        <v>1</v>
      </c>
      <c r="L14">
        <v>3</v>
      </c>
      <c r="O14" s="6" t="s">
        <v>25</v>
      </c>
      <c r="P14" s="1">
        <v>2681</v>
      </c>
      <c r="Q14" t="str">
        <f>VLOOKUP(2681,C:D,2,FALSE)</f>
        <v>StanyZjednoczone</v>
      </c>
    </row>
    <row r="15" spans="1:17" x14ac:dyDescent="0.25">
      <c r="A15" s="1" t="s">
        <v>29</v>
      </c>
      <c r="B15" s="1" t="s">
        <v>25</v>
      </c>
      <c r="C15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15" s="1" t="str">
        <f>dane_medale6[[#This Row],[Panstwo]]</f>
        <v>Bermudy</v>
      </c>
      <c r="E15">
        <v>17</v>
      </c>
      <c r="F15">
        <v>0</v>
      </c>
      <c r="G15">
        <v>0</v>
      </c>
      <c r="H15">
        <v>1</v>
      </c>
      <c r="I15">
        <v>7</v>
      </c>
      <c r="J15">
        <v>0</v>
      </c>
      <c r="K15">
        <v>0</v>
      </c>
      <c r="L15">
        <v>0</v>
      </c>
      <c r="O15" s="6" t="s">
        <v>20</v>
      </c>
      <c r="P15" s="1">
        <v>480</v>
      </c>
      <c r="Q15" t="str">
        <f>VLOOKUP(480,C:D,2,FALSE)</f>
        <v>Australia</v>
      </c>
    </row>
    <row r="16" spans="1:17" x14ac:dyDescent="0.25">
      <c r="A16" s="1" t="s">
        <v>30</v>
      </c>
      <c r="B16" s="1" t="s">
        <v>22</v>
      </c>
      <c r="C16" s="1">
        <f>dane_medale6[[#This Row],[Zloty]]+dane_medale6[[#This Row],[Srebrny]]+dane_medale6[[#This Row],[Brazowy]]+dane_medale6[[#This Row],[Zloty_1]]+dane_medale6[[#This Row],[Srebrny_2]]+dane_medale6[[#This Row],[Brazowy_3]]</f>
        <v>91</v>
      </c>
      <c r="D16" s="1" t="str">
        <f>dane_medale6[[#This Row],[Panstwo]]</f>
        <v>Bialorus</v>
      </c>
      <c r="E16">
        <v>5</v>
      </c>
      <c r="F16">
        <v>12</v>
      </c>
      <c r="G16">
        <v>24</v>
      </c>
      <c r="H16">
        <v>40</v>
      </c>
      <c r="I16">
        <v>6</v>
      </c>
      <c r="J16">
        <v>6</v>
      </c>
      <c r="K16">
        <v>4</v>
      </c>
      <c r="L16">
        <v>5</v>
      </c>
      <c r="O16" s="6" t="s">
        <v>11</v>
      </c>
      <c r="P16" s="1">
        <v>526</v>
      </c>
      <c r="Q16" t="str">
        <f>VLOOKUP(526,C:D,2,FALSE)</f>
        <v>Chiny</v>
      </c>
    </row>
    <row r="17" spans="1:17" x14ac:dyDescent="0.25">
      <c r="A17" s="1" t="s">
        <v>31</v>
      </c>
      <c r="B17" s="1" t="s">
        <v>11</v>
      </c>
      <c r="C17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17" s="1" t="str">
        <f>dane_medale6[[#This Row],[Panstwo]]</f>
        <v>Botswana</v>
      </c>
      <c r="E17">
        <v>9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O17" s="6" t="s">
        <v>22</v>
      </c>
      <c r="P17" s="1">
        <v>1204</v>
      </c>
      <c r="Q17" t="str">
        <f>VLOOKUP(1204,C:D,2,FALSE)</f>
        <v>ZSRR</v>
      </c>
    </row>
    <row r="18" spans="1:17" x14ac:dyDescent="0.25">
      <c r="A18" s="1" t="s">
        <v>32</v>
      </c>
      <c r="B18" s="1" t="s">
        <v>15</v>
      </c>
      <c r="C18" s="1">
        <f>dane_medale6[[#This Row],[Zloty]]+dane_medale6[[#This Row],[Srebrny]]+dane_medale6[[#This Row],[Brazowy]]+dane_medale6[[#This Row],[Zloty_1]]+dane_medale6[[#This Row],[Srebrny_2]]+dane_medale6[[#This Row],[Brazowy_3]]</f>
        <v>108</v>
      </c>
      <c r="D18" s="1" t="str">
        <f>dane_medale6[[#This Row],[Panstwo]]</f>
        <v>Brazylia</v>
      </c>
      <c r="E18">
        <v>21</v>
      </c>
      <c r="F18">
        <v>23</v>
      </c>
      <c r="G18">
        <v>30</v>
      </c>
      <c r="H18">
        <v>55</v>
      </c>
      <c r="I18">
        <v>7</v>
      </c>
      <c r="J18">
        <v>0</v>
      </c>
      <c r="K18">
        <v>0</v>
      </c>
      <c r="L18">
        <v>0</v>
      </c>
      <c r="O18" s="6" t="s">
        <v>164</v>
      </c>
      <c r="P18" s="1"/>
    </row>
    <row r="19" spans="1:17" x14ac:dyDescent="0.25">
      <c r="A19" s="1" t="s">
        <v>33</v>
      </c>
      <c r="B19" s="1" t="s">
        <v>22</v>
      </c>
      <c r="C19" s="1">
        <f>dane_medale6[[#This Row],[Zloty]]+dane_medale6[[#This Row],[Srebrny]]+dane_medale6[[#This Row],[Brazowy]]+dane_medale6[[#This Row],[Zloty_1]]+dane_medale6[[#This Row],[Srebrny_2]]+dane_medale6[[#This Row],[Brazowy_3]]</f>
        <v>220</v>
      </c>
      <c r="D19" s="1" t="str">
        <f>dane_medale6[[#This Row],[Panstwo]]</f>
        <v>Bulgaria</v>
      </c>
      <c r="E19">
        <v>19</v>
      </c>
      <c r="F19">
        <v>51</v>
      </c>
      <c r="G19">
        <v>85</v>
      </c>
      <c r="H19">
        <v>78</v>
      </c>
      <c r="I19">
        <v>19</v>
      </c>
      <c r="J19">
        <v>1</v>
      </c>
      <c r="K19">
        <v>2</v>
      </c>
      <c r="L19">
        <v>3</v>
      </c>
      <c r="O19" s="6" t="s">
        <v>165</v>
      </c>
      <c r="P19" s="1">
        <v>2681</v>
      </c>
    </row>
    <row r="20" spans="1:17" x14ac:dyDescent="0.25">
      <c r="A20" s="1" t="s">
        <v>34</v>
      </c>
      <c r="B20" s="1" t="s">
        <v>13</v>
      </c>
      <c r="C20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20" s="1" t="str">
        <f>dane_medale6[[#This Row],[Panstwo]]</f>
        <v>Burundi</v>
      </c>
      <c r="E20">
        <v>5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7" x14ac:dyDescent="0.25">
      <c r="A21" s="1" t="s">
        <v>35</v>
      </c>
      <c r="B21" s="1" t="s">
        <v>15</v>
      </c>
      <c r="C21" s="1">
        <f>dane_medale6[[#This Row],[Zloty]]+dane_medale6[[#This Row],[Srebrny]]+dane_medale6[[#This Row],[Brazowy]]+dane_medale6[[#This Row],[Zloty_1]]+dane_medale6[[#This Row],[Srebrny_2]]+dane_medale6[[#This Row],[Brazowy_3]]</f>
        <v>13</v>
      </c>
      <c r="D21" s="1" t="str">
        <f>dane_medale6[[#This Row],[Panstwo]]</f>
        <v>Chile</v>
      </c>
      <c r="E21">
        <v>22</v>
      </c>
      <c r="F21">
        <v>2</v>
      </c>
      <c r="G21">
        <v>7</v>
      </c>
      <c r="H21">
        <v>4</v>
      </c>
      <c r="I21">
        <v>16</v>
      </c>
      <c r="J21">
        <v>0</v>
      </c>
      <c r="K21">
        <v>0</v>
      </c>
      <c r="L21">
        <v>0</v>
      </c>
    </row>
    <row r="22" spans="1:17" x14ac:dyDescent="0.25">
      <c r="A22" s="1" t="s">
        <v>36</v>
      </c>
      <c r="B22" s="1" t="s">
        <v>11</v>
      </c>
      <c r="C22" s="1">
        <f>dane_medale6[[#This Row],[Zloty]]+dane_medale6[[#This Row],[Srebrny]]+dane_medale6[[#This Row],[Brazowy]]+dane_medale6[[#This Row],[Zloty_1]]+dane_medale6[[#This Row],[Srebrny_2]]+dane_medale6[[#This Row],[Brazowy_3]]</f>
        <v>526</v>
      </c>
      <c r="D22" s="1" t="str">
        <f>dane_medale6[[#This Row],[Panstwo]]</f>
        <v>Chiny</v>
      </c>
      <c r="E22">
        <v>9</v>
      </c>
      <c r="F22">
        <v>201</v>
      </c>
      <c r="G22">
        <v>144</v>
      </c>
      <c r="H22">
        <v>128</v>
      </c>
      <c r="I22">
        <v>10</v>
      </c>
      <c r="J22">
        <v>12</v>
      </c>
      <c r="K22">
        <v>22</v>
      </c>
      <c r="L22">
        <v>19</v>
      </c>
    </row>
    <row r="23" spans="1:17" ht="15.75" thickBot="1" x14ac:dyDescent="0.3">
      <c r="A23" s="1" t="s">
        <v>37</v>
      </c>
      <c r="B23" s="1" t="s">
        <v>22</v>
      </c>
      <c r="C23" s="1">
        <f>dane_medale6[[#This Row],[Zloty]]+dane_medale6[[#This Row],[Srebrny]]+dane_medale6[[#This Row],[Brazowy]]+dane_medale6[[#This Row],[Zloty_1]]+dane_medale6[[#This Row],[Srebrny_2]]+dane_medale6[[#This Row],[Brazowy_3]]</f>
        <v>34</v>
      </c>
      <c r="D23" s="1" t="str">
        <f>dane_medale6[[#This Row],[Panstwo]]</f>
        <v>Chorwacja</v>
      </c>
      <c r="E23">
        <v>6</v>
      </c>
      <c r="F23">
        <v>6</v>
      </c>
      <c r="G23">
        <v>7</v>
      </c>
      <c r="H23">
        <v>10</v>
      </c>
      <c r="I23">
        <v>7</v>
      </c>
      <c r="J23">
        <v>4</v>
      </c>
      <c r="K23">
        <v>6</v>
      </c>
      <c r="L23">
        <v>1</v>
      </c>
    </row>
    <row r="24" spans="1:17" x14ac:dyDescent="0.25">
      <c r="A24" s="1" t="s">
        <v>38</v>
      </c>
      <c r="B24" s="1" t="s">
        <v>22</v>
      </c>
      <c r="C24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24" s="1" t="str">
        <f>dane_medale6[[#This Row],[Panstwo]]</f>
        <v>Cypr</v>
      </c>
      <c r="E24">
        <v>9</v>
      </c>
      <c r="F24">
        <v>0</v>
      </c>
      <c r="G24">
        <v>1</v>
      </c>
      <c r="H24">
        <v>0</v>
      </c>
      <c r="I24">
        <v>10</v>
      </c>
      <c r="J24">
        <v>0</v>
      </c>
      <c r="K24">
        <v>0</v>
      </c>
      <c r="L24">
        <v>0</v>
      </c>
      <c r="O24" s="16" t="s">
        <v>13</v>
      </c>
      <c r="P24" s="17">
        <v>86</v>
      </c>
      <c r="Q24" s="18" t="str">
        <f>VLOOKUP(86,C:D,2,FALSE)</f>
        <v>Kenia</v>
      </c>
    </row>
    <row r="25" spans="1:17" x14ac:dyDescent="0.25">
      <c r="A25" s="1" t="s">
        <v>39</v>
      </c>
      <c r="B25" s="1" t="s">
        <v>22</v>
      </c>
      <c r="C25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25" s="1" t="str">
        <f>dane_medale6[[#This Row],[Panstwo]]</f>
        <v>Czarnogora</v>
      </c>
      <c r="E25">
        <v>2</v>
      </c>
      <c r="F25">
        <v>0</v>
      </c>
      <c r="G25">
        <v>1</v>
      </c>
      <c r="H25">
        <v>0</v>
      </c>
      <c r="I25">
        <v>2</v>
      </c>
      <c r="J25">
        <v>0</v>
      </c>
      <c r="K25">
        <v>0</v>
      </c>
      <c r="L25">
        <v>0</v>
      </c>
      <c r="O25" s="19" t="s">
        <v>15</v>
      </c>
      <c r="P25" s="20">
        <v>108</v>
      </c>
      <c r="Q25" s="21" t="str">
        <f>VLOOKUP(108,C:D,2,FALSE)</f>
        <v>Brazylia</v>
      </c>
    </row>
    <row r="26" spans="1:17" x14ac:dyDescent="0.25">
      <c r="A26" s="1" t="s">
        <v>40</v>
      </c>
      <c r="B26" s="1" t="s">
        <v>22</v>
      </c>
      <c r="C26" s="1">
        <f>dane_medale6[[#This Row],[Zloty]]+dane_medale6[[#This Row],[Srebrny]]+dane_medale6[[#This Row],[Brazowy]]+dane_medale6[[#This Row],[Zloty_1]]+dane_medale6[[#This Row],[Srebrny_2]]+dane_medale6[[#This Row],[Brazowy_3]]</f>
        <v>168</v>
      </c>
      <c r="D26" s="1" t="str">
        <f>dane_medale6[[#This Row],[Panstwo]]</f>
        <v>Czechoslowacja</v>
      </c>
      <c r="E26">
        <v>16</v>
      </c>
      <c r="F26">
        <v>49</v>
      </c>
      <c r="G26">
        <v>49</v>
      </c>
      <c r="H26">
        <v>45</v>
      </c>
      <c r="I26">
        <v>16</v>
      </c>
      <c r="J26">
        <v>2</v>
      </c>
      <c r="K26">
        <v>8</v>
      </c>
      <c r="L26">
        <v>15</v>
      </c>
      <c r="O26" s="19" t="s">
        <v>25</v>
      </c>
      <c r="P26" s="20">
        <v>2681</v>
      </c>
      <c r="Q26" s="21" t="str">
        <f>VLOOKUP(2681,C:D,2,FALSE)</f>
        <v>StanyZjednoczone</v>
      </c>
    </row>
    <row r="27" spans="1:17" x14ac:dyDescent="0.25">
      <c r="A27" s="1" t="s">
        <v>41</v>
      </c>
      <c r="B27" s="1" t="s">
        <v>22</v>
      </c>
      <c r="C27" s="1">
        <f>dane_medale6[[#This Row],[Zloty]]+dane_medale6[[#This Row],[Srebrny]]+dane_medale6[[#This Row],[Brazowy]]+dane_medale6[[#This Row],[Zloty_1]]+dane_medale6[[#This Row],[Srebrny_2]]+dane_medale6[[#This Row],[Brazowy_3]]</f>
        <v>68</v>
      </c>
      <c r="D27" s="1" t="str">
        <f>dane_medale6[[#This Row],[Panstwo]]</f>
        <v>Czechy</v>
      </c>
      <c r="E27">
        <v>5</v>
      </c>
      <c r="F27">
        <v>14</v>
      </c>
      <c r="G27">
        <v>15</v>
      </c>
      <c r="H27">
        <v>15</v>
      </c>
      <c r="I27">
        <v>6</v>
      </c>
      <c r="J27">
        <v>7</v>
      </c>
      <c r="K27">
        <v>9</v>
      </c>
      <c r="L27">
        <v>8</v>
      </c>
      <c r="O27" s="19" t="s">
        <v>20</v>
      </c>
      <c r="P27" s="20">
        <v>480</v>
      </c>
      <c r="Q27" s="21" t="str">
        <f>VLOOKUP(480,C:D,2,FALSE)</f>
        <v>Australia</v>
      </c>
    </row>
    <row r="28" spans="1:17" x14ac:dyDescent="0.25">
      <c r="A28" s="1" t="s">
        <v>42</v>
      </c>
      <c r="B28" s="1" t="s">
        <v>22</v>
      </c>
      <c r="C28" s="1">
        <f>dane_medale6[[#This Row],[Zloty]]+dane_medale6[[#This Row],[Srebrny]]+dane_medale6[[#This Row],[Brazowy]]+dane_medale6[[#This Row],[Zloty_1]]+dane_medale6[[#This Row],[Srebrny_2]]+dane_medale6[[#This Row],[Brazowy_3]]</f>
        <v>180</v>
      </c>
      <c r="D28" s="1" t="str">
        <f>dane_medale6[[#This Row],[Panstwo]]</f>
        <v>Dania</v>
      </c>
      <c r="E28">
        <v>26</v>
      </c>
      <c r="F28">
        <v>43</v>
      </c>
      <c r="G28">
        <v>68</v>
      </c>
      <c r="H28">
        <v>68</v>
      </c>
      <c r="I28">
        <v>13</v>
      </c>
      <c r="J28">
        <v>0</v>
      </c>
      <c r="K28">
        <v>1</v>
      </c>
      <c r="L28">
        <v>0</v>
      </c>
      <c r="O28" s="19" t="s">
        <v>11</v>
      </c>
      <c r="P28" s="20">
        <v>526</v>
      </c>
      <c r="Q28" s="21" t="str">
        <f>VLOOKUP(526,C:D,2,FALSE)</f>
        <v>Chiny</v>
      </c>
    </row>
    <row r="29" spans="1:17" ht="15.75" thickBot="1" x14ac:dyDescent="0.3">
      <c r="A29" s="1" t="s">
        <v>43</v>
      </c>
      <c r="B29" s="1" t="s">
        <v>25</v>
      </c>
      <c r="C29" s="1">
        <f>dane_medale6[[#This Row],[Zloty]]+dane_medale6[[#This Row],[Srebrny]]+dane_medale6[[#This Row],[Brazowy]]+dane_medale6[[#This Row],[Zloty_1]]+dane_medale6[[#This Row],[Srebrny_2]]+dane_medale6[[#This Row],[Brazowy_3]]</f>
        <v>6</v>
      </c>
      <c r="D29" s="1" t="str">
        <f>dane_medale6[[#This Row],[Panstwo]]</f>
        <v>Dominikana</v>
      </c>
      <c r="E29">
        <v>13</v>
      </c>
      <c r="F29">
        <v>3</v>
      </c>
      <c r="G29">
        <v>2</v>
      </c>
      <c r="H29">
        <v>1</v>
      </c>
      <c r="I29">
        <v>0</v>
      </c>
      <c r="J29">
        <v>0</v>
      </c>
      <c r="K29">
        <v>0</v>
      </c>
      <c r="L29">
        <v>0</v>
      </c>
      <c r="O29" s="22" t="s">
        <v>22</v>
      </c>
      <c r="P29" s="23">
        <v>1204</v>
      </c>
      <c r="Q29" s="24" t="str">
        <f>VLOOKUP(1204,C:D,2,FALSE)</f>
        <v>ZSRR</v>
      </c>
    </row>
    <row r="30" spans="1:17" x14ac:dyDescent="0.25">
      <c r="A30" s="1" t="s">
        <v>44</v>
      </c>
      <c r="B30" s="1" t="s">
        <v>13</v>
      </c>
      <c r="C30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30" s="1" t="str">
        <f>dane_medale6[[#This Row],[Panstwo]]</f>
        <v>Dzibuti</v>
      </c>
      <c r="E30">
        <v>7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</row>
    <row r="31" spans="1:17" x14ac:dyDescent="0.25">
      <c r="A31" s="1" t="s">
        <v>45</v>
      </c>
      <c r="B31" s="1" t="s">
        <v>13</v>
      </c>
      <c r="C31" s="1">
        <f>dane_medale6[[#This Row],[Zloty]]+dane_medale6[[#This Row],[Srebrny]]+dane_medale6[[#This Row],[Brazowy]]+dane_medale6[[#This Row],[Zloty_1]]+dane_medale6[[#This Row],[Srebrny_2]]+dane_medale6[[#This Row],[Brazowy_3]]</f>
        <v>26</v>
      </c>
      <c r="D31" s="1" t="str">
        <f>dane_medale6[[#This Row],[Panstwo]]</f>
        <v>Egipt</v>
      </c>
      <c r="E31">
        <v>21</v>
      </c>
      <c r="F31">
        <v>7</v>
      </c>
      <c r="G31">
        <v>9</v>
      </c>
      <c r="H31">
        <v>10</v>
      </c>
      <c r="I31">
        <v>1</v>
      </c>
      <c r="J31">
        <v>0</v>
      </c>
      <c r="K31">
        <v>0</v>
      </c>
      <c r="L31">
        <v>0</v>
      </c>
    </row>
    <row r="32" spans="1:17" x14ac:dyDescent="0.25">
      <c r="A32" s="1" t="s">
        <v>46</v>
      </c>
      <c r="B32" s="1" t="s">
        <v>15</v>
      </c>
      <c r="C32" s="1">
        <f>dane_medale6[[#This Row],[Zloty]]+dane_medale6[[#This Row],[Srebrny]]+dane_medale6[[#This Row],[Brazowy]]+dane_medale6[[#This Row],[Zloty_1]]+dane_medale6[[#This Row],[Srebrny_2]]+dane_medale6[[#This Row],[Brazowy_3]]</f>
        <v>2</v>
      </c>
      <c r="D32" s="1" t="str">
        <f>dane_medale6[[#This Row],[Panstwo]]</f>
        <v>Ekwador</v>
      </c>
      <c r="E32">
        <v>13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s="1" t="s">
        <v>47</v>
      </c>
      <c r="B33" s="1" t="s">
        <v>13</v>
      </c>
      <c r="C33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33" s="1" t="str">
        <f>dane_medale6[[#This Row],[Panstwo]]</f>
        <v>Erytrea</v>
      </c>
      <c r="E33">
        <v>4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s="1" t="s">
        <v>48</v>
      </c>
      <c r="B34" s="1" t="s">
        <v>22</v>
      </c>
      <c r="C34" s="1">
        <f>dane_medale6[[#This Row],[Zloty]]+dane_medale6[[#This Row],[Srebrny]]+dane_medale6[[#This Row],[Brazowy]]+dane_medale6[[#This Row],[Zloty_1]]+dane_medale6[[#This Row],[Srebrny_2]]+dane_medale6[[#This Row],[Brazowy_3]]</f>
        <v>40</v>
      </c>
      <c r="D34" s="1" t="str">
        <f>dane_medale6[[#This Row],[Panstwo]]</f>
        <v>Estonia</v>
      </c>
      <c r="E34">
        <v>11</v>
      </c>
      <c r="F34">
        <v>9</v>
      </c>
      <c r="G34">
        <v>9</v>
      </c>
      <c r="H34">
        <v>15</v>
      </c>
      <c r="I34">
        <v>9</v>
      </c>
      <c r="J34">
        <v>4</v>
      </c>
      <c r="K34">
        <v>2</v>
      </c>
      <c r="L34">
        <v>1</v>
      </c>
    </row>
    <row r="35" spans="1:12" x14ac:dyDescent="0.25">
      <c r="A35" s="1" t="s">
        <v>49</v>
      </c>
      <c r="B35" s="1" t="s">
        <v>13</v>
      </c>
      <c r="C35" s="1">
        <f>dane_medale6[[#This Row],[Zloty]]+dane_medale6[[#This Row],[Srebrny]]+dane_medale6[[#This Row],[Brazowy]]+dane_medale6[[#This Row],[Zloty_1]]+dane_medale6[[#This Row],[Srebrny_2]]+dane_medale6[[#This Row],[Brazowy_3]]</f>
        <v>45</v>
      </c>
      <c r="D35" s="1" t="str">
        <f>dane_medale6[[#This Row],[Panstwo]]</f>
        <v>Etiopia</v>
      </c>
      <c r="E35">
        <v>12</v>
      </c>
      <c r="F35">
        <v>21</v>
      </c>
      <c r="G35">
        <v>7</v>
      </c>
      <c r="H35">
        <v>17</v>
      </c>
      <c r="I35">
        <v>2</v>
      </c>
      <c r="J35">
        <v>0</v>
      </c>
      <c r="K35">
        <v>0</v>
      </c>
      <c r="L35">
        <v>0</v>
      </c>
    </row>
    <row r="36" spans="1:12" x14ac:dyDescent="0.25">
      <c r="A36" s="1" t="s">
        <v>50</v>
      </c>
      <c r="B36" s="1" t="s">
        <v>11</v>
      </c>
      <c r="C36" s="1">
        <f>dane_medale6[[#This Row],[Zloty]]+dane_medale6[[#This Row],[Srebrny]]+dane_medale6[[#This Row],[Brazowy]]+dane_medale6[[#This Row],[Zloty_1]]+dane_medale6[[#This Row],[Srebrny_2]]+dane_medale6[[#This Row],[Brazowy_3]]</f>
        <v>9</v>
      </c>
      <c r="D36" s="1" t="str">
        <f>dane_medale6[[#This Row],[Panstwo]]</f>
        <v>Filipiny</v>
      </c>
      <c r="E36">
        <v>20</v>
      </c>
      <c r="F36">
        <v>0</v>
      </c>
      <c r="G36">
        <v>2</v>
      </c>
      <c r="H36">
        <v>7</v>
      </c>
      <c r="I36">
        <v>4</v>
      </c>
      <c r="J36">
        <v>0</v>
      </c>
      <c r="K36">
        <v>0</v>
      </c>
      <c r="L36">
        <v>0</v>
      </c>
    </row>
    <row r="37" spans="1:12" x14ac:dyDescent="0.25">
      <c r="A37" s="1" t="s">
        <v>51</v>
      </c>
      <c r="B37" s="1" t="s">
        <v>22</v>
      </c>
      <c r="C37" s="1">
        <f>dane_medale6[[#This Row],[Zloty]]+dane_medale6[[#This Row],[Srebrny]]+dane_medale6[[#This Row],[Brazowy]]+dane_medale6[[#This Row],[Zloty_1]]+dane_medale6[[#This Row],[Srebrny_2]]+dane_medale6[[#This Row],[Brazowy_3]]</f>
        <v>462</v>
      </c>
      <c r="D37" s="1" t="str">
        <f>dane_medale6[[#This Row],[Panstwo]]</f>
        <v>Finlandia</v>
      </c>
      <c r="E37">
        <v>24</v>
      </c>
      <c r="F37">
        <v>101</v>
      </c>
      <c r="G37">
        <v>84</v>
      </c>
      <c r="H37">
        <v>117</v>
      </c>
      <c r="I37">
        <v>22</v>
      </c>
      <c r="J37">
        <v>42</v>
      </c>
      <c r="K37">
        <v>62</v>
      </c>
      <c r="L37">
        <v>56</v>
      </c>
    </row>
    <row r="38" spans="1:12" x14ac:dyDescent="0.25">
      <c r="A38" s="1" t="s">
        <v>52</v>
      </c>
      <c r="B38" s="1" t="s">
        <v>22</v>
      </c>
      <c r="C38" s="1">
        <f>dane_medale6[[#This Row],[Zloty]]+dane_medale6[[#This Row],[Srebrny]]+dane_medale6[[#This Row],[Brazowy]]+dane_medale6[[#This Row],[Zloty_1]]+dane_medale6[[#This Row],[Srebrny_2]]+dane_medale6[[#This Row],[Brazowy_3]]</f>
        <v>780</v>
      </c>
      <c r="D38" s="1" t="str">
        <f>dane_medale6[[#This Row],[Panstwo]]</f>
        <v>Francja</v>
      </c>
      <c r="E38">
        <v>27</v>
      </c>
      <c r="F38">
        <v>202</v>
      </c>
      <c r="G38">
        <v>223</v>
      </c>
      <c r="H38">
        <v>246</v>
      </c>
      <c r="I38">
        <v>22</v>
      </c>
      <c r="J38">
        <v>31</v>
      </c>
      <c r="K38">
        <v>31</v>
      </c>
      <c r="L38">
        <v>47</v>
      </c>
    </row>
    <row r="39" spans="1:12" x14ac:dyDescent="0.25">
      <c r="A39" s="1" t="s">
        <v>53</v>
      </c>
      <c r="B39" s="1" t="s">
        <v>13</v>
      </c>
      <c r="C39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39" s="1" t="str">
        <f>dane_medale6[[#This Row],[Panstwo]]</f>
        <v>Gabon</v>
      </c>
      <c r="E39">
        <v>9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s="1" t="s">
        <v>54</v>
      </c>
      <c r="B40" s="1" t="s">
        <v>13</v>
      </c>
      <c r="C40" s="1">
        <f>dane_medale6[[#This Row],[Zloty]]+dane_medale6[[#This Row],[Srebrny]]+dane_medale6[[#This Row],[Brazowy]]+dane_medale6[[#This Row],[Zloty_1]]+dane_medale6[[#This Row],[Srebrny_2]]+dane_medale6[[#This Row],[Brazowy_3]]</f>
        <v>4</v>
      </c>
      <c r="D40" s="1" t="str">
        <f>dane_medale6[[#This Row],[Panstwo]]</f>
        <v>Ghana</v>
      </c>
      <c r="E40">
        <v>13</v>
      </c>
      <c r="F40">
        <v>0</v>
      </c>
      <c r="G40">
        <v>1</v>
      </c>
      <c r="H40">
        <v>3</v>
      </c>
      <c r="I40">
        <v>1</v>
      </c>
      <c r="J40">
        <v>0</v>
      </c>
      <c r="K40">
        <v>0</v>
      </c>
      <c r="L40">
        <v>0</v>
      </c>
    </row>
    <row r="41" spans="1:12" x14ac:dyDescent="0.25">
      <c r="A41" s="1" t="s">
        <v>55</v>
      </c>
      <c r="B41" s="1" t="s">
        <v>22</v>
      </c>
      <c r="C41" s="1">
        <f>dane_medale6[[#This Row],[Zloty]]+dane_medale6[[#This Row],[Srebrny]]+dane_medale6[[#This Row],[Brazowy]]+dane_medale6[[#This Row],[Zloty_1]]+dane_medale6[[#This Row],[Srebrny_2]]+dane_medale6[[#This Row],[Brazowy_3]]</f>
        <v>110</v>
      </c>
      <c r="D41" s="1" t="str">
        <f>dane_medale6[[#This Row],[Panstwo]]</f>
        <v>Grecja</v>
      </c>
      <c r="E41">
        <v>27</v>
      </c>
      <c r="F41">
        <v>30</v>
      </c>
      <c r="G41">
        <v>42</v>
      </c>
      <c r="H41">
        <v>38</v>
      </c>
      <c r="I41">
        <v>18</v>
      </c>
      <c r="J41">
        <v>0</v>
      </c>
      <c r="K41">
        <v>0</v>
      </c>
      <c r="L41">
        <v>0</v>
      </c>
    </row>
    <row r="42" spans="1:12" x14ac:dyDescent="0.25">
      <c r="A42" s="1" t="s">
        <v>56</v>
      </c>
      <c r="B42" s="1" t="s">
        <v>11</v>
      </c>
      <c r="C42" s="1">
        <f>dane_medale6[[#This Row],[Zloty]]+dane_medale6[[#This Row],[Srebrny]]+dane_medale6[[#This Row],[Brazowy]]+dane_medale6[[#This Row],[Zloty_1]]+dane_medale6[[#This Row],[Srebrny_2]]+dane_medale6[[#This Row],[Brazowy_3]]</f>
        <v>25</v>
      </c>
      <c r="D42" s="1" t="str">
        <f>dane_medale6[[#This Row],[Panstwo]]</f>
        <v>Gruzja</v>
      </c>
      <c r="E42">
        <v>5</v>
      </c>
      <c r="F42">
        <v>6</v>
      </c>
      <c r="G42">
        <v>5</v>
      </c>
      <c r="H42">
        <v>14</v>
      </c>
      <c r="I42">
        <v>6</v>
      </c>
      <c r="J42">
        <v>0</v>
      </c>
      <c r="K42">
        <v>0</v>
      </c>
      <c r="L42">
        <v>0</v>
      </c>
    </row>
    <row r="43" spans="1:12" x14ac:dyDescent="0.25">
      <c r="A43" s="1" t="s">
        <v>57</v>
      </c>
      <c r="B43" s="1" t="s">
        <v>15</v>
      </c>
      <c r="C43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43" s="1" t="str">
        <f>dane_medale6[[#This Row],[Panstwo]]</f>
        <v>Gujana</v>
      </c>
      <c r="E43">
        <v>16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s="1" t="s">
        <v>58</v>
      </c>
      <c r="B44" s="1" t="s">
        <v>25</v>
      </c>
      <c r="C44" s="1">
        <f>dane_medale6[[#This Row],[Zloty]]+dane_medale6[[#This Row],[Srebrny]]+dane_medale6[[#This Row],[Brazowy]]+dane_medale6[[#This Row],[Zloty_1]]+dane_medale6[[#This Row],[Srebrny_2]]+dane_medale6[[#This Row],[Brazowy_3]]</f>
        <v>2</v>
      </c>
      <c r="D44" s="1" t="str">
        <f>dane_medale6[[#This Row],[Panstwo]]</f>
        <v>Haiti</v>
      </c>
      <c r="E44">
        <v>14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s="1" t="s">
        <v>59</v>
      </c>
      <c r="B45" s="1" t="s">
        <v>22</v>
      </c>
      <c r="C45" s="1">
        <f>dane_medale6[[#This Row],[Zloty]]+dane_medale6[[#This Row],[Srebrny]]+dane_medale6[[#This Row],[Brazowy]]+dane_medale6[[#This Row],[Zloty_1]]+dane_medale6[[#This Row],[Srebrny_2]]+dane_medale6[[#This Row],[Brazowy_3]]</f>
        <v>133</v>
      </c>
      <c r="D45" s="1" t="str">
        <f>dane_medale6[[#This Row],[Panstwo]]</f>
        <v>Hiszpania</v>
      </c>
      <c r="E45">
        <v>22</v>
      </c>
      <c r="F45">
        <v>37</v>
      </c>
      <c r="G45">
        <v>59</v>
      </c>
      <c r="H45">
        <v>35</v>
      </c>
      <c r="I45">
        <v>19</v>
      </c>
      <c r="J45">
        <v>1</v>
      </c>
      <c r="K45">
        <v>0</v>
      </c>
      <c r="L45">
        <v>1</v>
      </c>
    </row>
    <row r="46" spans="1:12" x14ac:dyDescent="0.25">
      <c r="A46" s="1" t="s">
        <v>60</v>
      </c>
      <c r="B46" s="1" t="s">
        <v>22</v>
      </c>
      <c r="C46" s="1">
        <f>dane_medale6[[#This Row],[Zloty]]+dane_medale6[[#This Row],[Srebrny]]+dane_medale6[[#This Row],[Brazowy]]+dane_medale6[[#This Row],[Zloty_1]]+dane_medale6[[#This Row],[Srebrny_2]]+dane_medale6[[#This Row],[Brazowy_3]]</f>
        <v>376</v>
      </c>
      <c r="D46" s="1" t="str">
        <f>dane_medale6[[#This Row],[Panstwo]]</f>
        <v>Holandia</v>
      </c>
      <c r="E46">
        <v>25</v>
      </c>
      <c r="F46">
        <v>77</v>
      </c>
      <c r="G46">
        <v>85</v>
      </c>
      <c r="H46">
        <v>104</v>
      </c>
      <c r="I46">
        <v>20</v>
      </c>
      <c r="J46">
        <v>37</v>
      </c>
      <c r="K46">
        <v>38</v>
      </c>
      <c r="L46">
        <v>35</v>
      </c>
    </row>
    <row r="47" spans="1:12" x14ac:dyDescent="0.25">
      <c r="A47" s="1" t="s">
        <v>61</v>
      </c>
      <c r="B47" s="1" t="s">
        <v>11</v>
      </c>
      <c r="C47" s="1">
        <f>dane_medale6[[#This Row],[Zloty]]+dane_medale6[[#This Row],[Srebrny]]+dane_medale6[[#This Row],[Brazowy]]+dane_medale6[[#This Row],[Zloty_1]]+dane_medale6[[#This Row],[Srebrny_2]]+dane_medale6[[#This Row],[Brazowy_3]]</f>
        <v>3</v>
      </c>
      <c r="D47" s="1" t="str">
        <f>dane_medale6[[#This Row],[Panstwo]]</f>
        <v>Hongkong</v>
      </c>
      <c r="E47">
        <v>15</v>
      </c>
      <c r="F47">
        <v>1</v>
      </c>
      <c r="G47">
        <v>1</v>
      </c>
      <c r="H47">
        <v>1</v>
      </c>
      <c r="I47">
        <v>4</v>
      </c>
      <c r="J47">
        <v>0</v>
      </c>
      <c r="K47">
        <v>0</v>
      </c>
      <c r="L47">
        <v>0</v>
      </c>
    </row>
    <row r="48" spans="1:12" x14ac:dyDescent="0.25">
      <c r="A48" s="1" t="s">
        <v>62</v>
      </c>
      <c r="B48" s="1" t="s">
        <v>11</v>
      </c>
      <c r="C48" s="1">
        <f>dane_medale6[[#This Row],[Zloty]]+dane_medale6[[#This Row],[Srebrny]]+dane_medale6[[#This Row],[Brazowy]]+dane_medale6[[#This Row],[Zloty_1]]+dane_medale6[[#This Row],[Srebrny_2]]+dane_medale6[[#This Row],[Brazowy_3]]</f>
        <v>26</v>
      </c>
      <c r="D48" s="1" t="str">
        <f>dane_medale6[[#This Row],[Panstwo]]</f>
        <v>Indie</v>
      </c>
      <c r="E48">
        <v>23</v>
      </c>
      <c r="F48">
        <v>9</v>
      </c>
      <c r="G48">
        <v>6</v>
      </c>
      <c r="H48">
        <v>11</v>
      </c>
      <c r="I48">
        <v>9</v>
      </c>
      <c r="J48">
        <v>0</v>
      </c>
      <c r="K48">
        <v>0</v>
      </c>
      <c r="L48">
        <v>0</v>
      </c>
    </row>
    <row r="49" spans="1:12" x14ac:dyDescent="0.25">
      <c r="A49" s="1" t="s">
        <v>63</v>
      </c>
      <c r="B49" s="1" t="s">
        <v>11</v>
      </c>
      <c r="C49" s="1">
        <f>dane_medale6[[#This Row],[Zloty]]+dane_medale6[[#This Row],[Srebrny]]+dane_medale6[[#This Row],[Brazowy]]+dane_medale6[[#This Row],[Zloty_1]]+dane_medale6[[#This Row],[Srebrny_2]]+dane_medale6[[#This Row],[Brazowy_3]]</f>
        <v>27</v>
      </c>
      <c r="D49" s="1" t="str">
        <f>dane_medale6[[#This Row],[Panstwo]]</f>
        <v>Indonezja</v>
      </c>
      <c r="E49">
        <v>14</v>
      </c>
      <c r="F49">
        <v>6</v>
      </c>
      <c r="G49">
        <v>10</v>
      </c>
      <c r="H49">
        <v>11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s="1" t="s">
        <v>64</v>
      </c>
      <c r="B50" s="1" t="s">
        <v>11</v>
      </c>
      <c r="C50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50" s="1" t="str">
        <f>dane_medale6[[#This Row],[Panstwo]]</f>
        <v>Irak</v>
      </c>
      <c r="E50">
        <v>13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s="1" t="s">
        <v>65</v>
      </c>
      <c r="B51" s="1" t="s">
        <v>11</v>
      </c>
      <c r="C51" s="1">
        <f>dane_medale6[[#This Row],[Zloty]]+dane_medale6[[#This Row],[Srebrny]]+dane_medale6[[#This Row],[Brazowy]]+dane_medale6[[#This Row],[Zloty_1]]+dane_medale6[[#This Row],[Srebrny_2]]+dane_medale6[[#This Row],[Brazowy_3]]</f>
        <v>60</v>
      </c>
      <c r="D51" s="1" t="str">
        <f>dane_medale6[[#This Row],[Panstwo]]</f>
        <v>Iran</v>
      </c>
      <c r="E51">
        <v>15</v>
      </c>
      <c r="F51">
        <v>15</v>
      </c>
      <c r="G51">
        <v>20</v>
      </c>
      <c r="H51">
        <v>25</v>
      </c>
      <c r="I51">
        <v>10</v>
      </c>
      <c r="J51">
        <v>0</v>
      </c>
      <c r="K51">
        <v>0</v>
      </c>
      <c r="L51">
        <v>0</v>
      </c>
    </row>
    <row r="52" spans="1:12" x14ac:dyDescent="0.25">
      <c r="A52" s="1" t="s">
        <v>66</v>
      </c>
      <c r="B52" s="1" t="s">
        <v>22</v>
      </c>
      <c r="C52" s="1">
        <f>dane_medale6[[#This Row],[Zloty]]+dane_medale6[[#This Row],[Srebrny]]+dane_medale6[[#This Row],[Brazowy]]+dane_medale6[[#This Row],[Zloty_1]]+dane_medale6[[#This Row],[Srebrny_2]]+dane_medale6[[#This Row],[Brazowy_3]]</f>
        <v>28</v>
      </c>
      <c r="D52" s="1" t="str">
        <f>dane_medale6[[#This Row],[Panstwo]]</f>
        <v>Irlandia</v>
      </c>
      <c r="E52">
        <v>20</v>
      </c>
      <c r="F52">
        <v>9</v>
      </c>
      <c r="G52">
        <v>8</v>
      </c>
      <c r="H52">
        <v>11</v>
      </c>
      <c r="I52">
        <v>6</v>
      </c>
      <c r="J52">
        <v>0</v>
      </c>
      <c r="K52">
        <v>0</v>
      </c>
      <c r="L52">
        <v>0</v>
      </c>
    </row>
    <row r="53" spans="1:12" x14ac:dyDescent="0.25">
      <c r="A53" s="1" t="s">
        <v>67</v>
      </c>
      <c r="B53" s="1" t="s">
        <v>22</v>
      </c>
      <c r="C53" s="1">
        <f>dane_medale6[[#This Row],[Zloty]]+dane_medale6[[#This Row],[Srebrny]]+dane_medale6[[#This Row],[Brazowy]]+dane_medale6[[#This Row],[Zloty_1]]+dane_medale6[[#This Row],[Srebrny_2]]+dane_medale6[[#This Row],[Brazowy_3]]</f>
        <v>4</v>
      </c>
      <c r="D53" s="1" t="str">
        <f>dane_medale6[[#This Row],[Panstwo]]</f>
        <v>Islandia</v>
      </c>
      <c r="E53">
        <v>19</v>
      </c>
      <c r="F53">
        <v>0</v>
      </c>
      <c r="G53">
        <v>2</v>
      </c>
      <c r="H53">
        <v>2</v>
      </c>
      <c r="I53">
        <v>17</v>
      </c>
      <c r="J53">
        <v>0</v>
      </c>
      <c r="K53">
        <v>0</v>
      </c>
      <c r="L53">
        <v>0</v>
      </c>
    </row>
    <row r="54" spans="1:12" x14ac:dyDescent="0.25">
      <c r="A54" s="1" t="s">
        <v>68</v>
      </c>
      <c r="B54" s="1" t="s">
        <v>11</v>
      </c>
      <c r="C54" s="1">
        <f>dane_medale6[[#This Row],[Zloty]]+dane_medale6[[#This Row],[Srebrny]]+dane_medale6[[#This Row],[Brazowy]]+dane_medale6[[#This Row],[Zloty_1]]+dane_medale6[[#This Row],[Srebrny_2]]+dane_medale6[[#This Row],[Brazowy_3]]</f>
        <v>7</v>
      </c>
      <c r="D54" s="1" t="str">
        <f>dane_medale6[[#This Row],[Panstwo]]</f>
        <v>Izrael</v>
      </c>
      <c r="E54">
        <v>15</v>
      </c>
      <c r="F54">
        <v>1</v>
      </c>
      <c r="G54">
        <v>1</v>
      </c>
      <c r="H54">
        <v>5</v>
      </c>
      <c r="I54">
        <v>6</v>
      </c>
      <c r="J54">
        <v>0</v>
      </c>
      <c r="K54">
        <v>0</v>
      </c>
      <c r="L54">
        <v>0</v>
      </c>
    </row>
    <row r="55" spans="1:12" x14ac:dyDescent="0.25">
      <c r="A55" s="1" t="s">
        <v>69</v>
      </c>
      <c r="B55" s="1" t="s">
        <v>25</v>
      </c>
      <c r="C55" s="1">
        <f>dane_medale6[[#This Row],[Zloty]]+dane_medale6[[#This Row],[Srebrny]]+dane_medale6[[#This Row],[Brazowy]]+dane_medale6[[#This Row],[Zloty_1]]+dane_medale6[[#This Row],[Srebrny_2]]+dane_medale6[[#This Row],[Brazowy_3]]</f>
        <v>67</v>
      </c>
      <c r="D55" s="1" t="str">
        <f>dane_medale6[[#This Row],[Panstwo]]</f>
        <v>Jamajka</v>
      </c>
      <c r="E55">
        <v>16</v>
      </c>
      <c r="F55">
        <v>17</v>
      </c>
      <c r="G55">
        <v>30</v>
      </c>
      <c r="H55">
        <v>20</v>
      </c>
      <c r="I55">
        <v>7</v>
      </c>
      <c r="J55">
        <v>0</v>
      </c>
      <c r="K55">
        <v>0</v>
      </c>
      <c r="L55">
        <v>0</v>
      </c>
    </row>
    <row r="56" spans="1:12" x14ac:dyDescent="0.25">
      <c r="A56" s="1" t="s">
        <v>70</v>
      </c>
      <c r="B56" s="1" t="s">
        <v>11</v>
      </c>
      <c r="C56" s="1">
        <f>dane_medale6[[#This Row],[Zloty]]+dane_medale6[[#This Row],[Srebrny]]+dane_medale6[[#This Row],[Brazowy]]+dane_medale6[[#This Row],[Zloty_1]]+dane_medale6[[#This Row],[Srebrny_2]]+dane_medale6[[#This Row],[Brazowy_3]]</f>
        <v>443</v>
      </c>
      <c r="D56" s="1" t="str">
        <f>dane_medale6[[#This Row],[Panstwo]]</f>
        <v>Japonia</v>
      </c>
      <c r="E56">
        <v>21</v>
      </c>
      <c r="F56">
        <v>130</v>
      </c>
      <c r="G56">
        <v>126</v>
      </c>
      <c r="H56">
        <v>142</v>
      </c>
      <c r="I56">
        <v>20</v>
      </c>
      <c r="J56">
        <v>10</v>
      </c>
      <c r="K56">
        <v>17</v>
      </c>
      <c r="L56">
        <v>18</v>
      </c>
    </row>
    <row r="57" spans="1:12" x14ac:dyDescent="0.25">
      <c r="A57" s="1" t="s">
        <v>71</v>
      </c>
      <c r="B57" s="1" t="s">
        <v>22</v>
      </c>
      <c r="C57" s="1">
        <f>dane_medale6[[#This Row],[Zloty]]+dane_medale6[[#This Row],[Srebrny]]+dane_medale6[[#This Row],[Brazowy]]+dane_medale6[[#This Row],[Zloty_1]]+dane_medale6[[#This Row],[Srebrny_2]]+dane_medale6[[#This Row],[Brazowy_3]]</f>
        <v>94</v>
      </c>
      <c r="D57" s="1" t="str">
        <f>dane_medale6[[#This Row],[Panstwo]]</f>
        <v>Jugoslawia</v>
      </c>
      <c r="E57">
        <v>18</v>
      </c>
      <c r="F57">
        <v>28</v>
      </c>
      <c r="G57">
        <v>31</v>
      </c>
      <c r="H57">
        <v>31</v>
      </c>
      <c r="I57">
        <v>16</v>
      </c>
      <c r="J57">
        <v>0</v>
      </c>
      <c r="K57">
        <v>3</v>
      </c>
      <c r="L57">
        <v>1</v>
      </c>
    </row>
    <row r="58" spans="1:12" x14ac:dyDescent="0.25">
      <c r="A58" s="1" t="s">
        <v>72</v>
      </c>
      <c r="B58" s="1" t="s">
        <v>13</v>
      </c>
      <c r="C58" s="1">
        <f>dane_medale6[[#This Row],[Zloty]]+dane_medale6[[#This Row],[Srebrny]]+dane_medale6[[#This Row],[Brazowy]]+dane_medale6[[#This Row],[Zloty_1]]+dane_medale6[[#This Row],[Srebrny_2]]+dane_medale6[[#This Row],[Brazowy_3]]</f>
        <v>5</v>
      </c>
      <c r="D58" s="1" t="str">
        <f>dane_medale6[[#This Row],[Panstwo]]</f>
        <v>Kamerun</v>
      </c>
      <c r="E58">
        <v>13</v>
      </c>
      <c r="F58">
        <v>3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</row>
    <row r="59" spans="1:12" x14ac:dyDescent="0.25">
      <c r="A59" s="1" t="s">
        <v>73</v>
      </c>
      <c r="B59" s="1" t="s">
        <v>25</v>
      </c>
      <c r="C59" s="1">
        <f>dane_medale6[[#This Row],[Zloty]]+dane_medale6[[#This Row],[Srebrny]]+dane_medale6[[#This Row],[Brazowy]]+dane_medale6[[#This Row],[Zloty_1]]+dane_medale6[[#This Row],[Srebrny_2]]+dane_medale6[[#This Row],[Brazowy_3]]</f>
        <v>448</v>
      </c>
      <c r="D59" s="1" t="str">
        <f>dane_medale6[[#This Row],[Panstwo]]</f>
        <v>Kanada</v>
      </c>
      <c r="E59">
        <v>25</v>
      </c>
      <c r="F59">
        <v>59</v>
      </c>
      <c r="G59">
        <v>99</v>
      </c>
      <c r="H59">
        <v>120</v>
      </c>
      <c r="I59">
        <v>22</v>
      </c>
      <c r="J59">
        <v>62</v>
      </c>
      <c r="K59">
        <v>55</v>
      </c>
      <c r="L59">
        <v>53</v>
      </c>
    </row>
    <row r="60" spans="1:12" x14ac:dyDescent="0.25">
      <c r="A60" s="1" t="s">
        <v>74</v>
      </c>
      <c r="B60" s="1" t="s">
        <v>11</v>
      </c>
      <c r="C60" s="1">
        <f>dane_medale6[[#This Row],[Zloty]]+dane_medale6[[#This Row],[Srebrny]]+dane_medale6[[#This Row],[Brazowy]]+dane_medale6[[#This Row],[Zloty_1]]+dane_medale6[[#This Row],[Srebrny_2]]+dane_medale6[[#This Row],[Brazowy_3]]</f>
        <v>4</v>
      </c>
      <c r="D60" s="1" t="str">
        <f>dane_medale6[[#This Row],[Panstwo]]</f>
        <v>Katar</v>
      </c>
      <c r="E60">
        <v>8</v>
      </c>
      <c r="F60">
        <v>0</v>
      </c>
      <c r="G60">
        <v>0</v>
      </c>
      <c r="H60">
        <v>4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s="1" t="s">
        <v>75</v>
      </c>
      <c r="B61" s="1" t="s">
        <v>11</v>
      </c>
      <c r="C61" s="1">
        <f>dane_medale6[[#This Row],[Zloty]]+dane_medale6[[#This Row],[Srebrny]]+dane_medale6[[#This Row],[Brazowy]]+dane_medale6[[#This Row],[Zloty_1]]+dane_medale6[[#This Row],[Srebrny_2]]+dane_medale6[[#This Row],[Brazowy_3]]</f>
        <v>59</v>
      </c>
      <c r="D61" s="1" t="str">
        <f>dane_medale6[[#This Row],[Panstwo]]</f>
        <v>Kazachstan</v>
      </c>
      <c r="E61">
        <v>5</v>
      </c>
      <c r="F61">
        <v>16</v>
      </c>
      <c r="G61">
        <v>17</v>
      </c>
      <c r="H61">
        <v>19</v>
      </c>
      <c r="I61">
        <v>6</v>
      </c>
      <c r="J61">
        <v>1</v>
      </c>
      <c r="K61">
        <v>3</v>
      </c>
      <c r="L61">
        <v>3</v>
      </c>
    </row>
    <row r="62" spans="1:12" x14ac:dyDescent="0.25">
      <c r="A62" s="1" t="s">
        <v>76</v>
      </c>
      <c r="B62" s="1" t="s">
        <v>13</v>
      </c>
      <c r="C62" s="1">
        <f>dane_medale6[[#This Row],[Zloty]]+dane_medale6[[#This Row],[Srebrny]]+dane_medale6[[#This Row],[Brazowy]]+dane_medale6[[#This Row],[Zloty_1]]+dane_medale6[[#This Row],[Srebrny_2]]+dane_medale6[[#This Row],[Brazowy_3]]</f>
        <v>86</v>
      </c>
      <c r="D62" s="1" t="str">
        <f>dane_medale6[[#This Row],[Panstwo]]</f>
        <v>Kenia</v>
      </c>
      <c r="E62">
        <v>13</v>
      </c>
      <c r="F62">
        <v>25</v>
      </c>
      <c r="G62">
        <v>32</v>
      </c>
      <c r="H62">
        <v>29</v>
      </c>
      <c r="I62">
        <v>3</v>
      </c>
      <c r="J62">
        <v>0</v>
      </c>
      <c r="K62">
        <v>0</v>
      </c>
      <c r="L62">
        <v>0</v>
      </c>
    </row>
    <row r="63" spans="1:12" x14ac:dyDescent="0.25">
      <c r="A63" s="1" t="s">
        <v>77</v>
      </c>
      <c r="B63" s="1" t="s">
        <v>11</v>
      </c>
      <c r="C63" s="1">
        <f>dane_medale6[[#This Row],[Zloty]]+dane_medale6[[#This Row],[Srebrny]]+dane_medale6[[#This Row],[Brazowy]]+dane_medale6[[#This Row],[Zloty_1]]+dane_medale6[[#This Row],[Srebrny_2]]+dane_medale6[[#This Row],[Brazowy_3]]</f>
        <v>3</v>
      </c>
      <c r="D63" s="1" t="str">
        <f>dane_medale6[[#This Row],[Panstwo]]</f>
        <v>Kirgistan</v>
      </c>
      <c r="E63">
        <v>5</v>
      </c>
      <c r="F63">
        <v>0</v>
      </c>
      <c r="G63">
        <v>1</v>
      </c>
      <c r="H63">
        <v>2</v>
      </c>
      <c r="I63">
        <v>6</v>
      </c>
      <c r="J63">
        <v>0</v>
      </c>
      <c r="K63">
        <v>0</v>
      </c>
      <c r="L63">
        <v>0</v>
      </c>
    </row>
    <row r="64" spans="1:12" x14ac:dyDescent="0.25">
      <c r="A64" s="1" t="s">
        <v>78</v>
      </c>
      <c r="B64" s="1" t="s">
        <v>15</v>
      </c>
      <c r="C64" s="1">
        <f>dane_medale6[[#This Row],[Zloty]]+dane_medale6[[#This Row],[Srebrny]]+dane_medale6[[#This Row],[Brazowy]]+dane_medale6[[#This Row],[Zloty_1]]+dane_medale6[[#This Row],[Srebrny_2]]+dane_medale6[[#This Row],[Brazowy_3]]</f>
        <v>19</v>
      </c>
      <c r="D64" s="1" t="str">
        <f>dane_medale6[[#This Row],[Panstwo]]</f>
        <v>Kolumbia</v>
      </c>
      <c r="E64">
        <v>18</v>
      </c>
      <c r="F64">
        <v>2</v>
      </c>
      <c r="G64">
        <v>6</v>
      </c>
      <c r="H64">
        <v>11</v>
      </c>
      <c r="I64">
        <v>1</v>
      </c>
      <c r="J64">
        <v>0</v>
      </c>
      <c r="K64">
        <v>0</v>
      </c>
      <c r="L64">
        <v>0</v>
      </c>
    </row>
    <row r="65" spans="1:12" x14ac:dyDescent="0.25">
      <c r="A65" s="1" t="s">
        <v>79</v>
      </c>
      <c r="B65" s="1" t="s">
        <v>11</v>
      </c>
      <c r="C65" s="1">
        <f>dane_medale6[[#This Row],[Zloty]]+dane_medale6[[#This Row],[Srebrny]]+dane_medale6[[#This Row],[Brazowy]]+dane_medale6[[#This Row],[Zloty_1]]+dane_medale6[[#This Row],[Srebrny_2]]+dane_medale6[[#This Row],[Brazowy_3]]</f>
        <v>296</v>
      </c>
      <c r="D65" s="1" t="str">
        <f>dane_medale6[[#This Row],[Panstwo]]</f>
        <v>Korea Poludniowa</v>
      </c>
      <c r="E65">
        <v>16</v>
      </c>
      <c r="F65">
        <v>81</v>
      </c>
      <c r="G65">
        <v>82</v>
      </c>
      <c r="H65">
        <v>80</v>
      </c>
      <c r="I65">
        <v>17</v>
      </c>
      <c r="J65">
        <v>26</v>
      </c>
      <c r="K65">
        <v>17</v>
      </c>
      <c r="L65">
        <v>10</v>
      </c>
    </row>
    <row r="66" spans="1:12" x14ac:dyDescent="0.25">
      <c r="A66" s="1" t="s">
        <v>80</v>
      </c>
      <c r="B66" s="1" t="s">
        <v>11</v>
      </c>
      <c r="C66" s="1">
        <f>dane_medale6[[#This Row],[Zloty]]+dane_medale6[[#This Row],[Srebrny]]+dane_medale6[[#This Row],[Brazowy]]+dane_medale6[[#This Row],[Zloty_1]]+dane_medale6[[#This Row],[Srebrny_2]]+dane_medale6[[#This Row],[Brazowy_3]]</f>
        <v>49</v>
      </c>
      <c r="D66" s="1" t="str">
        <f>dane_medale6[[#This Row],[Panstwo]]</f>
        <v>Korea Polnocna</v>
      </c>
      <c r="E66">
        <v>9</v>
      </c>
      <c r="F66">
        <v>14</v>
      </c>
      <c r="G66">
        <v>12</v>
      </c>
      <c r="H66">
        <v>21</v>
      </c>
      <c r="I66">
        <v>8</v>
      </c>
      <c r="J66">
        <v>0</v>
      </c>
      <c r="K66">
        <v>1</v>
      </c>
      <c r="L66">
        <v>1</v>
      </c>
    </row>
    <row r="67" spans="1:12" x14ac:dyDescent="0.25">
      <c r="A67" s="1" t="s">
        <v>81</v>
      </c>
      <c r="B67" s="1" t="s">
        <v>25</v>
      </c>
      <c r="C67" s="1">
        <f>dane_medale6[[#This Row],[Zloty]]+dane_medale6[[#This Row],[Srebrny]]+dane_medale6[[#This Row],[Brazowy]]+dane_medale6[[#This Row],[Zloty_1]]+dane_medale6[[#This Row],[Srebrny_2]]+dane_medale6[[#This Row],[Brazowy_3]]</f>
        <v>4</v>
      </c>
      <c r="D67" s="1" t="str">
        <f>dane_medale6[[#This Row],[Panstwo]]</f>
        <v>Kostaryka</v>
      </c>
      <c r="E67">
        <v>14</v>
      </c>
      <c r="F67">
        <v>1</v>
      </c>
      <c r="G67">
        <v>1</v>
      </c>
      <c r="H67">
        <v>2</v>
      </c>
      <c r="I67">
        <v>6</v>
      </c>
      <c r="J67">
        <v>0</v>
      </c>
      <c r="K67">
        <v>0</v>
      </c>
      <c r="L67">
        <v>0</v>
      </c>
    </row>
    <row r="68" spans="1:12" x14ac:dyDescent="0.25">
      <c r="A68" s="1" t="s">
        <v>82</v>
      </c>
      <c r="B68" s="1" t="s">
        <v>25</v>
      </c>
      <c r="C68" s="1">
        <f>dane_medale6[[#This Row],[Zloty]]+dane_medale6[[#This Row],[Srebrny]]+dane_medale6[[#This Row],[Brazowy]]+dane_medale6[[#This Row],[Zloty_1]]+dane_medale6[[#This Row],[Srebrny_2]]+dane_medale6[[#This Row],[Brazowy_3]]</f>
        <v>208</v>
      </c>
      <c r="D68" s="1" t="str">
        <f>dane_medale6[[#This Row],[Panstwo]]</f>
        <v>Kuba</v>
      </c>
      <c r="E68">
        <v>19</v>
      </c>
      <c r="F68">
        <v>72</v>
      </c>
      <c r="G68">
        <v>67</v>
      </c>
      <c r="H68">
        <v>69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s="1" t="s">
        <v>83</v>
      </c>
      <c r="B69" s="1" t="s">
        <v>11</v>
      </c>
      <c r="C69" s="1">
        <f>dane_medale6[[#This Row],[Zloty]]+dane_medale6[[#This Row],[Srebrny]]+dane_medale6[[#This Row],[Brazowy]]+dane_medale6[[#This Row],[Zloty_1]]+dane_medale6[[#This Row],[Srebrny_2]]+dane_medale6[[#This Row],[Brazowy_3]]</f>
        <v>2</v>
      </c>
      <c r="D69" s="1" t="str">
        <f>dane_medale6[[#This Row],[Panstwo]]</f>
        <v>Kuwejt</v>
      </c>
      <c r="E69">
        <v>12</v>
      </c>
      <c r="F69">
        <v>0</v>
      </c>
      <c r="G69">
        <v>0</v>
      </c>
      <c r="H69">
        <v>2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s="1" t="s">
        <v>84</v>
      </c>
      <c r="B70" s="1" t="s">
        <v>11</v>
      </c>
      <c r="C70" s="1">
        <f>dane_medale6[[#This Row],[Zloty]]+dane_medale6[[#This Row],[Srebrny]]+dane_medale6[[#This Row],[Brazowy]]+dane_medale6[[#This Row],[Zloty_1]]+dane_medale6[[#This Row],[Srebrny_2]]+dane_medale6[[#This Row],[Brazowy_3]]</f>
        <v>4</v>
      </c>
      <c r="D70" s="1" t="str">
        <f>dane_medale6[[#This Row],[Panstwo]]</f>
        <v>Liban</v>
      </c>
      <c r="E70">
        <v>16</v>
      </c>
      <c r="F70">
        <v>0</v>
      </c>
      <c r="G70">
        <v>2</v>
      </c>
      <c r="H70">
        <v>2</v>
      </c>
      <c r="I70">
        <v>16</v>
      </c>
      <c r="J70">
        <v>0</v>
      </c>
      <c r="K70">
        <v>0</v>
      </c>
      <c r="L70">
        <v>0</v>
      </c>
    </row>
    <row r="71" spans="1:12" x14ac:dyDescent="0.25">
      <c r="A71" s="1" t="s">
        <v>85</v>
      </c>
      <c r="B71" s="1" t="s">
        <v>22</v>
      </c>
      <c r="C71" s="1">
        <f>dane_medale6[[#This Row],[Zloty]]+dane_medale6[[#This Row],[Srebrny]]+dane_medale6[[#This Row],[Brazowy]]+dane_medale6[[#This Row],[Zloty_1]]+dane_medale6[[#This Row],[Srebrny_2]]+dane_medale6[[#This Row],[Brazowy_3]]</f>
        <v>9</v>
      </c>
      <c r="D71" s="1" t="str">
        <f>dane_medale6[[#This Row],[Panstwo]]</f>
        <v>Liechtenstein</v>
      </c>
      <c r="E71">
        <v>16</v>
      </c>
      <c r="F71">
        <v>0</v>
      </c>
      <c r="G71">
        <v>0</v>
      </c>
      <c r="H71">
        <v>0</v>
      </c>
      <c r="I71">
        <v>18</v>
      </c>
      <c r="J71">
        <v>2</v>
      </c>
      <c r="K71">
        <v>2</v>
      </c>
      <c r="L71">
        <v>5</v>
      </c>
    </row>
    <row r="72" spans="1:12" x14ac:dyDescent="0.25">
      <c r="A72" s="1" t="s">
        <v>86</v>
      </c>
      <c r="B72" s="1" t="s">
        <v>22</v>
      </c>
      <c r="C72" s="1">
        <f>dane_medale6[[#This Row],[Zloty]]+dane_medale6[[#This Row],[Srebrny]]+dane_medale6[[#This Row],[Brazowy]]+dane_medale6[[#This Row],[Zloty_1]]+dane_medale6[[#This Row],[Srebrny_2]]+dane_medale6[[#This Row],[Brazowy_3]]</f>
        <v>21</v>
      </c>
      <c r="D72" s="1" t="str">
        <f>dane_medale6[[#This Row],[Panstwo]]</f>
        <v>Litwa</v>
      </c>
      <c r="E72">
        <v>8</v>
      </c>
      <c r="F72">
        <v>6</v>
      </c>
      <c r="G72">
        <v>5</v>
      </c>
      <c r="H72">
        <v>10</v>
      </c>
      <c r="I72">
        <v>8</v>
      </c>
      <c r="J72">
        <v>0</v>
      </c>
      <c r="K72">
        <v>0</v>
      </c>
      <c r="L72">
        <v>0</v>
      </c>
    </row>
    <row r="73" spans="1:12" x14ac:dyDescent="0.25">
      <c r="A73" s="1" t="s">
        <v>87</v>
      </c>
      <c r="B73" s="1" t="s">
        <v>22</v>
      </c>
      <c r="C73" s="1">
        <f>dane_medale6[[#This Row],[Zloty]]+dane_medale6[[#This Row],[Srebrny]]+dane_medale6[[#This Row],[Brazowy]]+dane_medale6[[#This Row],[Zloty_1]]+dane_medale6[[#This Row],[Srebrny_2]]+dane_medale6[[#This Row],[Brazowy_3]]</f>
        <v>4</v>
      </c>
      <c r="D73" s="1" t="str">
        <f>dane_medale6[[#This Row],[Panstwo]]</f>
        <v>Luksemburg</v>
      </c>
      <c r="E73">
        <v>22</v>
      </c>
      <c r="F73">
        <v>1</v>
      </c>
      <c r="G73">
        <v>1</v>
      </c>
      <c r="H73">
        <v>0</v>
      </c>
      <c r="I73">
        <v>8</v>
      </c>
      <c r="J73">
        <v>0</v>
      </c>
      <c r="K73">
        <v>2</v>
      </c>
      <c r="L73">
        <v>0</v>
      </c>
    </row>
    <row r="74" spans="1:12" x14ac:dyDescent="0.25">
      <c r="A74" s="1" t="s">
        <v>88</v>
      </c>
      <c r="B74" s="1" t="s">
        <v>22</v>
      </c>
      <c r="C74" s="1">
        <f>dane_medale6[[#This Row],[Zloty]]+dane_medale6[[#This Row],[Srebrny]]+dane_medale6[[#This Row],[Brazowy]]+dane_medale6[[#This Row],[Zloty_1]]+dane_medale6[[#This Row],[Srebrny_2]]+dane_medale6[[#This Row],[Brazowy_3]]</f>
        <v>26</v>
      </c>
      <c r="D74" s="1" t="str">
        <f>dane_medale6[[#This Row],[Panstwo]]</f>
        <v>Lotwa</v>
      </c>
      <c r="E74">
        <v>10</v>
      </c>
      <c r="F74">
        <v>3</v>
      </c>
      <c r="G74">
        <v>11</v>
      </c>
      <c r="H74">
        <v>5</v>
      </c>
      <c r="I74">
        <v>10</v>
      </c>
      <c r="J74">
        <v>0</v>
      </c>
      <c r="K74">
        <v>4</v>
      </c>
      <c r="L74">
        <v>3</v>
      </c>
    </row>
    <row r="75" spans="1:12" x14ac:dyDescent="0.25">
      <c r="A75" s="1" t="s">
        <v>89</v>
      </c>
      <c r="B75" s="1" t="s">
        <v>22</v>
      </c>
      <c r="C75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75" s="1" t="str">
        <f>dane_medale6[[#This Row],[Panstwo]]</f>
        <v>Macedonia</v>
      </c>
      <c r="E75">
        <v>5</v>
      </c>
      <c r="F75">
        <v>0</v>
      </c>
      <c r="G75">
        <v>0</v>
      </c>
      <c r="H75">
        <v>1</v>
      </c>
      <c r="I75">
        <v>5</v>
      </c>
      <c r="J75">
        <v>0</v>
      </c>
      <c r="K75">
        <v>0</v>
      </c>
      <c r="L75">
        <v>0</v>
      </c>
    </row>
    <row r="76" spans="1:12" x14ac:dyDescent="0.25">
      <c r="A76" s="1" t="s">
        <v>90</v>
      </c>
      <c r="B76" s="1" t="s">
        <v>11</v>
      </c>
      <c r="C76" s="1">
        <f>dane_medale6[[#This Row],[Zloty]]+dane_medale6[[#This Row],[Srebrny]]+dane_medale6[[#This Row],[Brazowy]]+dane_medale6[[#This Row],[Zloty_1]]+dane_medale6[[#This Row],[Srebrny_2]]+dane_medale6[[#This Row],[Brazowy_3]]</f>
        <v>6</v>
      </c>
      <c r="D76" s="1" t="str">
        <f>dane_medale6[[#This Row],[Panstwo]]</f>
        <v>Malezja</v>
      </c>
      <c r="E76">
        <v>12</v>
      </c>
      <c r="F76">
        <v>0</v>
      </c>
      <c r="G76">
        <v>3</v>
      </c>
      <c r="H76">
        <v>3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s="1" t="s">
        <v>91</v>
      </c>
      <c r="B77" s="1" t="s">
        <v>13</v>
      </c>
      <c r="C77" s="1">
        <f>dane_medale6[[#This Row],[Zloty]]+dane_medale6[[#This Row],[Srebrny]]+dane_medale6[[#This Row],[Brazowy]]+dane_medale6[[#This Row],[Zloty_1]]+dane_medale6[[#This Row],[Srebrny_2]]+dane_medale6[[#This Row],[Brazowy_3]]</f>
        <v>22</v>
      </c>
      <c r="D77" s="1" t="str">
        <f>dane_medale6[[#This Row],[Panstwo]]</f>
        <v>Maroko</v>
      </c>
      <c r="E77">
        <v>13</v>
      </c>
      <c r="F77">
        <v>6</v>
      </c>
      <c r="G77">
        <v>5</v>
      </c>
      <c r="H77">
        <v>11</v>
      </c>
      <c r="I77">
        <v>6</v>
      </c>
      <c r="J77">
        <v>0</v>
      </c>
      <c r="K77">
        <v>0</v>
      </c>
      <c r="L77">
        <v>0</v>
      </c>
    </row>
    <row r="78" spans="1:12" x14ac:dyDescent="0.25">
      <c r="A78" s="1" t="s">
        <v>92</v>
      </c>
      <c r="B78" s="1" t="s">
        <v>13</v>
      </c>
      <c r="C78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78" s="1" t="str">
        <f>dane_medale6[[#This Row],[Panstwo]]</f>
        <v>Mauritius</v>
      </c>
      <c r="E78">
        <v>8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s="1" t="s">
        <v>93</v>
      </c>
      <c r="B79" s="1" t="s">
        <v>25</v>
      </c>
      <c r="C79" s="1">
        <f>dane_medale6[[#This Row],[Zloty]]+dane_medale6[[#This Row],[Srebrny]]+dane_medale6[[#This Row],[Brazowy]]+dane_medale6[[#This Row],[Zloty_1]]+dane_medale6[[#This Row],[Srebrny_2]]+dane_medale6[[#This Row],[Brazowy_3]]</f>
        <v>62</v>
      </c>
      <c r="D79" s="1" t="str">
        <f>dane_medale6[[#This Row],[Panstwo]]</f>
        <v>Meksyk</v>
      </c>
      <c r="E79">
        <v>22</v>
      </c>
      <c r="F79">
        <v>13</v>
      </c>
      <c r="G79">
        <v>21</v>
      </c>
      <c r="H79">
        <v>28</v>
      </c>
      <c r="I79">
        <v>8</v>
      </c>
      <c r="J79">
        <v>0</v>
      </c>
      <c r="K79">
        <v>0</v>
      </c>
      <c r="L79">
        <v>0</v>
      </c>
    </row>
    <row r="80" spans="1:12" x14ac:dyDescent="0.25">
      <c r="A80" s="1" t="s">
        <v>94</v>
      </c>
      <c r="B80" s="1" t="s">
        <v>22</v>
      </c>
      <c r="C80" s="1">
        <f>dane_medale6[[#This Row],[Zloty]]+dane_medale6[[#This Row],[Srebrny]]+dane_medale6[[#This Row],[Brazowy]]+dane_medale6[[#This Row],[Zloty_1]]+dane_medale6[[#This Row],[Srebrny_2]]+dane_medale6[[#This Row],[Brazowy_3]]</f>
        <v>7</v>
      </c>
      <c r="D80" s="1" t="str">
        <f>dane_medale6[[#This Row],[Panstwo]]</f>
        <v>Moldawia</v>
      </c>
      <c r="E80">
        <v>5</v>
      </c>
      <c r="F80">
        <v>0</v>
      </c>
      <c r="G80">
        <v>2</v>
      </c>
      <c r="H80">
        <v>5</v>
      </c>
      <c r="I80">
        <v>6</v>
      </c>
      <c r="J80">
        <v>0</v>
      </c>
      <c r="K80">
        <v>0</v>
      </c>
      <c r="L80">
        <v>0</v>
      </c>
    </row>
    <row r="81" spans="1:12" x14ac:dyDescent="0.25">
      <c r="A81" s="1" t="s">
        <v>95</v>
      </c>
      <c r="B81" s="1" t="s">
        <v>11</v>
      </c>
      <c r="C81" s="1">
        <f>dane_medale6[[#This Row],[Zloty]]+dane_medale6[[#This Row],[Srebrny]]+dane_medale6[[#This Row],[Brazowy]]+dane_medale6[[#This Row],[Zloty_1]]+dane_medale6[[#This Row],[Srebrny_2]]+dane_medale6[[#This Row],[Brazowy_3]]</f>
        <v>24</v>
      </c>
      <c r="D81" s="1" t="str">
        <f>dane_medale6[[#This Row],[Panstwo]]</f>
        <v>Mongolia</v>
      </c>
      <c r="E81">
        <v>12</v>
      </c>
      <c r="F81">
        <v>2</v>
      </c>
      <c r="G81">
        <v>9</v>
      </c>
      <c r="H81">
        <v>13</v>
      </c>
      <c r="I81">
        <v>13</v>
      </c>
      <c r="J81">
        <v>0</v>
      </c>
      <c r="K81">
        <v>0</v>
      </c>
      <c r="L81">
        <v>0</v>
      </c>
    </row>
    <row r="82" spans="1:12" x14ac:dyDescent="0.25">
      <c r="A82" s="1" t="s">
        <v>96</v>
      </c>
      <c r="B82" s="1" t="s">
        <v>13</v>
      </c>
      <c r="C82" s="1">
        <f>dane_medale6[[#This Row],[Zloty]]+dane_medale6[[#This Row],[Srebrny]]+dane_medale6[[#This Row],[Brazowy]]+dane_medale6[[#This Row],[Zloty_1]]+dane_medale6[[#This Row],[Srebrny_2]]+dane_medale6[[#This Row],[Brazowy_3]]</f>
        <v>2</v>
      </c>
      <c r="D82" s="1" t="str">
        <f>dane_medale6[[#This Row],[Panstwo]]</f>
        <v>Mozambik</v>
      </c>
      <c r="E82">
        <v>9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s="1" t="s">
        <v>97</v>
      </c>
      <c r="B83" s="1" t="s">
        <v>13</v>
      </c>
      <c r="C83" s="1">
        <f>dane_medale6[[#This Row],[Zloty]]+dane_medale6[[#This Row],[Srebrny]]+dane_medale6[[#This Row],[Brazowy]]+dane_medale6[[#This Row],[Zloty_1]]+dane_medale6[[#This Row],[Srebrny_2]]+dane_medale6[[#This Row],[Brazowy_3]]</f>
        <v>4</v>
      </c>
      <c r="D83" s="1" t="str">
        <f>dane_medale6[[#This Row],[Panstwo]]</f>
        <v>Namibia</v>
      </c>
      <c r="E83">
        <v>6</v>
      </c>
      <c r="F83">
        <v>0</v>
      </c>
      <c r="G83">
        <v>4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s="1" t="s">
        <v>98</v>
      </c>
      <c r="B84" s="1" t="s">
        <v>22</v>
      </c>
      <c r="C84" s="1">
        <f>dane_medale6[[#This Row],[Zloty]]+dane_medale6[[#This Row],[Srebrny]]+dane_medale6[[#This Row],[Brazowy]]+dane_medale6[[#This Row],[Zloty_1]]+dane_medale6[[#This Row],[Srebrny_2]]+dane_medale6[[#This Row],[Brazowy_3]]</f>
        <v>782</v>
      </c>
      <c r="D84" s="1" t="str">
        <f>dane_medale6[[#This Row],[Panstwo]]</f>
        <v>Niemcy</v>
      </c>
      <c r="E84">
        <v>15</v>
      </c>
      <c r="F84">
        <v>174</v>
      </c>
      <c r="G84">
        <v>182</v>
      </c>
      <c r="H84">
        <v>217</v>
      </c>
      <c r="I84">
        <v>11</v>
      </c>
      <c r="J84">
        <v>78</v>
      </c>
      <c r="K84">
        <v>78</v>
      </c>
      <c r="L84">
        <v>53</v>
      </c>
    </row>
    <row r="85" spans="1:12" x14ac:dyDescent="0.25">
      <c r="A85" s="1" t="s">
        <v>99</v>
      </c>
      <c r="B85" s="1" t="s">
        <v>22</v>
      </c>
      <c r="C85" s="1">
        <f>dane_medale6[[#This Row],[Zloty]]+dane_medale6[[#This Row],[Srebrny]]+dane_medale6[[#This Row],[Brazowy]]+dane_medale6[[#This Row],[Zloty_1]]+dane_medale6[[#This Row],[Srebrny_2]]+dane_medale6[[#This Row],[Brazowy_3]]</f>
        <v>243</v>
      </c>
      <c r="D85" s="1" t="str">
        <f>dane_medale6[[#This Row],[Panstwo]]</f>
        <v>RFN</v>
      </c>
      <c r="E85">
        <v>5</v>
      </c>
      <c r="F85">
        <v>56</v>
      </c>
      <c r="G85">
        <v>67</v>
      </c>
      <c r="H85">
        <v>81</v>
      </c>
      <c r="I85">
        <v>7</v>
      </c>
      <c r="J85">
        <v>11</v>
      </c>
      <c r="K85">
        <v>15</v>
      </c>
      <c r="L85">
        <v>13</v>
      </c>
    </row>
    <row r="86" spans="1:12" x14ac:dyDescent="0.25">
      <c r="A86" s="1" t="s">
        <v>100</v>
      </c>
      <c r="B86" s="1" t="s">
        <v>22</v>
      </c>
      <c r="C86" s="1">
        <f>dane_medale6[[#This Row],[Zloty]]+dane_medale6[[#This Row],[Srebrny]]+dane_medale6[[#This Row],[Brazowy]]+dane_medale6[[#This Row],[Zloty_1]]+dane_medale6[[#This Row],[Srebrny_2]]+dane_medale6[[#This Row],[Brazowy_3]]</f>
        <v>137</v>
      </c>
      <c r="D86" s="1" t="str">
        <f>dane_medale6[[#This Row],[Panstwo]]</f>
        <v>Wspolna Reprezentacja Niemiec</v>
      </c>
      <c r="E86">
        <v>3</v>
      </c>
      <c r="F86">
        <v>28</v>
      </c>
      <c r="G86">
        <v>54</v>
      </c>
      <c r="H86">
        <v>36</v>
      </c>
      <c r="I86">
        <v>3</v>
      </c>
      <c r="J86">
        <v>8</v>
      </c>
      <c r="K86">
        <v>6</v>
      </c>
      <c r="L86">
        <v>5</v>
      </c>
    </row>
    <row r="87" spans="1:12" x14ac:dyDescent="0.25">
      <c r="A87" s="1" t="s">
        <v>101</v>
      </c>
      <c r="B87" s="1" t="s">
        <v>22</v>
      </c>
      <c r="C87" s="1">
        <f>dane_medale6[[#This Row],[Zloty]]+dane_medale6[[#This Row],[Srebrny]]+dane_medale6[[#This Row],[Brazowy]]+dane_medale6[[#This Row],[Zloty_1]]+dane_medale6[[#This Row],[Srebrny_2]]+dane_medale6[[#This Row],[Brazowy_3]]</f>
        <v>519</v>
      </c>
      <c r="D87" s="1" t="str">
        <f>dane_medale6[[#This Row],[Panstwo]]</f>
        <v>NRD</v>
      </c>
      <c r="E87">
        <v>5</v>
      </c>
      <c r="F87">
        <v>153</v>
      </c>
      <c r="G87">
        <v>129</v>
      </c>
      <c r="H87">
        <v>127</v>
      </c>
      <c r="I87">
        <v>6</v>
      </c>
      <c r="J87">
        <v>39</v>
      </c>
      <c r="K87">
        <v>36</v>
      </c>
      <c r="L87">
        <v>35</v>
      </c>
    </row>
    <row r="88" spans="1:12" x14ac:dyDescent="0.25">
      <c r="A88" s="1" t="s">
        <v>102</v>
      </c>
      <c r="B88" s="1" t="s">
        <v>13</v>
      </c>
      <c r="C88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88" s="1" t="str">
        <f>dane_medale6[[#This Row],[Panstwo]]</f>
        <v>Niger</v>
      </c>
      <c r="E88">
        <v>11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s="1" t="s">
        <v>103</v>
      </c>
      <c r="B89" s="1" t="s">
        <v>13</v>
      </c>
      <c r="C89" s="1">
        <f>dane_medale6[[#This Row],[Zloty]]+dane_medale6[[#This Row],[Srebrny]]+dane_medale6[[#This Row],[Brazowy]]+dane_medale6[[#This Row],[Zloty_1]]+dane_medale6[[#This Row],[Srebrny_2]]+dane_medale6[[#This Row],[Brazowy_3]]</f>
        <v>23</v>
      </c>
      <c r="D89" s="1" t="str">
        <f>dane_medale6[[#This Row],[Panstwo]]</f>
        <v>Nigeria</v>
      </c>
      <c r="E89">
        <v>15</v>
      </c>
      <c r="F89">
        <v>3</v>
      </c>
      <c r="G89">
        <v>8</v>
      </c>
      <c r="H89">
        <v>12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s="1" t="s">
        <v>104</v>
      </c>
      <c r="B90" s="1" t="s">
        <v>22</v>
      </c>
      <c r="C90" s="1">
        <f>dane_medale6[[#This Row],[Zloty]]+dane_medale6[[#This Row],[Srebrny]]+dane_medale6[[#This Row],[Brazowy]]+dane_medale6[[#This Row],[Zloty_1]]+dane_medale6[[#This Row],[Srebrny_2]]+dane_medale6[[#This Row],[Brazowy_3]]</f>
        <v>477</v>
      </c>
      <c r="D90" s="1" t="str">
        <f>dane_medale6[[#This Row],[Panstwo]]</f>
        <v>Norwegia</v>
      </c>
      <c r="E90">
        <v>24</v>
      </c>
      <c r="F90">
        <v>56</v>
      </c>
      <c r="G90">
        <v>49</v>
      </c>
      <c r="H90">
        <v>43</v>
      </c>
      <c r="I90">
        <v>22</v>
      </c>
      <c r="J90">
        <v>118</v>
      </c>
      <c r="K90">
        <v>111</v>
      </c>
      <c r="L90">
        <v>100</v>
      </c>
    </row>
    <row r="91" spans="1:12" x14ac:dyDescent="0.25">
      <c r="A91" s="1" t="s">
        <v>105</v>
      </c>
      <c r="B91" s="1" t="s">
        <v>20</v>
      </c>
      <c r="C91" s="1">
        <f>dane_medale6[[#This Row],[Zloty]]+dane_medale6[[#This Row],[Srebrny]]+dane_medale6[[#This Row],[Brazowy]]+dane_medale6[[#This Row],[Zloty_1]]+dane_medale6[[#This Row],[Srebrny_2]]+dane_medale6[[#This Row],[Brazowy_3]]</f>
        <v>100</v>
      </c>
      <c r="D91" s="1" t="str">
        <f>dane_medale6[[#This Row],[Panstwo]]</f>
        <v>Nowa Zelandia</v>
      </c>
      <c r="E91">
        <v>22</v>
      </c>
      <c r="F91">
        <v>42</v>
      </c>
      <c r="G91">
        <v>18</v>
      </c>
      <c r="H91">
        <v>39</v>
      </c>
      <c r="I91">
        <v>15</v>
      </c>
      <c r="J91">
        <v>0</v>
      </c>
      <c r="K91">
        <v>1</v>
      </c>
      <c r="L91">
        <v>0</v>
      </c>
    </row>
    <row r="92" spans="1:12" x14ac:dyDescent="0.25">
      <c r="A92" s="1" t="s">
        <v>106</v>
      </c>
      <c r="B92" s="1" t="s">
        <v>11</v>
      </c>
      <c r="C92" s="1">
        <f>dane_medale6[[#This Row],[Zloty]]+dane_medale6[[#This Row],[Srebrny]]+dane_medale6[[#This Row],[Brazowy]]+dane_medale6[[#This Row],[Zloty_1]]+dane_medale6[[#This Row],[Srebrny_2]]+dane_medale6[[#This Row],[Brazowy_3]]</f>
        <v>10</v>
      </c>
      <c r="D92" s="1" t="str">
        <f>dane_medale6[[#This Row],[Panstwo]]</f>
        <v>Pakistan</v>
      </c>
      <c r="E92">
        <v>16</v>
      </c>
      <c r="F92">
        <v>3</v>
      </c>
      <c r="G92">
        <v>3</v>
      </c>
      <c r="H92">
        <v>4</v>
      </c>
      <c r="I92">
        <v>2</v>
      </c>
      <c r="J92">
        <v>0</v>
      </c>
      <c r="K92">
        <v>0</v>
      </c>
      <c r="L92">
        <v>0</v>
      </c>
    </row>
    <row r="93" spans="1:12" x14ac:dyDescent="0.25">
      <c r="A93" s="1" t="s">
        <v>107</v>
      </c>
      <c r="B93" s="1" t="s">
        <v>15</v>
      </c>
      <c r="C93" s="1">
        <f>dane_medale6[[#This Row],[Zloty]]+dane_medale6[[#This Row],[Srebrny]]+dane_medale6[[#This Row],[Brazowy]]+dane_medale6[[#This Row],[Zloty_1]]+dane_medale6[[#This Row],[Srebrny_2]]+dane_medale6[[#This Row],[Brazowy_3]]</f>
        <v>3</v>
      </c>
      <c r="D93" s="1" t="str">
        <f>dane_medale6[[#This Row],[Panstwo]]</f>
        <v>Panama</v>
      </c>
      <c r="E93">
        <v>16</v>
      </c>
      <c r="F93">
        <v>1</v>
      </c>
      <c r="G93">
        <v>0</v>
      </c>
      <c r="H93">
        <v>2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s="1" t="s">
        <v>108</v>
      </c>
      <c r="B94" s="1" t="s">
        <v>15</v>
      </c>
      <c r="C94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94" s="1" t="str">
        <f>dane_medale6[[#This Row],[Panstwo]]</f>
        <v>Paragwaj</v>
      </c>
      <c r="E94">
        <v>11</v>
      </c>
      <c r="F94">
        <v>0</v>
      </c>
      <c r="G94">
        <v>1</v>
      </c>
      <c r="H94">
        <v>0</v>
      </c>
      <c r="I94">
        <v>1</v>
      </c>
      <c r="J94">
        <v>0</v>
      </c>
      <c r="K94">
        <v>0</v>
      </c>
      <c r="L94">
        <v>0</v>
      </c>
    </row>
    <row r="95" spans="1:12" x14ac:dyDescent="0.25">
      <c r="A95" s="1" t="s">
        <v>109</v>
      </c>
      <c r="B95" s="1" t="s">
        <v>15</v>
      </c>
      <c r="C95" s="1">
        <f>dane_medale6[[#This Row],[Zloty]]+dane_medale6[[#This Row],[Srebrny]]+dane_medale6[[#This Row],[Brazowy]]+dane_medale6[[#This Row],[Zloty_1]]+dane_medale6[[#This Row],[Srebrny_2]]+dane_medale6[[#This Row],[Brazowy_3]]</f>
        <v>4</v>
      </c>
      <c r="D95" s="1" t="str">
        <f>dane_medale6[[#This Row],[Panstwo]]</f>
        <v>Peru</v>
      </c>
      <c r="E95">
        <v>17</v>
      </c>
      <c r="F95">
        <v>1</v>
      </c>
      <c r="G95">
        <v>3</v>
      </c>
      <c r="H95">
        <v>0</v>
      </c>
      <c r="I95">
        <v>2</v>
      </c>
      <c r="J95">
        <v>0</v>
      </c>
      <c r="K95">
        <v>0</v>
      </c>
      <c r="L95">
        <v>0</v>
      </c>
    </row>
    <row r="96" spans="1:12" x14ac:dyDescent="0.25">
      <c r="A96" s="1" t="s">
        <v>110</v>
      </c>
      <c r="B96" s="1" t="s">
        <v>22</v>
      </c>
      <c r="C96" s="1">
        <f>dane_medale6[[#This Row],[Zloty]]+dane_medale6[[#This Row],[Srebrny]]+dane_medale6[[#This Row],[Brazowy]]+dane_medale6[[#This Row],[Zloty_1]]+dane_medale6[[#This Row],[Srebrny_2]]+dane_medale6[[#This Row],[Brazowy_3]]</f>
        <v>291</v>
      </c>
      <c r="D96" s="1" t="str">
        <f>dane_medale6[[#This Row],[Panstwo]]</f>
        <v>Polska</v>
      </c>
      <c r="E96">
        <v>20</v>
      </c>
      <c r="F96">
        <v>64</v>
      </c>
      <c r="G96">
        <v>82</v>
      </c>
      <c r="H96">
        <v>125</v>
      </c>
      <c r="I96">
        <v>22</v>
      </c>
      <c r="J96">
        <v>6</v>
      </c>
      <c r="K96">
        <v>7</v>
      </c>
      <c r="L96">
        <v>7</v>
      </c>
    </row>
    <row r="97" spans="1:12" x14ac:dyDescent="0.25">
      <c r="A97" s="1" t="s">
        <v>111</v>
      </c>
      <c r="B97" s="1" t="s">
        <v>25</v>
      </c>
      <c r="C97" s="1">
        <f>dane_medale6[[#This Row],[Zloty]]+dane_medale6[[#This Row],[Srebrny]]+dane_medale6[[#This Row],[Brazowy]]+dane_medale6[[#This Row],[Zloty_1]]+dane_medale6[[#This Row],[Srebrny_2]]+dane_medale6[[#This Row],[Brazowy_3]]</f>
        <v>8</v>
      </c>
      <c r="D97" s="1" t="str">
        <f>dane_medale6[[#This Row],[Panstwo]]</f>
        <v>Portoryko</v>
      </c>
      <c r="E97">
        <v>17</v>
      </c>
      <c r="F97">
        <v>0</v>
      </c>
      <c r="G97">
        <v>2</v>
      </c>
      <c r="H97">
        <v>6</v>
      </c>
      <c r="I97">
        <v>6</v>
      </c>
      <c r="J97">
        <v>0</v>
      </c>
      <c r="K97">
        <v>0</v>
      </c>
      <c r="L97">
        <v>0</v>
      </c>
    </row>
    <row r="98" spans="1:12" x14ac:dyDescent="0.25">
      <c r="A98" s="1" t="s">
        <v>112</v>
      </c>
      <c r="B98" s="1" t="s">
        <v>22</v>
      </c>
      <c r="C98" s="1">
        <f>dane_medale6[[#This Row],[Zloty]]+dane_medale6[[#This Row],[Srebrny]]+dane_medale6[[#This Row],[Brazowy]]+dane_medale6[[#This Row],[Zloty_1]]+dane_medale6[[#This Row],[Srebrny_2]]+dane_medale6[[#This Row],[Brazowy_3]]</f>
        <v>23</v>
      </c>
      <c r="D98" s="1" t="str">
        <f>dane_medale6[[#This Row],[Panstwo]]</f>
        <v>Portugalia</v>
      </c>
      <c r="E98">
        <v>23</v>
      </c>
      <c r="F98">
        <v>4</v>
      </c>
      <c r="G98">
        <v>8</v>
      </c>
      <c r="H98">
        <v>11</v>
      </c>
      <c r="I98">
        <v>7</v>
      </c>
      <c r="J98">
        <v>0</v>
      </c>
      <c r="K98">
        <v>0</v>
      </c>
      <c r="L98">
        <v>0</v>
      </c>
    </row>
    <row r="99" spans="1:12" x14ac:dyDescent="0.25">
      <c r="A99" s="1" t="s">
        <v>113</v>
      </c>
      <c r="B99" s="1" t="s">
        <v>13</v>
      </c>
      <c r="C99" s="1">
        <f>dane_medale6[[#This Row],[Zloty]]+dane_medale6[[#This Row],[Srebrny]]+dane_medale6[[#This Row],[Brazowy]]+dane_medale6[[#This Row],[Zloty_1]]+dane_medale6[[#This Row],[Srebrny_2]]+dane_medale6[[#This Row],[Brazowy_3]]</f>
        <v>76</v>
      </c>
      <c r="D99" s="1" t="str">
        <f>dane_medale6[[#This Row],[Panstwo]]</f>
        <v>Republika Poludniowej Afryki</v>
      </c>
      <c r="E99">
        <v>18</v>
      </c>
      <c r="F99">
        <v>23</v>
      </c>
      <c r="G99">
        <v>26</v>
      </c>
      <c r="H99">
        <v>27</v>
      </c>
      <c r="I99">
        <v>6</v>
      </c>
      <c r="J99">
        <v>0</v>
      </c>
      <c r="K99">
        <v>0</v>
      </c>
      <c r="L99">
        <v>0</v>
      </c>
    </row>
    <row r="100" spans="1:12" x14ac:dyDescent="0.25">
      <c r="A100" s="1" t="s">
        <v>114</v>
      </c>
      <c r="B100" s="1" t="s">
        <v>22</v>
      </c>
      <c r="C100" s="1">
        <f>dane_medale6[[#This Row],[Zloty]]+dane_medale6[[#This Row],[Srebrny]]+dane_medale6[[#This Row],[Brazowy]]+dane_medale6[[#This Row],[Zloty_1]]+dane_medale6[[#This Row],[Srebrny_2]]+dane_medale6[[#This Row],[Brazowy_3]]</f>
        <v>521</v>
      </c>
      <c r="D100" s="1" t="str">
        <f>dane_medale6[[#This Row],[Panstwo]]</f>
        <v>Rosja</v>
      </c>
      <c r="E100">
        <v>5</v>
      </c>
      <c r="F100">
        <v>133</v>
      </c>
      <c r="G100">
        <v>122</v>
      </c>
      <c r="H100">
        <v>142</v>
      </c>
      <c r="I100">
        <v>6</v>
      </c>
      <c r="J100">
        <v>49</v>
      </c>
      <c r="K100">
        <v>40</v>
      </c>
      <c r="L100">
        <v>35</v>
      </c>
    </row>
    <row r="101" spans="1:12" x14ac:dyDescent="0.25">
      <c r="A101" s="1" t="s">
        <v>115</v>
      </c>
      <c r="B101" s="1" t="s">
        <v>22</v>
      </c>
      <c r="C101" s="1">
        <f>dane_medale6[[#This Row],[Zloty]]+dane_medale6[[#This Row],[Srebrny]]+dane_medale6[[#This Row],[Brazowy]]+dane_medale6[[#This Row],[Zloty_1]]+dane_medale6[[#This Row],[Srebrny_2]]+dane_medale6[[#This Row],[Brazowy_3]]</f>
        <v>8</v>
      </c>
      <c r="D101" s="1" t="str">
        <f>dane_medale6[[#This Row],[Panstwo]]</f>
        <v>Imperium Rosyjskie</v>
      </c>
      <c r="E101">
        <v>3</v>
      </c>
      <c r="F101">
        <v>1</v>
      </c>
      <c r="G101">
        <v>4</v>
      </c>
      <c r="H101">
        <v>3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s="1" t="s">
        <v>116</v>
      </c>
      <c r="B102" s="1" t="s">
        <v>22</v>
      </c>
      <c r="C102" s="1">
        <f>dane_medale6[[#This Row],[Zloty]]+dane_medale6[[#This Row],[Srebrny]]+dane_medale6[[#This Row],[Brazowy]]+dane_medale6[[#This Row],[Zloty_1]]+dane_medale6[[#This Row],[Srebrny_2]]+dane_medale6[[#This Row],[Brazowy_3]]</f>
        <v>302</v>
      </c>
      <c r="D102" s="1" t="str">
        <f>dane_medale6[[#This Row],[Panstwo]]</f>
        <v>Rumunia</v>
      </c>
      <c r="E102">
        <v>20</v>
      </c>
      <c r="F102">
        <v>88</v>
      </c>
      <c r="G102">
        <v>94</v>
      </c>
      <c r="H102">
        <v>119</v>
      </c>
      <c r="I102">
        <v>20</v>
      </c>
      <c r="J102">
        <v>0</v>
      </c>
      <c r="K102">
        <v>0</v>
      </c>
      <c r="L102">
        <v>1</v>
      </c>
    </row>
    <row r="103" spans="1:12" x14ac:dyDescent="0.25">
      <c r="A103" s="1" t="s">
        <v>117</v>
      </c>
      <c r="B103" s="1" t="s">
        <v>13</v>
      </c>
      <c r="C103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103" s="1" t="str">
        <f>dane_medale6[[#This Row],[Panstwo]]</f>
        <v>Senegal</v>
      </c>
      <c r="E103">
        <v>13</v>
      </c>
      <c r="F103">
        <v>0</v>
      </c>
      <c r="G103">
        <v>1</v>
      </c>
      <c r="H103">
        <v>0</v>
      </c>
      <c r="I103">
        <v>5</v>
      </c>
      <c r="J103">
        <v>0</v>
      </c>
      <c r="K103">
        <v>0</v>
      </c>
      <c r="L103">
        <v>0</v>
      </c>
    </row>
    <row r="104" spans="1:12" x14ac:dyDescent="0.25">
      <c r="A104" s="1" t="s">
        <v>118</v>
      </c>
      <c r="B104" s="1" t="s">
        <v>22</v>
      </c>
      <c r="C104" s="1">
        <f>dane_medale6[[#This Row],[Zloty]]+dane_medale6[[#This Row],[Srebrny]]+dane_medale6[[#This Row],[Brazowy]]+dane_medale6[[#This Row],[Zloty_1]]+dane_medale6[[#This Row],[Srebrny_2]]+dane_medale6[[#This Row],[Brazowy_3]]</f>
        <v>7</v>
      </c>
      <c r="D104" s="1" t="str">
        <f>dane_medale6[[#This Row],[Panstwo]]</f>
        <v>Serbia</v>
      </c>
      <c r="E104">
        <v>3</v>
      </c>
      <c r="F104">
        <v>1</v>
      </c>
      <c r="G104">
        <v>2</v>
      </c>
      <c r="H104">
        <v>4</v>
      </c>
      <c r="I104">
        <v>2</v>
      </c>
      <c r="J104">
        <v>0</v>
      </c>
      <c r="K104">
        <v>0</v>
      </c>
      <c r="L104">
        <v>0</v>
      </c>
    </row>
    <row r="105" spans="1:12" x14ac:dyDescent="0.25">
      <c r="A105" s="1" t="s">
        <v>119</v>
      </c>
      <c r="B105" s="1" t="s">
        <v>22</v>
      </c>
      <c r="C105" s="1">
        <f>dane_medale6[[#This Row],[Zloty]]+dane_medale6[[#This Row],[Srebrny]]+dane_medale6[[#This Row],[Brazowy]]+dane_medale6[[#This Row],[Zloty_1]]+dane_medale6[[#This Row],[Srebrny_2]]+dane_medale6[[#This Row],[Brazowy_3]]</f>
        <v>2</v>
      </c>
      <c r="D105" s="1" t="str">
        <f>dane_medale6[[#This Row],[Panstwo]]</f>
        <v>Serbia i Czarnogora</v>
      </c>
      <c r="E105">
        <v>1</v>
      </c>
      <c r="F105">
        <v>0</v>
      </c>
      <c r="G105">
        <v>2</v>
      </c>
      <c r="H105">
        <v>0</v>
      </c>
      <c r="I105">
        <v>1</v>
      </c>
      <c r="J105">
        <v>0</v>
      </c>
      <c r="K105">
        <v>0</v>
      </c>
      <c r="L105">
        <v>0</v>
      </c>
    </row>
    <row r="106" spans="1:12" x14ac:dyDescent="0.25">
      <c r="A106" s="1" t="s">
        <v>120</v>
      </c>
      <c r="B106" s="1" t="s">
        <v>11</v>
      </c>
      <c r="C106" s="1">
        <f>dane_medale6[[#This Row],[Zloty]]+dane_medale6[[#This Row],[Srebrny]]+dane_medale6[[#This Row],[Brazowy]]+dane_medale6[[#This Row],[Zloty_1]]+dane_medale6[[#This Row],[Srebrny_2]]+dane_medale6[[#This Row],[Brazowy_3]]</f>
        <v>4</v>
      </c>
      <c r="D106" s="1" t="str">
        <f>dane_medale6[[#This Row],[Panstwo]]</f>
        <v>Singapur</v>
      </c>
      <c r="E106">
        <v>15</v>
      </c>
      <c r="F106">
        <v>0</v>
      </c>
      <c r="G106">
        <v>2</v>
      </c>
      <c r="H106">
        <v>2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s="1" t="s">
        <v>121</v>
      </c>
      <c r="B107" s="1" t="s">
        <v>22</v>
      </c>
      <c r="C107" s="1">
        <f>dane_medale6[[#This Row],[Zloty]]+dane_medale6[[#This Row],[Srebrny]]+dane_medale6[[#This Row],[Brazowy]]+dane_medale6[[#This Row],[Zloty_1]]+dane_medale6[[#This Row],[Srebrny_2]]+dane_medale6[[#This Row],[Brazowy_3]]</f>
        <v>29</v>
      </c>
      <c r="D107" s="1" t="str">
        <f>dane_medale6[[#This Row],[Panstwo]]</f>
        <v>Slowacja</v>
      </c>
      <c r="E107">
        <v>5</v>
      </c>
      <c r="F107">
        <v>7</v>
      </c>
      <c r="G107">
        <v>9</v>
      </c>
      <c r="H107">
        <v>8</v>
      </c>
      <c r="I107">
        <v>6</v>
      </c>
      <c r="J107">
        <v>2</v>
      </c>
      <c r="K107">
        <v>2</v>
      </c>
      <c r="L107">
        <v>1</v>
      </c>
    </row>
    <row r="108" spans="1:12" x14ac:dyDescent="0.25">
      <c r="A108" s="1" t="s">
        <v>122</v>
      </c>
      <c r="B108" s="1" t="s">
        <v>22</v>
      </c>
      <c r="C108" s="1">
        <f>dane_medale6[[#This Row],[Zloty]]+dane_medale6[[#This Row],[Srebrny]]+dane_medale6[[#This Row],[Brazowy]]+dane_medale6[[#This Row],[Zloty_1]]+dane_medale6[[#This Row],[Srebrny_2]]+dane_medale6[[#This Row],[Brazowy_3]]</f>
        <v>34</v>
      </c>
      <c r="D108" s="1" t="str">
        <f>dane_medale6[[#This Row],[Panstwo]]</f>
        <v>Slowenia</v>
      </c>
      <c r="E108">
        <v>6</v>
      </c>
      <c r="F108">
        <v>4</v>
      </c>
      <c r="G108">
        <v>6</v>
      </c>
      <c r="H108">
        <v>9</v>
      </c>
      <c r="I108">
        <v>7</v>
      </c>
      <c r="J108">
        <v>2</v>
      </c>
      <c r="K108">
        <v>4</v>
      </c>
      <c r="L108">
        <v>9</v>
      </c>
    </row>
    <row r="109" spans="1:12" x14ac:dyDescent="0.25">
      <c r="A109" s="1" t="s">
        <v>123</v>
      </c>
      <c r="B109" s="1" t="s">
        <v>11</v>
      </c>
      <c r="C109" s="1">
        <f>dane_medale6[[#This Row],[Zloty]]+dane_medale6[[#This Row],[Srebrny]]+dane_medale6[[#This Row],[Brazowy]]+dane_medale6[[#This Row],[Zloty_1]]+dane_medale6[[#This Row],[Srebrny_2]]+dane_medale6[[#This Row],[Brazowy_3]]</f>
        <v>2</v>
      </c>
      <c r="D109" s="1" t="str">
        <f>dane_medale6[[#This Row],[Panstwo]]</f>
        <v>Sri Lanka</v>
      </c>
      <c r="E109">
        <v>16</v>
      </c>
      <c r="F109">
        <v>0</v>
      </c>
      <c r="G109">
        <v>2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 s="1" t="s">
        <v>124</v>
      </c>
      <c r="B110" s="1" t="s">
        <v>25</v>
      </c>
      <c r="C110" s="1">
        <f>dane_medale6[[#This Row],[Zloty]]+dane_medale6[[#This Row],[Srebrny]]+dane_medale6[[#This Row],[Brazowy]]+dane_medale6[[#This Row],[Zloty_1]]+dane_medale6[[#This Row],[Srebrny_2]]+dane_medale6[[#This Row],[Brazowy_3]]</f>
        <v>2681</v>
      </c>
      <c r="D110" s="1" t="str">
        <f>dane_medale6[[#This Row],[Panstwo]]</f>
        <v>StanyZjednoczone</v>
      </c>
      <c r="E110">
        <v>26</v>
      </c>
      <c r="F110">
        <v>976</v>
      </c>
      <c r="G110">
        <v>758</v>
      </c>
      <c r="H110">
        <v>666</v>
      </c>
      <c r="I110">
        <v>22</v>
      </c>
      <c r="J110">
        <v>96</v>
      </c>
      <c r="K110">
        <v>102</v>
      </c>
      <c r="L110">
        <v>83</v>
      </c>
    </row>
    <row r="111" spans="1:12" x14ac:dyDescent="0.25">
      <c r="A111" s="1" t="s">
        <v>125</v>
      </c>
      <c r="B111" s="1" t="s">
        <v>13</v>
      </c>
      <c r="C111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111" s="1" t="str">
        <f>dane_medale6[[#This Row],[Panstwo]]</f>
        <v>Sudan</v>
      </c>
      <c r="E111">
        <v>11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s="1" t="s">
        <v>126</v>
      </c>
      <c r="B112" s="1" t="s">
        <v>15</v>
      </c>
      <c r="C112" s="1">
        <f>dane_medale6[[#This Row],[Zloty]]+dane_medale6[[#This Row],[Srebrny]]+dane_medale6[[#This Row],[Brazowy]]+dane_medale6[[#This Row],[Zloty_1]]+dane_medale6[[#This Row],[Srebrny_2]]+dane_medale6[[#This Row],[Brazowy_3]]</f>
        <v>2</v>
      </c>
      <c r="D112" s="1" t="str">
        <f>dane_medale6[[#This Row],[Panstwo]]</f>
        <v>Surinam</v>
      </c>
      <c r="E112">
        <v>11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s="1" t="s">
        <v>127</v>
      </c>
      <c r="B113" s="1" t="s">
        <v>11</v>
      </c>
      <c r="C113" s="1">
        <f>dane_medale6[[#This Row],[Zloty]]+dane_medale6[[#This Row],[Srebrny]]+dane_medale6[[#This Row],[Brazowy]]+dane_medale6[[#This Row],[Zloty_1]]+dane_medale6[[#This Row],[Srebrny_2]]+dane_medale6[[#This Row],[Brazowy_3]]</f>
        <v>3</v>
      </c>
      <c r="D113" s="1" t="str">
        <f>dane_medale6[[#This Row],[Panstwo]]</f>
        <v>Syria</v>
      </c>
      <c r="E113">
        <v>12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s="1" t="s">
        <v>128</v>
      </c>
      <c r="B114" s="1" t="s">
        <v>22</v>
      </c>
      <c r="C114" s="1">
        <f>dane_medale6[[#This Row],[Zloty]]+dane_medale6[[#This Row],[Srebrny]]+dane_medale6[[#This Row],[Brazowy]]+dane_medale6[[#This Row],[Zloty_1]]+dane_medale6[[#This Row],[Srebrny_2]]+dane_medale6[[#This Row],[Brazowy_3]]</f>
        <v>323</v>
      </c>
      <c r="D114" s="1" t="str">
        <f>dane_medale6[[#This Row],[Panstwo]]</f>
        <v>Szwajcaria</v>
      </c>
      <c r="E114">
        <v>27</v>
      </c>
      <c r="F114">
        <v>47</v>
      </c>
      <c r="G114">
        <v>73</v>
      </c>
      <c r="H114">
        <v>65</v>
      </c>
      <c r="I114">
        <v>22</v>
      </c>
      <c r="J114">
        <v>50</v>
      </c>
      <c r="K114">
        <v>40</v>
      </c>
      <c r="L114">
        <v>48</v>
      </c>
    </row>
    <row r="115" spans="1:12" x14ac:dyDescent="0.25">
      <c r="A115" s="1" t="s">
        <v>129</v>
      </c>
      <c r="B115" s="1" t="s">
        <v>22</v>
      </c>
      <c r="C115" s="1">
        <f>dane_medale6[[#This Row],[Zloty]]+dane_medale6[[#This Row],[Srebrny]]+dane_medale6[[#This Row],[Brazowy]]+dane_medale6[[#This Row],[Zloty_1]]+dane_medale6[[#This Row],[Srebrny_2]]+dane_medale6[[#This Row],[Brazowy_3]]</f>
        <v>627</v>
      </c>
      <c r="D115" s="1" t="str">
        <f>dane_medale6[[#This Row],[Panstwo]]</f>
        <v>Szwecja</v>
      </c>
      <c r="E115">
        <v>26</v>
      </c>
      <c r="F115">
        <v>143</v>
      </c>
      <c r="G115">
        <v>164</v>
      </c>
      <c r="H115">
        <v>176</v>
      </c>
      <c r="I115">
        <v>22</v>
      </c>
      <c r="J115">
        <v>50</v>
      </c>
      <c r="K115">
        <v>40</v>
      </c>
      <c r="L115">
        <v>54</v>
      </c>
    </row>
    <row r="116" spans="1:12" x14ac:dyDescent="0.25">
      <c r="A116" s="1" t="s">
        <v>130</v>
      </c>
      <c r="B116" s="1" t="s">
        <v>11</v>
      </c>
      <c r="C116" s="1">
        <f>dane_medale6[[#This Row],[Zloty]]+dane_medale6[[#This Row],[Srebrny]]+dane_medale6[[#This Row],[Brazowy]]+dane_medale6[[#This Row],[Zloty_1]]+dane_medale6[[#This Row],[Srebrny_2]]+dane_medale6[[#This Row],[Brazowy_3]]</f>
        <v>3</v>
      </c>
      <c r="D116" s="1" t="str">
        <f>dane_medale6[[#This Row],[Panstwo]]</f>
        <v>Tadzykistan</v>
      </c>
      <c r="E116">
        <v>5</v>
      </c>
      <c r="F116">
        <v>0</v>
      </c>
      <c r="G116">
        <v>1</v>
      </c>
      <c r="H116">
        <v>2</v>
      </c>
      <c r="I116">
        <v>4</v>
      </c>
      <c r="J116">
        <v>0</v>
      </c>
      <c r="K116">
        <v>0</v>
      </c>
      <c r="L116">
        <v>0</v>
      </c>
    </row>
    <row r="117" spans="1:12" x14ac:dyDescent="0.25">
      <c r="A117" s="1" t="s">
        <v>131</v>
      </c>
      <c r="B117" s="1" t="s">
        <v>11</v>
      </c>
      <c r="C117" s="1">
        <f>dane_medale6[[#This Row],[Zloty]]+dane_medale6[[#This Row],[Srebrny]]+dane_medale6[[#This Row],[Brazowy]]+dane_medale6[[#This Row],[Zloty_1]]+dane_medale6[[#This Row],[Srebrny_2]]+dane_medale6[[#This Row],[Brazowy_3]]</f>
        <v>24</v>
      </c>
      <c r="D117" s="1" t="str">
        <f>dane_medale6[[#This Row],[Panstwo]]</f>
        <v>Tajlandia</v>
      </c>
      <c r="E117">
        <v>15</v>
      </c>
      <c r="F117">
        <v>7</v>
      </c>
      <c r="G117">
        <v>6</v>
      </c>
      <c r="H117">
        <v>11</v>
      </c>
      <c r="I117">
        <v>3</v>
      </c>
      <c r="J117">
        <v>0</v>
      </c>
      <c r="K117">
        <v>0</v>
      </c>
      <c r="L117">
        <v>0</v>
      </c>
    </row>
    <row r="118" spans="1:12" x14ac:dyDescent="0.25">
      <c r="A118" s="1" t="s">
        <v>132</v>
      </c>
      <c r="B118" s="1" t="s">
        <v>13</v>
      </c>
      <c r="C118" s="1">
        <f>dane_medale6[[#This Row],[Zloty]]+dane_medale6[[#This Row],[Srebrny]]+dane_medale6[[#This Row],[Brazowy]]+dane_medale6[[#This Row],[Zloty_1]]+dane_medale6[[#This Row],[Srebrny_2]]+dane_medale6[[#This Row],[Brazowy_3]]</f>
        <v>2</v>
      </c>
      <c r="D118" s="1" t="str">
        <f>dane_medale6[[#This Row],[Panstwo]]</f>
        <v>Tanzania</v>
      </c>
      <c r="E118">
        <v>12</v>
      </c>
      <c r="F118">
        <v>0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s="1" t="s">
        <v>133</v>
      </c>
      <c r="B119" s="1" t="s">
        <v>13</v>
      </c>
      <c r="C119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119" s="1" t="str">
        <f>dane_medale6[[#This Row],[Panstwo]]</f>
        <v>Togo</v>
      </c>
      <c r="E119">
        <v>9</v>
      </c>
      <c r="F119">
        <v>0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</row>
    <row r="120" spans="1:12" x14ac:dyDescent="0.25">
      <c r="A120" s="1" t="s">
        <v>134</v>
      </c>
      <c r="B120" s="1" t="s">
        <v>20</v>
      </c>
      <c r="C120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120" s="1" t="str">
        <f>dane_medale6[[#This Row],[Panstwo]]</f>
        <v>Tonga</v>
      </c>
      <c r="E120">
        <v>8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0</v>
      </c>
    </row>
    <row r="121" spans="1:12" x14ac:dyDescent="0.25">
      <c r="A121" s="1" t="s">
        <v>135</v>
      </c>
      <c r="B121" s="1" t="s">
        <v>25</v>
      </c>
      <c r="C121" s="1">
        <f>dane_medale6[[#This Row],[Zloty]]+dane_medale6[[#This Row],[Srebrny]]+dane_medale6[[#This Row],[Brazowy]]+dane_medale6[[#This Row],[Zloty_1]]+dane_medale6[[#This Row],[Srebrny_2]]+dane_medale6[[#This Row],[Brazowy_3]]</f>
        <v>18</v>
      </c>
      <c r="D121" s="1" t="str">
        <f>dane_medale6[[#This Row],[Panstwo]]</f>
        <v>Trynidad i Tobago</v>
      </c>
      <c r="E121">
        <v>16</v>
      </c>
      <c r="F121">
        <v>2</v>
      </c>
      <c r="G121">
        <v>5</v>
      </c>
      <c r="H121">
        <v>11</v>
      </c>
      <c r="I121">
        <v>3</v>
      </c>
      <c r="J121">
        <v>0</v>
      </c>
      <c r="K121">
        <v>0</v>
      </c>
      <c r="L121">
        <v>0</v>
      </c>
    </row>
    <row r="122" spans="1:12" x14ac:dyDescent="0.25">
      <c r="A122" s="1" t="s">
        <v>136</v>
      </c>
      <c r="B122" s="1" t="s">
        <v>13</v>
      </c>
      <c r="C122" s="1">
        <f>dane_medale6[[#This Row],[Zloty]]+dane_medale6[[#This Row],[Srebrny]]+dane_medale6[[#This Row],[Brazowy]]+dane_medale6[[#This Row],[Zloty_1]]+dane_medale6[[#This Row],[Srebrny_2]]+dane_medale6[[#This Row],[Brazowy_3]]</f>
        <v>10</v>
      </c>
      <c r="D122" s="1" t="str">
        <f>dane_medale6[[#This Row],[Panstwo]]</f>
        <v>Tunezja</v>
      </c>
      <c r="E122">
        <v>13</v>
      </c>
      <c r="F122">
        <v>3</v>
      </c>
      <c r="G122">
        <v>3</v>
      </c>
      <c r="H122">
        <v>4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s="1" t="s">
        <v>137</v>
      </c>
      <c r="B123" s="1" t="s">
        <v>11</v>
      </c>
      <c r="C123" s="1">
        <f>dane_medale6[[#This Row],[Zloty]]+dane_medale6[[#This Row],[Srebrny]]+dane_medale6[[#This Row],[Brazowy]]+dane_medale6[[#This Row],[Zloty_1]]+dane_medale6[[#This Row],[Srebrny_2]]+dane_medale6[[#This Row],[Brazowy_3]]</f>
        <v>88</v>
      </c>
      <c r="D123" s="1" t="str">
        <f>dane_medale6[[#This Row],[Panstwo]]</f>
        <v>Turcja</v>
      </c>
      <c r="E123">
        <v>21</v>
      </c>
      <c r="F123">
        <v>39</v>
      </c>
      <c r="G123">
        <v>25</v>
      </c>
      <c r="H123">
        <v>24</v>
      </c>
      <c r="I123">
        <v>16</v>
      </c>
      <c r="J123">
        <v>0</v>
      </c>
      <c r="K123">
        <v>0</v>
      </c>
      <c r="L123">
        <v>0</v>
      </c>
    </row>
    <row r="124" spans="1:12" x14ac:dyDescent="0.25">
      <c r="A124" s="1" t="s">
        <v>138</v>
      </c>
      <c r="B124" s="1" t="s">
        <v>13</v>
      </c>
      <c r="C124" s="1">
        <f>dane_medale6[[#This Row],[Zloty]]+dane_medale6[[#This Row],[Srebrny]]+dane_medale6[[#This Row],[Brazowy]]+dane_medale6[[#This Row],[Zloty_1]]+dane_medale6[[#This Row],[Srebrny_2]]+dane_medale6[[#This Row],[Brazowy_3]]</f>
        <v>7</v>
      </c>
      <c r="D124" s="1" t="str">
        <f>dane_medale6[[#This Row],[Panstwo]]</f>
        <v>Uganda</v>
      </c>
      <c r="E124">
        <v>14</v>
      </c>
      <c r="F124">
        <v>2</v>
      </c>
      <c r="G124">
        <v>3</v>
      </c>
      <c r="H124">
        <v>2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s="1" t="s">
        <v>139</v>
      </c>
      <c r="B125" s="1" t="s">
        <v>22</v>
      </c>
      <c r="C125" s="1">
        <f>dane_medale6[[#This Row],[Zloty]]+dane_medale6[[#This Row],[Srebrny]]+dane_medale6[[#This Row],[Brazowy]]+dane_medale6[[#This Row],[Zloty_1]]+dane_medale6[[#This Row],[Srebrny_2]]+dane_medale6[[#This Row],[Brazowy_3]]</f>
        <v>122</v>
      </c>
      <c r="D125" s="1" t="str">
        <f>dane_medale6[[#This Row],[Panstwo]]</f>
        <v>Ukraina</v>
      </c>
      <c r="E125">
        <v>5</v>
      </c>
      <c r="F125">
        <v>33</v>
      </c>
      <c r="G125">
        <v>27</v>
      </c>
      <c r="H125">
        <v>55</v>
      </c>
      <c r="I125">
        <v>6</v>
      </c>
      <c r="J125">
        <v>2</v>
      </c>
      <c r="K125">
        <v>1</v>
      </c>
      <c r="L125">
        <v>4</v>
      </c>
    </row>
    <row r="126" spans="1:12" x14ac:dyDescent="0.25">
      <c r="A126" s="1" t="s">
        <v>140</v>
      </c>
      <c r="B126" s="1" t="s">
        <v>15</v>
      </c>
      <c r="C126" s="1">
        <f>dane_medale6[[#This Row],[Zloty]]+dane_medale6[[#This Row],[Srebrny]]+dane_medale6[[#This Row],[Brazowy]]+dane_medale6[[#This Row],[Zloty_1]]+dane_medale6[[#This Row],[Srebrny_2]]+dane_medale6[[#This Row],[Brazowy_3]]</f>
        <v>10</v>
      </c>
      <c r="D126" s="1" t="str">
        <f>dane_medale6[[#This Row],[Panstwo]]</f>
        <v>Urugwaj</v>
      </c>
      <c r="E126">
        <v>20</v>
      </c>
      <c r="F126">
        <v>2</v>
      </c>
      <c r="G126">
        <v>2</v>
      </c>
      <c r="H126">
        <v>6</v>
      </c>
      <c r="I126">
        <v>1</v>
      </c>
      <c r="J126">
        <v>0</v>
      </c>
      <c r="K126">
        <v>0</v>
      </c>
      <c r="L126">
        <v>0</v>
      </c>
    </row>
    <row r="127" spans="1:12" x14ac:dyDescent="0.25">
      <c r="A127" s="1" t="s">
        <v>141</v>
      </c>
      <c r="B127" s="1" t="s">
        <v>11</v>
      </c>
      <c r="C127" s="1">
        <f>dane_medale6[[#This Row],[Zloty]]+dane_medale6[[#This Row],[Srebrny]]+dane_medale6[[#This Row],[Brazowy]]+dane_medale6[[#This Row],[Zloty_1]]+dane_medale6[[#This Row],[Srebrny_2]]+dane_medale6[[#This Row],[Brazowy_3]]</f>
        <v>21</v>
      </c>
      <c r="D127" s="1" t="str">
        <f>dane_medale6[[#This Row],[Panstwo]]</f>
        <v>Uzbekistan</v>
      </c>
      <c r="E127">
        <v>5</v>
      </c>
      <c r="F127">
        <v>5</v>
      </c>
      <c r="G127">
        <v>5</v>
      </c>
      <c r="H127">
        <v>10</v>
      </c>
      <c r="I127">
        <v>6</v>
      </c>
      <c r="J127">
        <v>1</v>
      </c>
      <c r="K127">
        <v>0</v>
      </c>
      <c r="L127">
        <v>0</v>
      </c>
    </row>
    <row r="128" spans="1:12" x14ac:dyDescent="0.25">
      <c r="A128" s="1" t="s">
        <v>142</v>
      </c>
      <c r="B128" s="1" t="s">
        <v>15</v>
      </c>
      <c r="C128" s="1">
        <f>dane_medale6[[#This Row],[Zloty]]+dane_medale6[[#This Row],[Srebrny]]+dane_medale6[[#This Row],[Brazowy]]+dane_medale6[[#This Row],[Zloty_1]]+dane_medale6[[#This Row],[Srebrny_2]]+dane_medale6[[#This Row],[Brazowy_3]]</f>
        <v>12</v>
      </c>
      <c r="D128" s="1" t="str">
        <f>dane_medale6[[#This Row],[Panstwo]]</f>
        <v>Wenezuela</v>
      </c>
      <c r="E128">
        <v>17</v>
      </c>
      <c r="F128">
        <v>2</v>
      </c>
      <c r="G128">
        <v>2</v>
      </c>
      <c r="H128">
        <v>8</v>
      </c>
      <c r="I128">
        <v>4</v>
      </c>
      <c r="J128">
        <v>0</v>
      </c>
      <c r="K128">
        <v>0</v>
      </c>
      <c r="L128">
        <v>0</v>
      </c>
    </row>
    <row r="129" spans="1:12" x14ac:dyDescent="0.25">
      <c r="A129" s="1" t="s">
        <v>143</v>
      </c>
      <c r="B129" s="1" t="s">
        <v>22</v>
      </c>
      <c r="C129" s="1">
        <f>dane_medale6[[#This Row],[Zloty]]+dane_medale6[[#This Row],[Srebrny]]+dane_medale6[[#This Row],[Brazowy]]+dane_medale6[[#This Row],[Zloty_1]]+dane_medale6[[#This Row],[Srebrny_2]]+dane_medale6[[#This Row],[Brazowy_3]]</f>
        <v>482</v>
      </c>
      <c r="D129" s="1" t="str">
        <f>dane_medale6[[#This Row],[Panstwo]]</f>
        <v>Wegry</v>
      </c>
      <c r="E129">
        <v>25</v>
      </c>
      <c r="F129">
        <v>167</v>
      </c>
      <c r="G129">
        <v>144</v>
      </c>
      <c r="H129">
        <v>165</v>
      </c>
      <c r="I129">
        <v>22</v>
      </c>
      <c r="J129">
        <v>0</v>
      </c>
      <c r="K129">
        <v>2</v>
      </c>
      <c r="L129">
        <v>4</v>
      </c>
    </row>
    <row r="130" spans="1:12" x14ac:dyDescent="0.25">
      <c r="A130" s="1" t="s">
        <v>144</v>
      </c>
      <c r="B130" s="1" t="s">
        <v>22</v>
      </c>
      <c r="C130" s="1">
        <f>dane_medale6[[#This Row],[Zloty]]+dane_medale6[[#This Row],[Srebrny]]+dane_medale6[[#This Row],[Brazowy]]+dane_medale6[[#This Row],[Zloty_1]]+dane_medale6[[#This Row],[Srebrny_2]]+dane_medale6[[#This Row],[Brazowy_3]]</f>
        <v>806</v>
      </c>
      <c r="D130" s="1" t="str">
        <f>dane_medale6[[#This Row],[Panstwo]]</f>
        <v>Wielka Brytania</v>
      </c>
      <c r="E130">
        <v>27</v>
      </c>
      <c r="F130">
        <v>236</v>
      </c>
      <c r="G130">
        <v>272</v>
      </c>
      <c r="H130">
        <v>272</v>
      </c>
      <c r="I130">
        <v>22</v>
      </c>
      <c r="J130">
        <v>10</v>
      </c>
      <c r="K130">
        <v>4</v>
      </c>
      <c r="L130">
        <v>12</v>
      </c>
    </row>
    <row r="131" spans="1:12" x14ac:dyDescent="0.25">
      <c r="A131" s="1" t="s">
        <v>145</v>
      </c>
      <c r="B131" s="1" t="s">
        <v>11</v>
      </c>
      <c r="C131" s="1">
        <f>dane_medale6[[#This Row],[Zloty]]+dane_medale6[[#This Row],[Srebrny]]+dane_medale6[[#This Row],[Brazowy]]+dane_medale6[[#This Row],[Zloty_1]]+dane_medale6[[#This Row],[Srebrny_2]]+dane_medale6[[#This Row],[Brazowy_3]]</f>
        <v>2</v>
      </c>
      <c r="D131" s="1" t="str">
        <f>dane_medale6[[#This Row],[Panstwo]]</f>
        <v>Wietnam</v>
      </c>
      <c r="E131">
        <v>14</v>
      </c>
      <c r="F131">
        <v>0</v>
      </c>
      <c r="G131">
        <v>2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 s="1" t="s">
        <v>146</v>
      </c>
      <c r="B132" s="1" t="s">
        <v>22</v>
      </c>
      <c r="C132" s="1">
        <f>dane_medale6[[#This Row],[Zloty]]+dane_medale6[[#This Row],[Srebrny]]+dane_medale6[[#This Row],[Brazowy]]+dane_medale6[[#This Row],[Zloty_1]]+dane_medale6[[#This Row],[Srebrny_2]]+dane_medale6[[#This Row],[Brazowy_3]]</f>
        <v>663</v>
      </c>
      <c r="D132" s="1" t="str">
        <f>dane_medale6[[#This Row],[Panstwo]]</f>
        <v>Wlochy</v>
      </c>
      <c r="E132">
        <v>26</v>
      </c>
      <c r="F132">
        <v>198</v>
      </c>
      <c r="G132">
        <v>166</v>
      </c>
      <c r="H132">
        <v>185</v>
      </c>
      <c r="I132">
        <v>22</v>
      </c>
      <c r="J132">
        <v>37</v>
      </c>
      <c r="K132">
        <v>34</v>
      </c>
      <c r="L132">
        <v>43</v>
      </c>
    </row>
    <row r="133" spans="1:12" x14ac:dyDescent="0.25">
      <c r="A133" s="1" t="s">
        <v>147</v>
      </c>
      <c r="B133" s="1" t="s">
        <v>22</v>
      </c>
      <c r="C133" s="1">
        <f>dane_medale6[[#This Row],[Zloty]]+dane_medale6[[#This Row],[Srebrny]]+dane_medale6[[#This Row],[Brazowy]]+dane_medale6[[#This Row],[Zloty_1]]+dane_medale6[[#This Row],[Srebrny_2]]+dane_medale6[[#This Row],[Brazowy_3]]</f>
        <v>135</v>
      </c>
      <c r="D133" s="1" t="str">
        <f>dane_medale6[[#This Row],[Panstwo]]</f>
        <v>WNP</v>
      </c>
      <c r="E133">
        <v>1</v>
      </c>
      <c r="F133">
        <v>45</v>
      </c>
      <c r="G133">
        <v>38</v>
      </c>
      <c r="H133">
        <v>29</v>
      </c>
      <c r="I133">
        <v>1</v>
      </c>
      <c r="J133">
        <v>9</v>
      </c>
      <c r="K133">
        <v>6</v>
      </c>
      <c r="L133">
        <v>8</v>
      </c>
    </row>
    <row r="134" spans="1:12" x14ac:dyDescent="0.25">
      <c r="A134" s="1" t="s">
        <v>148</v>
      </c>
      <c r="B134" s="1" t="s">
        <v>13</v>
      </c>
      <c r="C134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134" s="1" t="str">
        <f>dane_medale6[[#This Row],[Panstwo]]</f>
        <v>Wybrzeze Kosci Sloniowej</v>
      </c>
      <c r="E134">
        <v>12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s="1" t="s">
        <v>149</v>
      </c>
      <c r="B135" s="1" t="s">
        <v>25</v>
      </c>
      <c r="C135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135" s="1" t="str">
        <f>dane_medale6[[#This Row],[Panstwo]]</f>
        <v>Wyspy Dziewicze Stanow Zjednoczonych</v>
      </c>
      <c r="E135">
        <v>11</v>
      </c>
      <c r="F135">
        <v>0</v>
      </c>
      <c r="G135">
        <v>1</v>
      </c>
      <c r="H135">
        <v>0</v>
      </c>
      <c r="I135">
        <v>7</v>
      </c>
      <c r="J135">
        <v>0</v>
      </c>
      <c r="K135">
        <v>0</v>
      </c>
      <c r="L135">
        <v>0</v>
      </c>
    </row>
    <row r="136" spans="1:12" x14ac:dyDescent="0.25">
      <c r="A136" s="1" t="s">
        <v>150</v>
      </c>
      <c r="B136" s="1" t="s">
        <v>13</v>
      </c>
      <c r="C136" s="1">
        <f>dane_medale6[[#This Row],[Zloty]]+dane_medale6[[#This Row],[Srebrny]]+dane_medale6[[#This Row],[Brazowy]]+dane_medale6[[#This Row],[Zloty_1]]+dane_medale6[[#This Row],[Srebrny_2]]+dane_medale6[[#This Row],[Brazowy_3]]</f>
        <v>2</v>
      </c>
      <c r="D136" s="1" t="str">
        <f>dane_medale6[[#This Row],[Panstwo]]</f>
        <v>Zambia</v>
      </c>
      <c r="E136">
        <v>12</v>
      </c>
      <c r="F136">
        <v>0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 s="1" t="s">
        <v>151</v>
      </c>
      <c r="B137" s="1" t="s">
        <v>13</v>
      </c>
      <c r="C137" s="1">
        <f>dane_medale6[[#This Row],[Zloty]]+dane_medale6[[#This Row],[Srebrny]]+dane_medale6[[#This Row],[Brazowy]]+dane_medale6[[#This Row],[Zloty_1]]+dane_medale6[[#This Row],[Srebrny_2]]+dane_medale6[[#This Row],[Brazowy_3]]</f>
        <v>8</v>
      </c>
      <c r="D137" s="1" t="str">
        <f>dane_medale6[[#This Row],[Panstwo]]</f>
        <v>Zimbabwe</v>
      </c>
      <c r="E137">
        <v>12</v>
      </c>
      <c r="F137">
        <v>3</v>
      </c>
      <c r="G137">
        <v>4</v>
      </c>
      <c r="H137">
        <v>1</v>
      </c>
      <c r="I137">
        <v>1</v>
      </c>
      <c r="J137">
        <v>0</v>
      </c>
      <c r="K137">
        <v>0</v>
      </c>
      <c r="L137">
        <v>0</v>
      </c>
    </row>
    <row r="138" spans="1:12" x14ac:dyDescent="0.25">
      <c r="A138" s="1" t="s">
        <v>152</v>
      </c>
      <c r="B138" s="1" t="s">
        <v>11</v>
      </c>
      <c r="C138" s="1">
        <f>dane_medale6[[#This Row],[Zloty]]+dane_medale6[[#This Row],[Srebrny]]+dane_medale6[[#This Row],[Brazowy]]+dane_medale6[[#This Row],[Zloty_1]]+dane_medale6[[#This Row],[Srebrny_2]]+dane_medale6[[#This Row],[Brazowy_3]]</f>
        <v>1</v>
      </c>
      <c r="D138" s="1" t="str">
        <f>dane_medale6[[#This Row],[Panstwo]]</f>
        <v>Zjednoczone Emiraty Arabskie</v>
      </c>
      <c r="E138">
        <v>8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s="1" t="s">
        <v>153</v>
      </c>
      <c r="B139" s="1" t="s">
        <v>22</v>
      </c>
      <c r="C139" s="1">
        <f>dane_medale6[[#This Row],[Zloty]]+dane_medale6[[#This Row],[Srebrny]]+dane_medale6[[#This Row],[Brazowy]]+dane_medale6[[#This Row],[Zloty_1]]+dane_medale6[[#This Row],[Srebrny_2]]+dane_medale6[[#This Row],[Brazowy_3]]</f>
        <v>1204</v>
      </c>
      <c r="D139" s="1" t="str">
        <f>dane_medale6[[#This Row],[Panstwo]]</f>
        <v>ZSRR</v>
      </c>
      <c r="E139">
        <v>9</v>
      </c>
      <c r="F139">
        <v>395</v>
      </c>
      <c r="G139">
        <v>319</v>
      </c>
      <c r="H139">
        <v>296</v>
      </c>
      <c r="I139">
        <v>9</v>
      </c>
      <c r="J139">
        <v>78</v>
      </c>
      <c r="K139">
        <v>57</v>
      </c>
      <c r="L139">
        <v>59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AF80-8B4C-43C2-9EAA-3D31D8A36C24}">
  <dimension ref="A1:K139"/>
  <sheetViews>
    <sheetView workbookViewId="0">
      <selection sqref="A1:K1048576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11.85546875" bestFit="1" customWidth="1"/>
    <col min="4" max="4" width="7.7109375" bestFit="1" customWidth="1"/>
    <col min="5" max="5" width="10.140625" bestFit="1" customWidth="1"/>
    <col min="6" max="6" width="10.7109375" bestFit="1" customWidth="1"/>
    <col min="7" max="7" width="13.5703125" bestFit="1" customWidth="1"/>
    <col min="8" max="8" width="9.7109375" bestFit="1" customWidth="1"/>
    <col min="9" max="9" width="12.140625" bestFit="1" customWidth="1"/>
    <col min="10" max="10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173</v>
      </c>
    </row>
    <row r="2" spans="1:11" hidden="1" x14ac:dyDescent="0.25">
      <c r="A2" s="1" t="s">
        <v>10</v>
      </c>
      <c r="B2" s="1" t="s">
        <v>11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3" spans="1:11" hidden="1" x14ac:dyDescent="0.25">
      <c r="A3" s="1" t="s">
        <v>12</v>
      </c>
      <c r="B3" s="1" t="s">
        <v>13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  <c r="K3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4" spans="1:11" hidden="1" x14ac:dyDescent="0.25">
      <c r="A4" s="1" t="s">
        <v>14</v>
      </c>
      <c r="B4" s="1" t="s">
        <v>15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K4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5" spans="1:11" hidden="1" x14ac:dyDescent="0.25">
      <c r="A5" s="1" t="s">
        <v>16</v>
      </c>
      <c r="B5" s="1" t="s">
        <v>11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6" spans="1:11" hidden="1" x14ac:dyDescent="0.25">
      <c r="A6" s="1" t="s">
        <v>17</v>
      </c>
      <c r="B6" s="1" t="s">
        <v>15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  <c r="K6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7" spans="1:11" hidden="1" x14ac:dyDescent="0.25">
      <c r="A7" s="1" t="s">
        <v>18</v>
      </c>
      <c r="B7" s="1" t="s">
        <v>11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  <c r="K7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8" spans="1:11" hidden="1" x14ac:dyDescent="0.25">
      <c r="A8" s="1" t="s">
        <v>19</v>
      </c>
      <c r="B8" s="1" t="s">
        <v>20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  <c r="K8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9" spans="1:11" x14ac:dyDescent="0.25">
      <c r="A9" s="1" t="s">
        <v>21</v>
      </c>
      <c r="B9" s="1" t="s">
        <v>22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  <c r="K9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zimowy</v>
      </c>
    </row>
    <row r="10" spans="1:11" hidden="1" x14ac:dyDescent="0.25">
      <c r="A10" s="1" t="s">
        <v>23</v>
      </c>
      <c r="B10" s="1" t="s">
        <v>11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  <c r="K10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1" spans="1:11" hidden="1" x14ac:dyDescent="0.25">
      <c r="A11" s="1" t="s">
        <v>24</v>
      </c>
      <c r="B11" s="1" t="s">
        <v>25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  <c r="K11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2" spans="1:11" hidden="1" x14ac:dyDescent="0.25">
      <c r="A12" s="1" t="s">
        <v>26</v>
      </c>
      <c r="B12" s="1" t="s">
        <v>11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13" spans="1:11" hidden="1" x14ac:dyDescent="0.25">
      <c r="A13" s="1" t="s">
        <v>27</v>
      </c>
      <c r="B13" s="1" t="s">
        <v>25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14" spans="1:11" x14ac:dyDescent="0.25">
      <c r="A14" s="1" t="s">
        <v>28</v>
      </c>
      <c r="B14" s="1" t="s">
        <v>22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  <c r="K14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5" spans="1:11" hidden="1" x14ac:dyDescent="0.25">
      <c r="A15" s="1" t="s">
        <v>29</v>
      </c>
      <c r="B15" s="1" t="s">
        <v>25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  <c r="K15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16" spans="1:11" x14ac:dyDescent="0.25">
      <c r="A16" s="1" t="s">
        <v>30</v>
      </c>
      <c r="B16" s="1" t="s">
        <v>22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  <c r="K16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7" spans="1:11" hidden="1" x14ac:dyDescent="0.25">
      <c r="A17" s="1" t="s">
        <v>31</v>
      </c>
      <c r="B17" s="1" t="s">
        <v>11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18" spans="1:11" hidden="1" x14ac:dyDescent="0.25">
      <c r="A18" s="1" t="s">
        <v>32</v>
      </c>
      <c r="B18" s="1" t="s">
        <v>15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  <c r="K18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9" spans="1:11" x14ac:dyDescent="0.25">
      <c r="A19" s="1" t="s">
        <v>33</v>
      </c>
      <c r="B19" s="1" t="s">
        <v>22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  <c r="K19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20" spans="1:11" hidden="1" x14ac:dyDescent="0.25">
      <c r="A20" s="1" t="s">
        <v>34</v>
      </c>
      <c r="B20" s="1" t="s">
        <v>13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21" spans="1:11" hidden="1" x14ac:dyDescent="0.25">
      <c r="A21" s="1" t="s">
        <v>35</v>
      </c>
      <c r="B21" s="1" t="s">
        <v>15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  <c r="K21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22" spans="1:11" hidden="1" x14ac:dyDescent="0.25">
      <c r="A22" s="1" t="s">
        <v>36</v>
      </c>
      <c r="B22" s="1" t="s">
        <v>11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  <c r="K22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23" spans="1:11" x14ac:dyDescent="0.25">
      <c r="A23" s="1" t="s">
        <v>37</v>
      </c>
      <c r="B23" s="1" t="s">
        <v>22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  <c r="K23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24" spans="1:11" x14ac:dyDescent="0.25">
      <c r="A24" s="1" t="s">
        <v>38</v>
      </c>
      <c r="B24" s="1" t="s">
        <v>22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  <c r="K24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25" spans="1:11" x14ac:dyDescent="0.25">
      <c r="A25" s="1" t="s">
        <v>39</v>
      </c>
      <c r="B25" s="1" t="s">
        <v>22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K25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26" spans="1:11" x14ac:dyDescent="0.25">
      <c r="A26" s="1" t="s">
        <v>40</v>
      </c>
      <c r="B26" s="1" t="s">
        <v>22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  <c r="K26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27" spans="1:11" x14ac:dyDescent="0.25">
      <c r="A27" s="1" t="s">
        <v>41</v>
      </c>
      <c r="B27" s="1" t="s">
        <v>22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  <c r="K27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28" spans="1:11" x14ac:dyDescent="0.25">
      <c r="A28" s="1" t="s">
        <v>42</v>
      </c>
      <c r="B28" s="1" t="s">
        <v>22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  <c r="K28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29" spans="1:11" hidden="1" x14ac:dyDescent="0.25">
      <c r="A29" s="1" t="s">
        <v>43</v>
      </c>
      <c r="B29" s="1" t="s">
        <v>25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K29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30" spans="1:11" hidden="1" x14ac:dyDescent="0.25">
      <c r="A30" s="1" t="s">
        <v>44</v>
      </c>
      <c r="B30" s="1" t="s">
        <v>13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31" spans="1:11" hidden="1" x14ac:dyDescent="0.25">
      <c r="A31" s="1" t="s">
        <v>45</v>
      </c>
      <c r="B31" s="1" t="s">
        <v>13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  <c r="K31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32" spans="1:11" hidden="1" x14ac:dyDescent="0.25">
      <c r="A32" s="1" t="s">
        <v>46</v>
      </c>
      <c r="B32" s="1" t="s">
        <v>15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33" spans="1:11" hidden="1" x14ac:dyDescent="0.25">
      <c r="A33" s="1" t="s">
        <v>47</v>
      </c>
      <c r="B33" s="1" t="s">
        <v>13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34" spans="1:11" x14ac:dyDescent="0.25">
      <c r="A34" s="1" t="s">
        <v>48</v>
      </c>
      <c r="B34" s="1" t="s">
        <v>22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  <c r="K34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35" spans="1:11" hidden="1" x14ac:dyDescent="0.25">
      <c r="A35" s="1" t="s">
        <v>49</v>
      </c>
      <c r="B35" s="1" t="s">
        <v>13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  <c r="K35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36" spans="1:11" hidden="1" x14ac:dyDescent="0.25">
      <c r="A36" s="1" t="s">
        <v>50</v>
      </c>
      <c r="B36" s="1" t="s">
        <v>11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  <c r="K36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37" spans="1:11" x14ac:dyDescent="0.25">
      <c r="A37" s="1" t="s">
        <v>51</v>
      </c>
      <c r="B37" s="1" t="s">
        <v>22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  <c r="K37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38" spans="1:11" x14ac:dyDescent="0.25">
      <c r="A38" s="1" t="s">
        <v>52</v>
      </c>
      <c r="B38" s="1" t="s">
        <v>22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  <c r="K38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39" spans="1:11" hidden="1" x14ac:dyDescent="0.25">
      <c r="A39" s="1" t="s">
        <v>53</v>
      </c>
      <c r="B39" s="1" t="s">
        <v>13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40" spans="1:11" hidden="1" x14ac:dyDescent="0.25">
      <c r="A40" s="1" t="s">
        <v>54</v>
      </c>
      <c r="B40" s="1" t="s">
        <v>13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  <c r="K40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41" spans="1:11" x14ac:dyDescent="0.25">
      <c r="A41" s="1" t="s">
        <v>55</v>
      </c>
      <c r="B41" s="1" t="s">
        <v>22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  <c r="K41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42" spans="1:11" hidden="1" x14ac:dyDescent="0.25">
      <c r="A42" s="1" t="s">
        <v>56</v>
      </c>
      <c r="B42" s="1" t="s">
        <v>11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  <c r="K42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43" spans="1:11" hidden="1" x14ac:dyDescent="0.25">
      <c r="A43" s="1" t="s">
        <v>57</v>
      </c>
      <c r="B43" s="1" t="s">
        <v>15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44" spans="1:11" hidden="1" x14ac:dyDescent="0.25">
      <c r="A44" s="1" t="s">
        <v>58</v>
      </c>
      <c r="B44" s="1" t="s">
        <v>25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45" spans="1:11" x14ac:dyDescent="0.25">
      <c r="A45" s="1" t="s">
        <v>59</v>
      </c>
      <c r="B45" s="1" t="s">
        <v>22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  <c r="K45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46" spans="1:11" x14ac:dyDescent="0.25">
      <c r="A46" s="1" t="s">
        <v>60</v>
      </c>
      <c r="B46" s="1" t="s">
        <v>22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  <c r="K46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47" spans="1:11" hidden="1" x14ac:dyDescent="0.25">
      <c r="A47" s="1" t="s">
        <v>61</v>
      </c>
      <c r="B47" s="1" t="s">
        <v>11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  <c r="K47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48" spans="1:11" hidden="1" x14ac:dyDescent="0.25">
      <c r="A48" s="1" t="s">
        <v>62</v>
      </c>
      <c r="B48" s="1" t="s">
        <v>11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  <c r="K48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49" spans="1:11" hidden="1" x14ac:dyDescent="0.25">
      <c r="A49" s="1" t="s">
        <v>63</v>
      </c>
      <c r="B49" s="1" t="s">
        <v>11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  <c r="K49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50" spans="1:11" hidden="1" x14ac:dyDescent="0.25">
      <c r="A50" s="1" t="s">
        <v>64</v>
      </c>
      <c r="B50" s="1" t="s">
        <v>11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51" spans="1:11" hidden="1" x14ac:dyDescent="0.25">
      <c r="A51" s="1" t="s">
        <v>65</v>
      </c>
      <c r="B51" s="1" t="s">
        <v>11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  <c r="K51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52" spans="1:11" x14ac:dyDescent="0.25">
      <c r="A52" s="1" t="s">
        <v>66</v>
      </c>
      <c r="B52" s="1" t="s">
        <v>22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  <c r="K52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53" spans="1:11" x14ac:dyDescent="0.25">
      <c r="A53" s="1" t="s">
        <v>67</v>
      </c>
      <c r="B53" s="1" t="s">
        <v>22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  <c r="K53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54" spans="1:11" hidden="1" x14ac:dyDescent="0.25">
      <c r="A54" s="1" t="s">
        <v>68</v>
      </c>
      <c r="B54" s="1" t="s">
        <v>11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  <c r="K54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55" spans="1:11" hidden="1" x14ac:dyDescent="0.25">
      <c r="A55" s="1" t="s">
        <v>69</v>
      </c>
      <c r="B55" s="1" t="s">
        <v>25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  <c r="K55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56" spans="1:11" hidden="1" x14ac:dyDescent="0.25">
      <c r="A56" s="1" t="s">
        <v>70</v>
      </c>
      <c r="B56" s="1" t="s">
        <v>11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  <c r="K56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57" spans="1:11" x14ac:dyDescent="0.25">
      <c r="A57" s="1" t="s">
        <v>71</v>
      </c>
      <c r="B57" s="1" t="s">
        <v>22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  <c r="K57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58" spans="1:11" hidden="1" x14ac:dyDescent="0.25">
      <c r="A58" s="1" t="s">
        <v>72</v>
      </c>
      <c r="B58" s="1" t="s">
        <v>13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59" spans="1:11" hidden="1" x14ac:dyDescent="0.25">
      <c r="A59" s="1" t="s">
        <v>73</v>
      </c>
      <c r="B59" s="1" t="s">
        <v>25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  <c r="K59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60" spans="1:11" hidden="1" x14ac:dyDescent="0.25">
      <c r="A60" s="1" t="s">
        <v>74</v>
      </c>
      <c r="B60" s="1" t="s">
        <v>11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61" spans="1:11" hidden="1" x14ac:dyDescent="0.25">
      <c r="A61" s="1" t="s">
        <v>75</v>
      </c>
      <c r="B61" s="1" t="s">
        <v>11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  <c r="K61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62" spans="1:11" hidden="1" x14ac:dyDescent="0.25">
      <c r="A62" s="1" t="s">
        <v>76</v>
      </c>
      <c r="B62" s="1" t="s">
        <v>13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  <c r="K62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63" spans="1:11" hidden="1" x14ac:dyDescent="0.25">
      <c r="A63" s="1" t="s">
        <v>77</v>
      </c>
      <c r="B63" s="1" t="s">
        <v>11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  <c r="K63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64" spans="1:11" hidden="1" x14ac:dyDescent="0.25">
      <c r="A64" s="1" t="s">
        <v>78</v>
      </c>
      <c r="B64" s="1" t="s">
        <v>15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  <c r="K64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65" spans="1:11" hidden="1" x14ac:dyDescent="0.25">
      <c r="A65" s="1" t="s">
        <v>79</v>
      </c>
      <c r="B65" s="1" t="s">
        <v>11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  <c r="K65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66" spans="1:11" hidden="1" x14ac:dyDescent="0.25">
      <c r="A66" s="1" t="s">
        <v>80</v>
      </c>
      <c r="B66" s="1" t="s">
        <v>11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  <c r="K66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67" spans="1:11" hidden="1" x14ac:dyDescent="0.25">
      <c r="A67" s="1" t="s">
        <v>81</v>
      </c>
      <c r="B67" s="1" t="s">
        <v>25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  <c r="K67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68" spans="1:11" hidden="1" x14ac:dyDescent="0.25">
      <c r="A68" s="1" t="s">
        <v>82</v>
      </c>
      <c r="B68" s="1" t="s">
        <v>25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  <c r="K68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69" spans="1:11" hidden="1" x14ac:dyDescent="0.25">
      <c r="A69" s="1" t="s">
        <v>83</v>
      </c>
      <c r="B69" s="1" t="s">
        <v>11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70" spans="1:11" hidden="1" x14ac:dyDescent="0.25">
      <c r="A70" s="1" t="s">
        <v>84</v>
      </c>
      <c r="B70" s="1" t="s">
        <v>11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  <c r="K70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71" spans="1:11" x14ac:dyDescent="0.25">
      <c r="A71" s="1" t="s">
        <v>85</v>
      </c>
      <c r="B71" s="1" t="s">
        <v>22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  <c r="K71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zimowy</v>
      </c>
    </row>
    <row r="72" spans="1:11" x14ac:dyDescent="0.25">
      <c r="A72" s="1" t="s">
        <v>86</v>
      </c>
      <c r="B72" s="1" t="s">
        <v>22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  <c r="K72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73" spans="1:11" x14ac:dyDescent="0.25">
      <c r="A73" s="1" t="s">
        <v>87</v>
      </c>
      <c r="B73" s="1" t="s">
        <v>22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  <c r="K73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74" spans="1:11" x14ac:dyDescent="0.25">
      <c r="A74" s="1" t="s">
        <v>88</v>
      </c>
      <c r="B74" s="1" t="s">
        <v>22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  <c r="K74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75" spans="1:11" x14ac:dyDescent="0.25">
      <c r="A75" s="1" t="s">
        <v>89</v>
      </c>
      <c r="B75" s="1" t="s">
        <v>22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  <c r="K75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76" spans="1:11" hidden="1" x14ac:dyDescent="0.25">
      <c r="A76" s="1" t="s">
        <v>90</v>
      </c>
      <c r="B76" s="1" t="s">
        <v>11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  <c r="K76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77" spans="1:11" hidden="1" x14ac:dyDescent="0.25">
      <c r="A77" s="1" t="s">
        <v>91</v>
      </c>
      <c r="B77" s="1" t="s">
        <v>13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  <c r="K77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78" spans="1:11" hidden="1" x14ac:dyDescent="0.25">
      <c r="A78" s="1" t="s">
        <v>92</v>
      </c>
      <c r="B78" s="1" t="s">
        <v>13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79" spans="1:11" hidden="1" x14ac:dyDescent="0.25">
      <c r="A79" s="1" t="s">
        <v>93</v>
      </c>
      <c r="B79" s="1" t="s">
        <v>25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  <c r="K79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80" spans="1:11" x14ac:dyDescent="0.25">
      <c r="A80" s="1" t="s">
        <v>94</v>
      </c>
      <c r="B80" s="1" t="s">
        <v>22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  <c r="K80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81" spans="1:11" hidden="1" x14ac:dyDescent="0.25">
      <c r="A81" s="1" t="s">
        <v>95</v>
      </c>
      <c r="B81" s="1" t="s">
        <v>11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  <c r="K81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82" spans="1:11" hidden="1" x14ac:dyDescent="0.25">
      <c r="A82" s="1" t="s">
        <v>96</v>
      </c>
      <c r="B82" s="1" t="s">
        <v>13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83" spans="1:11" hidden="1" x14ac:dyDescent="0.25">
      <c r="A83" s="1" t="s">
        <v>97</v>
      </c>
      <c r="B83" s="1" t="s">
        <v>13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K83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84" spans="1:11" x14ac:dyDescent="0.25">
      <c r="A84" s="1" t="s">
        <v>98</v>
      </c>
      <c r="B84" s="1" t="s">
        <v>22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  <c r="K84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85" spans="1:11" x14ac:dyDescent="0.25">
      <c r="A85" s="1" t="s">
        <v>99</v>
      </c>
      <c r="B85" s="1" t="s">
        <v>22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  <c r="K85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86" spans="1:11" x14ac:dyDescent="0.25">
      <c r="A86" s="1" t="s">
        <v>100</v>
      </c>
      <c r="B86" s="1" t="s">
        <v>22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  <c r="K86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87" spans="1:11" x14ac:dyDescent="0.25">
      <c r="A87" s="1" t="s">
        <v>101</v>
      </c>
      <c r="B87" s="1" t="s">
        <v>22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  <c r="K87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88" spans="1:11" hidden="1" x14ac:dyDescent="0.25">
      <c r="A88" s="1" t="s">
        <v>102</v>
      </c>
      <c r="B88" s="1" t="s">
        <v>13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89" spans="1:11" hidden="1" x14ac:dyDescent="0.25">
      <c r="A89" s="1" t="s">
        <v>103</v>
      </c>
      <c r="B89" s="1" t="s">
        <v>13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  <c r="K89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90" spans="1:11" x14ac:dyDescent="0.25">
      <c r="A90" s="1" t="s">
        <v>104</v>
      </c>
      <c r="B90" s="1" t="s">
        <v>22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  <c r="K90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zimowy</v>
      </c>
    </row>
    <row r="91" spans="1:11" hidden="1" x14ac:dyDescent="0.25">
      <c r="A91" s="1" t="s">
        <v>105</v>
      </c>
      <c r="B91" s="1" t="s">
        <v>20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  <c r="K91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92" spans="1:11" hidden="1" x14ac:dyDescent="0.25">
      <c r="A92" s="1" t="s">
        <v>106</v>
      </c>
      <c r="B92" s="1" t="s">
        <v>11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  <c r="K92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93" spans="1:11" hidden="1" x14ac:dyDescent="0.25">
      <c r="A93" s="1" t="s">
        <v>107</v>
      </c>
      <c r="B93" s="1" t="s">
        <v>15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94" spans="1:11" hidden="1" x14ac:dyDescent="0.25">
      <c r="A94" s="1" t="s">
        <v>108</v>
      </c>
      <c r="B94" s="1" t="s">
        <v>15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95" spans="1:11" hidden="1" x14ac:dyDescent="0.25">
      <c r="A95" s="1" t="s">
        <v>109</v>
      </c>
      <c r="B95" s="1" t="s">
        <v>15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  <c r="K95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96" spans="1:11" x14ac:dyDescent="0.25">
      <c r="A96" s="1" t="s">
        <v>110</v>
      </c>
      <c r="B96" s="1" t="s">
        <v>22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  <c r="K96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97" spans="1:11" hidden="1" x14ac:dyDescent="0.25">
      <c r="A97" s="1" t="s">
        <v>111</v>
      </c>
      <c r="B97" s="1" t="s">
        <v>25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  <c r="K97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98" spans="1:11" x14ac:dyDescent="0.25">
      <c r="A98" s="1" t="s">
        <v>112</v>
      </c>
      <c r="B98" s="1" t="s">
        <v>22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  <c r="K98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99" spans="1:11" hidden="1" x14ac:dyDescent="0.25">
      <c r="A99" s="1" t="s">
        <v>113</v>
      </c>
      <c r="B99" s="1" t="s">
        <v>13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  <c r="K99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00" spans="1:11" x14ac:dyDescent="0.25">
      <c r="A100" s="1" t="s">
        <v>114</v>
      </c>
      <c r="B100" s="1" t="s">
        <v>22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  <c r="K100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01" spans="1:11" x14ac:dyDescent="0.25">
      <c r="A101" s="1" t="s">
        <v>115</v>
      </c>
      <c r="B101" s="1" t="s">
        <v>22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  <c r="K101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02" spans="1:11" x14ac:dyDescent="0.25">
      <c r="A102" s="1" t="s">
        <v>116</v>
      </c>
      <c r="B102" s="1" t="s">
        <v>22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  <c r="K102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03" spans="1:11" hidden="1" x14ac:dyDescent="0.25">
      <c r="A103" s="1" t="s">
        <v>117</v>
      </c>
      <c r="B103" s="1" t="s">
        <v>13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  <c r="K103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104" spans="1:11" x14ac:dyDescent="0.25">
      <c r="A104" s="1" t="s">
        <v>118</v>
      </c>
      <c r="B104" s="1" t="s">
        <v>22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  <c r="K104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05" spans="1:11" x14ac:dyDescent="0.25">
      <c r="A105" s="1" t="s">
        <v>119</v>
      </c>
      <c r="B105" s="1" t="s">
        <v>22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106" spans="1:11" hidden="1" x14ac:dyDescent="0.25">
      <c r="A106" s="1" t="s">
        <v>120</v>
      </c>
      <c r="B106" s="1" t="s">
        <v>11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  <c r="K106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107" spans="1:11" x14ac:dyDescent="0.25">
      <c r="A107" s="1" t="s">
        <v>121</v>
      </c>
      <c r="B107" s="1" t="s">
        <v>22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  <c r="K107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08" spans="1:11" x14ac:dyDescent="0.25">
      <c r="A108" s="1" t="s">
        <v>122</v>
      </c>
      <c r="B108" s="1" t="s">
        <v>22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  <c r="K108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109" spans="1:11" hidden="1" x14ac:dyDescent="0.25">
      <c r="A109" s="1" t="s">
        <v>123</v>
      </c>
      <c r="B109" s="1" t="s">
        <v>11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110" spans="1:11" hidden="1" x14ac:dyDescent="0.25">
      <c r="A110" s="1" t="s">
        <v>124</v>
      </c>
      <c r="B110" s="1" t="s">
        <v>25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  <c r="K110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11" spans="1:11" hidden="1" x14ac:dyDescent="0.25">
      <c r="A111" s="1" t="s">
        <v>125</v>
      </c>
      <c r="B111" s="1" t="s">
        <v>13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112" spans="1:11" hidden="1" x14ac:dyDescent="0.25">
      <c r="A112" s="1" t="s">
        <v>126</v>
      </c>
      <c r="B112" s="1" t="s">
        <v>15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113" spans="1:11" hidden="1" x14ac:dyDescent="0.25">
      <c r="A113" s="1" t="s">
        <v>127</v>
      </c>
      <c r="B113" s="1" t="s">
        <v>11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14" spans="1:11" x14ac:dyDescent="0.25">
      <c r="A114" s="1" t="s">
        <v>128</v>
      </c>
      <c r="B114" s="1" t="s">
        <v>22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  <c r="K114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115" spans="1:11" x14ac:dyDescent="0.25">
      <c r="A115" s="1" t="s">
        <v>129</v>
      </c>
      <c r="B115" s="1" t="s">
        <v>22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  <c r="K115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16" spans="1:11" hidden="1" x14ac:dyDescent="0.25">
      <c r="A116" s="1" t="s">
        <v>130</v>
      </c>
      <c r="B116" s="1" t="s">
        <v>11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  <c r="K116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117" spans="1:11" hidden="1" x14ac:dyDescent="0.25">
      <c r="A117" s="1" t="s">
        <v>131</v>
      </c>
      <c r="B117" s="1" t="s">
        <v>11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  <c r="K117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18" spans="1:11" hidden="1" x14ac:dyDescent="0.25">
      <c r="A118" s="1" t="s">
        <v>132</v>
      </c>
      <c r="B118" s="1" t="s">
        <v>13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119" spans="1:11" hidden="1" x14ac:dyDescent="0.25">
      <c r="A119" s="1" t="s">
        <v>133</v>
      </c>
      <c r="B119" s="1" t="s">
        <v>13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120" spans="1:11" hidden="1" x14ac:dyDescent="0.25">
      <c r="A120" s="1" t="s">
        <v>134</v>
      </c>
      <c r="B120" s="1" t="s">
        <v>20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121" spans="1:11" hidden="1" x14ac:dyDescent="0.25">
      <c r="A121" s="1" t="s">
        <v>135</v>
      </c>
      <c r="B121" s="1" t="s">
        <v>25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  <c r="K121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22" spans="1:11" hidden="1" x14ac:dyDescent="0.25">
      <c r="A122" s="1" t="s">
        <v>136</v>
      </c>
      <c r="B122" s="1" t="s">
        <v>13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  <c r="K122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23" spans="1:11" hidden="1" x14ac:dyDescent="0.25">
      <c r="A123" s="1" t="s">
        <v>137</v>
      </c>
      <c r="B123" s="1" t="s">
        <v>11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  <c r="K123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24" spans="1:11" hidden="1" x14ac:dyDescent="0.25">
      <c r="A124" s="1" t="s">
        <v>138</v>
      </c>
      <c r="B124" s="1" t="s">
        <v>13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  <c r="K124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25" spans="1:11" x14ac:dyDescent="0.25">
      <c r="A125" s="1" t="s">
        <v>139</v>
      </c>
      <c r="B125" s="1" t="s">
        <v>22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  <c r="K125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26" spans="1:11" hidden="1" x14ac:dyDescent="0.25">
      <c r="A126" s="1" t="s">
        <v>140</v>
      </c>
      <c r="B126" s="1" t="s">
        <v>15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  <c r="K126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27" spans="1:11" hidden="1" x14ac:dyDescent="0.25">
      <c r="A127" s="1" t="s">
        <v>141</v>
      </c>
      <c r="B127" s="1" t="s">
        <v>11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  <c r="K127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28" spans="1:11" hidden="1" x14ac:dyDescent="0.25">
      <c r="A128" s="1" t="s">
        <v>142</v>
      </c>
      <c r="B128" s="1" t="s">
        <v>15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  <c r="K128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29" spans="1:11" x14ac:dyDescent="0.25">
      <c r="A129" s="1" t="s">
        <v>143</v>
      </c>
      <c r="B129" s="1" t="s">
        <v>22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  <c r="K129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30" spans="1:11" x14ac:dyDescent="0.25">
      <c r="A130" s="1" t="s">
        <v>144</v>
      </c>
      <c r="B130" s="1" t="s">
        <v>22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  <c r="K130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31" spans="1:11" hidden="1" x14ac:dyDescent="0.25">
      <c r="A131" s="1" t="s">
        <v>145</v>
      </c>
      <c r="B131" s="1" t="s">
        <v>11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132" spans="1:11" x14ac:dyDescent="0.25">
      <c r="A132" s="1" t="s">
        <v>146</v>
      </c>
      <c r="B132" s="1" t="s">
        <v>22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  <c r="K132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33" spans="1:11" x14ac:dyDescent="0.25">
      <c r="A133" s="1" t="s">
        <v>147</v>
      </c>
      <c r="B133" s="1" t="s">
        <v>22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  <c r="K133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34" spans="1:11" hidden="1" x14ac:dyDescent="0.25">
      <c r="A134" s="1" t="s">
        <v>148</v>
      </c>
      <c r="B134" s="1" t="s">
        <v>13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135" spans="1:11" hidden="1" x14ac:dyDescent="0.25">
      <c r="A135" s="1" t="s">
        <v>149</v>
      </c>
      <c r="B135" s="1" t="s">
        <v>25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  <c r="K135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136" spans="1:11" hidden="1" x14ac:dyDescent="0.25">
      <c r="A136" s="1" t="s">
        <v>150</v>
      </c>
      <c r="B136" s="1" t="s">
        <v>13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137" spans="1:11" hidden="1" x14ac:dyDescent="0.25">
      <c r="A137" s="1" t="s">
        <v>151</v>
      </c>
      <c r="B137" s="1" t="s">
        <v>13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  <c r="K137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  <row r="138" spans="1:11" hidden="1" x14ac:dyDescent="0.25">
      <c r="A138" s="1" t="s">
        <v>152</v>
      </c>
      <c r="B138" s="1" t="s">
        <v>11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nic</v>
      </c>
    </row>
    <row r="139" spans="1:11" x14ac:dyDescent="0.25">
      <c r="A139" s="1" t="s">
        <v>153</v>
      </c>
      <c r="B139" s="1" t="s">
        <v>22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  <c r="K139" t="str">
        <f>IF(AND(dane_medale7[[#This Row],[Zloty]]&gt;dane_medale7[[#This Row],[Zloty_1]],dane_medale7[[#This Row],[Srebrny]]&gt;dane_medale7[[#This Row],[Srebrny_2]],dane_medale7[[#This Row],[Brazowy]]&gt;dane_medale7[[#This Row],[Brazowy_3]]),"letni",IF(AND(dane_medale7[[#This Row],[Zloty]]&lt;dane_medale7[[#This Row],[Zloty_1]],dane_medale7[[#This Row],[Srebrny]]&lt;dane_medale7[[#This Row],[Srebrny_2]],dane_medale7[[#This Row],[Brazowy]]&lt;dane_medale7[[#This Row],[Brazowy_3]]),"zimowy","nic"))</f>
        <v>letni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A6BA-DB2B-4BB2-9024-A00D5CA97C19}">
  <dimension ref="A1:M48"/>
  <sheetViews>
    <sheetView tabSelected="1" workbookViewId="0">
      <selection activeCell="G55" sqref="G55"/>
    </sheetView>
  </sheetViews>
  <sheetFormatPr defaultRowHeight="15" x14ac:dyDescent="0.25"/>
  <cols>
    <col min="1" max="1" width="10.7109375" customWidth="1"/>
    <col min="2" max="2" width="12.42578125" customWidth="1"/>
    <col min="3" max="3" width="11.7109375" customWidth="1"/>
    <col min="5" max="5" width="10" customWidth="1"/>
    <col min="6" max="6" width="10.5703125" customWidth="1"/>
    <col min="7" max="7" width="13.42578125" customWidth="1"/>
    <col min="8" max="8" width="9.5703125" customWidth="1"/>
    <col min="9" max="9" width="12" customWidth="1"/>
    <col min="10" max="11" width="12.5703125" customWidth="1"/>
    <col min="12" max="12" width="10.28515625" customWidth="1"/>
    <col min="13" max="13" width="1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177</v>
      </c>
      <c r="L1" t="s">
        <v>178</v>
      </c>
      <c r="M1" t="s">
        <v>179</v>
      </c>
    </row>
    <row r="2" spans="1:13" x14ac:dyDescent="0.25">
      <c r="A2" s="1" t="s">
        <v>21</v>
      </c>
      <c r="B2" s="1" t="s">
        <v>22</v>
      </c>
      <c r="C2">
        <v>26</v>
      </c>
      <c r="D2">
        <v>18</v>
      </c>
      <c r="E2">
        <v>33</v>
      </c>
      <c r="F2">
        <v>35</v>
      </c>
      <c r="G2">
        <v>22</v>
      </c>
      <c r="H2">
        <v>59</v>
      </c>
      <c r="I2">
        <v>78</v>
      </c>
      <c r="J2">
        <v>81</v>
      </c>
      <c r="K2" t="s">
        <v>174</v>
      </c>
      <c r="L2">
        <v>1</v>
      </c>
      <c r="M2">
        <v>0</v>
      </c>
    </row>
    <row r="3" spans="1:13" x14ac:dyDescent="0.25">
      <c r="A3" s="1" t="s">
        <v>28</v>
      </c>
      <c r="B3" s="1" t="s">
        <v>22</v>
      </c>
      <c r="C3">
        <v>25</v>
      </c>
      <c r="D3">
        <v>37</v>
      </c>
      <c r="E3">
        <v>52</v>
      </c>
      <c r="F3">
        <v>53</v>
      </c>
      <c r="G3">
        <v>20</v>
      </c>
      <c r="H3">
        <v>1</v>
      </c>
      <c r="I3">
        <v>1</v>
      </c>
      <c r="J3">
        <v>3</v>
      </c>
      <c r="K3" t="s">
        <v>175</v>
      </c>
      <c r="L3">
        <f>IF(Tabela8[[#This Row],[jaki_kraj]]="zimowy",L2+1,L2)</f>
        <v>1</v>
      </c>
      <c r="M3">
        <f>IF(Tabela8[[#This Row],[jaki_kraj]]="letni",M2+1,M2)</f>
        <v>1</v>
      </c>
    </row>
    <row r="4" spans="1:13" x14ac:dyDescent="0.25">
      <c r="A4" s="1" t="s">
        <v>30</v>
      </c>
      <c r="B4" s="1" t="s">
        <v>22</v>
      </c>
      <c r="C4">
        <v>5</v>
      </c>
      <c r="D4">
        <v>12</v>
      </c>
      <c r="E4">
        <v>24</v>
      </c>
      <c r="F4">
        <v>40</v>
      </c>
      <c r="G4">
        <v>6</v>
      </c>
      <c r="H4">
        <v>6</v>
      </c>
      <c r="I4">
        <v>4</v>
      </c>
      <c r="J4">
        <v>5</v>
      </c>
      <c r="K4" t="s">
        <v>175</v>
      </c>
      <c r="L4">
        <f>IF(Tabela8[[#This Row],[jaki_kraj]]="zimowy",L3+1,L3)</f>
        <v>1</v>
      </c>
      <c r="M4">
        <f>IF(Tabela8[[#This Row],[jaki_kraj]]="letni",M3+1,M3)</f>
        <v>2</v>
      </c>
    </row>
    <row r="5" spans="1:13" x14ac:dyDescent="0.25">
      <c r="A5" s="1" t="s">
        <v>33</v>
      </c>
      <c r="B5" s="1" t="s">
        <v>22</v>
      </c>
      <c r="C5">
        <v>19</v>
      </c>
      <c r="D5">
        <v>51</v>
      </c>
      <c r="E5">
        <v>85</v>
      </c>
      <c r="F5">
        <v>78</v>
      </c>
      <c r="G5">
        <v>19</v>
      </c>
      <c r="H5">
        <v>1</v>
      </c>
      <c r="I5">
        <v>2</v>
      </c>
      <c r="J5">
        <v>3</v>
      </c>
      <c r="K5" t="s">
        <v>175</v>
      </c>
      <c r="L5">
        <f>IF(Tabela8[[#This Row],[jaki_kraj]]="zimowy",L4+1,L4)</f>
        <v>1</v>
      </c>
      <c r="M5">
        <f>IF(Tabela8[[#This Row],[jaki_kraj]]="letni",M4+1,M4)</f>
        <v>3</v>
      </c>
    </row>
    <row r="6" spans="1:13" x14ac:dyDescent="0.25">
      <c r="A6" s="1" t="s">
        <v>37</v>
      </c>
      <c r="B6" s="1" t="s">
        <v>22</v>
      </c>
      <c r="C6">
        <v>6</v>
      </c>
      <c r="D6">
        <v>6</v>
      </c>
      <c r="E6">
        <v>7</v>
      </c>
      <c r="F6">
        <v>10</v>
      </c>
      <c r="G6">
        <v>7</v>
      </c>
      <c r="H6">
        <v>4</v>
      </c>
      <c r="I6">
        <v>6</v>
      </c>
      <c r="J6">
        <v>1</v>
      </c>
      <c r="K6" t="s">
        <v>175</v>
      </c>
      <c r="L6">
        <f>IF(Tabela8[[#This Row],[jaki_kraj]]="zimowy",L5+1,L5)</f>
        <v>1</v>
      </c>
      <c r="M6">
        <f>IF(Tabela8[[#This Row],[jaki_kraj]]="letni",M5+1,M5)</f>
        <v>4</v>
      </c>
    </row>
    <row r="7" spans="1:13" x14ac:dyDescent="0.25">
      <c r="A7" s="1" t="s">
        <v>38</v>
      </c>
      <c r="B7" s="1" t="s">
        <v>22</v>
      </c>
      <c r="C7">
        <v>9</v>
      </c>
      <c r="D7">
        <v>0</v>
      </c>
      <c r="E7">
        <v>1</v>
      </c>
      <c r="F7">
        <v>0</v>
      </c>
      <c r="G7">
        <v>10</v>
      </c>
      <c r="H7">
        <v>0</v>
      </c>
      <c r="I7">
        <v>0</v>
      </c>
      <c r="J7">
        <v>0</v>
      </c>
      <c r="K7" t="s">
        <v>176</v>
      </c>
      <c r="L7">
        <f>IF(Tabela8[[#This Row],[jaki_kraj]]="zimowy",L6+1,L6)</f>
        <v>1</v>
      </c>
      <c r="M7">
        <f>IF(Tabela8[[#This Row],[jaki_kraj]]="letni",M6+1,M6)</f>
        <v>4</v>
      </c>
    </row>
    <row r="8" spans="1:13" x14ac:dyDescent="0.25">
      <c r="A8" s="1" t="s">
        <v>39</v>
      </c>
      <c r="B8" s="1" t="s">
        <v>22</v>
      </c>
      <c r="C8">
        <v>2</v>
      </c>
      <c r="D8">
        <v>0</v>
      </c>
      <c r="E8">
        <v>1</v>
      </c>
      <c r="F8">
        <v>0</v>
      </c>
      <c r="G8">
        <v>2</v>
      </c>
      <c r="H8">
        <v>0</v>
      </c>
      <c r="I8">
        <v>0</v>
      </c>
      <c r="J8">
        <v>0</v>
      </c>
      <c r="K8" t="s">
        <v>176</v>
      </c>
      <c r="L8">
        <f>IF(Tabela8[[#This Row],[jaki_kraj]]="zimowy",L7+1,L7)</f>
        <v>1</v>
      </c>
      <c r="M8">
        <f>IF(Tabela8[[#This Row],[jaki_kraj]]="letni",M7+1,M7)</f>
        <v>4</v>
      </c>
    </row>
    <row r="9" spans="1:13" x14ac:dyDescent="0.25">
      <c r="A9" s="1" t="s">
        <v>40</v>
      </c>
      <c r="B9" s="1" t="s">
        <v>22</v>
      </c>
      <c r="C9">
        <v>16</v>
      </c>
      <c r="D9">
        <v>49</v>
      </c>
      <c r="E9">
        <v>49</v>
      </c>
      <c r="F9">
        <v>45</v>
      </c>
      <c r="G9">
        <v>16</v>
      </c>
      <c r="H9">
        <v>2</v>
      </c>
      <c r="I9">
        <v>8</v>
      </c>
      <c r="J9">
        <v>15</v>
      </c>
      <c r="K9" t="s">
        <v>175</v>
      </c>
      <c r="L9">
        <f>IF(Tabela8[[#This Row],[jaki_kraj]]="zimowy",L8+1,L8)</f>
        <v>1</v>
      </c>
      <c r="M9">
        <f>IF(Tabela8[[#This Row],[jaki_kraj]]="letni",M8+1,M8)</f>
        <v>5</v>
      </c>
    </row>
    <row r="10" spans="1:13" x14ac:dyDescent="0.25">
      <c r="A10" s="1" t="s">
        <v>41</v>
      </c>
      <c r="B10" s="1" t="s">
        <v>22</v>
      </c>
      <c r="C10">
        <v>5</v>
      </c>
      <c r="D10">
        <v>14</v>
      </c>
      <c r="E10">
        <v>15</v>
      </c>
      <c r="F10">
        <v>15</v>
      </c>
      <c r="G10">
        <v>6</v>
      </c>
      <c r="H10">
        <v>7</v>
      </c>
      <c r="I10">
        <v>9</v>
      </c>
      <c r="J10">
        <v>8</v>
      </c>
      <c r="K10" t="s">
        <v>175</v>
      </c>
      <c r="L10">
        <f>IF(Tabela8[[#This Row],[jaki_kraj]]="zimowy",L9+1,L9)</f>
        <v>1</v>
      </c>
      <c r="M10">
        <f>IF(Tabela8[[#This Row],[jaki_kraj]]="letni",M9+1,M9)</f>
        <v>6</v>
      </c>
    </row>
    <row r="11" spans="1:13" x14ac:dyDescent="0.25">
      <c r="A11" s="1" t="s">
        <v>42</v>
      </c>
      <c r="B11" s="1" t="s">
        <v>22</v>
      </c>
      <c r="C11">
        <v>26</v>
      </c>
      <c r="D11">
        <v>43</v>
      </c>
      <c r="E11">
        <v>68</v>
      </c>
      <c r="F11">
        <v>68</v>
      </c>
      <c r="G11">
        <v>13</v>
      </c>
      <c r="H11">
        <v>0</v>
      </c>
      <c r="I11">
        <v>1</v>
      </c>
      <c r="J11">
        <v>0</v>
      </c>
      <c r="K11" t="s">
        <v>175</v>
      </c>
      <c r="L11">
        <f>IF(Tabela8[[#This Row],[jaki_kraj]]="zimowy",L10+1,L10)</f>
        <v>1</v>
      </c>
      <c r="M11">
        <f>IF(Tabela8[[#This Row],[jaki_kraj]]="letni",M10+1,M10)</f>
        <v>7</v>
      </c>
    </row>
    <row r="12" spans="1:13" x14ac:dyDescent="0.25">
      <c r="A12" s="1" t="s">
        <v>48</v>
      </c>
      <c r="B12" s="1" t="s">
        <v>22</v>
      </c>
      <c r="C12">
        <v>11</v>
      </c>
      <c r="D12">
        <v>9</v>
      </c>
      <c r="E12">
        <v>9</v>
      </c>
      <c r="F12">
        <v>15</v>
      </c>
      <c r="G12">
        <v>9</v>
      </c>
      <c r="H12">
        <v>4</v>
      </c>
      <c r="I12">
        <v>2</v>
      </c>
      <c r="J12">
        <v>1</v>
      </c>
      <c r="K12" t="s">
        <v>175</v>
      </c>
      <c r="L12">
        <f>IF(Tabela8[[#This Row],[jaki_kraj]]="zimowy",L11+1,L11)</f>
        <v>1</v>
      </c>
      <c r="M12">
        <f>IF(Tabela8[[#This Row],[jaki_kraj]]="letni",M11+1,M11)</f>
        <v>8</v>
      </c>
    </row>
    <row r="13" spans="1:13" x14ac:dyDescent="0.25">
      <c r="A13" s="1" t="s">
        <v>51</v>
      </c>
      <c r="B13" s="1" t="s">
        <v>22</v>
      </c>
      <c r="C13">
        <v>24</v>
      </c>
      <c r="D13">
        <v>101</v>
      </c>
      <c r="E13">
        <v>84</v>
      </c>
      <c r="F13">
        <v>117</v>
      </c>
      <c r="G13">
        <v>22</v>
      </c>
      <c r="H13">
        <v>42</v>
      </c>
      <c r="I13">
        <v>62</v>
      </c>
      <c r="J13">
        <v>56</v>
      </c>
      <c r="K13" t="s">
        <v>175</v>
      </c>
      <c r="L13">
        <f>IF(Tabela8[[#This Row],[jaki_kraj]]="zimowy",L12+1,L12)</f>
        <v>1</v>
      </c>
      <c r="M13">
        <f>IF(Tabela8[[#This Row],[jaki_kraj]]="letni",M12+1,M12)</f>
        <v>9</v>
      </c>
    </row>
    <row r="14" spans="1:13" x14ac:dyDescent="0.25">
      <c r="A14" s="1" t="s">
        <v>52</v>
      </c>
      <c r="B14" s="1" t="s">
        <v>22</v>
      </c>
      <c r="C14">
        <v>27</v>
      </c>
      <c r="D14">
        <v>202</v>
      </c>
      <c r="E14">
        <v>223</v>
      </c>
      <c r="F14">
        <v>246</v>
      </c>
      <c r="G14">
        <v>22</v>
      </c>
      <c r="H14">
        <v>31</v>
      </c>
      <c r="I14">
        <v>31</v>
      </c>
      <c r="J14">
        <v>47</v>
      </c>
      <c r="K14" t="s">
        <v>175</v>
      </c>
      <c r="L14">
        <f>IF(Tabela8[[#This Row],[jaki_kraj]]="zimowy",L13+1,L13)</f>
        <v>1</v>
      </c>
      <c r="M14">
        <f>IF(Tabela8[[#This Row],[jaki_kraj]]="letni",M13+1,M13)</f>
        <v>10</v>
      </c>
    </row>
    <row r="15" spans="1:13" x14ac:dyDescent="0.25">
      <c r="A15" s="1" t="s">
        <v>55</v>
      </c>
      <c r="B15" s="1" t="s">
        <v>22</v>
      </c>
      <c r="C15">
        <v>27</v>
      </c>
      <c r="D15">
        <v>30</v>
      </c>
      <c r="E15">
        <v>42</v>
      </c>
      <c r="F15">
        <v>38</v>
      </c>
      <c r="G15">
        <v>18</v>
      </c>
      <c r="H15">
        <v>0</v>
      </c>
      <c r="I15">
        <v>0</v>
      </c>
      <c r="J15">
        <v>0</v>
      </c>
      <c r="K15" t="s">
        <v>175</v>
      </c>
      <c r="L15">
        <f>IF(Tabela8[[#This Row],[jaki_kraj]]="zimowy",L14+1,L14)</f>
        <v>1</v>
      </c>
      <c r="M15">
        <f>IF(Tabela8[[#This Row],[jaki_kraj]]="letni",M14+1,M14)</f>
        <v>11</v>
      </c>
    </row>
    <row r="16" spans="1:13" x14ac:dyDescent="0.25">
      <c r="A16" s="1" t="s">
        <v>59</v>
      </c>
      <c r="B16" s="1" t="s">
        <v>22</v>
      </c>
      <c r="C16">
        <v>22</v>
      </c>
      <c r="D16">
        <v>37</v>
      </c>
      <c r="E16">
        <v>59</v>
      </c>
      <c r="F16">
        <v>35</v>
      </c>
      <c r="G16">
        <v>19</v>
      </c>
      <c r="H16">
        <v>1</v>
      </c>
      <c r="I16">
        <v>0</v>
      </c>
      <c r="J16">
        <v>1</v>
      </c>
      <c r="K16" t="s">
        <v>175</v>
      </c>
      <c r="L16">
        <f>IF(Tabela8[[#This Row],[jaki_kraj]]="zimowy",L15+1,L15)</f>
        <v>1</v>
      </c>
      <c r="M16">
        <f>IF(Tabela8[[#This Row],[jaki_kraj]]="letni",M15+1,M15)</f>
        <v>12</v>
      </c>
    </row>
    <row r="17" spans="1:13" x14ac:dyDescent="0.25">
      <c r="A17" s="1" t="s">
        <v>60</v>
      </c>
      <c r="B17" s="1" t="s">
        <v>22</v>
      </c>
      <c r="C17">
        <v>25</v>
      </c>
      <c r="D17">
        <v>77</v>
      </c>
      <c r="E17">
        <v>85</v>
      </c>
      <c r="F17">
        <v>104</v>
      </c>
      <c r="G17">
        <v>20</v>
      </c>
      <c r="H17">
        <v>37</v>
      </c>
      <c r="I17">
        <v>38</v>
      </c>
      <c r="J17">
        <v>35</v>
      </c>
      <c r="K17" t="s">
        <v>175</v>
      </c>
      <c r="L17">
        <f>IF(Tabela8[[#This Row],[jaki_kraj]]="zimowy",L16+1,L16)</f>
        <v>1</v>
      </c>
      <c r="M17">
        <f>IF(Tabela8[[#This Row],[jaki_kraj]]="letni",M16+1,M16)</f>
        <v>13</v>
      </c>
    </row>
    <row r="18" spans="1:13" x14ac:dyDescent="0.25">
      <c r="A18" s="1" t="s">
        <v>66</v>
      </c>
      <c r="B18" s="1" t="s">
        <v>22</v>
      </c>
      <c r="C18">
        <v>20</v>
      </c>
      <c r="D18">
        <v>9</v>
      </c>
      <c r="E18">
        <v>8</v>
      </c>
      <c r="F18">
        <v>11</v>
      </c>
      <c r="G18">
        <v>6</v>
      </c>
      <c r="H18">
        <v>0</v>
      </c>
      <c r="I18">
        <v>0</v>
      </c>
      <c r="J18">
        <v>0</v>
      </c>
      <c r="K18" t="s">
        <v>175</v>
      </c>
      <c r="L18">
        <f>IF(Tabela8[[#This Row],[jaki_kraj]]="zimowy",L17+1,L17)</f>
        <v>1</v>
      </c>
      <c r="M18">
        <f>IF(Tabela8[[#This Row],[jaki_kraj]]="letni",M17+1,M17)</f>
        <v>14</v>
      </c>
    </row>
    <row r="19" spans="1:13" x14ac:dyDescent="0.25">
      <c r="A19" s="1" t="s">
        <v>67</v>
      </c>
      <c r="B19" s="1" t="s">
        <v>22</v>
      </c>
      <c r="C19">
        <v>19</v>
      </c>
      <c r="D19">
        <v>0</v>
      </c>
      <c r="E19">
        <v>2</v>
      </c>
      <c r="F19">
        <v>2</v>
      </c>
      <c r="G19">
        <v>17</v>
      </c>
      <c r="H19">
        <v>0</v>
      </c>
      <c r="I19">
        <v>0</v>
      </c>
      <c r="J19">
        <v>0</v>
      </c>
      <c r="K19" t="s">
        <v>176</v>
      </c>
      <c r="L19">
        <f>IF(Tabela8[[#This Row],[jaki_kraj]]="zimowy",L18+1,L18)</f>
        <v>1</v>
      </c>
      <c r="M19">
        <f>IF(Tabela8[[#This Row],[jaki_kraj]]="letni",M18+1,M18)</f>
        <v>14</v>
      </c>
    </row>
    <row r="20" spans="1:13" x14ac:dyDescent="0.25">
      <c r="A20" s="1" t="s">
        <v>71</v>
      </c>
      <c r="B20" s="1" t="s">
        <v>22</v>
      </c>
      <c r="C20">
        <v>18</v>
      </c>
      <c r="D20">
        <v>28</v>
      </c>
      <c r="E20">
        <v>31</v>
      </c>
      <c r="F20">
        <v>31</v>
      </c>
      <c r="G20">
        <v>16</v>
      </c>
      <c r="H20">
        <v>0</v>
      </c>
      <c r="I20">
        <v>3</v>
      </c>
      <c r="J20">
        <v>1</v>
      </c>
      <c r="K20" t="s">
        <v>175</v>
      </c>
      <c r="L20">
        <f>IF(Tabela8[[#This Row],[jaki_kraj]]="zimowy",L19+1,L19)</f>
        <v>1</v>
      </c>
      <c r="M20">
        <f>IF(Tabela8[[#This Row],[jaki_kraj]]="letni",M19+1,M19)</f>
        <v>15</v>
      </c>
    </row>
    <row r="21" spans="1:13" x14ac:dyDescent="0.25">
      <c r="A21" s="1" t="s">
        <v>85</v>
      </c>
      <c r="B21" s="1" t="s">
        <v>22</v>
      </c>
      <c r="C21">
        <v>16</v>
      </c>
      <c r="D21">
        <v>0</v>
      </c>
      <c r="E21">
        <v>0</v>
      </c>
      <c r="F21">
        <v>0</v>
      </c>
      <c r="G21">
        <v>18</v>
      </c>
      <c r="H21">
        <v>2</v>
      </c>
      <c r="I21">
        <v>2</v>
      </c>
      <c r="J21">
        <v>5</v>
      </c>
      <c r="K21" t="s">
        <v>174</v>
      </c>
      <c r="L21">
        <f>IF(Tabela8[[#This Row],[jaki_kraj]]="zimowy",L20+1,L20)</f>
        <v>2</v>
      </c>
      <c r="M21">
        <f>IF(Tabela8[[#This Row],[jaki_kraj]]="letni",M20+1,M20)</f>
        <v>15</v>
      </c>
    </row>
    <row r="22" spans="1:13" x14ac:dyDescent="0.25">
      <c r="A22" s="1" t="s">
        <v>86</v>
      </c>
      <c r="B22" s="1" t="s">
        <v>22</v>
      </c>
      <c r="C22">
        <v>8</v>
      </c>
      <c r="D22">
        <v>6</v>
      </c>
      <c r="E22">
        <v>5</v>
      </c>
      <c r="F22">
        <v>10</v>
      </c>
      <c r="G22">
        <v>8</v>
      </c>
      <c r="H22">
        <v>0</v>
      </c>
      <c r="I22">
        <v>0</v>
      </c>
      <c r="J22">
        <v>0</v>
      </c>
      <c r="K22" t="s">
        <v>175</v>
      </c>
      <c r="L22">
        <f>IF(Tabela8[[#This Row],[jaki_kraj]]="zimowy",L21+1,L21)</f>
        <v>2</v>
      </c>
      <c r="M22">
        <f>IF(Tabela8[[#This Row],[jaki_kraj]]="letni",M21+1,M21)</f>
        <v>16</v>
      </c>
    </row>
    <row r="23" spans="1:13" x14ac:dyDescent="0.25">
      <c r="A23" s="1" t="s">
        <v>87</v>
      </c>
      <c r="B23" s="1" t="s">
        <v>22</v>
      </c>
      <c r="C23">
        <v>22</v>
      </c>
      <c r="D23">
        <v>1</v>
      </c>
      <c r="E23">
        <v>1</v>
      </c>
      <c r="F23">
        <v>0</v>
      </c>
      <c r="G23">
        <v>8</v>
      </c>
      <c r="H23">
        <v>0</v>
      </c>
      <c r="I23">
        <v>2</v>
      </c>
      <c r="J23">
        <v>0</v>
      </c>
      <c r="K23" t="s">
        <v>176</v>
      </c>
      <c r="L23">
        <f>IF(Tabela8[[#This Row],[jaki_kraj]]="zimowy",L22+1,L22)</f>
        <v>2</v>
      </c>
      <c r="M23">
        <f>IF(Tabela8[[#This Row],[jaki_kraj]]="letni",M22+1,M22)</f>
        <v>16</v>
      </c>
    </row>
    <row r="24" spans="1:13" x14ac:dyDescent="0.25">
      <c r="A24" s="1" t="s">
        <v>88</v>
      </c>
      <c r="B24" s="1" t="s">
        <v>22</v>
      </c>
      <c r="C24">
        <v>10</v>
      </c>
      <c r="D24">
        <v>3</v>
      </c>
      <c r="E24">
        <v>11</v>
      </c>
      <c r="F24">
        <v>5</v>
      </c>
      <c r="G24">
        <v>10</v>
      </c>
      <c r="H24">
        <v>0</v>
      </c>
      <c r="I24">
        <v>4</v>
      </c>
      <c r="J24">
        <v>3</v>
      </c>
      <c r="K24" t="s">
        <v>175</v>
      </c>
      <c r="L24">
        <f>IF(Tabela8[[#This Row],[jaki_kraj]]="zimowy",L23+1,L23)</f>
        <v>2</v>
      </c>
      <c r="M24">
        <f>IF(Tabela8[[#This Row],[jaki_kraj]]="letni",M23+1,M23)</f>
        <v>17</v>
      </c>
    </row>
    <row r="25" spans="1:13" x14ac:dyDescent="0.25">
      <c r="A25" s="1" t="s">
        <v>89</v>
      </c>
      <c r="B25" s="1" t="s">
        <v>22</v>
      </c>
      <c r="C25">
        <v>5</v>
      </c>
      <c r="D25">
        <v>0</v>
      </c>
      <c r="E25">
        <v>0</v>
      </c>
      <c r="F25">
        <v>1</v>
      </c>
      <c r="G25">
        <v>5</v>
      </c>
      <c r="H25">
        <v>0</v>
      </c>
      <c r="I25">
        <v>0</v>
      </c>
      <c r="J25">
        <v>0</v>
      </c>
      <c r="K25" t="s">
        <v>176</v>
      </c>
      <c r="L25">
        <f>IF(Tabela8[[#This Row],[jaki_kraj]]="zimowy",L24+1,L24)</f>
        <v>2</v>
      </c>
      <c r="M25">
        <f>IF(Tabela8[[#This Row],[jaki_kraj]]="letni",M24+1,M24)</f>
        <v>17</v>
      </c>
    </row>
    <row r="26" spans="1:13" x14ac:dyDescent="0.25">
      <c r="A26" s="1" t="s">
        <v>94</v>
      </c>
      <c r="B26" s="1" t="s">
        <v>22</v>
      </c>
      <c r="C26">
        <v>5</v>
      </c>
      <c r="D26">
        <v>0</v>
      </c>
      <c r="E26">
        <v>2</v>
      </c>
      <c r="F26">
        <v>5</v>
      </c>
      <c r="G26">
        <v>6</v>
      </c>
      <c r="H26">
        <v>0</v>
      </c>
      <c r="I26">
        <v>0</v>
      </c>
      <c r="J26">
        <v>0</v>
      </c>
      <c r="K26" t="s">
        <v>176</v>
      </c>
      <c r="L26">
        <f>IF(Tabela8[[#This Row],[jaki_kraj]]="zimowy",L25+1,L25)</f>
        <v>2</v>
      </c>
      <c r="M26">
        <f>IF(Tabela8[[#This Row],[jaki_kraj]]="letni",M25+1,M25)</f>
        <v>17</v>
      </c>
    </row>
    <row r="27" spans="1:13" x14ac:dyDescent="0.25">
      <c r="A27" s="1" t="s">
        <v>98</v>
      </c>
      <c r="B27" s="1" t="s">
        <v>22</v>
      </c>
      <c r="C27">
        <v>15</v>
      </c>
      <c r="D27">
        <v>174</v>
      </c>
      <c r="E27">
        <v>182</v>
      </c>
      <c r="F27">
        <v>217</v>
      </c>
      <c r="G27">
        <v>11</v>
      </c>
      <c r="H27">
        <v>78</v>
      </c>
      <c r="I27">
        <v>78</v>
      </c>
      <c r="J27">
        <v>53</v>
      </c>
      <c r="K27" t="s">
        <v>175</v>
      </c>
      <c r="L27">
        <f>IF(Tabela8[[#This Row],[jaki_kraj]]="zimowy",L26+1,L26)</f>
        <v>2</v>
      </c>
      <c r="M27">
        <f>IF(Tabela8[[#This Row],[jaki_kraj]]="letni",M26+1,M26)</f>
        <v>18</v>
      </c>
    </row>
    <row r="28" spans="1:13" x14ac:dyDescent="0.25">
      <c r="A28" s="1" t="s">
        <v>99</v>
      </c>
      <c r="B28" s="1" t="s">
        <v>22</v>
      </c>
      <c r="C28">
        <v>5</v>
      </c>
      <c r="D28">
        <v>56</v>
      </c>
      <c r="E28">
        <v>67</v>
      </c>
      <c r="F28">
        <v>81</v>
      </c>
      <c r="G28">
        <v>7</v>
      </c>
      <c r="H28">
        <v>11</v>
      </c>
      <c r="I28">
        <v>15</v>
      </c>
      <c r="J28">
        <v>13</v>
      </c>
      <c r="K28" t="s">
        <v>175</v>
      </c>
      <c r="L28">
        <f>IF(Tabela8[[#This Row],[jaki_kraj]]="zimowy",L27+1,L27)</f>
        <v>2</v>
      </c>
      <c r="M28">
        <f>IF(Tabela8[[#This Row],[jaki_kraj]]="letni",M27+1,M27)</f>
        <v>19</v>
      </c>
    </row>
    <row r="29" spans="1:13" x14ac:dyDescent="0.25">
      <c r="A29" s="1" t="s">
        <v>100</v>
      </c>
      <c r="B29" s="1" t="s">
        <v>22</v>
      </c>
      <c r="C29">
        <v>3</v>
      </c>
      <c r="D29">
        <v>28</v>
      </c>
      <c r="E29">
        <v>54</v>
      </c>
      <c r="F29">
        <v>36</v>
      </c>
      <c r="G29">
        <v>3</v>
      </c>
      <c r="H29">
        <v>8</v>
      </c>
      <c r="I29">
        <v>6</v>
      </c>
      <c r="J29">
        <v>5</v>
      </c>
      <c r="K29" t="s">
        <v>175</v>
      </c>
      <c r="L29">
        <f>IF(Tabela8[[#This Row],[jaki_kraj]]="zimowy",L28+1,L28)</f>
        <v>2</v>
      </c>
      <c r="M29">
        <f>IF(Tabela8[[#This Row],[jaki_kraj]]="letni",M28+1,M28)</f>
        <v>20</v>
      </c>
    </row>
    <row r="30" spans="1:13" x14ac:dyDescent="0.25">
      <c r="A30" s="1" t="s">
        <v>101</v>
      </c>
      <c r="B30" s="1" t="s">
        <v>22</v>
      </c>
      <c r="C30">
        <v>5</v>
      </c>
      <c r="D30">
        <v>153</v>
      </c>
      <c r="E30">
        <v>129</v>
      </c>
      <c r="F30">
        <v>127</v>
      </c>
      <c r="G30">
        <v>6</v>
      </c>
      <c r="H30">
        <v>39</v>
      </c>
      <c r="I30">
        <v>36</v>
      </c>
      <c r="J30">
        <v>35</v>
      </c>
      <c r="K30" t="s">
        <v>175</v>
      </c>
      <c r="L30">
        <f>IF(Tabela8[[#This Row],[jaki_kraj]]="zimowy",L29+1,L29)</f>
        <v>2</v>
      </c>
      <c r="M30">
        <f>IF(Tabela8[[#This Row],[jaki_kraj]]="letni",M29+1,M29)</f>
        <v>21</v>
      </c>
    </row>
    <row r="31" spans="1:13" x14ac:dyDescent="0.25">
      <c r="A31" s="1" t="s">
        <v>104</v>
      </c>
      <c r="B31" s="1" t="s">
        <v>22</v>
      </c>
      <c r="C31">
        <v>24</v>
      </c>
      <c r="D31">
        <v>56</v>
      </c>
      <c r="E31">
        <v>49</v>
      </c>
      <c r="F31">
        <v>43</v>
      </c>
      <c r="G31">
        <v>22</v>
      </c>
      <c r="H31">
        <v>118</v>
      </c>
      <c r="I31">
        <v>111</v>
      </c>
      <c r="J31">
        <v>100</v>
      </c>
      <c r="K31" t="s">
        <v>174</v>
      </c>
      <c r="L31">
        <f>IF(Tabela8[[#This Row],[jaki_kraj]]="zimowy",L30+1,L30)</f>
        <v>3</v>
      </c>
      <c r="M31">
        <f>IF(Tabela8[[#This Row],[jaki_kraj]]="letni",M30+1,M30)</f>
        <v>21</v>
      </c>
    </row>
    <row r="32" spans="1:13" x14ac:dyDescent="0.25">
      <c r="A32" s="1" t="s">
        <v>110</v>
      </c>
      <c r="B32" s="1" t="s">
        <v>22</v>
      </c>
      <c r="C32">
        <v>20</v>
      </c>
      <c r="D32">
        <v>64</v>
      </c>
      <c r="E32">
        <v>82</v>
      </c>
      <c r="F32">
        <v>125</v>
      </c>
      <c r="G32">
        <v>22</v>
      </c>
      <c r="H32">
        <v>6</v>
      </c>
      <c r="I32">
        <v>7</v>
      </c>
      <c r="J32">
        <v>7</v>
      </c>
      <c r="K32" t="s">
        <v>175</v>
      </c>
      <c r="L32">
        <f>IF(Tabela8[[#This Row],[jaki_kraj]]="zimowy",L31+1,L31)</f>
        <v>3</v>
      </c>
      <c r="M32">
        <f>IF(Tabela8[[#This Row],[jaki_kraj]]="letni",M31+1,M31)</f>
        <v>22</v>
      </c>
    </row>
    <row r="33" spans="1:13" x14ac:dyDescent="0.25">
      <c r="A33" s="1" t="s">
        <v>112</v>
      </c>
      <c r="B33" s="1" t="s">
        <v>22</v>
      </c>
      <c r="C33">
        <v>23</v>
      </c>
      <c r="D33">
        <v>4</v>
      </c>
      <c r="E33">
        <v>8</v>
      </c>
      <c r="F33">
        <v>11</v>
      </c>
      <c r="G33">
        <v>7</v>
      </c>
      <c r="H33">
        <v>0</v>
      </c>
      <c r="I33">
        <v>0</v>
      </c>
      <c r="J33">
        <v>0</v>
      </c>
      <c r="K33" t="s">
        <v>175</v>
      </c>
      <c r="L33">
        <f>IF(Tabela8[[#This Row],[jaki_kraj]]="zimowy",L32+1,L32)</f>
        <v>3</v>
      </c>
      <c r="M33">
        <f>IF(Tabela8[[#This Row],[jaki_kraj]]="letni",M32+1,M32)</f>
        <v>23</v>
      </c>
    </row>
    <row r="34" spans="1:13" x14ac:dyDescent="0.25">
      <c r="A34" s="1" t="s">
        <v>114</v>
      </c>
      <c r="B34" s="1" t="s">
        <v>22</v>
      </c>
      <c r="C34">
        <v>5</v>
      </c>
      <c r="D34">
        <v>133</v>
      </c>
      <c r="E34">
        <v>122</v>
      </c>
      <c r="F34">
        <v>142</v>
      </c>
      <c r="G34">
        <v>6</v>
      </c>
      <c r="H34">
        <v>49</v>
      </c>
      <c r="I34">
        <v>40</v>
      </c>
      <c r="J34">
        <v>35</v>
      </c>
      <c r="K34" t="s">
        <v>175</v>
      </c>
      <c r="L34">
        <f>IF(Tabela8[[#This Row],[jaki_kraj]]="zimowy",L33+1,L33)</f>
        <v>3</v>
      </c>
      <c r="M34">
        <f>IF(Tabela8[[#This Row],[jaki_kraj]]="letni",M33+1,M33)</f>
        <v>24</v>
      </c>
    </row>
    <row r="35" spans="1:13" x14ac:dyDescent="0.25">
      <c r="A35" s="1" t="s">
        <v>115</v>
      </c>
      <c r="B35" s="1" t="s">
        <v>22</v>
      </c>
      <c r="C35">
        <v>3</v>
      </c>
      <c r="D35">
        <v>1</v>
      </c>
      <c r="E35">
        <v>4</v>
      </c>
      <c r="F35">
        <v>3</v>
      </c>
      <c r="G35">
        <v>0</v>
      </c>
      <c r="H35">
        <v>0</v>
      </c>
      <c r="I35">
        <v>0</v>
      </c>
      <c r="J35">
        <v>0</v>
      </c>
      <c r="K35" t="s">
        <v>175</v>
      </c>
      <c r="L35">
        <f>IF(Tabela8[[#This Row],[jaki_kraj]]="zimowy",L34+1,L34)</f>
        <v>3</v>
      </c>
      <c r="M35">
        <f>IF(Tabela8[[#This Row],[jaki_kraj]]="letni",M34+1,M34)</f>
        <v>25</v>
      </c>
    </row>
    <row r="36" spans="1:13" x14ac:dyDescent="0.25">
      <c r="A36" s="1" t="s">
        <v>116</v>
      </c>
      <c r="B36" s="1" t="s">
        <v>22</v>
      </c>
      <c r="C36">
        <v>20</v>
      </c>
      <c r="D36">
        <v>88</v>
      </c>
      <c r="E36">
        <v>94</v>
      </c>
      <c r="F36">
        <v>119</v>
      </c>
      <c r="G36">
        <v>20</v>
      </c>
      <c r="H36">
        <v>0</v>
      </c>
      <c r="I36">
        <v>0</v>
      </c>
      <c r="J36">
        <v>1</v>
      </c>
      <c r="K36" t="s">
        <v>175</v>
      </c>
      <c r="L36">
        <f>IF(Tabela8[[#This Row],[jaki_kraj]]="zimowy",L35+1,L35)</f>
        <v>3</v>
      </c>
      <c r="M36">
        <f>IF(Tabela8[[#This Row],[jaki_kraj]]="letni",M35+1,M35)</f>
        <v>26</v>
      </c>
    </row>
    <row r="37" spans="1:13" x14ac:dyDescent="0.25">
      <c r="A37" s="1" t="s">
        <v>118</v>
      </c>
      <c r="B37" s="1" t="s">
        <v>22</v>
      </c>
      <c r="C37">
        <v>3</v>
      </c>
      <c r="D37">
        <v>1</v>
      </c>
      <c r="E37">
        <v>2</v>
      </c>
      <c r="F37">
        <v>4</v>
      </c>
      <c r="G37">
        <v>2</v>
      </c>
      <c r="H37">
        <v>0</v>
      </c>
      <c r="I37">
        <v>0</v>
      </c>
      <c r="J37">
        <v>0</v>
      </c>
      <c r="K37" t="s">
        <v>175</v>
      </c>
      <c r="L37">
        <f>IF(Tabela8[[#This Row],[jaki_kraj]]="zimowy",L36+1,L36)</f>
        <v>3</v>
      </c>
      <c r="M37">
        <f>IF(Tabela8[[#This Row],[jaki_kraj]]="letni",M36+1,M36)</f>
        <v>27</v>
      </c>
    </row>
    <row r="38" spans="1:13" x14ac:dyDescent="0.25">
      <c r="A38" s="1" t="s">
        <v>119</v>
      </c>
      <c r="B38" s="1" t="s">
        <v>22</v>
      </c>
      <c r="C38">
        <v>1</v>
      </c>
      <c r="D38">
        <v>0</v>
      </c>
      <c r="E38">
        <v>2</v>
      </c>
      <c r="F38">
        <v>0</v>
      </c>
      <c r="G38">
        <v>1</v>
      </c>
      <c r="H38">
        <v>0</v>
      </c>
      <c r="I38">
        <v>0</v>
      </c>
      <c r="J38">
        <v>0</v>
      </c>
      <c r="K38" t="s">
        <v>176</v>
      </c>
      <c r="L38">
        <f>IF(Tabela8[[#This Row],[jaki_kraj]]="zimowy",L37+1,L37)</f>
        <v>3</v>
      </c>
      <c r="M38">
        <f>IF(Tabela8[[#This Row],[jaki_kraj]]="letni",M37+1,M37)</f>
        <v>27</v>
      </c>
    </row>
    <row r="39" spans="1:13" x14ac:dyDescent="0.25">
      <c r="A39" s="1" t="s">
        <v>121</v>
      </c>
      <c r="B39" s="1" t="s">
        <v>22</v>
      </c>
      <c r="C39">
        <v>5</v>
      </c>
      <c r="D39">
        <v>7</v>
      </c>
      <c r="E39">
        <v>9</v>
      </c>
      <c r="F39">
        <v>8</v>
      </c>
      <c r="G39">
        <v>6</v>
      </c>
      <c r="H39">
        <v>2</v>
      </c>
      <c r="I39">
        <v>2</v>
      </c>
      <c r="J39">
        <v>1</v>
      </c>
      <c r="K39" t="s">
        <v>175</v>
      </c>
      <c r="L39">
        <f>IF(Tabela8[[#This Row],[jaki_kraj]]="zimowy",L38+1,L38)</f>
        <v>3</v>
      </c>
      <c r="M39">
        <f>IF(Tabela8[[#This Row],[jaki_kraj]]="letni",M38+1,M38)</f>
        <v>28</v>
      </c>
    </row>
    <row r="40" spans="1:13" x14ac:dyDescent="0.25">
      <c r="A40" s="1" t="s">
        <v>122</v>
      </c>
      <c r="B40" s="1" t="s">
        <v>22</v>
      </c>
      <c r="C40">
        <v>6</v>
      </c>
      <c r="D40">
        <v>4</v>
      </c>
      <c r="E40">
        <v>6</v>
      </c>
      <c r="F40">
        <v>9</v>
      </c>
      <c r="G40">
        <v>7</v>
      </c>
      <c r="H40">
        <v>2</v>
      </c>
      <c r="I40">
        <v>4</v>
      </c>
      <c r="J40">
        <v>9</v>
      </c>
      <c r="K40" t="s">
        <v>176</v>
      </c>
      <c r="L40">
        <f>IF(Tabela8[[#This Row],[jaki_kraj]]="zimowy",L39+1,L39)</f>
        <v>3</v>
      </c>
      <c r="M40">
        <f>IF(Tabela8[[#This Row],[jaki_kraj]]="letni",M39+1,M39)</f>
        <v>28</v>
      </c>
    </row>
    <row r="41" spans="1:13" x14ac:dyDescent="0.25">
      <c r="A41" s="1" t="s">
        <v>128</v>
      </c>
      <c r="B41" s="1" t="s">
        <v>22</v>
      </c>
      <c r="C41">
        <v>27</v>
      </c>
      <c r="D41">
        <v>47</v>
      </c>
      <c r="E41">
        <v>73</v>
      </c>
      <c r="F41">
        <v>65</v>
      </c>
      <c r="G41">
        <v>22</v>
      </c>
      <c r="H41">
        <v>50</v>
      </c>
      <c r="I41">
        <v>40</v>
      </c>
      <c r="J41">
        <v>48</v>
      </c>
      <c r="K41" t="s">
        <v>176</v>
      </c>
      <c r="L41">
        <f>IF(Tabela8[[#This Row],[jaki_kraj]]="zimowy",L40+1,L40)</f>
        <v>3</v>
      </c>
      <c r="M41">
        <f>IF(Tabela8[[#This Row],[jaki_kraj]]="letni",M40+1,M40)</f>
        <v>28</v>
      </c>
    </row>
    <row r="42" spans="1:13" x14ac:dyDescent="0.25">
      <c r="A42" s="1" t="s">
        <v>129</v>
      </c>
      <c r="B42" s="1" t="s">
        <v>22</v>
      </c>
      <c r="C42">
        <v>26</v>
      </c>
      <c r="D42">
        <v>143</v>
      </c>
      <c r="E42">
        <v>164</v>
      </c>
      <c r="F42">
        <v>176</v>
      </c>
      <c r="G42">
        <v>22</v>
      </c>
      <c r="H42">
        <v>50</v>
      </c>
      <c r="I42">
        <v>40</v>
      </c>
      <c r="J42">
        <v>54</v>
      </c>
      <c r="K42" t="s">
        <v>175</v>
      </c>
      <c r="L42">
        <f>IF(Tabela8[[#This Row],[jaki_kraj]]="zimowy",L41+1,L41)</f>
        <v>3</v>
      </c>
      <c r="M42">
        <f>IF(Tabela8[[#This Row],[jaki_kraj]]="letni",M41+1,M41)</f>
        <v>29</v>
      </c>
    </row>
    <row r="43" spans="1:13" x14ac:dyDescent="0.25">
      <c r="A43" s="1" t="s">
        <v>139</v>
      </c>
      <c r="B43" s="1" t="s">
        <v>22</v>
      </c>
      <c r="C43">
        <v>5</v>
      </c>
      <c r="D43">
        <v>33</v>
      </c>
      <c r="E43">
        <v>27</v>
      </c>
      <c r="F43">
        <v>55</v>
      </c>
      <c r="G43">
        <v>6</v>
      </c>
      <c r="H43">
        <v>2</v>
      </c>
      <c r="I43">
        <v>1</v>
      </c>
      <c r="J43">
        <v>4</v>
      </c>
      <c r="K43" t="s">
        <v>175</v>
      </c>
      <c r="L43">
        <f>IF(Tabela8[[#This Row],[jaki_kraj]]="zimowy",L42+1,L42)</f>
        <v>3</v>
      </c>
      <c r="M43">
        <f>IF(Tabela8[[#This Row],[jaki_kraj]]="letni",M42+1,M42)</f>
        <v>30</v>
      </c>
    </row>
    <row r="44" spans="1:13" x14ac:dyDescent="0.25">
      <c r="A44" s="1" t="s">
        <v>143</v>
      </c>
      <c r="B44" s="1" t="s">
        <v>22</v>
      </c>
      <c r="C44">
        <v>25</v>
      </c>
      <c r="D44">
        <v>167</v>
      </c>
      <c r="E44">
        <v>144</v>
      </c>
      <c r="F44">
        <v>165</v>
      </c>
      <c r="G44">
        <v>22</v>
      </c>
      <c r="H44">
        <v>0</v>
      </c>
      <c r="I44">
        <v>2</v>
      </c>
      <c r="J44">
        <v>4</v>
      </c>
      <c r="K44" t="s">
        <v>175</v>
      </c>
      <c r="L44">
        <f>IF(Tabela8[[#This Row],[jaki_kraj]]="zimowy",L43+1,L43)</f>
        <v>3</v>
      </c>
      <c r="M44">
        <f>IF(Tabela8[[#This Row],[jaki_kraj]]="letni",M43+1,M43)</f>
        <v>31</v>
      </c>
    </row>
    <row r="45" spans="1:13" x14ac:dyDescent="0.25">
      <c r="A45" s="1" t="s">
        <v>144</v>
      </c>
      <c r="B45" s="1" t="s">
        <v>22</v>
      </c>
      <c r="C45">
        <v>27</v>
      </c>
      <c r="D45">
        <v>236</v>
      </c>
      <c r="E45">
        <v>272</v>
      </c>
      <c r="F45">
        <v>272</v>
      </c>
      <c r="G45">
        <v>22</v>
      </c>
      <c r="H45">
        <v>10</v>
      </c>
      <c r="I45">
        <v>4</v>
      </c>
      <c r="J45">
        <v>12</v>
      </c>
      <c r="K45" t="s">
        <v>175</v>
      </c>
      <c r="L45">
        <f>IF(Tabela8[[#This Row],[jaki_kraj]]="zimowy",L44+1,L44)</f>
        <v>3</v>
      </c>
      <c r="M45">
        <f>IF(Tabela8[[#This Row],[jaki_kraj]]="letni",M44+1,M44)</f>
        <v>32</v>
      </c>
    </row>
    <row r="46" spans="1:13" x14ac:dyDescent="0.25">
      <c r="A46" s="1" t="s">
        <v>146</v>
      </c>
      <c r="B46" s="1" t="s">
        <v>22</v>
      </c>
      <c r="C46">
        <v>26</v>
      </c>
      <c r="D46">
        <v>198</v>
      </c>
      <c r="E46">
        <v>166</v>
      </c>
      <c r="F46">
        <v>185</v>
      </c>
      <c r="G46">
        <v>22</v>
      </c>
      <c r="H46">
        <v>37</v>
      </c>
      <c r="I46">
        <v>34</v>
      </c>
      <c r="J46">
        <v>43</v>
      </c>
      <c r="K46" t="s">
        <v>175</v>
      </c>
      <c r="L46">
        <f>IF(Tabela8[[#This Row],[jaki_kraj]]="zimowy",L45+1,L45)</f>
        <v>3</v>
      </c>
      <c r="M46">
        <f>IF(Tabela8[[#This Row],[jaki_kraj]]="letni",M45+1,M45)</f>
        <v>33</v>
      </c>
    </row>
    <row r="47" spans="1:13" ht="15.75" thickBot="1" x14ac:dyDescent="0.3">
      <c r="A47" s="1" t="s">
        <v>147</v>
      </c>
      <c r="B47" s="1" t="s">
        <v>22</v>
      </c>
      <c r="C47">
        <v>1</v>
      </c>
      <c r="D47">
        <v>45</v>
      </c>
      <c r="E47">
        <v>38</v>
      </c>
      <c r="F47">
        <v>29</v>
      </c>
      <c r="G47">
        <v>1</v>
      </c>
      <c r="H47">
        <v>9</v>
      </c>
      <c r="I47">
        <v>6</v>
      </c>
      <c r="J47">
        <v>8</v>
      </c>
      <c r="K47" t="s">
        <v>175</v>
      </c>
      <c r="L47">
        <f>IF(Tabela8[[#This Row],[jaki_kraj]]="zimowy",L46+1,L46)</f>
        <v>3</v>
      </c>
      <c r="M47">
        <f>IF(Tabela8[[#This Row],[jaki_kraj]]="letni",M46+1,M46)</f>
        <v>34</v>
      </c>
    </row>
    <row r="48" spans="1:13" ht="15.75" thickBot="1" x14ac:dyDescent="0.3">
      <c r="A48" s="1" t="s">
        <v>153</v>
      </c>
      <c r="B48" s="1" t="s">
        <v>22</v>
      </c>
      <c r="C48">
        <v>9</v>
      </c>
      <c r="D48">
        <v>395</v>
      </c>
      <c r="E48">
        <v>319</v>
      </c>
      <c r="F48">
        <v>296</v>
      </c>
      <c r="G48">
        <v>9</v>
      </c>
      <c r="H48">
        <v>78</v>
      </c>
      <c r="I48">
        <v>57</v>
      </c>
      <c r="J48">
        <v>59</v>
      </c>
      <c r="K48" t="s">
        <v>175</v>
      </c>
      <c r="L48" s="26">
        <f>IF(Tabela8[[#This Row],[jaki_kraj]]="zimowy",L47+1,L47)</f>
        <v>3</v>
      </c>
      <c r="M48" s="25">
        <f>IF(Tabela8[[#This Row],[jaki_kraj]]="letni",M47+1,M47)</f>
        <v>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y 5 1 0 U H + n O L m m A A A A + A A A A B I A H A B D b 2 5 m a W c v U G F j a 2 F n Z S 5 4 b W w g o h g A K K A U A A A A A A A A A A A A A A A A A A A A A A A A A A A A h Y 8 x D o I w G E a v Q r r T F s R A z E 8 Z X C E h M T G u T a n Q C I X Q Y r m b g 0 f y C p I o 6 u b 4 v b z h f Y / b H b K 5 a 7 2 r H I 3 q d Y o C T J E n t e g r p e s U T f b s J y h j U H J x 4 b X 0 F l m b 3 W y q F D X W D j t C n H P Y b X A / 1 i S k N C C n I j + I R n Y c f W T 1 X / a V N p Z r I R G D 4 y u G h T h O 8 D a O K I 6 S A M i K o V D 6 q 4 R L M a Z A f i D s p 9 Z O o 2 R D 6 5 c 5 k H U C e b 9 g T 1 B L A w Q U A A I A C A D L n X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5 1 0 U G B N A X q 4 A Q A A Q h A A A B M A H A B G b 3 J t d W x h c y 9 T Z W N 0 a W 9 u M S 5 t I K I Y A C i g F A A A A A A A A A A A A A A A A A A A A A A A A A A A A O 2 S z 2 o b M R D G z z X 4 H Y R y W c O y 1 M 4 f a M s e U j u l p W 2 a s s 7 F 2 b L I 3 m k q I s 0 Y S c 5 m 1 + S S V 8 q p 0 F v w e 1 W u S + M S G 3 q s Q X v R j j 5 m v p n R z 8 L E S U K W r c 7 u q 3 a r 3 b L f h I G S l Q K h 0 F A K B S x l C l y 7 x f y 3 + G 4 e 7 s v F H f n L v r 1 O B j S Z a U A X v Z E K k j 6 h 8 4 G N e P 9 l f m 7 B 2 P z j 8 f D k P B v l A 7 B X j q Z 5 S a w x N J a A U u Q v e v m a T + J u H O / E F w N Q U k s H J u X P e M z 6 p G Y a b d p 9 H r M T n F A p 8 T L t 9 g 5 9 + H l G D j J X K 0 g f f 5 N T Q v j S i V c N 7 / F T c b m 4 e 7 i v r i Q j N q W y q h c / b E N Y a x 8 1 k r Q E 7 q c Z i r H P P T O k f a G 3 I E r f f f R n 3 J h d / J a O l c o m Q g l j U 2 d m 6 0 Y j v Z y K k J i r p 4 8 l h 0 a g / U p G r w Y Z 1 l O w 0 b + 1 F c / n / M x n u 4 r 8 I n x V Y A 5 u 3 G 3 M 5 v y 9 3 3 W N f t t P l E 8 f C v 9 e u M x n 7 9 A d H S R L z 1 / S S J G r n 1 5 n B s Y G N w i v j W i o 2 i B 4 j 0 Z q q r Z 5 F N 2 t L k V v q 0 + x / 7 d 0 2 2 m 3 J G 7 e 7 z q s e 3 w d 1 6 j X 4 Y H Z w O x O M b s f m A 3 M 7 h i z B 4 H Z w O y O M X s Y m A 3 M 7 h i z R 4 H Z w O x / y e x P U E s B A i 0 A F A A C A A g A y 5 1 0 U H + n O L m m A A A A + A A A A B I A A A A A A A A A A A A A A A A A A A A A A E N v b m Z p Z y 9 Q Y W N r Y W d l L n h t b F B L A Q I t A B Q A A g A I A M u d d F A P y u m r p A A A A O k A A A A T A A A A A A A A A A A A A A A A A P I A A A B b Q 2 9 u d G V u d F 9 U e X B l c 1 0 u e G 1 s U E s B A i 0 A F A A C A A g A y 5 1 0 U G B N A X q 4 A Q A A Q h A A A B M A A A A A A A A A A A A A A A A A 4 w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k s A A A A A A A A g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u Z V 9 t Z W R h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5 l X 2 1 l Z G F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B U M T g 6 M D Y 6 N T Y u M z c 3 N z k 5 M V o i I C 8 + P E V u d H J 5 I F R 5 c G U 9 I k Z p b G x D b 2 x 1 b W 5 U e X B l c y I g V m F s d W U 9 I n N C Z 1 l E Q X d N R E F 3 T U R B d z 0 9 I i A v P j x F b n R y e S B U e X B l P S J G a W x s Q 2 9 s d W 1 u T m F t Z X M i I F Z h b H V l P S J z W y Z x d W 9 0 O 1 B h b n N 0 d 2 8 m c X V v d D s s J n F 1 b 3 Q 7 S 2 9 u d H l u Z W 5 0 J n F 1 b 3 Q 7 L C Z x d W 9 0 O 0 9 M X 2 x l d G 5 p Z S Z x d W 9 0 O y w m c X V v d D t a b G 9 0 e S Z x d W 9 0 O y w m c X V v d D t T c m V i c m 5 5 J n F 1 b 3 Q 7 L C Z x d W 9 0 O 0 J y Y X p v d 3 k m c X V v d D s s J n F 1 b 3 Q 7 T 0 x f e m l t b 3 d l J n F 1 b 3 Q 7 L C Z x d W 9 0 O 1 p s b 3 R 5 X z E m c X V v d D s s J n F 1 b 3 Q 7 U 3 J l Y n J u e V 8 y J n F 1 b 3 Q 7 L C Z x d W 9 0 O 0 J y Y X p v d 3 l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X 2 1 l Z G F s Z S 9 a b W l l b m l v b m 8 g d H l w L n t Q Y W 5 z d H d v L D B 9 J n F 1 b 3 Q 7 L C Z x d W 9 0 O 1 N l Y 3 R p b 2 4 x L 2 R h b m V f b W V k Y W x l L 1 p t a W V u a W 9 u b y B 0 e X A u e 0 t v b n R 5 b m V u d C w x f S Z x d W 9 0 O y w m c X V v d D t T Z W N 0 a W 9 u M S 9 k Y W 5 l X 2 1 l Z G F s Z S 9 a b W l l b m l v b m 8 g d H l w L n t P T F 9 s Z X R u a W U s M n 0 m c X V v d D s s J n F 1 b 3 Q 7 U 2 V j d G l v b j E v Z G F u Z V 9 t Z W R h b G U v W m 1 p Z W 5 p b 2 5 v I H R 5 c C 5 7 W m x v d H k s M 3 0 m c X V v d D s s J n F 1 b 3 Q 7 U 2 V j d G l v b j E v Z G F u Z V 9 t Z W R h b G U v W m 1 p Z W 5 p b 2 5 v I H R 5 c C 5 7 U 3 J l Y n J u e S w 0 f S Z x d W 9 0 O y w m c X V v d D t T Z W N 0 a W 9 u M S 9 k Y W 5 l X 2 1 l Z G F s Z S 9 a b W l l b m l v b m 8 g d H l w L n t C c m F 6 b 3 d 5 L D V 9 J n F 1 b 3 Q 7 L C Z x d W 9 0 O 1 N l Y 3 R p b 2 4 x L 2 R h b m V f b W V k Y W x l L 1 p t a W V u a W 9 u b y B 0 e X A u e 0 9 M X 3 p p b W 9 3 Z S w 2 f S Z x d W 9 0 O y w m c X V v d D t T Z W N 0 a W 9 u M S 9 k Y W 5 l X 2 1 l Z G F s Z S 9 a b W l l b m l v b m 8 g d H l w L n t a b G 9 0 e V 8 x L D d 9 J n F 1 b 3 Q 7 L C Z x d W 9 0 O 1 N l Y 3 R p b 2 4 x L 2 R h b m V f b W V k Y W x l L 1 p t a W V u a W 9 u b y B 0 e X A u e 1 N y Z W J y b n l f M i w 4 f S Z x d W 9 0 O y w m c X V v d D t T Z W N 0 a W 9 u M S 9 k Y W 5 l X 2 1 l Z G F s Z S 9 a b W l l b m l v b m 8 g d H l w L n t C c m F 6 b 3 d 5 X z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R h b m V f b W V k Y W x l L 1 p t a W V u a W 9 u b y B 0 e X A u e 1 B h b n N 0 d 2 8 s M H 0 m c X V v d D s s J n F 1 b 3 Q 7 U 2 V j d G l v b j E v Z G F u Z V 9 t Z W R h b G U v W m 1 p Z W 5 p b 2 5 v I H R 5 c C 5 7 S 2 9 u d H l u Z W 5 0 L D F 9 J n F 1 b 3 Q 7 L C Z x d W 9 0 O 1 N l Y 3 R p b 2 4 x L 2 R h b m V f b W V k Y W x l L 1 p t a W V u a W 9 u b y B 0 e X A u e 0 9 M X 2 x l d G 5 p Z S w y f S Z x d W 9 0 O y w m c X V v d D t T Z W N 0 a W 9 u M S 9 k Y W 5 l X 2 1 l Z G F s Z S 9 a b W l l b m l v b m 8 g d H l w L n t a b G 9 0 e S w z f S Z x d W 9 0 O y w m c X V v d D t T Z W N 0 a W 9 u M S 9 k Y W 5 l X 2 1 l Z G F s Z S 9 a b W l l b m l v b m 8 g d H l w L n t T c m V i c m 5 5 L D R 9 J n F 1 b 3 Q 7 L C Z x d W 9 0 O 1 N l Y 3 R p b 2 4 x L 2 R h b m V f b W V k Y W x l L 1 p t a W V u a W 9 u b y B 0 e X A u e 0 J y Y X p v d 3 k s N X 0 m c X V v d D s s J n F 1 b 3 Q 7 U 2 V j d G l v b j E v Z G F u Z V 9 t Z W R h b G U v W m 1 p Z W 5 p b 2 5 v I H R 5 c C 5 7 T 0 x f e m l t b 3 d l L D Z 9 J n F 1 b 3 Q 7 L C Z x d W 9 0 O 1 N l Y 3 R p b 2 4 x L 2 R h b m V f b W V k Y W x l L 1 p t a W V u a W 9 u b y B 0 e X A u e 1 p s b 3 R 5 X z E s N 3 0 m c X V v d D s s J n F 1 b 3 Q 7 U 2 V j d G l v b j E v Z G F u Z V 9 t Z W R h b G U v W m 1 p Z W 5 p b 2 5 v I H R 5 c C 5 7 U 3 J l Y n J u e V 8 y L D h 9 J n F 1 b 3 Q 7 L C Z x d W 9 0 O 1 N l Y 3 R p b 2 4 x L 2 R h b m V f b W V k Y W x l L 1 p t a W V u a W 9 u b y B 0 e X A u e 0 J y Y X p v d 3 l f M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u Z V 9 t Z W R h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V 9 t Z W R h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X 2 1 l Z G F s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X 2 1 l Z G F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b m V f b W V k Y W x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B U M T g 6 M D Y 6 N T Y u M z c 3 N z k 5 M V o i I C 8 + P E V u d H J 5 I F R 5 c G U 9 I k Z p b G x D b 2 x 1 b W 5 U e X B l c y I g V m F s d W U 9 I n N C Z 1 l E Q X d N R E F 3 T U R B d z 0 9 I i A v P j x F b n R y e S B U e X B l P S J G a W x s Q 2 9 s d W 1 u T m F t Z X M i I F Z h b H V l P S J z W y Z x d W 9 0 O 1 B h b n N 0 d 2 8 m c X V v d D s s J n F 1 b 3 Q 7 S 2 9 u d H l u Z W 5 0 J n F 1 b 3 Q 7 L C Z x d W 9 0 O 0 9 M X 2 x l d G 5 p Z S Z x d W 9 0 O y w m c X V v d D t a b G 9 0 e S Z x d W 9 0 O y w m c X V v d D t T c m V i c m 5 5 J n F 1 b 3 Q 7 L C Z x d W 9 0 O 0 J y Y X p v d 3 k m c X V v d D s s J n F 1 b 3 Q 7 T 0 x f e m l t b 3 d l J n F 1 b 3 Q 7 L C Z x d W 9 0 O 1 p s b 3 R 5 X z E m c X V v d D s s J n F 1 b 3 Q 7 U 3 J l Y n J u e V 8 y J n F 1 b 3 Q 7 L C Z x d W 9 0 O 0 J y Y X p v d 3 l f M y Z x d W 9 0 O 1 0 i I C 8 + P E V u d H J 5 I F R 5 c G U 9 I k Z p b G x T d G F 0 d X M i I F Z h b H V l P S J z Q 2 9 t c G x l d G U i I C 8 + P E V u d H J 5 I F R 5 c G U 9 I k Z p b G x D b 3 V u d C I g V m F s d W U 9 I m w x M z g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X 2 1 l Z G F s Z S 9 a b W l l b m l v b m 8 g d H l w L n t Q Y W 5 z d H d v L D B 9 J n F 1 b 3 Q 7 L C Z x d W 9 0 O 1 N l Y 3 R p b 2 4 x L 2 R h b m V f b W V k Y W x l L 1 p t a W V u a W 9 u b y B 0 e X A u e 0 t v b n R 5 b m V u d C w x f S Z x d W 9 0 O y w m c X V v d D t T Z W N 0 a W 9 u M S 9 k Y W 5 l X 2 1 l Z G F s Z S 9 a b W l l b m l v b m 8 g d H l w L n t P T F 9 s Z X R u a W U s M n 0 m c X V v d D s s J n F 1 b 3 Q 7 U 2 V j d G l v b j E v Z G F u Z V 9 t Z W R h b G U v W m 1 p Z W 5 p b 2 5 v I H R 5 c C 5 7 W m x v d H k s M 3 0 m c X V v d D s s J n F 1 b 3 Q 7 U 2 V j d G l v b j E v Z G F u Z V 9 t Z W R h b G U v W m 1 p Z W 5 p b 2 5 v I H R 5 c C 5 7 U 3 J l Y n J u e S w 0 f S Z x d W 9 0 O y w m c X V v d D t T Z W N 0 a W 9 u M S 9 k Y W 5 l X 2 1 l Z G F s Z S 9 a b W l l b m l v b m 8 g d H l w L n t C c m F 6 b 3 d 5 L D V 9 J n F 1 b 3 Q 7 L C Z x d W 9 0 O 1 N l Y 3 R p b 2 4 x L 2 R h b m V f b W V k Y W x l L 1 p t a W V u a W 9 u b y B 0 e X A u e 0 9 M X 3 p p b W 9 3 Z S w 2 f S Z x d W 9 0 O y w m c X V v d D t T Z W N 0 a W 9 u M S 9 k Y W 5 l X 2 1 l Z G F s Z S 9 a b W l l b m l v b m 8 g d H l w L n t a b G 9 0 e V 8 x L D d 9 J n F 1 b 3 Q 7 L C Z x d W 9 0 O 1 N l Y 3 R p b 2 4 x L 2 R h b m V f b W V k Y W x l L 1 p t a W V u a W 9 u b y B 0 e X A u e 1 N y Z W J y b n l f M i w 4 f S Z x d W 9 0 O y w m c X V v d D t T Z W N 0 a W 9 u M S 9 k Y W 5 l X 2 1 l Z G F s Z S 9 a b W l l b m l v b m 8 g d H l w L n t C c m F 6 b 3 d 5 X z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R h b m V f b W V k Y W x l L 1 p t a W V u a W 9 u b y B 0 e X A u e 1 B h b n N 0 d 2 8 s M H 0 m c X V v d D s s J n F 1 b 3 Q 7 U 2 V j d G l v b j E v Z G F u Z V 9 t Z W R h b G U v W m 1 p Z W 5 p b 2 5 v I H R 5 c C 5 7 S 2 9 u d H l u Z W 5 0 L D F 9 J n F 1 b 3 Q 7 L C Z x d W 9 0 O 1 N l Y 3 R p b 2 4 x L 2 R h b m V f b W V k Y W x l L 1 p t a W V u a W 9 u b y B 0 e X A u e 0 9 M X 2 x l d G 5 p Z S w y f S Z x d W 9 0 O y w m c X V v d D t T Z W N 0 a W 9 u M S 9 k Y W 5 l X 2 1 l Z G F s Z S 9 a b W l l b m l v b m 8 g d H l w L n t a b G 9 0 e S w z f S Z x d W 9 0 O y w m c X V v d D t T Z W N 0 a W 9 u M S 9 k Y W 5 l X 2 1 l Z G F s Z S 9 a b W l l b m l v b m 8 g d H l w L n t T c m V i c m 5 5 L D R 9 J n F 1 b 3 Q 7 L C Z x d W 9 0 O 1 N l Y 3 R p b 2 4 x L 2 R h b m V f b W V k Y W x l L 1 p t a W V u a W 9 u b y B 0 e X A u e 0 J y Y X p v d 3 k s N X 0 m c X V v d D s s J n F 1 b 3 Q 7 U 2 V j d G l v b j E v Z G F u Z V 9 t Z W R h b G U v W m 1 p Z W 5 p b 2 5 v I H R 5 c C 5 7 T 0 x f e m l t b 3 d l L D Z 9 J n F 1 b 3 Q 7 L C Z x d W 9 0 O 1 N l Y 3 R p b 2 4 x L 2 R h b m V f b W V k Y W x l L 1 p t a W V u a W 9 u b y B 0 e X A u e 1 p s b 3 R 5 X z E s N 3 0 m c X V v d D s s J n F 1 b 3 Q 7 U 2 V j d G l v b j E v Z G F u Z V 9 t Z W R h b G U v W m 1 p Z W 5 p b 2 5 v I H R 5 c C 5 7 U 3 J l Y n J u e V 8 y L D h 9 J n F 1 b 3 Q 7 L C Z x d W 9 0 O 1 N l Y 3 R p b 2 4 x L 2 R h b m V f b W V k Y W x l L 1 p t a W V u a W 9 u b y B 0 e X A u e 0 J y Y X p v d 3 l f M y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b m V f b W V k Y W x l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V f b W V k Y W x l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V 9 t Z W R h b G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V 9 t Z W R h b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W 5 l X 2 1 l Z G F s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w V D E 4 O j A 2 O j U 2 L j M 3 N z c 5 O T F a I i A v P j x F b n R y e S B U e X B l P S J G a W x s Q 2 9 s d W 1 u V H l w Z X M i I F Z h b H V l P S J z Q m d Z R E F 3 T U R B d 0 1 E Q X c 9 P S I g L z 4 8 R W 5 0 c n k g V H l w Z T 0 i R m l s b E N v b H V t b k 5 h b W V z I i B W Y W x 1 Z T 0 i c 1 s m c X V v d D t Q Y W 5 z d H d v J n F 1 b 3 Q 7 L C Z x d W 9 0 O 0 t v b n R 5 b m V u d C Z x d W 9 0 O y w m c X V v d D t P T F 9 s Z X R u a W U m c X V v d D s s J n F 1 b 3 Q 7 W m x v d H k m c X V v d D s s J n F 1 b 3 Q 7 U 3 J l Y n J u e S Z x d W 9 0 O y w m c X V v d D t C c m F 6 b 3 d 5 J n F 1 b 3 Q 7 L C Z x d W 9 0 O 0 9 M X 3 p p b W 9 3 Z S Z x d W 9 0 O y w m c X V v d D t a b G 9 0 e V 8 x J n F 1 b 3 Q 7 L C Z x d W 9 0 O 1 N y Z W J y b n l f M i Z x d W 9 0 O y w m c X V v d D t C c m F 6 b 3 d 5 X z M m c X V v d D t d I i A v P j x F b n R y e S B U e X B l P S J G a W x s U 3 R h d H V z I i B W Y W x 1 Z T 0 i c 0 N v b X B s Z X R l I i A v P j x F b n R y e S B U e X B l P S J G a W x s Q 2 9 1 b n Q i I F Z h b H V l P S J s M T M 4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u Z V 9 t Z W R h b G U v W m 1 p Z W 5 p b 2 5 v I H R 5 c C 5 7 U G F u c 3 R 3 b y w w f S Z x d W 9 0 O y w m c X V v d D t T Z W N 0 a W 9 u M S 9 k Y W 5 l X 2 1 l Z G F s Z S 9 a b W l l b m l v b m 8 g d H l w L n t L b 2 5 0 e W 5 l b n Q s M X 0 m c X V v d D s s J n F 1 b 3 Q 7 U 2 V j d G l v b j E v Z G F u Z V 9 t Z W R h b G U v W m 1 p Z W 5 p b 2 5 v I H R 5 c C 5 7 T 0 x f b G V 0 b m l l L D J 9 J n F 1 b 3 Q 7 L C Z x d W 9 0 O 1 N l Y 3 R p b 2 4 x L 2 R h b m V f b W V k Y W x l L 1 p t a W V u a W 9 u b y B 0 e X A u e 1 p s b 3 R 5 L D N 9 J n F 1 b 3 Q 7 L C Z x d W 9 0 O 1 N l Y 3 R p b 2 4 x L 2 R h b m V f b W V k Y W x l L 1 p t a W V u a W 9 u b y B 0 e X A u e 1 N y Z W J y b n k s N H 0 m c X V v d D s s J n F 1 b 3 Q 7 U 2 V j d G l v b j E v Z G F u Z V 9 t Z W R h b G U v W m 1 p Z W 5 p b 2 5 v I H R 5 c C 5 7 Q n J h e m 9 3 e S w 1 f S Z x d W 9 0 O y w m c X V v d D t T Z W N 0 a W 9 u M S 9 k Y W 5 l X 2 1 l Z G F s Z S 9 a b W l l b m l v b m 8 g d H l w L n t P T F 9 6 a W 1 v d 2 U s N n 0 m c X V v d D s s J n F 1 b 3 Q 7 U 2 V j d G l v b j E v Z G F u Z V 9 t Z W R h b G U v W m 1 p Z W 5 p b 2 5 v I H R 5 c C 5 7 W m x v d H l f M S w 3 f S Z x d W 9 0 O y w m c X V v d D t T Z W N 0 a W 9 u M S 9 k Y W 5 l X 2 1 l Z G F s Z S 9 a b W l l b m l v b m 8 g d H l w L n t T c m V i c m 5 5 X z I s O H 0 m c X V v d D s s J n F 1 b 3 Q 7 U 2 V j d G l v b j E v Z G F u Z V 9 t Z W R h b G U v W m 1 p Z W 5 p b 2 5 v I H R 5 c C 5 7 Q n J h e m 9 3 e V 8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k Y W 5 l X 2 1 l Z G F s Z S 9 a b W l l b m l v b m 8 g d H l w L n t Q Y W 5 z d H d v L D B 9 J n F 1 b 3 Q 7 L C Z x d W 9 0 O 1 N l Y 3 R p b 2 4 x L 2 R h b m V f b W V k Y W x l L 1 p t a W V u a W 9 u b y B 0 e X A u e 0 t v b n R 5 b m V u d C w x f S Z x d W 9 0 O y w m c X V v d D t T Z W N 0 a W 9 u M S 9 k Y W 5 l X 2 1 l Z G F s Z S 9 a b W l l b m l v b m 8 g d H l w L n t P T F 9 s Z X R u a W U s M n 0 m c X V v d D s s J n F 1 b 3 Q 7 U 2 V j d G l v b j E v Z G F u Z V 9 t Z W R h b G U v W m 1 p Z W 5 p b 2 5 v I H R 5 c C 5 7 W m x v d H k s M 3 0 m c X V v d D s s J n F 1 b 3 Q 7 U 2 V j d G l v b j E v Z G F u Z V 9 t Z W R h b G U v W m 1 p Z W 5 p b 2 5 v I H R 5 c C 5 7 U 3 J l Y n J u e S w 0 f S Z x d W 9 0 O y w m c X V v d D t T Z W N 0 a W 9 u M S 9 k Y W 5 l X 2 1 l Z G F s Z S 9 a b W l l b m l v b m 8 g d H l w L n t C c m F 6 b 3 d 5 L D V 9 J n F 1 b 3 Q 7 L C Z x d W 9 0 O 1 N l Y 3 R p b 2 4 x L 2 R h b m V f b W V k Y W x l L 1 p t a W V u a W 9 u b y B 0 e X A u e 0 9 M X 3 p p b W 9 3 Z S w 2 f S Z x d W 9 0 O y w m c X V v d D t T Z W N 0 a W 9 u M S 9 k Y W 5 l X 2 1 l Z G F s Z S 9 a b W l l b m l v b m 8 g d H l w L n t a b G 9 0 e V 8 x L D d 9 J n F 1 b 3 Q 7 L C Z x d W 9 0 O 1 N l Y 3 R p b 2 4 x L 2 R h b m V f b W V k Y W x l L 1 p t a W V u a W 9 u b y B 0 e X A u e 1 N y Z W J y b n l f M i w 4 f S Z x d W 9 0 O y w m c X V v d D t T Z W N 0 a W 9 u M S 9 k Y W 5 l X 2 1 l Z G F s Z S 9 a b W l l b m l v b m 8 g d H l w L n t C c m F 6 b 3 d 5 X z M s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W 5 l X 2 1 l Z G F s Z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X 2 1 l Z G F s Z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V f b W V k Y W x l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V f b W V k Y W x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u Z V 9 t Z W R h b G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M F Q x O D o w N j o 1 N i 4 z N z c 3 O T k x W i I g L z 4 8 R W 5 0 c n k g V H l w Z T 0 i R m l s b E N v b H V t b l R 5 c G V z I i B W Y W x 1 Z T 0 i c 0 J n W U R B d 0 1 E Q X d N R E F 3 P T 0 i I C 8 + P E V u d H J 5 I F R 5 c G U 9 I k Z p b G x D b 2 x 1 b W 5 O Y W 1 l c y I g V m F s d W U 9 I n N b J n F 1 b 3 Q 7 U G F u c 3 R 3 b y Z x d W 9 0 O y w m c X V v d D t L b 2 5 0 e W 5 l b n Q m c X V v d D s s J n F 1 b 3 Q 7 T 0 x f b G V 0 b m l l J n F 1 b 3 Q 7 L C Z x d W 9 0 O 1 p s b 3 R 5 J n F 1 b 3 Q 7 L C Z x d W 9 0 O 1 N y Z W J y b n k m c X V v d D s s J n F 1 b 3 Q 7 Q n J h e m 9 3 e S Z x d W 9 0 O y w m c X V v d D t P T F 9 6 a W 1 v d 2 U m c X V v d D s s J n F 1 b 3 Q 7 W m x v d H l f M S Z x d W 9 0 O y w m c X V v d D t T c m V i c m 5 5 X z I m c X V v d D s s J n F 1 b 3 Q 7 Q n J h e m 9 3 e V 8 z J n F 1 b 3 Q 7 X S I g L z 4 8 R W 5 0 c n k g V H l w Z T 0 i R m l s b F N 0 Y X R 1 c y I g V m F s d W U 9 I n N D b 2 1 w b G V 0 Z S I g L z 4 8 R W 5 0 c n k g V H l w Z T 0 i R m l s b E N v d W 5 0 I i B W Y W x 1 Z T 0 i b D E z O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V f b W V k Y W x l L 1 p t a W V u a W 9 u b y B 0 e X A u e 1 B h b n N 0 d 2 8 s M H 0 m c X V v d D s s J n F 1 b 3 Q 7 U 2 V j d G l v b j E v Z G F u Z V 9 t Z W R h b G U v W m 1 p Z W 5 p b 2 5 v I H R 5 c C 5 7 S 2 9 u d H l u Z W 5 0 L D F 9 J n F 1 b 3 Q 7 L C Z x d W 9 0 O 1 N l Y 3 R p b 2 4 x L 2 R h b m V f b W V k Y W x l L 1 p t a W V u a W 9 u b y B 0 e X A u e 0 9 M X 2 x l d G 5 p Z S w y f S Z x d W 9 0 O y w m c X V v d D t T Z W N 0 a W 9 u M S 9 k Y W 5 l X 2 1 l Z G F s Z S 9 a b W l l b m l v b m 8 g d H l w L n t a b G 9 0 e S w z f S Z x d W 9 0 O y w m c X V v d D t T Z W N 0 a W 9 u M S 9 k Y W 5 l X 2 1 l Z G F s Z S 9 a b W l l b m l v b m 8 g d H l w L n t T c m V i c m 5 5 L D R 9 J n F 1 b 3 Q 7 L C Z x d W 9 0 O 1 N l Y 3 R p b 2 4 x L 2 R h b m V f b W V k Y W x l L 1 p t a W V u a W 9 u b y B 0 e X A u e 0 J y Y X p v d 3 k s N X 0 m c X V v d D s s J n F 1 b 3 Q 7 U 2 V j d G l v b j E v Z G F u Z V 9 t Z W R h b G U v W m 1 p Z W 5 p b 2 5 v I H R 5 c C 5 7 T 0 x f e m l t b 3 d l L D Z 9 J n F 1 b 3 Q 7 L C Z x d W 9 0 O 1 N l Y 3 R p b 2 4 x L 2 R h b m V f b W V k Y W x l L 1 p t a W V u a W 9 u b y B 0 e X A u e 1 p s b 3 R 5 X z E s N 3 0 m c X V v d D s s J n F 1 b 3 Q 7 U 2 V j d G l v b j E v Z G F u Z V 9 t Z W R h b G U v W m 1 p Z W 5 p b 2 5 v I H R 5 c C 5 7 U 3 J l Y n J u e V 8 y L D h 9 J n F 1 b 3 Q 7 L C Z x d W 9 0 O 1 N l Y 3 R p b 2 4 x L 2 R h b m V f b W V k Y W x l L 1 p t a W V u a W 9 u b y B 0 e X A u e 0 J y Y X p v d 3 l f M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G F u Z V 9 t Z W R h b G U v W m 1 p Z W 5 p b 2 5 v I H R 5 c C 5 7 U G F u c 3 R 3 b y w w f S Z x d W 9 0 O y w m c X V v d D t T Z W N 0 a W 9 u M S 9 k Y W 5 l X 2 1 l Z G F s Z S 9 a b W l l b m l v b m 8 g d H l w L n t L b 2 5 0 e W 5 l b n Q s M X 0 m c X V v d D s s J n F 1 b 3 Q 7 U 2 V j d G l v b j E v Z G F u Z V 9 t Z W R h b G U v W m 1 p Z W 5 p b 2 5 v I H R 5 c C 5 7 T 0 x f b G V 0 b m l l L D J 9 J n F 1 b 3 Q 7 L C Z x d W 9 0 O 1 N l Y 3 R p b 2 4 x L 2 R h b m V f b W V k Y W x l L 1 p t a W V u a W 9 u b y B 0 e X A u e 1 p s b 3 R 5 L D N 9 J n F 1 b 3 Q 7 L C Z x d W 9 0 O 1 N l Y 3 R p b 2 4 x L 2 R h b m V f b W V k Y W x l L 1 p t a W V u a W 9 u b y B 0 e X A u e 1 N y Z W J y b n k s N H 0 m c X V v d D s s J n F 1 b 3 Q 7 U 2 V j d G l v b j E v Z G F u Z V 9 t Z W R h b G U v W m 1 p Z W 5 p b 2 5 v I H R 5 c C 5 7 Q n J h e m 9 3 e S w 1 f S Z x d W 9 0 O y w m c X V v d D t T Z W N 0 a W 9 u M S 9 k Y W 5 l X 2 1 l Z G F s Z S 9 a b W l l b m l v b m 8 g d H l w L n t P T F 9 6 a W 1 v d 2 U s N n 0 m c X V v d D s s J n F 1 b 3 Q 7 U 2 V j d G l v b j E v Z G F u Z V 9 t Z W R h b G U v W m 1 p Z W 5 p b 2 5 v I H R 5 c C 5 7 W m x v d H l f M S w 3 f S Z x d W 9 0 O y w m c X V v d D t T Z W N 0 a W 9 u M S 9 k Y W 5 l X 2 1 l Z G F s Z S 9 a b W l l b m l v b m 8 g d H l w L n t T c m V i c m 5 5 X z I s O H 0 m c X V v d D s s J n F 1 b 3 Q 7 U 2 V j d G l v b j E v Z G F u Z V 9 t Z W R h b G U v W m 1 p Z W 5 p b 2 5 v I H R 5 c C 5 7 Q n J h e m 9 3 e V 8 z L D l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u Z V 9 t Z W R h b G U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V 9 t Z W R h b G U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X 2 1 l Z G F s Z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X 2 1 l Z G F s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b m V f b W V k Y W x l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B U M T g 6 M D Y 6 N T Y u M z c 3 N z k 5 M V o i I C 8 + P E V u d H J 5 I F R 5 c G U 9 I k Z p b G x D b 2 x 1 b W 5 U e X B l c y I g V m F s d W U 9 I n N C Z 1 l E Q X d N R E F 3 T U R B d z 0 9 I i A v P j x F b n R y e S B U e X B l P S J G a W x s Q 2 9 s d W 1 u T m F t Z X M i I F Z h b H V l P S J z W y Z x d W 9 0 O 1 B h b n N 0 d 2 8 m c X V v d D s s J n F 1 b 3 Q 7 S 2 9 u d H l u Z W 5 0 J n F 1 b 3 Q 7 L C Z x d W 9 0 O 0 9 M X 2 x l d G 5 p Z S Z x d W 9 0 O y w m c X V v d D t a b G 9 0 e S Z x d W 9 0 O y w m c X V v d D t T c m V i c m 5 5 J n F 1 b 3 Q 7 L C Z x d W 9 0 O 0 J y Y X p v d 3 k m c X V v d D s s J n F 1 b 3 Q 7 T 0 x f e m l t b 3 d l J n F 1 b 3 Q 7 L C Z x d W 9 0 O 1 p s b 3 R 5 X z E m c X V v d D s s J n F 1 b 3 Q 7 U 3 J l Y n J u e V 8 y J n F 1 b 3 Q 7 L C Z x d W 9 0 O 0 J y Y X p v d 3 l f M y Z x d W 9 0 O 1 0 i I C 8 + P E V u d H J 5 I F R 5 c G U 9 I k Z p b G x T d G F 0 d X M i I F Z h b H V l P S J z Q 2 9 t c G x l d G U i I C 8 + P E V u d H J 5 I F R 5 c G U 9 I k Z p b G x D b 3 V u d C I g V m F s d W U 9 I m w x M z g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X 2 1 l Z G F s Z S 9 a b W l l b m l v b m 8 g d H l w L n t Q Y W 5 z d H d v L D B 9 J n F 1 b 3 Q 7 L C Z x d W 9 0 O 1 N l Y 3 R p b 2 4 x L 2 R h b m V f b W V k Y W x l L 1 p t a W V u a W 9 u b y B 0 e X A u e 0 t v b n R 5 b m V u d C w x f S Z x d W 9 0 O y w m c X V v d D t T Z W N 0 a W 9 u M S 9 k Y W 5 l X 2 1 l Z G F s Z S 9 a b W l l b m l v b m 8 g d H l w L n t P T F 9 s Z X R u a W U s M n 0 m c X V v d D s s J n F 1 b 3 Q 7 U 2 V j d G l v b j E v Z G F u Z V 9 t Z W R h b G U v W m 1 p Z W 5 p b 2 5 v I H R 5 c C 5 7 W m x v d H k s M 3 0 m c X V v d D s s J n F 1 b 3 Q 7 U 2 V j d G l v b j E v Z G F u Z V 9 t Z W R h b G U v W m 1 p Z W 5 p b 2 5 v I H R 5 c C 5 7 U 3 J l Y n J u e S w 0 f S Z x d W 9 0 O y w m c X V v d D t T Z W N 0 a W 9 u M S 9 k Y W 5 l X 2 1 l Z G F s Z S 9 a b W l l b m l v b m 8 g d H l w L n t C c m F 6 b 3 d 5 L D V 9 J n F 1 b 3 Q 7 L C Z x d W 9 0 O 1 N l Y 3 R p b 2 4 x L 2 R h b m V f b W V k Y W x l L 1 p t a W V u a W 9 u b y B 0 e X A u e 0 9 M X 3 p p b W 9 3 Z S w 2 f S Z x d W 9 0 O y w m c X V v d D t T Z W N 0 a W 9 u M S 9 k Y W 5 l X 2 1 l Z G F s Z S 9 a b W l l b m l v b m 8 g d H l w L n t a b G 9 0 e V 8 x L D d 9 J n F 1 b 3 Q 7 L C Z x d W 9 0 O 1 N l Y 3 R p b 2 4 x L 2 R h b m V f b W V k Y W x l L 1 p t a W V u a W 9 u b y B 0 e X A u e 1 N y Z W J y b n l f M i w 4 f S Z x d W 9 0 O y w m c X V v d D t T Z W N 0 a W 9 u M S 9 k Y W 5 l X 2 1 l Z G F s Z S 9 a b W l l b m l v b m 8 g d H l w L n t C c m F 6 b 3 d 5 X z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R h b m V f b W V k Y W x l L 1 p t a W V u a W 9 u b y B 0 e X A u e 1 B h b n N 0 d 2 8 s M H 0 m c X V v d D s s J n F 1 b 3 Q 7 U 2 V j d G l v b j E v Z G F u Z V 9 t Z W R h b G U v W m 1 p Z W 5 p b 2 5 v I H R 5 c C 5 7 S 2 9 u d H l u Z W 5 0 L D F 9 J n F 1 b 3 Q 7 L C Z x d W 9 0 O 1 N l Y 3 R p b 2 4 x L 2 R h b m V f b W V k Y W x l L 1 p t a W V u a W 9 u b y B 0 e X A u e 0 9 M X 2 x l d G 5 p Z S w y f S Z x d W 9 0 O y w m c X V v d D t T Z W N 0 a W 9 u M S 9 k Y W 5 l X 2 1 l Z G F s Z S 9 a b W l l b m l v b m 8 g d H l w L n t a b G 9 0 e S w z f S Z x d W 9 0 O y w m c X V v d D t T Z W N 0 a W 9 u M S 9 k Y W 5 l X 2 1 l Z G F s Z S 9 a b W l l b m l v b m 8 g d H l w L n t T c m V i c m 5 5 L D R 9 J n F 1 b 3 Q 7 L C Z x d W 9 0 O 1 N l Y 3 R p b 2 4 x L 2 R h b m V f b W V k Y W x l L 1 p t a W V u a W 9 u b y B 0 e X A u e 0 J y Y X p v d 3 k s N X 0 m c X V v d D s s J n F 1 b 3 Q 7 U 2 V j d G l v b j E v Z G F u Z V 9 t Z W R h b G U v W m 1 p Z W 5 p b 2 5 v I H R 5 c C 5 7 T 0 x f e m l t b 3 d l L D Z 9 J n F 1 b 3 Q 7 L C Z x d W 9 0 O 1 N l Y 3 R p b 2 4 x L 2 R h b m V f b W V k Y W x l L 1 p t a W V u a W 9 u b y B 0 e X A u e 1 p s b 3 R 5 X z E s N 3 0 m c X V v d D s s J n F 1 b 3 Q 7 U 2 V j d G l v b j E v Z G F u Z V 9 t Z W R h b G U v W m 1 p Z W 5 p b 2 5 v I H R 5 c C 5 7 U 3 J l Y n J u e V 8 y L D h 9 J n F 1 b 3 Q 7 L C Z x d W 9 0 O 1 N l Y 3 R p b 2 4 x L 2 R h b m V f b W V k Y W x l L 1 p t a W V u a W 9 u b y B 0 e X A u e 0 J y Y X p v d 3 l f M y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b m V f b W V k Y W x l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V f b W V k Y W x l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V 9 t Z W R h b G U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V 9 t Z W R h b G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W 5 l X 2 1 l Z G F s Z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w V D E 4 O j A 2 O j U 2 L j M 3 N z c 5 O T F a I i A v P j x F b n R y e S B U e X B l P S J G a W x s Q 2 9 s d W 1 u V H l w Z X M i I F Z h b H V l P S J z Q m d Z R E F 3 T U R B d 0 1 E Q X c 9 P S I g L z 4 8 R W 5 0 c n k g V H l w Z T 0 i R m l s b E N v b H V t b k 5 h b W V z I i B W Y W x 1 Z T 0 i c 1 s m c X V v d D t Q Y W 5 z d H d v J n F 1 b 3 Q 7 L C Z x d W 9 0 O 0 t v b n R 5 b m V u d C Z x d W 9 0 O y w m c X V v d D t P T F 9 s Z X R u a W U m c X V v d D s s J n F 1 b 3 Q 7 W m x v d H k m c X V v d D s s J n F 1 b 3 Q 7 U 3 J l Y n J u e S Z x d W 9 0 O y w m c X V v d D t C c m F 6 b 3 d 5 J n F 1 b 3 Q 7 L C Z x d W 9 0 O 0 9 M X 3 p p b W 9 3 Z S Z x d W 9 0 O y w m c X V v d D t a b G 9 0 e V 8 x J n F 1 b 3 Q 7 L C Z x d W 9 0 O 1 N y Z W J y b n l f M i Z x d W 9 0 O y w m c X V v d D t C c m F 6 b 3 d 5 X z M m c X V v d D t d I i A v P j x F b n R y e S B U e X B l P S J G a W x s U 3 R h d H V z I i B W Y W x 1 Z T 0 i c 0 N v b X B s Z X R l I i A v P j x F b n R y e S B U e X B l P S J G a W x s Q 2 9 1 b n Q i I F Z h b H V l P S J s M T M 4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u Z V 9 t Z W R h b G U v W m 1 p Z W 5 p b 2 5 v I H R 5 c C 5 7 U G F u c 3 R 3 b y w w f S Z x d W 9 0 O y w m c X V v d D t T Z W N 0 a W 9 u M S 9 k Y W 5 l X 2 1 l Z G F s Z S 9 a b W l l b m l v b m 8 g d H l w L n t L b 2 5 0 e W 5 l b n Q s M X 0 m c X V v d D s s J n F 1 b 3 Q 7 U 2 V j d G l v b j E v Z G F u Z V 9 t Z W R h b G U v W m 1 p Z W 5 p b 2 5 v I H R 5 c C 5 7 T 0 x f b G V 0 b m l l L D J 9 J n F 1 b 3 Q 7 L C Z x d W 9 0 O 1 N l Y 3 R p b 2 4 x L 2 R h b m V f b W V k Y W x l L 1 p t a W V u a W 9 u b y B 0 e X A u e 1 p s b 3 R 5 L D N 9 J n F 1 b 3 Q 7 L C Z x d W 9 0 O 1 N l Y 3 R p b 2 4 x L 2 R h b m V f b W V k Y W x l L 1 p t a W V u a W 9 u b y B 0 e X A u e 1 N y Z W J y b n k s N H 0 m c X V v d D s s J n F 1 b 3 Q 7 U 2 V j d G l v b j E v Z G F u Z V 9 t Z W R h b G U v W m 1 p Z W 5 p b 2 5 v I H R 5 c C 5 7 Q n J h e m 9 3 e S w 1 f S Z x d W 9 0 O y w m c X V v d D t T Z W N 0 a W 9 u M S 9 k Y W 5 l X 2 1 l Z G F s Z S 9 a b W l l b m l v b m 8 g d H l w L n t P T F 9 6 a W 1 v d 2 U s N n 0 m c X V v d D s s J n F 1 b 3 Q 7 U 2 V j d G l v b j E v Z G F u Z V 9 t Z W R h b G U v W m 1 p Z W 5 p b 2 5 v I H R 5 c C 5 7 W m x v d H l f M S w 3 f S Z x d W 9 0 O y w m c X V v d D t T Z W N 0 a W 9 u M S 9 k Y W 5 l X 2 1 l Z G F s Z S 9 a b W l l b m l v b m 8 g d H l w L n t T c m V i c m 5 5 X z I s O H 0 m c X V v d D s s J n F 1 b 3 Q 7 U 2 V j d G l v b j E v Z G F u Z V 9 t Z W R h b G U v W m 1 p Z W 5 p b 2 5 v I H R 5 c C 5 7 Q n J h e m 9 3 e V 8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k Y W 5 l X 2 1 l Z G F s Z S 9 a b W l l b m l v b m 8 g d H l w L n t Q Y W 5 z d H d v L D B 9 J n F 1 b 3 Q 7 L C Z x d W 9 0 O 1 N l Y 3 R p b 2 4 x L 2 R h b m V f b W V k Y W x l L 1 p t a W V u a W 9 u b y B 0 e X A u e 0 t v b n R 5 b m V u d C w x f S Z x d W 9 0 O y w m c X V v d D t T Z W N 0 a W 9 u M S 9 k Y W 5 l X 2 1 l Z G F s Z S 9 a b W l l b m l v b m 8 g d H l w L n t P T F 9 s Z X R u a W U s M n 0 m c X V v d D s s J n F 1 b 3 Q 7 U 2 V j d G l v b j E v Z G F u Z V 9 t Z W R h b G U v W m 1 p Z W 5 p b 2 5 v I H R 5 c C 5 7 W m x v d H k s M 3 0 m c X V v d D s s J n F 1 b 3 Q 7 U 2 V j d G l v b j E v Z G F u Z V 9 t Z W R h b G U v W m 1 p Z W 5 p b 2 5 v I H R 5 c C 5 7 U 3 J l Y n J u e S w 0 f S Z x d W 9 0 O y w m c X V v d D t T Z W N 0 a W 9 u M S 9 k Y W 5 l X 2 1 l Z G F s Z S 9 a b W l l b m l v b m 8 g d H l w L n t C c m F 6 b 3 d 5 L D V 9 J n F 1 b 3 Q 7 L C Z x d W 9 0 O 1 N l Y 3 R p b 2 4 x L 2 R h b m V f b W V k Y W x l L 1 p t a W V u a W 9 u b y B 0 e X A u e 0 9 M X 3 p p b W 9 3 Z S w 2 f S Z x d W 9 0 O y w m c X V v d D t T Z W N 0 a W 9 u M S 9 k Y W 5 l X 2 1 l Z G F s Z S 9 a b W l l b m l v b m 8 g d H l w L n t a b G 9 0 e V 8 x L D d 9 J n F 1 b 3 Q 7 L C Z x d W 9 0 O 1 N l Y 3 R p b 2 4 x L 2 R h b m V f b W V k Y W x l L 1 p t a W V u a W 9 u b y B 0 e X A u e 1 N y Z W J y b n l f M i w 4 f S Z x d W 9 0 O y w m c X V v d D t T Z W N 0 a W 9 u M S 9 k Y W 5 l X 2 1 l Z G F s Z S 9 a b W l l b m l v b m 8 g d H l w L n t C c m F 6 b 3 d 5 X z M s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W 5 l X 2 1 l Z G F s Z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X 2 1 l Z G F s Z S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V f b W V k Y W x l J T I w K D Y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E q K 3 T 5 h n T Y f / W k r i X i w 7 A A A A A A I A A A A A A B B m A A A A A Q A A I A A A A N m K i P j R g Q 8 V e C v h r 3 u 5 Q m e + g v 8 O e C Z Q t j x i K f o x / G D q A A A A A A 6 A A A A A A g A A I A A A A K / e w p k l T z h 4 w i r K B Z W V 1 G q 6 i 8 H u 4 3 E u 2 h B 2 q 6 A W P h k x U A A A A F 9 G w Q 7 G N r x 1 N 8 w 4 c E V q + 5 U k K t a N W I J O s 4 b D C L l 0 / o y Q x z k X 7 k G d j 6 M R 3 v l C O Q 8 T O b o b 0 / K 9 B B J t f g i 4 K q u 8 C g 5 n Q T J r C s x q W j P T Z o y o a v w Q Q A A A A M t a T G y s L 6 c l 4 D g 1 L k X G w p V c H f A D n 5 5 T G Q C r w k v P 7 5 f O r O / 6 0 C o i W W p L Z l C V I m j Y N Q x I y u A N q S g k d G g u E 7 4 D V E 8 = < / D a t a M a s h u p > 
</file>

<file path=customXml/itemProps1.xml><?xml version="1.0" encoding="utf-8"?>
<ds:datastoreItem xmlns:ds="http://schemas.openxmlformats.org/officeDocument/2006/customXml" ds:itemID="{345D71EA-8301-47D8-9D5D-DE3145C35C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</vt:lpstr>
      <vt:lpstr>1</vt:lpstr>
      <vt:lpstr>2</vt:lpstr>
      <vt:lpstr>3</vt:lpstr>
      <vt:lpstr>4</vt:lpstr>
      <vt:lpstr>5pom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Machowina</dc:creator>
  <cp:lastModifiedBy>Mateusz Machowina</cp:lastModifiedBy>
  <dcterms:created xsi:type="dcterms:W3CDTF">2020-03-20T18:05:08Z</dcterms:created>
  <dcterms:modified xsi:type="dcterms:W3CDTF">2020-03-20T18:53:20Z</dcterms:modified>
</cp:coreProperties>
</file>