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PAD\"/>
    </mc:Choice>
  </mc:AlternateContent>
  <xr:revisionPtr revIDLastSave="0" documentId="13_ncr:1_{253FEF60-CE61-4919-9EA9-51E5592973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resja" sheetId="1" r:id="rId1"/>
    <sheet name="Arkusz1" sheetId="2" r:id="rId2"/>
  </sheets>
  <definedNames>
    <definedName name="solver_adj" localSheetId="1" hidden="1">Arkusz1!$H$3:$H$7</definedName>
    <definedName name="solver_adj" localSheetId="0" hidden="1">Regresja!$H$3:$H$4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Arkusz1!$H$9</definedName>
    <definedName name="solver_opt" localSheetId="0" hidden="1">Regresja!$H$6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  <definedName name="x">Arkusz1!$H$14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5" i="2"/>
  <c r="D7" i="2"/>
  <c r="D8" i="2"/>
  <c r="D10" i="2"/>
  <c r="D11" i="2"/>
  <c r="D13" i="2"/>
  <c r="D15" i="2"/>
  <c r="D16" i="2"/>
  <c r="D18" i="2"/>
  <c r="D19" i="2"/>
  <c r="D21" i="2"/>
  <c r="D23" i="2"/>
  <c r="D24" i="2"/>
  <c r="D26" i="2"/>
  <c r="D27" i="2"/>
  <c r="D29" i="2"/>
  <c r="D31" i="2"/>
  <c r="H14" i="2"/>
  <c r="D4" i="2" s="1"/>
  <c r="H13" i="2"/>
  <c r="H10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2" i="1"/>
  <c r="E2" i="1" s="1"/>
  <c r="P5" i="1"/>
  <c r="O3" i="1"/>
  <c r="O4" i="1" s="1"/>
  <c r="O6" i="1"/>
  <c r="O5" i="1"/>
  <c r="H6" i="1" l="1"/>
  <c r="D25" i="2"/>
  <c r="D17" i="2"/>
  <c r="D9" i="2"/>
  <c r="D30" i="2"/>
  <c r="D22" i="2"/>
  <c r="D14" i="2"/>
  <c r="D6" i="2"/>
  <c r="D28" i="2"/>
  <c r="D20" i="2"/>
  <c r="D12" i="2"/>
  <c r="J10" i="1"/>
  <c r="I10" i="1"/>
  <c r="H8" i="1" l="1" a="1"/>
  <c r="H8" i="1" s="1"/>
  <c r="I12" i="1" s="1"/>
  <c r="H7" i="1" a="1"/>
  <c r="H7" i="1" s="1"/>
  <c r="H12" i="1" l="1"/>
  <c r="I8" i="1"/>
  <c r="E31" i="2"/>
  <c r="E22" i="2"/>
  <c r="E29" i="2"/>
  <c r="E13" i="2"/>
  <c r="E28" i="2"/>
  <c r="E20" i="2"/>
  <c r="E12" i="2"/>
  <c r="E5" i="2"/>
  <c r="E27" i="2"/>
  <c r="E19" i="2"/>
  <c r="E11" i="2"/>
  <c r="E4" i="2"/>
  <c r="E26" i="2"/>
  <c r="E18" i="2"/>
  <c r="E7" i="2"/>
  <c r="E25" i="2"/>
  <c r="E17" i="2"/>
  <c r="E10" i="2"/>
  <c r="E3" i="2"/>
  <c r="E2" i="2"/>
  <c r="E24" i="2"/>
  <c r="E16" i="2"/>
  <c r="E9" i="2"/>
  <c r="E23" i="2"/>
  <c r="E15" i="2"/>
  <c r="E8" i="2"/>
  <c r="E30" i="2"/>
  <c r="E14" i="2"/>
  <c r="E21" i="2"/>
  <c r="E6" i="2"/>
  <c r="J13" i="2" l="1"/>
  <c r="H9" i="2"/>
  <c r="I13" i="2"/>
  <c r="H10" i="2" l="1" a="1"/>
  <c r="H10" i="2" s="1"/>
  <c r="H11" i="2" a="1"/>
  <c r="H11" i="2" s="1"/>
  <c r="I15" i="2" s="1"/>
  <c r="H15" i="2" l="1"/>
  <c r="I11" i="2"/>
</calcChain>
</file>

<file path=xl/sharedStrings.xml><?xml version="1.0" encoding="utf-8"?>
<sst xmlns="http://schemas.openxmlformats.org/spreadsheetml/2006/main" count="38" uniqueCount="22">
  <si>
    <t>Matka</t>
  </si>
  <si>
    <t>Ojciec</t>
  </si>
  <si>
    <t>Dziecko</t>
  </si>
  <si>
    <t>a</t>
  </si>
  <si>
    <t>b</t>
  </si>
  <si>
    <t>R</t>
  </si>
  <si>
    <t>R^2</t>
  </si>
  <si>
    <t>Prognoza</t>
  </si>
  <si>
    <t>Reszta(epsilon)</t>
  </si>
  <si>
    <t>SSE</t>
  </si>
  <si>
    <t>SST</t>
  </si>
  <si>
    <t>SSR</t>
  </si>
  <si>
    <t>śr dziec</t>
  </si>
  <si>
    <t>//shift + ctr + enter</t>
  </si>
  <si>
    <t>NUMERYCZNIE</t>
  </si>
  <si>
    <t>ANALITYCZNIE</t>
  </si>
  <si>
    <t>c</t>
  </si>
  <si>
    <t>d</t>
  </si>
  <si>
    <t>e</t>
  </si>
  <si>
    <t>śr ojca</t>
  </si>
  <si>
    <t>(suma kwadratów)</t>
  </si>
  <si>
    <t>//shift + ctr + enter - formuła macierzowa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</si>
</sst>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Dziecko vs ojciec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(trend liniowy) </a:t>
            </a:r>
          </a:p>
        </c:rich>
      </c:tx>
      <c:layout>
        <c:manualLayout>
          <c:xMode val="edge"/>
          <c:yMode val="edge"/>
          <c:x val="0.3634026684164479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Regresja!$C$1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Regresja!$B$2:$B$31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Regresja!$C$2:$C$31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16-40F4-B1F9-A24637129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49648"/>
        <c:axId val="510438736"/>
      </c:scatterChart>
      <c:valAx>
        <c:axId val="42004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438736"/>
        <c:crosses val="autoZero"/>
        <c:crossBetween val="midCat"/>
      </c:valAx>
      <c:valAx>
        <c:axId val="5104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04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Dziecko vs ojciec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(trend</a:t>
            </a:r>
            <a:r>
              <a:rPr lang="pl-PL" baseline="0"/>
              <a:t> wielomianowy (st4))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Regresja!$C$1</c:f>
              <c:strCache>
                <c:ptCount val="1"/>
                <c:pt idx="0">
                  <c:v>Dziecko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31031824146981629"/>
                  <c:y val="-0.178663920622638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Regresja!$B$2:$B$31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Regresja!$C$2:$C$31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75</c:v>
                </c:pt>
                <c:pt idx="3">
                  <c:v>78</c:v>
                </c:pt>
                <c:pt idx="4">
                  <c:v>81</c:v>
                </c:pt>
                <c:pt idx="5">
                  <c:v>73</c:v>
                </c:pt>
                <c:pt idx="6">
                  <c:v>72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79</c:v>
                </c:pt>
                <c:pt idx="11">
                  <c:v>76</c:v>
                </c:pt>
                <c:pt idx="12">
                  <c:v>72</c:v>
                </c:pt>
                <c:pt idx="13">
                  <c:v>72</c:v>
                </c:pt>
                <c:pt idx="14">
                  <c:v>79</c:v>
                </c:pt>
                <c:pt idx="15">
                  <c:v>77</c:v>
                </c:pt>
                <c:pt idx="16">
                  <c:v>77</c:v>
                </c:pt>
                <c:pt idx="17">
                  <c:v>75</c:v>
                </c:pt>
                <c:pt idx="18">
                  <c:v>76</c:v>
                </c:pt>
                <c:pt idx="19">
                  <c:v>75</c:v>
                </c:pt>
                <c:pt idx="20">
                  <c:v>80</c:v>
                </c:pt>
                <c:pt idx="21">
                  <c:v>76</c:v>
                </c:pt>
                <c:pt idx="22">
                  <c:v>76</c:v>
                </c:pt>
                <c:pt idx="23">
                  <c:v>78</c:v>
                </c:pt>
                <c:pt idx="24">
                  <c:v>78</c:v>
                </c:pt>
                <c:pt idx="25">
                  <c:v>75</c:v>
                </c:pt>
                <c:pt idx="26">
                  <c:v>73</c:v>
                </c:pt>
                <c:pt idx="27">
                  <c:v>74</c:v>
                </c:pt>
                <c:pt idx="28">
                  <c:v>73</c:v>
                </c:pt>
                <c:pt idx="29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63-438E-BD75-AAE38288E5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Arkusz1!$B$2:$B$31</c:f>
              <c:numCache>
                <c:formatCode>General</c:formatCode>
                <c:ptCount val="30"/>
                <c:pt idx="0">
                  <c:v>184</c:v>
                </c:pt>
                <c:pt idx="1">
                  <c:v>190</c:v>
                </c:pt>
                <c:pt idx="2">
                  <c:v>171</c:v>
                </c:pt>
                <c:pt idx="3">
                  <c:v>185</c:v>
                </c:pt>
                <c:pt idx="4">
                  <c:v>185</c:v>
                </c:pt>
                <c:pt idx="5">
                  <c:v>172</c:v>
                </c:pt>
                <c:pt idx="6">
                  <c:v>170</c:v>
                </c:pt>
                <c:pt idx="7">
                  <c:v>178</c:v>
                </c:pt>
                <c:pt idx="8">
                  <c:v>175</c:v>
                </c:pt>
                <c:pt idx="9">
                  <c:v>177</c:v>
                </c:pt>
                <c:pt idx="10">
                  <c:v>179</c:v>
                </c:pt>
                <c:pt idx="11">
                  <c:v>174</c:v>
                </c:pt>
                <c:pt idx="12">
                  <c:v>172</c:v>
                </c:pt>
                <c:pt idx="13">
                  <c:v>173</c:v>
                </c:pt>
                <c:pt idx="14">
                  <c:v>189</c:v>
                </c:pt>
                <c:pt idx="15">
                  <c:v>187</c:v>
                </c:pt>
                <c:pt idx="16">
                  <c:v>174</c:v>
                </c:pt>
                <c:pt idx="17">
                  <c:v>173</c:v>
                </c:pt>
                <c:pt idx="18">
                  <c:v>179</c:v>
                </c:pt>
                <c:pt idx="19">
                  <c:v>175</c:v>
                </c:pt>
                <c:pt idx="20">
                  <c:v>186</c:v>
                </c:pt>
                <c:pt idx="21">
                  <c:v>182</c:v>
                </c:pt>
                <c:pt idx="22">
                  <c:v>191</c:v>
                </c:pt>
                <c:pt idx="23">
                  <c:v>180</c:v>
                </c:pt>
                <c:pt idx="24">
                  <c:v>183</c:v>
                </c:pt>
                <c:pt idx="25">
                  <c:v>182</c:v>
                </c:pt>
                <c:pt idx="26">
                  <c:v>177</c:v>
                </c:pt>
                <c:pt idx="27">
                  <c:v>176</c:v>
                </c:pt>
                <c:pt idx="28">
                  <c:v>169</c:v>
                </c:pt>
                <c:pt idx="29">
                  <c:v>186</c:v>
                </c:pt>
              </c:numCache>
            </c:numRef>
          </c:xVal>
          <c:yVal>
            <c:numRef>
              <c:f>Arkusz1!$D$2:$D$31</c:f>
              <c:numCache>
                <c:formatCode>General</c:formatCode>
                <c:ptCount val="30"/>
                <c:pt idx="0">
                  <c:v>78.380633959736869</c:v>
                </c:pt>
                <c:pt idx="1">
                  <c:v>78.198096717555984</c:v>
                </c:pt>
                <c:pt idx="2">
                  <c:v>73.527862419543936</c:v>
                </c:pt>
                <c:pt idx="3">
                  <c:v>78.786106226259449</c:v>
                </c:pt>
                <c:pt idx="4">
                  <c:v>78.786106226259449</c:v>
                </c:pt>
                <c:pt idx="5">
                  <c:v>73.939819297208444</c:v>
                </c:pt>
                <c:pt idx="6">
                  <c:v>72.977775429023325</c:v>
                </c:pt>
                <c:pt idx="7">
                  <c:v>75.666068984692345</c:v>
                </c:pt>
                <c:pt idx="8">
                  <c:v>74.783114122576805</c:v>
                </c:pt>
                <c:pt idx="9">
                  <c:v>75.334574670234048</c:v>
                </c:pt>
                <c:pt idx="10">
                  <c:v>76.044982229207108</c:v>
                </c:pt>
                <c:pt idx="11">
                  <c:v>74.53067005410206</c:v>
                </c:pt>
                <c:pt idx="12">
                  <c:v>73.939819297208444</c:v>
                </c:pt>
                <c:pt idx="13">
                  <c:v>74.260689245132156</c:v>
                </c:pt>
                <c:pt idx="14">
                  <c:v>78.861282724717171</c:v>
                </c:pt>
                <c:pt idx="15">
                  <c:v>79.240889696469353</c:v>
                </c:pt>
                <c:pt idx="16">
                  <c:v>74.53067005410206</c:v>
                </c:pt>
                <c:pt idx="17">
                  <c:v>74.260689245132156</c:v>
                </c:pt>
                <c:pt idx="18">
                  <c:v>76.044982229207108</c:v>
                </c:pt>
                <c:pt idx="19">
                  <c:v>74.783114122576805</c:v>
                </c:pt>
                <c:pt idx="20">
                  <c:v>79.089122241663958</c:v>
                </c:pt>
                <c:pt idx="21">
                  <c:v>77.423262949620025</c:v>
                </c:pt>
                <c:pt idx="22">
                  <c:v>77.120038988588504</c:v>
                </c:pt>
                <c:pt idx="23">
                  <c:v>76.470439840595475</c:v>
                </c:pt>
                <c:pt idx="24">
                  <c:v>77.914652359248919</c:v>
                </c:pt>
                <c:pt idx="25">
                  <c:v>77.423262949620025</c:v>
                </c:pt>
                <c:pt idx="26">
                  <c:v>75.334574670234048</c:v>
                </c:pt>
                <c:pt idx="27">
                  <c:v>75.044528456686791</c:v>
                </c:pt>
                <c:pt idx="28">
                  <c:v>72.23566975020303</c:v>
                </c:pt>
                <c:pt idx="29">
                  <c:v>79.089122241663958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4-463C-85DC-3ED4C9B5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54048"/>
        <c:axId val="417448432"/>
      </c:scatterChart>
      <c:valAx>
        <c:axId val="42005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448432"/>
        <c:crosses val="autoZero"/>
        <c:crossBetween val="midCat"/>
      </c:valAx>
      <c:valAx>
        <c:axId val="4174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005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340995</xdr:colOff>
      <xdr:row>8</xdr:row>
      <xdr:rowOff>33337</xdr:rowOff>
    </xdr:from>
    <xdr:to>
      <xdr:col>19</xdr:col>
      <xdr:colOff>36195</xdr:colOff>
      <xdr:row>22</xdr:row>
      <xdr:rowOff>101917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4C0454D-9CA6-464B-AAFF-581B6891D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104775</xdr:rowOff>
    </xdr:from>
    <xdr:to>
      <xdr:col>18</xdr:col>
      <xdr:colOff>342900</xdr:colOff>
      <xdr:row>15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F9027C-79B4-4397-A56A-D3342105D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opLeftCell="B1" workbookViewId="0">
      <selection activeCell="I12" sqref="I1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14</v>
      </c>
      <c r="N1" t="s">
        <v>15</v>
      </c>
    </row>
    <row r="2" spans="1:16" x14ac:dyDescent="0.3">
      <c r="A2">
        <v>172</v>
      </c>
      <c r="B2">
        <v>184</v>
      </c>
      <c r="C2">
        <v>79</v>
      </c>
      <c r="D2">
        <f t="shared" ref="D2:D31" si="0">$H$3*B2+$H$4</f>
        <v>77.631838727252727</v>
      </c>
      <c r="E2">
        <f>C2-D2</f>
        <v>1.3681612727472725</v>
      </c>
    </row>
    <row r="3" spans="1:16" x14ac:dyDescent="0.3">
      <c r="A3">
        <v>168</v>
      </c>
      <c r="B3">
        <v>190</v>
      </c>
      <c r="C3">
        <v>80</v>
      </c>
      <c r="D3">
        <f t="shared" si="0"/>
        <v>79.479281532868498</v>
      </c>
      <c r="E3">
        <f t="shared" ref="E3:E31" si="1">C3-D3</f>
        <v>0.52071846713150194</v>
      </c>
      <c r="G3" t="s">
        <v>3</v>
      </c>
      <c r="H3">
        <v>0.30790713426929278</v>
      </c>
      <c r="N3" t="s">
        <v>3</v>
      </c>
      <c r="O3">
        <f>_xlfn.COVARIANCE.S(C:C,B:B)/_xlfn.VAR.S(B:B)</f>
        <v>0.30803317804794922</v>
      </c>
    </row>
    <row r="4" spans="1:16" x14ac:dyDescent="0.3">
      <c r="A4">
        <v>170</v>
      </c>
      <c r="B4">
        <v>171</v>
      </c>
      <c r="C4">
        <v>75</v>
      </c>
      <c r="D4">
        <f t="shared" si="0"/>
        <v>73.629045981751929</v>
      </c>
      <c r="E4">
        <f t="shared" si="1"/>
        <v>1.3709540182480708</v>
      </c>
      <c r="G4" t="s">
        <v>4</v>
      </c>
      <c r="H4">
        <v>20.976926021702866</v>
      </c>
      <c r="N4" t="s">
        <v>4</v>
      </c>
      <c r="O4">
        <f>AVERAGE(C:C)-$O$3*AVERAGE(B:B)</f>
        <v>20.954323372344042</v>
      </c>
    </row>
    <row r="5" spans="1:16" x14ac:dyDescent="0.3">
      <c r="A5">
        <v>170</v>
      </c>
      <c r="B5">
        <v>185</v>
      </c>
      <c r="C5">
        <v>78</v>
      </c>
      <c r="D5">
        <f t="shared" si="0"/>
        <v>77.939745861522027</v>
      </c>
      <c r="E5">
        <f t="shared" si="1"/>
        <v>6.0254138477972674E-2</v>
      </c>
      <c r="N5" t="s">
        <v>5</v>
      </c>
      <c r="O5">
        <f>CORREL(C:C,B:B)</f>
        <v>0.76258153849066501</v>
      </c>
      <c r="P5">
        <f>CORREL(B:B,C:C)</f>
        <v>0.76258153849066501</v>
      </c>
    </row>
    <row r="6" spans="1:16" x14ac:dyDescent="0.3">
      <c r="A6">
        <v>173</v>
      </c>
      <c r="B6">
        <v>185</v>
      </c>
      <c r="C6">
        <v>81</v>
      </c>
      <c r="D6">
        <f t="shared" si="0"/>
        <v>77.939745861522027</v>
      </c>
      <c r="E6">
        <f t="shared" si="1"/>
        <v>3.0602541384779727</v>
      </c>
      <c r="G6" t="s">
        <v>9</v>
      </c>
      <c r="H6">
        <f>SUMSQ(E:E)</f>
        <v>80.122959235129912</v>
      </c>
      <c r="N6" t="s">
        <v>6</v>
      </c>
      <c r="O6">
        <f>(_xlfn.COVARIANCE.S(C:C,B:B))^2/_xlfn.VAR.S(C:C)/_xlfn.VAR.S(B:B)</f>
        <v>0.5815306028467897</v>
      </c>
    </row>
    <row r="7" spans="1:16" x14ac:dyDescent="0.3">
      <c r="A7">
        <v>162</v>
      </c>
      <c r="B7">
        <v>172</v>
      </c>
      <c r="C7">
        <v>73</v>
      </c>
      <c r="D7">
        <f t="shared" si="0"/>
        <v>73.936953116021215</v>
      </c>
      <c r="E7">
        <f t="shared" si="1"/>
        <v>-0.93695311602121478</v>
      </c>
      <c r="G7" t="s">
        <v>11</v>
      </c>
      <c r="H7">
        <f t="array" ref="H7">SUM((D2:D31-$I$10)^2)</f>
        <v>111.25262348558711</v>
      </c>
      <c r="I7" t="s">
        <v>21</v>
      </c>
    </row>
    <row r="8" spans="1:16" x14ac:dyDescent="0.3">
      <c r="A8">
        <v>159</v>
      </c>
      <c r="B8">
        <v>170</v>
      </c>
      <c r="C8">
        <v>72</v>
      </c>
      <c r="D8">
        <f t="shared" si="0"/>
        <v>73.321138847482644</v>
      </c>
      <c r="E8">
        <f t="shared" si="1"/>
        <v>-1.3211388474826435</v>
      </c>
      <c r="G8" t="s">
        <v>10</v>
      </c>
      <c r="H8">
        <f t="array" ref="H8">SUM((C2:C31-I10)^2)</f>
        <v>191.46666668395693</v>
      </c>
      <c r="I8">
        <f>SUM(H6:H7)</f>
        <v>191.37558272071703</v>
      </c>
    </row>
    <row r="9" spans="1:16" x14ac:dyDescent="0.3">
      <c r="A9">
        <v>164</v>
      </c>
      <c r="B9">
        <v>178</v>
      </c>
      <c r="C9">
        <v>75</v>
      </c>
      <c r="D9">
        <f t="shared" si="0"/>
        <v>75.784395921636985</v>
      </c>
      <c r="E9">
        <f t="shared" si="1"/>
        <v>-0.78439592163698535</v>
      </c>
    </row>
    <row r="10" spans="1:16" x14ac:dyDescent="0.3">
      <c r="A10">
        <v>169</v>
      </c>
      <c r="B10">
        <v>175</v>
      </c>
      <c r="C10">
        <v>76</v>
      </c>
      <c r="D10">
        <f t="shared" si="0"/>
        <v>74.8606745188291</v>
      </c>
      <c r="E10">
        <f t="shared" si="1"/>
        <v>1.1393254811708999</v>
      </c>
      <c r="G10" t="s">
        <v>12</v>
      </c>
      <c r="H10">
        <f>AVERAGE(C:C)</f>
        <v>76.13333333333334</v>
      </c>
      <c r="I10">
        <f>AVERAGE(D:D)</f>
        <v>76.133357340475513</v>
      </c>
      <c r="J10">
        <f>AVERAGE(E:E)</f>
        <v>-2.4007142177614089E-5</v>
      </c>
    </row>
    <row r="11" spans="1:16" x14ac:dyDescent="0.3">
      <c r="A11">
        <v>167</v>
      </c>
      <c r="B11">
        <v>177</v>
      </c>
      <c r="C11">
        <v>75</v>
      </c>
      <c r="D11">
        <f t="shared" si="0"/>
        <v>75.476488787367686</v>
      </c>
      <c r="E11">
        <f t="shared" si="1"/>
        <v>-0.47648878736768552</v>
      </c>
    </row>
    <row r="12" spans="1:16" x14ac:dyDescent="0.3">
      <c r="A12">
        <v>177</v>
      </c>
      <c r="B12">
        <v>179</v>
      </c>
      <c r="C12">
        <v>79</v>
      </c>
      <c r="D12">
        <f t="shared" si="0"/>
        <v>76.092303055906271</v>
      </c>
      <c r="E12">
        <f t="shared" si="1"/>
        <v>2.907696944093729</v>
      </c>
      <c r="G12" t="s">
        <v>6</v>
      </c>
      <c r="H12">
        <f>H7/H8</f>
        <v>0.58105478834718238</v>
      </c>
      <c r="I12">
        <f>(1-H6/H8)</f>
        <v>0.58153050542534235</v>
      </c>
    </row>
    <row r="13" spans="1:16" x14ac:dyDescent="0.3">
      <c r="A13">
        <v>172</v>
      </c>
      <c r="B13">
        <v>174</v>
      </c>
      <c r="C13">
        <v>76</v>
      </c>
      <c r="D13">
        <f t="shared" si="0"/>
        <v>74.552767384559814</v>
      </c>
      <c r="E13">
        <f t="shared" si="1"/>
        <v>1.4472326154401856</v>
      </c>
    </row>
    <row r="14" spans="1:16" x14ac:dyDescent="0.3">
      <c r="A14">
        <v>159</v>
      </c>
      <c r="B14">
        <v>172</v>
      </c>
      <c r="C14">
        <v>72</v>
      </c>
      <c r="D14">
        <f t="shared" si="0"/>
        <v>73.936953116021215</v>
      </c>
      <c r="E14">
        <f t="shared" si="1"/>
        <v>-1.9369531160212148</v>
      </c>
    </row>
    <row r="15" spans="1:16" x14ac:dyDescent="0.3">
      <c r="A15">
        <v>160</v>
      </c>
      <c r="B15">
        <v>173</v>
      </c>
      <c r="C15">
        <v>72</v>
      </c>
      <c r="D15">
        <f t="shared" si="0"/>
        <v>74.244860250290515</v>
      </c>
      <c r="E15">
        <f t="shared" si="1"/>
        <v>-2.2448602502905146</v>
      </c>
    </row>
    <row r="16" spans="1:16" x14ac:dyDescent="0.3">
      <c r="A16">
        <v>168</v>
      </c>
      <c r="B16">
        <v>189</v>
      </c>
      <c r="C16">
        <v>79</v>
      </c>
      <c r="D16">
        <f t="shared" si="0"/>
        <v>79.171374398599198</v>
      </c>
      <c r="E16">
        <f t="shared" si="1"/>
        <v>-0.17137439859919823</v>
      </c>
    </row>
    <row r="17" spans="1:5" x14ac:dyDescent="0.3">
      <c r="A17">
        <v>166</v>
      </c>
      <c r="B17">
        <v>187</v>
      </c>
      <c r="C17">
        <v>77</v>
      </c>
      <c r="D17">
        <f t="shared" si="0"/>
        <v>78.555560130060613</v>
      </c>
      <c r="E17">
        <f t="shared" si="1"/>
        <v>-1.5555601300606128</v>
      </c>
    </row>
    <row r="18" spans="1:5" x14ac:dyDescent="0.3">
      <c r="A18">
        <v>172</v>
      </c>
      <c r="B18">
        <v>174</v>
      </c>
      <c r="C18">
        <v>77</v>
      </c>
      <c r="D18">
        <f t="shared" si="0"/>
        <v>74.552767384559814</v>
      </c>
      <c r="E18">
        <f t="shared" si="1"/>
        <v>2.4472326154401856</v>
      </c>
    </row>
    <row r="19" spans="1:5" x14ac:dyDescent="0.3">
      <c r="A19">
        <v>164</v>
      </c>
      <c r="B19">
        <v>173</v>
      </c>
      <c r="C19">
        <v>75</v>
      </c>
      <c r="D19">
        <f t="shared" si="0"/>
        <v>74.244860250290515</v>
      </c>
      <c r="E19">
        <f t="shared" si="1"/>
        <v>0.75513974970948539</v>
      </c>
    </row>
    <row r="20" spans="1:5" x14ac:dyDescent="0.3">
      <c r="A20">
        <v>171</v>
      </c>
      <c r="B20">
        <v>179</v>
      </c>
      <c r="C20">
        <v>76</v>
      </c>
      <c r="D20">
        <f t="shared" si="0"/>
        <v>76.092303055906271</v>
      </c>
      <c r="E20">
        <f t="shared" si="1"/>
        <v>-9.230305590627097E-2</v>
      </c>
    </row>
    <row r="21" spans="1:5" x14ac:dyDescent="0.3">
      <c r="A21">
        <v>161</v>
      </c>
      <c r="B21">
        <v>175</v>
      </c>
      <c r="C21">
        <v>75</v>
      </c>
      <c r="D21">
        <f t="shared" si="0"/>
        <v>74.8606745188291</v>
      </c>
      <c r="E21">
        <f t="shared" si="1"/>
        <v>0.13932548117089993</v>
      </c>
    </row>
    <row r="22" spans="1:5" x14ac:dyDescent="0.3">
      <c r="A22">
        <v>172</v>
      </c>
      <c r="B22">
        <v>186</v>
      </c>
      <c r="C22">
        <v>80</v>
      </c>
      <c r="D22">
        <f t="shared" si="0"/>
        <v>78.247652995791327</v>
      </c>
      <c r="E22">
        <f t="shared" si="1"/>
        <v>1.7523470042086728</v>
      </c>
    </row>
    <row r="23" spans="1:5" x14ac:dyDescent="0.3">
      <c r="A23">
        <v>166</v>
      </c>
      <c r="B23">
        <v>182</v>
      </c>
      <c r="C23">
        <v>76</v>
      </c>
      <c r="D23">
        <f t="shared" si="0"/>
        <v>77.016024458714156</v>
      </c>
      <c r="E23">
        <f t="shared" si="1"/>
        <v>-1.0160244587141563</v>
      </c>
    </row>
    <row r="24" spans="1:5" x14ac:dyDescent="0.3">
      <c r="A24">
        <v>156</v>
      </c>
      <c r="B24">
        <v>191</v>
      </c>
      <c r="C24">
        <v>76</v>
      </c>
      <c r="D24">
        <f t="shared" si="0"/>
        <v>79.787188667137784</v>
      </c>
      <c r="E24">
        <f t="shared" si="1"/>
        <v>-3.7871886671377837</v>
      </c>
    </row>
    <row r="25" spans="1:5" x14ac:dyDescent="0.3">
      <c r="A25">
        <v>172</v>
      </c>
      <c r="B25">
        <v>180</v>
      </c>
      <c r="C25">
        <v>78</v>
      </c>
      <c r="D25">
        <f t="shared" si="0"/>
        <v>76.400210190175557</v>
      </c>
      <c r="E25">
        <f t="shared" si="1"/>
        <v>1.5997898098244434</v>
      </c>
    </row>
    <row r="26" spans="1:5" x14ac:dyDescent="0.3">
      <c r="A26">
        <v>170</v>
      </c>
      <c r="B26">
        <v>183</v>
      </c>
      <c r="C26">
        <v>78</v>
      </c>
      <c r="D26">
        <f t="shared" si="0"/>
        <v>77.323931592983442</v>
      </c>
      <c r="E26">
        <f t="shared" si="1"/>
        <v>0.67606840701655813</v>
      </c>
    </row>
    <row r="27" spans="1:5" x14ac:dyDescent="0.3">
      <c r="A27">
        <v>157</v>
      </c>
      <c r="B27">
        <v>182</v>
      </c>
      <c r="C27">
        <v>75</v>
      </c>
      <c r="D27">
        <f t="shared" si="0"/>
        <v>77.016024458714156</v>
      </c>
      <c r="E27">
        <f t="shared" si="1"/>
        <v>-2.0160244587141563</v>
      </c>
    </row>
    <row r="28" spans="1:5" x14ac:dyDescent="0.3">
      <c r="A28">
        <v>159</v>
      </c>
      <c r="B28">
        <v>177</v>
      </c>
      <c r="C28">
        <v>73</v>
      </c>
      <c r="D28">
        <f t="shared" si="0"/>
        <v>75.476488787367686</v>
      </c>
      <c r="E28">
        <f t="shared" si="1"/>
        <v>-2.4764887873676855</v>
      </c>
    </row>
    <row r="29" spans="1:5" x14ac:dyDescent="0.3">
      <c r="A29">
        <v>163</v>
      </c>
      <c r="B29">
        <v>176</v>
      </c>
      <c r="C29">
        <v>74</v>
      </c>
      <c r="D29">
        <f t="shared" si="0"/>
        <v>75.168581653098386</v>
      </c>
      <c r="E29">
        <f t="shared" si="1"/>
        <v>-1.1685816530983857</v>
      </c>
    </row>
    <row r="30" spans="1:5" x14ac:dyDescent="0.3">
      <c r="A30">
        <v>164</v>
      </c>
      <c r="B30">
        <v>169</v>
      </c>
      <c r="C30">
        <v>73</v>
      </c>
      <c r="D30">
        <f t="shared" si="0"/>
        <v>73.013231713213344</v>
      </c>
      <c r="E30">
        <f t="shared" si="1"/>
        <v>-1.323171321334371E-2</v>
      </c>
    </row>
    <row r="31" spans="1:5" x14ac:dyDescent="0.3">
      <c r="A31">
        <v>171</v>
      </c>
      <c r="B31">
        <v>186</v>
      </c>
      <c r="C31">
        <v>79</v>
      </c>
      <c r="D31">
        <f t="shared" si="0"/>
        <v>78.247652995791327</v>
      </c>
      <c r="E31">
        <f t="shared" si="1"/>
        <v>0.75234700420867284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26" sqref="I26"/>
    </sheetView>
  </sheetViews>
  <sheetFormatPr defaultRowHeight="14.4" x14ac:dyDescent="0.3"/>
  <cols>
    <col min="4" max="4" width="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14</v>
      </c>
    </row>
    <row r="2" spans="1:10" x14ac:dyDescent="0.3">
      <c r="A2">
        <v>172</v>
      </c>
      <c r="B2">
        <v>184</v>
      </c>
      <c r="C2">
        <v>79</v>
      </c>
      <c r="D2">
        <f>$H$3*(B2-x)^4+$H$4*(B2-x)^3+$H$5*(B2-x)^2+$H$6*(B2-x)+$H$7</f>
        <v>78.380633959736869</v>
      </c>
      <c r="E2">
        <f>C2-D2</f>
        <v>0.61936604026313091</v>
      </c>
    </row>
    <row r="3" spans="1:10" x14ac:dyDescent="0.3">
      <c r="A3">
        <v>168</v>
      </c>
      <c r="B3">
        <v>190</v>
      </c>
      <c r="C3">
        <v>80</v>
      </c>
      <c r="D3">
        <f t="shared" ref="D2:D31" si="0">$H$3*(B3-x)^4+$H$4*(B3-x)^3+$H$5*(B3-x)^2+$H$6*(B3-x)+$H$7</f>
        <v>78.198096717555984</v>
      </c>
      <c r="E3">
        <f t="shared" ref="E3:E31" si="1">C3-D3</f>
        <v>1.801903282444016</v>
      </c>
      <c r="G3" t="s">
        <v>3</v>
      </c>
      <c r="H3">
        <v>-2.8522468034619008E-4</v>
      </c>
    </row>
    <row r="4" spans="1:10" x14ac:dyDescent="0.3">
      <c r="A4">
        <v>170</v>
      </c>
      <c r="B4">
        <v>171</v>
      </c>
      <c r="C4">
        <v>75</v>
      </c>
      <c r="D4">
        <f t="shared" si="0"/>
        <v>73.527862419543936</v>
      </c>
      <c r="E4">
        <f t="shared" si="1"/>
        <v>1.4721375804560637</v>
      </c>
      <c r="G4" t="s">
        <v>4</v>
      </c>
      <c r="H4">
        <v>-8.6832972068828632E-4</v>
      </c>
    </row>
    <row r="5" spans="1:10" x14ac:dyDescent="0.3">
      <c r="A5">
        <v>170</v>
      </c>
      <c r="B5">
        <v>185</v>
      </c>
      <c r="C5">
        <v>78</v>
      </c>
      <c r="D5">
        <f t="shared" si="0"/>
        <v>78.786106226259449</v>
      </c>
      <c r="E5">
        <f t="shared" si="1"/>
        <v>-0.7861062262594487</v>
      </c>
      <c r="G5" t="s">
        <v>16</v>
      </c>
      <c r="H5">
        <v>2.3240500194777226E-2</v>
      </c>
    </row>
    <row r="6" spans="1:10" x14ac:dyDescent="0.3">
      <c r="A6">
        <v>173</v>
      </c>
      <c r="B6">
        <v>185</v>
      </c>
      <c r="C6">
        <v>81</v>
      </c>
      <c r="D6">
        <f t="shared" si="0"/>
        <v>78.786106226259449</v>
      </c>
      <c r="E6">
        <f t="shared" si="1"/>
        <v>2.2138937737405513</v>
      </c>
      <c r="G6" t="s">
        <v>17</v>
      </c>
      <c r="H6">
        <v>0.40914271112725836</v>
      </c>
    </row>
    <row r="7" spans="1:10" x14ac:dyDescent="0.3">
      <c r="A7">
        <v>162</v>
      </c>
      <c r="B7">
        <v>172</v>
      </c>
      <c r="C7">
        <v>73</v>
      </c>
      <c r="D7">
        <f t="shared" si="0"/>
        <v>73.939819297208444</v>
      </c>
      <c r="E7">
        <f t="shared" si="1"/>
        <v>-0.93981929720844448</v>
      </c>
      <c r="G7" t="s">
        <v>18</v>
      </c>
      <c r="H7">
        <v>76.099119458124875</v>
      </c>
    </row>
    <row r="8" spans="1:10" x14ac:dyDescent="0.3">
      <c r="A8">
        <v>159</v>
      </c>
      <c r="B8">
        <v>170</v>
      </c>
      <c r="C8">
        <v>72</v>
      </c>
      <c r="D8">
        <f t="shared" si="0"/>
        <v>72.977775429023325</v>
      </c>
      <c r="E8">
        <f t="shared" si="1"/>
        <v>-0.9777754290233247</v>
      </c>
    </row>
    <row r="9" spans="1:10" x14ac:dyDescent="0.3">
      <c r="A9">
        <v>164</v>
      </c>
      <c r="B9">
        <v>178</v>
      </c>
      <c r="C9">
        <v>75</v>
      </c>
      <c r="D9">
        <f t="shared" si="0"/>
        <v>75.666068984692345</v>
      </c>
      <c r="E9">
        <f t="shared" si="1"/>
        <v>-0.66606898469234466</v>
      </c>
      <c r="G9" t="s">
        <v>9</v>
      </c>
      <c r="H9">
        <f>SUMSQ(E:E)</f>
        <v>66.153716893537108</v>
      </c>
      <c r="I9" t="s">
        <v>20</v>
      </c>
    </row>
    <row r="10" spans="1:10" x14ac:dyDescent="0.3">
      <c r="A10">
        <v>169</v>
      </c>
      <c r="B10">
        <v>175</v>
      </c>
      <c r="C10">
        <v>76</v>
      </c>
      <c r="D10">
        <f t="shared" si="0"/>
        <v>74.783114122576805</v>
      </c>
      <c r="E10">
        <f t="shared" si="1"/>
        <v>1.216885877423195</v>
      </c>
      <c r="G10" t="s">
        <v>11</v>
      </c>
      <c r="H10">
        <f t="array" ref="H10">SUM((D2:D31-$I$13)^2)</f>
        <v>125.60127551626114</v>
      </c>
      <c r="I10" t="s">
        <v>13</v>
      </c>
    </row>
    <row r="11" spans="1:10" x14ac:dyDescent="0.3">
      <c r="A11">
        <v>167</v>
      </c>
      <c r="B11">
        <v>177</v>
      </c>
      <c r="C11">
        <v>75</v>
      </c>
      <c r="D11">
        <f t="shared" si="0"/>
        <v>75.334574670234048</v>
      </c>
      <c r="E11">
        <f t="shared" si="1"/>
        <v>-0.33457467023404774</v>
      </c>
      <c r="G11" t="s">
        <v>10</v>
      </c>
      <c r="H11">
        <f t="array" ref="H11">SUM((C2:C31-I13)^2)</f>
        <v>191.46668372425663</v>
      </c>
      <c r="I11">
        <f>SUM(H9:H10)</f>
        <v>191.75499240979826</v>
      </c>
    </row>
    <row r="12" spans="1:10" x14ac:dyDescent="0.3">
      <c r="A12">
        <v>177</v>
      </c>
      <c r="B12">
        <v>179</v>
      </c>
      <c r="C12">
        <v>79</v>
      </c>
      <c r="D12">
        <f t="shared" si="0"/>
        <v>76.044982229207108</v>
      </c>
      <c r="E12">
        <f t="shared" si="1"/>
        <v>2.9550177707928924</v>
      </c>
    </row>
    <row r="13" spans="1:10" x14ac:dyDescent="0.3">
      <c r="A13">
        <v>172</v>
      </c>
      <c r="B13">
        <v>174</v>
      </c>
      <c r="C13">
        <v>76</v>
      </c>
      <c r="D13">
        <f t="shared" si="0"/>
        <v>74.53067005410206</v>
      </c>
      <c r="E13">
        <f t="shared" si="1"/>
        <v>1.4693299458979396</v>
      </c>
      <c r="G13" t="s">
        <v>12</v>
      </c>
      <c r="H13">
        <f>AVERAGE(C:C)</f>
        <v>76.13333333333334</v>
      </c>
      <c r="I13">
        <f>AVERAGE(D:D)</f>
        <v>76.134087379969003</v>
      </c>
      <c r="J13">
        <f>AVERAGE(E:E)</f>
        <v>-7.540466356601883E-4</v>
      </c>
    </row>
    <row r="14" spans="1:10" x14ac:dyDescent="0.3">
      <c r="A14">
        <v>159</v>
      </c>
      <c r="B14">
        <v>172</v>
      </c>
      <c r="C14">
        <v>72</v>
      </c>
      <c r="D14">
        <f t="shared" si="0"/>
        <v>73.939819297208444</v>
      </c>
      <c r="E14">
        <f t="shared" si="1"/>
        <v>-1.9398192972084445</v>
      </c>
      <c r="G14" t="s">
        <v>19</v>
      </c>
      <c r="H14">
        <f>AVERAGE(B:B)</f>
        <v>179.13333333333333</v>
      </c>
    </row>
    <row r="15" spans="1:10" x14ac:dyDescent="0.3">
      <c r="A15">
        <v>160</v>
      </c>
      <c r="B15">
        <v>173</v>
      </c>
      <c r="C15">
        <v>72</v>
      </c>
      <c r="D15">
        <f t="shared" si="0"/>
        <v>74.260689245132156</v>
      </c>
      <c r="E15">
        <f t="shared" si="1"/>
        <v>-2.2606892451321556</v>
      </c>
      <c r="G15" t="s">
        <v>6</v>
      </c>
      <c r="H15">
        <f>H10/H11</f>
        <v>0.6559954613155965</v>
      </c>
      <c r="I15">
        <f>(1-H9/H11)</f>
        <v>0.65448967096119293</v>
      </c>
    </row>
    <row r="16" spans="1:10" x14ac:dyDescent="0.3">
      <c r="A16">
        <v>168</v>
      </c>
      <c r="B16">
        <v>189</v>
      </c>
      <c r="C16">
        <v>79</v>
      </c>
      <c r="D16">
        <f t="shared" si="0"/>
        <v>78.861282724717171</v>
      </c>
      <c r="E16">
        <f t="shared" si="1"/>
        <v>0.13871727528282918</v>
      </c>
    </row>
    <row r="17" spans="1:5" x14ac:dyDescent="0.3">
      <c r="A17">
        <v>166</v>
      </c>
      <c r="B17">
        <v>187</v>
      </c>
      <c r="C17">
        <v>77</v>
      </c>
      <c r="D17">
        <f t="shared" si="0"/>
        <v>79.240889696469353</v>
      </c>
      <c r="E17">
        <f t="shared" si="1"/>
        <v>-2.2408896964693525</v>
      </c>
    </row>
    <row r="18" spans="1:5" x14ac:dyDescent="0.3">
      <c r="A18">
        <v>172</v>
      </c>
      <c r="B18">
        <v>174</v>
      </c>
      <c r="C18">
        <v>77</v>
      </c>
      <c r="D18">
        <f t="shared" si="0"/>
        <v>74.53067005410206</v>
      </c>
      <c r="E18">
        <f t="shared" si="1"/>
        <v>2.4693299458979396</v>
      </c>
    </row>
    <row r="19" spans="1:5" x14ac:dyDescent="0.3">
      <c r="A19">
        <v>164</v>
      </c>
      <c r="B19">
        <v>173</v>
      </c>
      <c r="C19">
        <v>75</v>
      </c>
      <c r="D19">
        <f t="shared" si="0"/>
        <v>74.260689245132156</v>
      </c>
      <c r="E19">
        <f t="shared" si="1"/>
        <v>0.73931075486784437</v>
      </c>
    </row>
    <row r="20" spans="1:5" x14ac:dyDescent="0.3">
      <c r="A20">
        <v>171</v>
      </c>
      <c r="B20">
        <v>179</v>
      </c>
      <c r="C20">
        <v>76</v>
      </c>
      <c r="D20">
        <f t="shared" si="0"/>
        <v>76.044982229207108</v>
      </c>
      <c r="E20">
        <f t="shared" si="1"/>
        <v>-4.4982229207107594E-2</v>
      </c>
    </row>
    <row r="21" spans="1:5" x14ac:dyDescent="0.3">
      <c r="A21">
        <v>161</v>
      </c>
      <c r="B21">
        <v>175</v>
      </c>
      <c r="C21">
        <v>75</v>
      </c>
      <c r="D21">
        <f t="shared" si="0"/>
        <v>74.783114122576805</v>
      </c>
      <c r="E21">
        <f t="shared" si="1"/>
        <v>0.21688587742319498</v>
      </c>
    </row>
    <row r="22" spans="1:5" x14ac:dyDescent="0.3">
      <c r="A22">
        <v>172</v>
      </c>
      <c r="B22">
        <v>186</v>
      </c>
      <c r="C22">
        <v>80</v>
      </c>
      <c r="D22">
        <f t="shared" si="0"/>
        <v>79.089122241663958</v>
      </c>
      <c r="E22">
        <f t="shared" si="1"/>
        <v>0.91087775833604212</v>
      </c>
    </row>
    <row r="23" spans="1:5" x14ac:dyDescent="0.3">
      <c r="A23">
        <v>166</v>
      </c>
      <c r="B23">
        <v>182</v>
      </c>
      <c r="C23">
        <v>76</v>
      </c>
      <c r="D23">
        <f t="shared" si="0"/>
        <v>77.423262949620025</v>
      </c>
      <c r="E23">
        <f t="shared" si="1"/>
        <v>-1.4232629496200246</v>
      </c>
    </row>
    <row r="24" spans="1:5" x14ac:dyDescent="0.3">
      <c r="A24">
        <v>156</v>
      </c>
      <c r="B24">
        <v>191</v>
      </c>
      <c r="C24">
        <v>76</v>
      </c>
      <c r="D24">
        <f t="shared" si="0"/>
        <v>77.120038988588504</v>
      </c>
      <c r="E24">
        <f t="shared" si="1"/>
        <v>-1.1200389885885045</v>
      </c>
    </row>
    <row r="25" spans="1:5" x14ac:dyDescent="0.3">
      <c r="A25">
        <v>172</v>
      </c>
      <c r="B25">
        <v>180</v>
      </c>
      <c r="C25">
        <v>78</v>
      </c>
      <c r="D25">
        <f t="shared" si="0"/>
        <v>76.470439840595475</v>
      </c>
      <c r="E25">
        <f t="shared" si="1"/>
        <v>1.5295601594045252</v>
      </c>
    </row>
    <row r="26" spans="1:5" x14ac:dyDescent="0.3">
      <c r="A26">
        <v>170</v>
      </c>
      <c r="B26">
        <v>183</v>
      </c>
      <c r="C26">
        <v>78</v>
      </c>
      <c r="D26">
        <f t="shared" si="0"/>
        <v>77.914652359248919</v>
      </c>
      <c r="E26">
        <f t="shared" si="1"/>
        <v>8.5347640751081144E-2</v>
      </c>
    </row>
    <row r="27" spans="1:5" x14ac:dyDescent="0.3">
      <c r="A27">
        <v>157</v>
      </c>
      <c r="B27">
        <v>182</v>
      </c>
      <c r="C27">
        <v>75</v>
      </c>
      <c r="D27">
        <f t="shared" si="0"/>
        <v>77.423262949620025</v>
      </c>
      <c r="E27">
        <f t="shared" si="1"/>
        <v>-2.4232629496200246</v>
      </c>
    </row>
    <row r="28" spans="1:5" x14ac:dyDescent="0.3">
      <c r="A28">
        <v>159</v>
      </c>
      <c r="B28">
        <v>177</v>
      </c>
      <c r="C28">
        <v>73</v>
      </c>
      <c r="D28">
        <f t="shared" si="0"/>
        <v>75.334574670234048</v>
      </c>
      <c r="E28">
        <f t="shared" si="1"/>
        <v>-2.3345746702340477</v>
      </c>
    </row>
    <row r="29" spans="1:5" x14ac:dyDescent="0.3">
      <c r="A29">
        <v>163</v>
      </c>
      <c r="B29">
        <v>176</v>
      </c>
      <c r="C29">
        <v>74</v>
      </c>
      <c r="D29">
        <f t="shared" si="0"/>
        <v>75.044528456686791</v>
      </c>
      <c r="E29">
        <f t="shared" si="1"/>
        <v>-1.0445284566867912</v>
      </c>
    </row>
    <row r="30" spans="1:5" x14ac:dyDescent="0.3">
      <c r="A30">
        <v>164</v>
      </c>
      <c r="B30">
        <v>169</v>
      </c>
      <c r="C30">
        <v>73</v>
      </c>
      <c r="D30">
        <f t="shared" si="0"/>
        <v>72.23566975020303</v>
      </c>
      <c r="E30">
        <f t="shared" si="1"/>
        <v>0.76433024979696995</v>
      </c>
    </row>
    <row r="31" spans="1:5" x14ac:dyDescent="0.3">
      <c r="A31">
        <v>171</v>
      </c>
      <c r="B31">
        <v>186</v>
      </c>
      <c r="C31">
        <v>79</v>
      </c>
      <c r="D31">
        <f t="shared" si="0"/>
        <v>79.089122241663958</v>
      </c>
      <c r="E31">
        <f t="shared" si="1"/>
        <v>-8.912224166395788E-2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Regresja</vt:lpstr>
      <vt:lpstr>Arkusz1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FTIMS</dc:creator>
  <cp:lastModifiedBy>User</cp:lastModifiedBy>
  <dcterms:created xsi:type="dcterms:W3CDTF">2022-04-21T09:43:59Z</dcterms:created>
  <dcterms:modified xsi:type="dcterms:W3CDTF">2022-05-26T13:31:21Z</dcterms:modified>
</cp:coreProperties>
</file>