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B7D4063-9BD2-4251-8C47-587A88752A45}" xr6:coauthVersionLast="47" xr6:coauthVersionMax="47" xr10:uidLastSave="{00000000-0000-0000-0000-000000000000}"/>
  <bookViews>
    <workbookView xWindow="-108" yWindow="-108" windowWidth="23256" windowHeight="12576" activeTab="1"/>
  </bookViews>
  <sheets>
    <sheet name="1" sheetId="1" r:id="rId1"/>
    <sheet name="2" sheetId="2" r:id="rId2"/>
  </sheets>
  <calcPr calcId="0"/>
</workbook>
</file>

<file path=xl/calcChain.xml><?xml version="1.0" encoding="utf-8"?>
<calcChain xmlns="http://schemas.openxmlformats.org/spreadsheetml/2006/main">
  <c r="S3" i="1" l="1"/>
  <c r="D3" i="2" s="1"/>
  <c r="E3" i="2" s="1"/>
  <c r="S4" i="1"/>
  <c r="D4" i="2" s="1"/>
  <c r="E4" i="2" s="1"/>
  <c r="S5" i="1"/>
  <c r="D5" i="2" s="1"/>
  <c r="E5" i="2" s="1"/>
  <c r="S6" i="1"/>
  <c r="D6" i="2" s="1"/>
  <c r="E6" i="2" s="1"/>
  <c r="S7" i="1"/>
  <c r="D7" i="2" s="1"/>
  <c r="E7" i="2" s="1"/>
  <c r="S8" i="1"/>
  <c r="D8" i="2" s="1"/>
  <c r="E8" i="2" s="1"/>
  <c r="S9" i="1"/>
  <c r="D9" i="2" s="1"/>
  <c r="E9" i="2" s="1"/>
  <c r="S10" i="1"/>
  <c r="D10" i="2" s="1"/>
  <c r="E10" i="2" s="1"/>
  <c r="S11" i="1"/>
  <c r="D11" i="2" s="1"/>
  <c r="E11" i="2" s="1"/>
  <c r="S12" i="1"/>
  <c r="D12" i="2" s="1"/>
  <c r="E12" i="2" s="1"/>
  <c r="S13" i="1"/>
  <c r="D13" i="2" s="1"/>
  <c r="E13" i="2" s="1"/>
  <c r="S14" i="1"/>
  <c r="D14" i="2" s="1"/>
  <c r="E14" i="2" s="1"/>
  <c r="S15" i="1"/>
  <c r="D15" i="2" s="1"/>
  <c r="E15" i="2" s="1"/>
  <c r="S16" i="1"/>
  <c r="D16" i="2" s="1"/>
  <c r="E16" i="2" s="1"/>
  <c r="S17" i="1"/>
  <c r="D17" i="2" s="1"/>
  <c r="E17" i="2" s="1"/>
  <c r="S18" i="1"/>
  <c r="D18" i="2" s="1"/>
  <c r="E18" i="2" s="1"/>
  <c r="S19" i="1"/>
  <c r="D19" i="2" s="1"/>
  <c r="E19" i="2" s="1"/>
  <c r="S20" i="1"/>
  <c r="D20" i="2" s="1"/>
  <c r="E20" i="2" s="1"/>
  <c r="S21" i="1"/>
  <c r="D21" i="2" s="1"/>
  <c r="E21" i="2" s="1"/>
  <c r="S22" i="1"/>
  <c r="D22" i="2" s="1"/>
  <c r="E22" i="2" s="1"/>
  <c r="S23" i="1"/>
  <c r="D23" i="2" s="1"/>
  <c r="E23" i="2" s="1"/>
  <c r="S24" i="1"/>
  <c r="D24" i="2" s="1"/>
  <c r="E24" i="2" s="1"/>
  <c r="S25" i="1"/>
  <c r="D25" i="2" s="1"/>
  <c r="E25" i="2" s="1"/>
  <c r="S26" i="1"/>
  <c r="D26" i="2" s="1"/>
  <c r="E26" i="2" s="1"/>
  <c r="S27" i="1"/>
  <c r="D27" i="2" s="1"/>
  <c r="E27" i="2" s="1"/>
  <c r="S28" i="1"/>
  <c r="D28" i="2" s="1"/>
  <c r="E28" i="2" s="1"/>
  <c r="S29" i="1"/>
  <c r="D29" i="2" s="1"/>
  <c r="E29" i="2" s="1"/>
  <c r="S30" i="1"/>
  <c r="D30" i="2" s="1"/>
  <c r="E30" i="2" s="1"/>
  <c r="S31" i="1"/>
  <c r="D31" i="2" s="1"/>
  <c r="E31" i="2" s="1"/>
  <c r="S2" i="1"/>
  <c r="D2" i="2" s="1"/>
  <c r="E2" i="2" s="1"/>
  <c r="U2" i="1" a="1"/>
  <c r="U2" i="1" s="1"/>
  <c r="W2" i="1"/>
  <c r="X2" i="1"/>
  <c r="Y2" i="1"/>
  <c r="Z2" i="1"/>
  <c r="AB2" i="1"/>
  <c r="AE2" i="1"/>
  <c r="AF2" i="1"/>
  <c r="AG2" i="1"/>
  <c r="AH2" i="1"/>
  <c r="AJ2" i="1"/>
  <c r="AM2" i="1"/>
  <c r="AN2" i="1"/>
  <c r="AO2" i="1"/>
  <c r="AP2" i="1"/>
  <c r="AR2" i="1"/>
  <c r="AU2" i="1"/>
  <c r="AV2" i="1"/>
  <c r="AW2" i="1"/>
  <c r="AX2" i="1"/>
  <c r="V3" i="1"/>
  <c r="Y3" i="1"/>
  <c r="Z3" i="1"/>
  <c r="AA3" i="1"/>
  <c r="AB3" i="1"/>
  <c r="AD3" i="1"/>
  <c r="AG3" i="1"/>
  <c r="AH3" i="1"/>
  <c r="AI3" i="1"/>
  <c r="AJ3" i="1"/>
  <c r="AL3" i="1"/>
  <c r="AO3" i="1"/>
  <c r="AP3" i="1"/>
  <c r="AQ3" i="1"/>
  <c r="AR3" i="1"/>
  <c r="AT3" i="1"/>
  <c r="AW3" i="1"/>
  <c r="AX3" i="1"/>
  <c r="U4" i="1"/>
  <c r="V4" i="1"/>
  <c r="X4" i="1"/>
  <c r="AA4" i="1"/>
  <c r="AB4" i="1"/>
  <c r="AC4" i="1"/>
  <c r="AD4" i="1"/>
  <c r="AF4" i="1"/>
  <c r="AI4" i="1"/>
  <c r="AJ4" i="1"/>
  <c r="AK4" i="1"/>
  <c r="AL4" i="1"/>
  <c r="AN4" i="1"/>
  <c r="AQ4" i="1"/>
  <c r="AR4" i="1"/>
  <c r="AS4" i="1"/>
  <c r="AT4" i="1"/>
  <c r="AV4" i="1"/>
  <c r="U5" i="1"/>
  <c r="V5" i="1"/>
  <c r="W5" i="1"/>
  <c r="X5" i="1"/>
  <c r="Z5" i="1"/>
  <c r="AC5" i="1"/>
  <c r="AD5" i="1"/>
  <c r="AE5" i="1"/>
  <c r="AF5" i="1"/>
  <c r="AH5" i="1"/>
  <c r="AK5" i="1"/>
  <c r="AL5" i="1"/>
  <c r="AM5" i="1"/>
  <c r="AN5" i="1"/>
  <c r="AP5" i="1"/>
  <c r="AS5" i="1"/>
  <c r="AT5" i="1"/>
  <c r="AU5" i="1"/>
  <c r="AV5" i="1"/>
  <c r="AX5" i="1"/>
  <c r="W6" i="1"/>
  <c r="X6" i="1"/>
  <c r="Y6" i="1"/>
  <c r="Z6" i="1"/>
  <c r="AB6" i="1"/>
  <c r="AE6" i="1"/>
  <c r="AF6" i="1"/>
  <c r="AG6" i="1"/>
  <c r="AH6" i="1"/>
  <c r="AJ6" i="1"/>
  <c r="AM6" i="1"/>
  <c r="AN6" i="1"/>
  <c r="AO6" i="1"/>
  <c r="AP6" i="1"/>
  <c r="AR6" i="1"/>
  <c r="AU6" i="1"/>
  <c r="AV6" i="1"/>
  <c r="AW6" i="1"/>
  <c r="AX6" i="1"/>
  <c r="V7" i="1"/>
  <c r="Y7" i="1"/>
  <c r="Z7" i="1"/>
  <c r="AA7" i="1"/>
  <c r="AB7" i="1"/>
  <c r="AD7" i="1"/>
  <c r="AG7" i="1"/>
  <c r="AH7" i="1"/>
  <c r="AI7" i="1"/>
  <c r="AJ7" i="1"/>
  <c r="AL7" i="1"/>
  <c r="AO7" i="1"/>
  <c r="AP7" i="1"/>
  <c r="AQ7" i="1"/>
  <c r="AR7" i="1"/>
  <c r="AT7" i="1"/>
  <c r="AW7" i="1"/>
  <c r="AX7" i="1"/>
  <c r="U8" i="1"/>
  <c r="V8" i="1"/>
  <c r="X8" i="1"/>
  <c r="AA8" i="1"/>
  <c r="AB8" i="1"/>
  <c r="AC8" i="1"/>
  <c r="AD8" i="1"/>
  <c r="AF8" i="1"/>
  <c r="AI8" i="1"/>
  <c r="AJ8" i="1"/>
  <c r="AK8" i="1"/>
  <c r="AL8" i="1"/>
  <c r="AN8" i="1"/>
  <c r="AQ8" i="1"/>
  <c r="AR8" i="1"/>
  <c r="AS8" i="1"/>
  <c r="AT8" i="1"/>
  <c r="AV8" i="1"/>
  <c r="U9" i="1"/>
  <c r="V9" i="1"/>
  <c r="W9" i="1"/>
  <c r="X9" i="1"/>
  <c r="Z9" i="1"/>
  <c r="AC9" i="1"/>
  <c r="AD9" i="1"/>
  <c r="AE9" i="1"/>
  <c r="AF9" i="1"/>
  <c r="AH9" i="1"/>
  <c r="AK9" i="1"/>
  <c r="AL9" i="1"/>
  <c r="AM9" i="1"/>
  <c r="AN9" i="1"/>
  <c r="AP9" i="1"/>
  <c r="AS9" i="1"/>
  <c r="AT9" i="1"/>
  <c r="AU9" i="1"/>
  <c r="AV9" i="1"/>
  <c r="AX9" i="1"/>
  <c r="W10" i="1"/>
  <c r="X10" i="1"/>
  <c r="Y10" i="1"/>
  <c r="Z10" i="1"/>
  <c r="AB10" i="1"/>
  <c r="AE10" i="1"/>
  <c r="AF10" i="1"/>
  <c r="AG10" i="1"/>
  <c r="AH10" i="1"/>
  <c r="AJ10" i="1"/>
  <c r="AM10" i="1"/>
  <c r="AN10" i="1"/>
  <c r="AO10" i="1"/>
  <c r="AP10" i="1"/>
  <c r="AR10" i="1"/>
  <c r="AU10" i="1"/>
  <c r="AV10" i="1"/>
  <c r="AW10" i="1"/>
  <c r="AX10" i="1"/>
  <c r="V11" i="1"/>
  <c r="Y11" i="1"/>
  <c r="Z11" i="1"/>
  <c r="AA11" i="1"/>
  <c r="AB11" i="1"/>
  <c r="AD11" i="1"/>
  <c r="AG11" i="1"/>
  <c r="AH11" i="1"/>
  <c r="AI11" i="1"/>
  <c r="AJ11" i="1"/>
  <c r="AL11" i="1"/>
  <c r="AO11" i="1"/>
  <c r="AP11" i="1"/>
  <c r="AQ11" i="1"/>
  <c r="AR11" i="1"/>
  <c r="AT11" i="1"/>
  <c r="AW11" i="1"/>
  <c r="AX11" i="1"/>
  <c r="U12" i="1"/>
  <c r="V12" i="1"/>
  <c r="X12" i="1"/>
  <c r="AA12" i="1"/>
  <c r="AB12" i="1"/>
  <c r="AC12" i="1"/>
  <c r="AD12" i="1"/>
  <c r="AF12" i="1"/>
  <c r="AI12" i="1"/>
  <c r="AJ12" i="1"/>
  <c r="AK12" i="1"/>
  <c r="AL12" i="1"/>
  <c r="AN12" i="1"/>
  <c r="AQ12" i="1"/>
  <c r="AR12" i="1"/>
  <c r="AS12" i="1"/>
  <c r="AT12" i="1"/>
  <c r="AV12" i="1"/>
  <c r="U13" i="1"/>
  <c r="V13" i="1"/>
  <c r="W13" i="1"/>
  <c r="X13" i="1"/>
  <c r="Z13" i="1"/>
  <c r="AC13" i="1"/>
  <c r="AD13" i="1"/>
  <c r="AE13" i="1"/>
  <c r="AF13" i="1"/>
  <c r="AH13" i="1"/>
  <c r="AK13" i="1"/>
  <c r="AL13" i="1"/>
  <c r="AM13" i="1"/>
  <c r="AN13" i="1"/>
  <c r="AP13" i="1"/>
  <c r="AS13" i="1"/>
  <c r="AT13" i="1"/>
  <c r="AU13" i="1"/>
  <c r="AV13" i="1"/>
  <c r="AX13" i="1"/>
  <c r="W14" i="1"/>
  <c r="X14" i="1"/>
  <c r="Y14" i="1"/>
  <c r="Z14" i="1"/>
  <c r="AB14" i="1"/>
  <c r="AE14" i="1"/>
  <c r="AF14" i="1"/>
  <c r="AG14" i="1"/>
  <c r="AH14" i="1"/>
  <c r="AJ14" i="1"/>
  <c r="AM14" i="1"/>
  <c r="AN14" i="1"/>
  <c r="AO14" i="1"/>
  <c r="AP14" i="1"/>
  <c r="AR14" i="1"/>
  <c r="AU14" i="1"/>
  <c r="AV14" i="1"/>
  <c r="AW14" i="1"/>
  <c r="AX14" i="1"/>
  <c r="V15" i="1"/>
  <c r="Y15" i="1"/>
  <c r="Z15" i="1"/>
  <c r="AA15" i="1"/>
  <c r="AB15" i="1"/>
  <c r="AD15" i="1"/>
  <c r="AG15" i="1"/>
  <c r="AH15" i="1"/>
  <c r="AI15" i="1"/>
  <c r="AJ15" i="1"/>
  <c r="AL15" i="1"/>
  <c r="AO15" i="1"/>
  <c r="AP15" i="1"/>
  <c r="AQ15" i="1"/>
  <c r="AR15" i="1"/>
  <c r="AT15" i="1"/>
  <c r="AW15" i="1"/>
  <c r="AX15" i="1"/>
  <c r="U16" i="1"/>
  <c r="V16" i="1"/>
  <c r="X16" i="1"/>
  <c r="AA16" i="1"/>
  <c r="AB16" i="1"/>
  <c r="AC16" i="1"/>
  <c r="AD16" i="1"/>
  <c r="AF16" i="1"/>
  <c r="AI16" i="1"/>
  <c r="AJ16" i="1"/>
  <c r="AK16" i="1"/>
  <c r="AL16" i="1"/>
  <c r="AN16" i="1"/>
  <c r="AQ16" i="1"/>
  <c r="AR16" i="1"/>
  <c r="AS16" i="1"/>
  <c r="AT16" i="1"/>
  <c r="AV16" i="1"/>
  <c r="U17" i="1"/>
  <c r="V17" i="1"/>
  <c r="W17" i="1"/>
  <c r="X17" i="1"/>
  <c r="Z17" i="1"/>
  <c r="AC17" i="1"/>
  <c r="AD17" i="1"/>
  <c r="AE17" i="1"/>
  <c r="AF17" i="1"/>
  <c r="AH17" i="1"/>
  <c r="AK17" i="1"/>
  <c r="AL17" i="1"/>
  <c r="AM17" i="1"/>
  <c r="AN17" i="1"/>
  <c r="AP17" i="1"/>
  <c r="AS17" i="1"/>
  <c r="AT17" i="1"/>
  <c r="AU17" i="1"/>
  <c r="AV17" i="1"/>
  <c r="AX17" i="1"/>
  <c r="W18" i="1"/>
  <c r="X18" i="1"/>
  <c r="Y18" i="1"/>
  <c r="Z18" i="1"/>
  <c r="AB18" i="1"/>
  <c r="AE18" i="1"/>
  <c r="AF18" i="1"/>
  <c r="AG18" i="1"/>
  <c r="AH18" i="1"/>
  <c r="AJ18" i="1"/>
  <c r="AM18" i="1"/>
  <c r="AN18" i="1"/>
  <c r="AO18" i="1"/>
  <c r="AP18" i="1"/>
  <c r="AR18" i="1"/>
  <c r="AU18" i="1"/>
  <c r="AV18" i="1"/>
  <c r="AW18" i="1"/>
  <c r="AX18" i="1"/>
  <c r="V19" i="1"/>
  <c r="Y19" i="1"/>
  <c r="Z19" i="1"/>
  <c r="AA19" i="1"/>
  <c r="AB19" i="1"/>
  <c r="AD19" i="1"/>
  <c r="AG19" i="1"/>
  <c r="AH19" i="1"/>
  <c r="AI19" i="1"/>
  <c r="AJ19" i="1"/>
  <c r="AL19" i="1"/>
  <c r="AO19" i="1"/>
  <c r="AP19" i="1"/>
  <c r="AQ19" i="1"/>
  <c r="AR19" i="1"/>
  <c r="AT19" i="1"/>
  <c r="AW19" i="1"/>
  <c r="AX19" i="1"/>
  <c r="U20" i="1"/>
  <c r="V20" i="1"/>
  <c r="X20" i="1"/>
  <c r="AA20" i="1"/>
  <c r="AB20" i="1"/>
  <c r="AC20" i="1"/>
  <c r="AD20" i="1"/>
  <c r="AF20" i="1"/>
  <c r="AI20" i="1"/>
  <c r="AJ20" i="1"/>
  <c r="AK20" i="1"/>
  <c r="AL20" i="1"/>
  <c r="AN20" i="1"/>
  <c r="AQ20" i="1"/>
  <c r="AR20" i="1"/>
  <c r="AS20" i="1"/>
  <c r="AT20" i="1"/>
  <c r="AV20" i="1"/>
  <c r="U21" i="1"/>
  <c r="V21" i="1"/>
  <c r="W21" i="1"/>
  <c r="X21" i="1"/>
  <c r="Z21" i="1"/>
  <c r="AC21" i="1"/>
  <c r="AD21" i="1"/>
  <c r="AE21" i="1"/>
  <c r="AF21" i="1"/>
  <c r="AH21" i="1"/>
  <c r="AK21" i="1"/>
  <c r="AL21" i="1"/>
  <c r="AM21" i="1"/>
  <c r="AN21" i="1"/>
  <c r="AP21" i="1"/>
  <c r="AS21" i="1"/>
  <c r="AT21" i="1"/>
  <c r="AU21" i="1"/>
  <c r="AV21" i="1"/>
  <c r="AX21" i="1"/>
  <c r="W22" i="1"/>
  <c r="X22" i="1"/>
  <c r="Y22" i="1"/>
  <c r="Z22" i="1"/>
  <c r="AB22" i="1"/>
  <c r="AE22" i="1"/>
  <c r="AF22" i="1"/>
  <c r="AG22" i="1"/>
  <c r="AH22" i="1"/>
  <c r="AJ22" i="1"/>
  <c r="AM22" i="1"/>
  <c r="AN22" i="1"/>
  <c r="AO22" i="1"/>
  <c r="AP22" i="1"/>
  <c r="AR22" i="1"/>
  <c r="AU22" i="1"/>
  <c r="AV22" i="1"/>
  <c r="AW22" i="1"/>
  <c r="AX22" i="1"/>
  <c r="V23" i="1"/>
  <c r="Y23" i="1"/>
  <c r="Z23" i="1"/>
  <c r="AA23" i="1"/>
  <c r="AB23" i="1"/>
  <c r="AD23" i="1"/>
  <c r="AG23" i="1"/>
  <c r="AH23" i="1"/>
  <c r="AI23" i="1"/>
  <c r="AJ23" i="1"/>
  <c r="AL23" i="1"/>
  <c r="AO23" i="1"/>
  <c r="AP23" i="1"/>
  <c r="AQ23" i="1"/>
  <c r="AR23" i="1"/>
  <c r="AT23" i="1"/>
  <c r="AW23" i="1"/>
  <c r="AX23" i="1"/>
  <c r="U24" i="1"/>
  <c r="V24" i="1"/>
  <c r="X24" i="1"/>
  <c r="AA24" i="1"/>
  <c r="AB24" i="1"/>
  <c r="AC24" i="1"/>
  <c r="AD24" i="1"/>
  <c r="AF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B2" i="2"/>
  <c r="C2" i="2"/>
  <c r="A2" i="2"/>
  <c r="K16" i="1"/>
  <c r="J16" i="1"/>
  <c r="N11" i="1" a="1"/>
  <c r="N11" i="1" s="1"/>
  <c r="O6" i="1" s="1"/>
  <c r="P6" i="1" s="1"/>
  <c r="Q6" i="1" s="1"/>
  <c r="P11" i="1"/>
  <c r="N12" i="1"/>
  <c r="O12" i="1"/>
  <c r="O7" i="1" s="1"/>
  <c r="P7" i="1" s="1"/>
  <c r="Q7" i="1" s="1"/>
  <c r="P12" i="1"/>
  <c r="O13" i="1"/>
  <c r="L6" i="1"/>
  <c r="K6" i="1"/>
  <c r="J13" i="1"/>
  <c r="J12" i="1"/>
  <c r="K8" i="1"/>
  <c r="J8" i="1" a="1"/>
  <c r="J8" i="1" s="1"/>
  <c r="J7" i="1" a="1"/>
  <c r="J7" i="1"/>
  <c r="J10" i="1"/>
  <c r="J6" i="1"/>
  <c r="J2" i="1"/>
  <c r="F8" i="1" s="1" a="1"/>
  <c r="F8" i="1" s="1"/>
  <c r="G8" i="1" s="1"/>
  <c r="J3" i="1"/>
  <c r="J1" i="1"/>
  <c r="N1" i="1" a="1"/>
  <c r="O3" i="1" s="1"/>
  <c r="O2" i="1"/>
  <c r="F6" i="1" a="1"/>
  <c r="F6" i="1" s="1"/>
  <c r="G6" i="1" s="1"/>
  <c r="F7" i="1" a="1"/>
  <c r="F7" i="1" s="1"/>
  <c r="G7" i="1" s="1"/>
  <c r="F15" i="1" a="1"/>
  <c r="F15" i="1" s="1"/>
  <c r="G15" i="1" s="1"/>
  <c r="F16" i="1" a="1"/>
  <c r="F16" i="1" s="1"/>
  <c r="G16" i="1" s="1"/>
  <c r="F25" i="1" a="1"/>
  <c r="F25" i="1" s="1"/>
  <c r="G25" i="1" s="1"/>
  <c r="F26" i="1" a="1"/>
  <c r="F26" i="1" s="1"/>
  <c r="G26" i="1" s="1"/>
  <c r="P15" i="1" l="1"/>
  <c r="AE24" i="1"/>
  <c r="W24" i="1"/>
  <c r="AS23" i="1"/>
  <c r="AK23" i="1"/>
  <c r="AC23" i="1"/>
  <c r="U23" i="1"/>
  <c r="AQ22" i="1"/>
  <c r="AI22" i="1"/>
  <c r="AA22" i="1"/>
  <c r="AW21" i="1"/>
  <c r="AO21" i="1"/>
  <c r="AG21" i="1"/>
  <c r="Y21" i="1"/>
  <c r="AU20" i="1"/>
  <c r="AM20" i="1"/>
  <c r="AE20" i="1"/>
  <c r="W20" i="1"/>
  <c r="AS19" i="1"/>
  <c r="AK19" i="1"/>
  <c r="AC19" i="1"/>
  <c r="U19" i="1"/>
  <c r="AQ18" i="1"/>
  <c r="AI18" i="1"/>
  <c r="AA18" i="1"/>
  <c r="AW17" i="1"/>
  <c r="AO17" i="1"/>
  <c r="AG17" i="1"/>
  <c r="Y17" i="1"/>
  <c r="AU16" i="1"/>
  <c r="AM16" i="1"/>
  <c r="AE16" i="1"/>
  <c r="W16" i="1"/>
  <c r="AS15" i="1"/>
  <c r="AK15" i="1"/>
  <c r="AC15" i="1"/>
  <c r="U15" i="1"/>
  <c r="AQ14" i="1"/>
  <c r="AI14" i="1"/>
  <c r="AA14" i="1"/>
  <c r="AW13" i="1"/>
  <c r="AO13" i="1"/>
  <c r="AG13" i="1"/>
  <c r="Y13" i="1"/>
  <c r="AU12" i="1"/>
  <c r="AM12" i="1"/>
  <c r="AE12" i="1"/>
  <c r="W12" i="1"/>
  <c r="AS11" i="1"/>
  <c r="AK11" i="1"/>
  <c r="AC11" i="1"/>
  <c r="U11" i="1"/>
  <c r="AQ10" i="1"/>
  <c r="AI10" i="1"/>
  <c r="AA10" i="1"/>
  <c r="AW9" i="1"/>
  <c r="AO9" i="1"/>
  <c r="AG9" i="1"/>
  <c r="Y9" i="1"/>
  <c r="AU8" i="1"/>
  <c r="AM8" i="1"/>
  <c r="AE8" i="1"/>
  <c r="W8" i="1"/>
  <c r="AS7" i="1"/>
  <c r="AK7" i="1"/>
  <c r="AC7" i="1"/>
  <c r="U7" i="1"/>
  <c r="AQ6" i="1"/>
  <c r="AI6" i="1"/>
  <c r="AA6" i="1"/>
  <c r="AW5" i="1"/>
  <c r="AO5" i="1"/>
  <c r="AG5" i="1"/>
  <c r="Y5" i="1"/>
  <c r="AU4" i="1"/>
  <c r="AM4" i="1"/>
  <c r="AE4" i="1"/>
  <c r="W4" i="1"/>
  <c r="AS3" i="1"/>
  <c r="AK3" i="1"/>
  <c r="AC3" i="1"/>
  <c r="U3" i="1"/>
  <c r="AQ2" i="1"/>
  <c r="AI2" i="1"/>
  <c r="AA2" i="1"/>
  <c r="AH24" i="1"/>
  <c r="Z24" i="1"/>
  <c r="AV23" i="1"/>
  <c r="AN23" i="1"/>
  <c r="AF23" i="1"/>
  <c r="X23" i="1"/>
  <c r="AT22" i="1"/>
  <c r="AL22" i="1"/>
  <c r="AD22" i="1"/>
  <c r="V22" i="1"/>
  <c r="AR21" i="1"/>
  <c r="AJ21" i="1"/>
  <c r="AB21" i="1"/>
  <c r="AX20" i="1"/>
  <c r="AP20" i="1"/>
  <c r="AH20" i="1"/>
  <c r="Z20" i="1"/>
  <c r="AV19" i="1"/>
  <c r="AN19" i="1"/>
  <c r="AF19" i="1"/>
  <c r="X19" i="1"/>
  <c r="AT18" i="1"/>
  <c r="AL18" i="1"/>
  <c r="AD18" i="1"/>
  <c r="V18" i="1"/>
  <c r="AR17" i="1"/>
  <c r="AJ17" i="1"/>
  <c r="AB17" i="1"/>
  <c r="AX16" i="1"/>
  <c r="AP16" i="1"/>
  <c r="AH16" i="1"/>
  <c r="Z16" i="1"/>
  <c r="AV15" i="1"/>
  <c r="AN15" i="1"/>
  <c r="AF15" i="1"/>
  <c r="X15" i="1"/>
  <c r="AT14" i="1"/>
  <c r="AL14" i="1"/>
  <c r="AD14" i="1"/>
  <c r="V14" i="1"/>
  <c r="AR13" i="1"/>
  <c r="AJ13" i="1"/>
  <c r="AB13" i="1"/>
  <c r="AX12" i="1"/>
  <c r="AP12" i="1"/>
  <c r="AH12" i="1"/>
  <c r="Z12" i="1"/>
  <c r="AV11" i="1"/>
  <c r="AN11" i="1"/>
  <c r="AF11" i="1"/>
  <c r="X11" i="1"/>
  <c r="AT10" i="1"/>
  <c r="AL10" i="1"/>
  <c r="AD10" i="1"/>
  <c r="V10" i="1"/>
  <c r="AR9" i="1"/>
  <c r="AJ9" i="1"/>
  <c r="AB9" i="1"/>
  <c r="AX8" i="1"/>
  <c r="AP8" i="1"/>
  <c r="AH8" i="1"/>
  <c r="Z8" i="1"/>
  <c r="AV7" i="1"/>
  <c r="AN7" i="1"/>
  <c r="AF7" i="1"/>
  <c r="X7" i="1"/>
  <c r="AT6" i="1"/>
  <c r="AL6" i="1"/>
  <c r="AD6" i="1"/>
  <c r="V6" i="1"/>
  <c r="AR5" i="1"/>
  <c r="AJ5" i="1"/>
  <c r="AB5" i="1"/>
  <c r="AX4" i="1"/>
  <c r="AP4" i="1"/>
  <c r="AH4" i="1"/>
  <c r="Z4" i="1"/>
  <c r="AV3" i="1"/>
  <c r="AN3" i="1"/>
  <c r="AF3" i="1"/>
  <c r="X3" i="1"/>
  <c r="AT2" i="1"/>
  <c r="AL2" i="1"/>
  <c r="AD2" i="1"/>
  <c r="V2" i="1"/>
  <c r="AG24" i="1"/>
  <c r="Y24" i="1"/>
  <c r="AU23" i="1"/>
  <c r="AM23" i="1"/>
  <c r="AE23" i="1"/>
  <c r="W23" i="1"/>
  <c r="AS22" i="1"/>
  <c r="AK22" i="1"/>
  <c r="AC22" i="1"/>
  <c r="U22" i="1"/>
  <c r="AQ21" i="1"/>
  <c r="AI21" i="1"/>
  <c r="AA21" i="1"/>
  <c r="AW20" i="1"/>
  <c r="AO20" i="1"/>
  <c r="AG20" i="1"/>
  <c r="Y20" i="1"/>
  <c r="AU19" i="1"/>
  <c r="AM19" i="1"/>
  <c r="AE19" i="1"/>
  <c r="W19" i="1"/>
  <c r="AS18" i="1"/>
  <c r="AK18" i="1"/>
  <c r="AC18" i="1"/>
  <c r="U18" i="1"/>
  <c r="AQ17" i="1"/>
  <c r="AI17" i="1"/>
  <c r="AA17" i="1"/>
  <c r="AW16" i="1"/>
  <c r="AO16" i="1"/>
  <c r="AG16" i="1"/>
  <c r="Y16" i="1"/>
  <c r="AU15" i="1"/>
  <c r="AM15" i="1"/>
  <c r="AE15" i="1"/>
  <c r="W15" i="1"/>
  <c r="AS14" i="1"/>
  <c r="AK14" i="1"/>
  <c r="AC14" i="1"/>
  <c r="U14" i="1"/>
  <c r="AQ13" i="1"/>
  <c r="AI13" i="1"/>
  <c r="AA13" i="1"/>
  <c r="AW12" i="1"/>
  <c r="AO12" i="1"/>
  <c r="AG12" i="1"/>
  <c r="Y12" i="1"/>
  <c r="AU11" i="1"/>
  <c r="AM11" i="1"/>
  <c r="AE11" i="1"/>
  <c r="W11" i="1"/>
  <c r="AS10" i="1"/>
  <c r="AK10" i="1"/>
  <c r="AC10" i="1"/>
  <c r="U10" i="1"/>
  <c r="AQ9" i="1"/>
  <c r="AI9" i="1"/>
  <c r="AA9" i="1"/>
  <c r="AW8" i="1"/>
  <c r="AO8" i="1"/>
  <c r="AG8" i="1"/>
  <c r="Y8" i="1"/>
  <c r="AU7" i="1"/>
  <c r="AM7" i="1"/>
  <c r="AE7" i="1"/>
  <c r="W7" i="1"/>
  <c r="AS6" i="1"/>
  <c r="AK6" i="1"/>
  <c r="AC6" i="1"/>
  <c r="U6" i="1"/>
  <c r="AQ5" i="1"/>
  <c r="AI5" i="1"/>
  <c r="AA5" i="1"/>
  <c r="AW4" i="1"/>
  <c r="AO4" i="1"/>
  <c r="AG4" i="1"/>
  <c r="Y4" i="1"/>
  <c r="AU3" i="1"/>
  <c r="AM3" i="1"/>
  <c r="AE3" i="1"/>
  <c r="W3" i="1"/>
  <c r="AS2" i="1"/>
  <c r="AK2" i="1"/>
  <c r="AC2" i="1"/>
  <c r="N13" i="1"/>
  <c r="O11" i="1"/>
  <c r="P13" i="1"/>
  <c r="O8" i="1" s="1"/>
  <c r="P8" i="1" s="1"/>
  <c r="Q8" i="1" s="1"/>
  <c r="F23" i="1" a="1"/>
  <c r="F23" i="1" s="1"/>
  <c r="G23" i="1" s="1"/>
  <c r="F14" i="1" a="1"/>
  <c r="F14" i="1" s="1"/>
  <c r="G14" i="1" s="1"/>
  <c r="F5" i="1" a="1"/>
  <c r="F5" i="1" s="1"/>
  <c r="G5" i="1" s="1"/>
  <c r="F31" i="1" a="1"/>
  <c r="F31" i="1" s="1"/>
  <c r="G31" i="1" s="1"/>
  <c r="F22" i="1" a="1"/>
  <c r="F22" i="1" s="1"/>
  <c r="G22" i="1" s="1"/>
  <c r="F13" i="1" a="1"/>
  <c r="F13" i="1" s="1"/>
  <c r="G13" i="1" s="1"/>
  <c r="F4" i="1" a="1"/>
  <c r="F4" i="1" s="1"/>
  <c r="G4" i="1" s="1"/>
  <c r="F30" i="1" a="1"/>
  <c r="F30" i="1" s="1"/>
  <c r="G30" i="1" s="1"/>
  <c r="F21" i="1" a="1"/>
  <c r="F21" i="1" s="1"/>
  <c r="G21" i="1" s="1"/>
  <c r="F12" i="1" a="1"/>
  <c r="F12" i="1" s="1"/>
  <c r="G12" i="1" s="1"/>
  <c r="F29" i="1" a="1"/>
  <c r="F29" i="1" s="1"/>
  <c r="G29" i="1" s="1"/>
  <c r="F20" i="1" a="1"/>
  <c r="F20" i="1" s="1"/>
  <c r="G20" i="1" s="1"/>
  <c r="F10" i="1" a="1"/>
  <c r="F10" i="1" s="1"/>
  <c r="G10" i="1" s="1"/>
  <c r="F28" i="1" a="1"/>
  <c r="F28" i="1" s="1"/>
  <c r="G28" i="1" s="1"/>
  <c r="F19" i="1" a="1"/>
  <c r="F19" i="1" s="1"/>
  <c r="G19" i="1" s="1"/>
  <c r="F9" i="1" a="1"/>
  <c r="F9" i="1" s="1"/>
  <c r="G9" i="1" s="1"/>
  <c r="F27" i="1" a="1"/>
  <c r="F27" i="1" s="1"/>
  <c r="G27" i="1" s="1"/>
  <c r="F18" i="1" a="1"/>
  <c r="F18" i="1" s="1"/>
  <c r="G18" i="1" s="1"/>
  <c r="F3" i="1" a="1"/>
  <c r="F3" i="1" s="1"/>
  <c r="G3" i="1" s="1"/>
  <c r="F2" i="1" a="1"/>
  <c r="F2" i="1" s="1"/>
  <c r="G2" i="1" s="1"/>
  <c r="F24" i="1" a="1"/>
  <c r="F24" i="1" s="1"/>
  <c r="G24" i="1" s="1"/>
  <c r="F17" i="1" a="1"/>
  <c r="F17" i="1" s="1"/>
  <c r="G17" i="1" s="1"/>
  <c r="F11" i="1" a="1"/>
  <c r="F11" i="1" s="1"/>
  <c r="G11" i="1" s="1"/>
  <c r="P2" i="1"/>
  <c r="N3" i="1"/>
  <c r="N2" i="1"/>
  <c r="P1" i="1"/>
  <c r="O1" i="1"/>
  <c r="P3" i="1"/>
  <c r="N1" i="1"/>
  <c r="N6" i="1" s="1" a="1"/>
  <c r="N6" i="1" l="1"/>
  <c r="N8" i="1"/>
  <c r="N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<sst xmlns="http://schemas.openxmlformats.org/spreadsheetml/2006/main" count="42" uniqueCount="33">
  <si>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Matka</t>
  </si>
  <si>
    <t>Ojciec</t>
  </si>
  <si>
    <t>Dziecko</t>
  </si>
  <si>
    <t>Wwolny</t>
  </si>
  <si>
    <t>Prognoza</t>
  </si>
  <si>
    <t>Reszta(eps)</t>
  </si>
  <si>
    <t>a</t>
  </si>
  <si>
    <t>b</t>
  </si>
  <si>
    <t>c</t>
  </si>
  <si>
    <t>LP</t>
  </si>
  <si>
    <t>XTX</t>
  </si>
  <si>
    <t>Współczynniki</t>
  </si>
  <si>
    <t>War/Kow estymatorów regresji</t>
  </si>
  <si>
    <t>SSR</t>
  </si>
  <si>
    <t>SST</t>
  </si>
  <si>
    <t>SSE</t>
  </si>
  <si>
    <t>średni SW</t>
  </si>
  <si>
    <t>R^2</t>
  </si>
  <si>
    <t>S^2 reszt</t>
  </si>
  <si>
    <t>S_reszt</t>
  </si>
  <si>
    <t>R^2(skor)</t>
  </si>
  <si>
    <t>Błąd std</t>
  </si>
  <si>
    <t>Stat Test</t>
  </si>
  <si>
    <t>p-value</t>
  </si>
  <si>
    <t>Test F</t>
  </si>
  <si>
    <t>Epsilon</t>
  </si>
  <si>
    <t>Normaność reszt</t>
  </si>
  <si>
    <t>G^(-1)</t>
  </si>
  <si>
    <t>Dżwignia</t>
  </si>
  <si>
    <t>H = X(X^T X)^(-1) X</t>
  </si>
  <si>
    <t>ilość zm objaś.</t>
  </si>
  <si>
    <t>|StdEps|^(1/2)</t>
  </si>
  <si>
    <t>StdEps(reszty)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</si>
</sst>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Reszty</a:t>
            </a:r>
            <a:r>
              <a:rPr lang="pl-PL" baseline="0"/>
              <a:t> vs Prognoza</a:t>
            </a:r>
            <a:endParaRPr lang="pl-PL"/>
          </a:p>
        </c:rich>
      </c:tx>
      <c:layout>
        <c:manualLayout>
          <c:xMode val="edge"/>
          <c:yMode val="edge"/>
          <c:x val="0.3964652230971128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'2'!$B$2:$B$31</c:f>
              <c:numCache>
                <c:formatCode>General</c:formatCode>
                <c:ptCount val="30"/>
                <c:pt idx="0">
                  <c:v>78.919406202025456</c:v>
                </c:pt>
                <c:pt idx="1">
                  <c:v>79.298775963588838</c:v>
                </c:pt>
                <c:pt idx="2">
                  <c:v>75.085758174818693</c:v>
                </c:pt>
                <c:pt idx="3">
                  <c:v>78.606174469308598</c:v>
                </c:pt>
                <c:pt idx="4">
                  <c:v>79.453209528507813</c:v>
                </c:pt>
                <c:pt idx="5">
                  <c:v>73.078456323703392</c:v>
                </c:pt>
                <c:pt idx="6">
                  <c:v>71.728504651005608</c:v>
                </c:pt>
                <c:pt idx="7">
                  <c:v>75.151896203665203</c:v>
                </c:pt>
                <c:pt idx="8">
                  <c:v>75.809246382082733</c:v>
                </c:pt>
                <c:pt idx="9">
                  <c:v>75.747472956115146</c:v>
                </c:pt>
                <c:pt idx="10">
                  <c:v>79.073839766944431</c:v>
                </c:pt>
                <c:pt idx="11">
                  <c:v>76.404823134532677</c:v>
                </c:pt>
                <c:pt idx="12">
                  <c:v>72.231421264504178</c:v>
                </c:pt>
                <c:pt idx="13">
                  <c:v>72.76522459098652</c:v>
                </c:pt>
                <c:pt idx="14">
                  <c:v>79.047317656839553</c:v>
                </c:pt>
                <c:pt idx="15">
                  <c:v>77.979711003874854</c:v>
                </c:pt>
                <c:pt idx="16">
                  <c:v>76.404823134532677</c:v>
                </c:pt>
                <c:pt idx="17">
                  <c:v>73.894604669918806</c:v>
                </c:pt>
                <c:pt idx="18">
                  <c:v>77.379769648545988</c:v>
                </c:pt>
                <c:pt idx="19">
                  <c:v>73.550486224218162</c:v>
                </c:pt>
                <c:pt idx="20">
                  <c:v>79.422322815524012</c:v>
                </c:pt>
                <c:pt idx="21">
                  <c:v>76.722419470128472</c:v>
                </c:pt>
                <c:pt idx="22">
                  <c:v>76.162094033541237</c:v>
                </c:pt>
                <c:pt idx="23">
                  <c:v>77.913572975028345</c:v>
                </c:pt>
                <c:pt idx="24">
                  <c:v>78.103257855810028</c:v>
                </c:pt>
                <c:pt idx="25">
                  <c:v>74.1813142925308</c:v>
                </c:pt>
                <c:pt idx="26">
                  <c:v>73.48871279825056</c:v>
                </c:pt>
                <c:pt idx="27">
                  <c:v>74.366634570433575</c:v>
                </c:pt>
                <c:pt idx="28">
                  <c:v>72.888771442921694</c:v>
                </c:pt>
                <c:pt idx="29">
                  <c:v>79.139977795790941</c:v>
                </c:pt>
              </c:numCache>
            </c:numRef>
          </c:xVal>
          <c:yVal>
            <c:numRef>
              <c:f>'2'!$C$2:$C$31</c:f>
              <c:numCache>
                <c:formatCode>General</c:formatCode>
                <c:ptCount val="30"/>
                <c:pt idx="0">
                  <c:v>8.0593797974543691E-2</c:v>
                </c:pt>
                <c:pt idx="1">
                  <c:v>0.70122403641116193</c:v>
                </c:pt>
                <c:pt idx="2">
                  <c:v>-8.5758174818693078E-2</c:v>
                </c:pt>
                <c:pt idx="3">
                  <c:v>-0.60617446930859842</c:v>
                </c:pt>
                <c:pt idx="4">
                  <c:v>1.5467904714921872</c:v>
                </c:pt>
                <c:pt idx="5">
                  <c:v>-7.8456323703392172E-2</c:v>
                </c:pt>
                <c:pt idx="6">
                  <c:v>0.27149534899439232</c:v>
                </c:pt>
                <c:pt idx="7">
                  <c:v>-0.15189620366520273</c:v>
                </c:pt>
                <c:pt idx="8">
                  <c:v>0.19075361791726664</c:v>
                </c:pt>
                <c:pt idx="9">
                  <c:v>-0.7474729561151463</c:v>
                </c:pt>
                <c:pt idx="10">
                  <c:v>-7.3839766944431062E-2</c:v>
                </c:pt>
                <c:pt idx="11">
                  <c:v>-0.40482313453267693</c:v>
                </c:pt>
                <c:pt idx="12">
                  <c:v>-0.23142126450417777</c:v>
                </c:pt>
                <c:pt idx="13">
                  <c:v>-0.76522459098652007</c:v>
                </c:pt>
                <c:pt idx="14">
                  <c:v>-4.7317656839553024E-2</c:v>
                </c:pt>
                <c:pt idx="15">
                  <c:v>-0.97971100387485421</c:v>
                </c:pt>
                <c:pt idx="16">
                  <c:v>0.59517686546732307</c:v>
                </c:pt>
                <c:pt idx="17">
                  <c:v>1.1053953300811941</c:v>
                </c:pt>
                <c:pt idx="18">
                  <c:v>-1.379769648545988</c:v>
                </c:pt>
                <c:pt idx="19">
                  <c:v>1.4495137757818384</c:v>
                </c:pt>
                <c:pt idx="20">
                  <c:v>0.57767718447598781</c:v>
                </c:pt>
                <c:pt idx="21">
                  <c:v>-0.72241947012847163</c:v>
                </c:pt>
                <c:pt idx="22">
                  <c:v>-0.16209403354123708</c:v>
                </c:pt>
                <c:pt idx="23">
                  <c:v>8.6427024971655442E-2</c:v>
                </c:pt>
                <c:pt idx="24">
                  <c:v>-0.10325785581002833</c:v>
                </c:pt>
                <c:pt idx="25">
                  <c:v>0.8186857074692</c:v>
                </c:pt>
                <c:pt idx="26">
                  <c:v>-0.48871279825056035</c:v>
                </c:pt>
                <c:pt idx="27">
                  <c:v>-0.36663457043357539</c:v>
                </c:pt>
                <c:pt idx="28">
                  <c:v>0.11122855707830581</c:v>
                </c:pt>
                <c:pt idx="29">
                  <c:v>-0.13997779579094072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5-4CC8-802E-B5C1299F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942000"/>
        <c:axId val="595943968"/>
      </c:scatterChart>
      <c:valAx>
        <c:axId val="59594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943968"/>
        <c:crosses val="autoZero"/>
        <c:crossBetween val="midCat"/>
      </c:valAx>
      <c:valAx>
        <c:axId val="5959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94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Normalność reszt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'2'!$N$2:$N$31</c:f>
              <c:numCache>
                <c:formatCode>General</c:formatCode>
                <c:ptCount val="30"/>
                <c:pt idx="0">
                  <c:v>-1.379769648545988</c:v>
                </c:pt>
                <c:pt idx="1">
                  <c:v>-0.97971100387485421</c:v>
                </c:pt>
                <c:pt idx="2">
                  <c:v>-0.76522459098652007</c:v>
                </c:pt>
                <c:pt idx="3">
                  <c:v>-0.7474729561151463</c:v>
                </c:pt>
                <c:pt idx="4">
                  <c:v>-0.72241947012847163</c:v>
                </c:pt>
                <c:pt idx="5">
                  <c:v>-0.60617446930859842</c:v>
                </c:pt>
                <c:pt idx="6">
                  <c:v>-0.48871279825056035</c:v>
                </c:pt>
                <c:pt idx="7">
                  <c:v>-0.40482313453267693</c:v>
                </c:pt>
                <c:pt idx="8">
                  <c:v>-0.36663457043357539</c:v>
                </c:pt>
                <c:pt idx="9">
                  <c:v>-0.23142126450417777</c:v>
                </c:pt>
                <c:pt idx="10">
                  <c:v>-0.16209403354123708</c:v>
                </c:pt>
                <c:pt idx="11">
                  <c:v>-0.15189620366520273</c:v>
                </c:pt>
                <c:pt idx="12">
                  <c:v>-0.13997779579094072</c:v>
                </c:pt>
                <c:pt idx="13">
                  <c:v>-0.10325785581002833</c:v>
                </c:pt>
                <c:pt idx="14">
                  <c:v>-8.5758174818693078E-2</c:v>
                </c:pt>
                <c:pt idx="15">
                  <c:v>-7.8456323703392172E-2</c:v>
                </c:pt>
                <c:pt idx="16">
                  <c:v>-7.3839766944431062E-2</c:v>
                </c:pt>
                <c:pt idx="17">
                  <c:v>-4.7317656839553024E-2</c:v>
                </c:pt>
                <c:pt idx="18">
                  <c:v>8.0593797974543691E-2</c:v>
                </c:pt>
                <c:pt idx="19">
                  <c:v>8.6427024971655442E-2</c:v>
                </c:pt>
                <c:pt idx="20">
                  <c:v>0.11122855707830581</c:v>
                </c:pt>
                <c:pt idx="21">
                  <c:v>0.19075361791726664</c:v>
                </c:pt>
                <c:pt idx="22">
                  <c:v>0.27149534899439232</c:v>
                </c:pt>
                <c:pt idx="23">
                  <c:v>0.57767718447598781</c:v>
                </c:pt>
                <c:pt idx="24">
                  <c:v>0.59517686546732307</c:v>
                </c:pt>
                <c:pt idx="25">
                  <c:v>0.70122403641116193</c:v>
                </c:pt>
                <c:pt idx="26">
                  <c:v>0.8186857074692</c:v>
                </c:pt>
                <c:pt idx="27">
                  <c:v>1.1053953300811941</c:v>
                </c:pt>
                <c:pt idx="28">
                  <c:v>1.4495137757818384</c:v>
                </c:pt>
                <c:pt idx="29">
                  <c:v>1.5467904714921872</c:v>
                </c:pt>
              </c:numCache>
            </c:numRef>
          </c:xVal>
          <c:yVal>
            <c:numRef>
              <c:f>'2'!$O$2:$O$31</c:f>
              <c:numCache>
                <c:formatCode>General</c:formatCode>
                <c:ptCount val="30"/>
                <c:pt idx="0">
                  <c:v>-1.4930401592176912</c:v>
                </c:pt>
                <c:pt idx="1">
                  <c:v>-1.1540321049679088</c:v>
                </c:pt>
                <c:pt idx="2">
                  <c:v>-0.97031103406704089</c:v>
                </c:pt>
                <c:pt idx="3">
                  <c:v>-0.8361802550719315</c:v>
                </c:pt>
                <c:pt idx="4">
                  <c:v>-0.72716343055601873</c:v>
                </c:pt>
                <c:pt idx="5">
                  <c:v>-0.63336026668789402</c:v>
                </c:pt>
                <c:pt idx="6">
                  <c:v>-0.5497051972521102</c:v>
                </c:pt>
                <c:pt idx="7">
                  <c:v>-0.4732231570299037</c:v>
                </c:pt>
                <c:pt idx="8">
                  <c:v>-0.40199500747918532</c:v>
                </c:pt>
                <c:pt idx="9">
                  <c:v>-0.33469237677080399</c:v>
                </c:pt>
                <c:pt idx="10">
                  <c:v>-0.27034149522452361</c:v>
                </c:pt>
                <c:pt idx="11">
                  <c:v>-0.20819177250767004</c:v>
                </c:pt>
                <c:pt idx="12">
                  <c:v>-0.14763691965042791</c:v>
                </c:pt>
                <c:pt idx="13">
                  <c:v>-8.816421488703198E-2</c:v>
                </c:pt>
                <c:pt idx="14">
                  <c:v>-2.9319442492663706E-2</c:v>
                </c:pt>
                <c:pt idx="15">
                  <c:v>2.9319442492663803E-2</c:v>
                </c:pt>
                <c:pt idx="16">
                  <c:v>8.8164214887032077E-2</c:v>
                </c:pt>
                <c:pt idx="17">
                  <c:v>0.14763691965042802</c:v>
                </c:pt>
                <c:pt idx="18">
                  <c:v>0.20819177250767015</c:v>
                </c:pt>
                <c:pt idx="19">
                  <c:v>0.27034149522452361</c:v>
                </c:pt>
                <c:pt idx="20">
                  <c:v>0.33469237677080399</c:v>
                </c:pt>
                <c:pt idx="21">
                  <c:v>0.40199500747918532</c:v>
                </c:pt>
                <c:pt idx="22">
                  <c:v>0.4732231570299037</c:v>
                </c:pt>
                <c:pt idx="23">
                  <c:v>0.5497051972521102</c:v>
                </c:pt>
                <c:pt idx="24">
                  <c:v>0.63336026668789402</c:v>
                </c:pt>
                <c:pt idx="25">
                  <c:v>0.72716343055601873</c:v>
                </c:pt>
                <c:pt idx="26">
                  <c:v>0.8361802550719315</c:v>
                </c:pt>
                <c:pt idx="27">
                  <c:v>0.97031103406703945</c:v>
                </c:pt>
                <c:pt idx="28">
                  <c:v>1.1540321049679079</c:v>
                </c:pt>
                <c:pt idx="29">
                  <c:v>1.4930401592176912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7-4090-8B80-69917CC14E3E}"/>
            </c:ext>
          </c:extLst>
        </c:ser>
        <c:ser>
          <c:idx val="1"/>
          <c:order val="1"/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'2'!$O$2:$O$31</c:f>
              <c:numCache>
                <c:formatCode>General</c:formatCode>
                <c:ptCount val="30"/>
                <c:pt idx="0">
                  <c:v>-1.4930401592176912</c:v>
                </c:pt>
                <c:pt idx="1">
                  <c:v>-1.1540321049679088</c:v>
                </c:pt>
                <c:pt idx="2">
                  <c:v>-0.97031103406704089</c:v>
                </c:pt>
                <c:pt idx="3">
                  <c:v>-0.8361802550719315</c:v>
                </c:pt>
                <c:pt idx="4">
                  <c:v>-0.72716343055601873</c:v>
                </c:pt>
                <c:pt idx="5">
                  <c:v>-0.63336026668789402</c:v>
                </c:pt>
                <c:pt idx="6">
                  <c:v>-0.5497051972521102</c:v>
                </c:pt>
                <c:pt idx="7">
                  <c:v>-0.4732231570299037</c:v>
                </c:pt>
                <c:pt idx="8">
                  <c:v>-0.40199500747918532</c:v>
                </c:pt>
                <c:pt idx="9">
                  <c:v>-0.33469237677080399</c:v>
                </c:pt>
                <c:pt idx="10">
                  <c:v>-0.27034149522452361</c:v>
                </c:pt>
                <c:pt idx="11">
                  <c:v>-0.20819177250767004</c:v>
                </c:pt>
                <c:pt idx="12">
                  <c:v>-0.14763691965042791</c:v>
                </c:pt>
                <c:pt idx="13">
                  <c:v>-8.816421488703198E-2</c:v>
                </c:pt>
                <c:pt idx="14">
                  <c:v>-2.9319442492663706E-2</c:v>
                </c:pt>
                <c:pt idx="15">
                  <c:v>2.9319442492663803E-2</c:v>
                </c:pt>
                <c:pt idx="16">
                  <c:v>8.8164214887032077E-2</c:v>
                </c:pt>
                <c:pt idx="17">
                  <c:v>0.14763691965042802</c:v>
                </c:pt>
                <c:pt idx="18">
                  <c:v>0.20819177250767015</c:v>
                </c:pt>
                <c:pt idx="19">
                  <c:v>0.27034149522452361</c:v>
                </c:pt>
                <c:pt idx="20">
                  <c:v>0.33469237677080399</c:v>
                </c:pt>
                <c:pt idx="21">
                  <c:v>0.40199500747918532</c:v>
                </c:pt>
                <c:pt idx="22">
                  <c:v>0.4732231570299037</c:v>
                </c:pt>
                <c:pt idx="23">
                  <c:v>0.5497051972521102</c:v>
                </c:pt>
                <c:pt idx="24">
                  <c:v>0.63336026668789402</c:v>
                </c:pt>
                <c:pt idx="25">
                  <c:v>0.72716343055601873</c:v>
                </c:pt>
                <c:pt idx="26">
                  <c:v>0.8361802550719315</c:v>
                </c:pt>
                <c:pt idx="27">
                  <c:v>0.97031103406703945</c:v>
                </c:pt>
                <c:pt idx="28">
                  <c:v>1.1540321049679079</c:v>
                </c:pt>
                <c:pt idx="29">
                  <c:v>1.4930401592176912</c:v>
                </c:pt>
              </c:numCache>
            </c:numRef>
          </c:xVal>
          <c:yVal>
            <c:numRef>
              <c:f>'2'!$O$2:$O$31</c:f>
              <c:numCache>
                <c:formatCode>General</c:formatCode>
                <c:ptCount val="30"/>
                <c:pt idx="0">
                  <c:v>-1.4930401592176912</c:v>
                </c:pt>
                <c:pt idx="1">
                  <c:v>-1.1540321049679088</c:v>
                </c:pt>
                <c:pt idx="2">
                  <c:v>-0.97031103406704089</c:v>
                </c:pt>
                <c:pt idx="3">
                  <c:v>-0.8361802550719315</c:v>
                </c:pt>
                <c:pt idx="4">
                  <c:v>-0.72716343055601873</c:v>
                </c:pt>
                <c:pt idx="5">
                  <c:v>-0.63336026668789402</c:v>
                </c:pt>
                <c:pt idx="6">
                  <c:v>-0.5497051972521102</c:v>
                </c:pt>
                <c:pt idx="7">
                  <c:v>-0.4732231570299037</c:v>
                </c:pt>
                <c:pt idx="8">
                  <c:v>-0.40199500747918532</c:v>
                </c:pt>
                <c:pt idx="9">
                  <c:v>-0.33469237677080399</c:v>
                </c:pt>
                <c:pt idx="10">
                  <c:v>-0.27034149522452361</c:v>
                </c:pt>
                <c:pt idx="11">
                  <c:v>-0.20819177250767004</c:v>
                </c:pt>
                <c:pt idx="12">
                  <c:v>-0.14763691965042791</c:v>
                </c:pt>
                <c:pt idx="13">
                  <c:v>-8.816421488703198E-2</c:v>
                </c:pt>
                <c:pt idx="14">
                  <c:v>-2.9319442492663706E-2</c:v>
                </c:pt>
                <c:pt idx="15">
                  <c:v>2.9319442492663803E-2</c:v>
                </c:pt>
                <c:pt idx="16">
                  <c:v>8.8164214887032077E-2</c:v>
                </c:pt>
                <c:pt idx="17">
                  <c:v>0.14763691965042802</c:v>
                </c:pt>
                <c:pt idx="18">
                  <c:v>0.20819177250767015</c:v>
                </c:pt>
                <c:pt idx="19">
                  <c:v>0.27034149522452361</c:v>
                </c:pt>
                <c:pt idx="20">
                  <c:v>0.33469237677080399</c:v>
                </c:pt>
                <c:pt idx="21">
                  <c:v>0.40199500747918532</c:v>
                </c:pt>
                <c:pt idx="22">
                  <c:v>0.4732231570299037</c:v>
                </c:pt>
                <c:pt idx="23">
                  <c:v>0.5497051972521102</c:v>
                </c:pt>
                <c:pt idx="24">
                  <c:v>0.63336026668789402</c:v>
                </c:pt>
                <c:pt idx="25">
                  <c:v>0.72716343055601873</c:v>
                </c:pt>
                <c:pt idx="26">
                  <c:v>0.8361802550719315</c:v>
                </c:pt>
                <c:pt idx="27">
                  <c:v>0.97031103406703945</c:v>
                </c:pt>
                <c:pt idx="28">
                  <c:v>1.1540321049679079</c:v>
                </c:pt>
                <c:pt idx="29">
                  <c:v>1.4930401592176912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D7-4090-8B80-69917CC14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54136"/>
        <c:axId val="630051512"/>
      </c:scatterChart>
      <c:valAx>
        <c:axId val="63005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051512"/>
        <c:crosses val="autoZero"/>
        <c:crossBetween val="midCat"/>
      </c:valAx>
      <c:valAx>
        <c:axId val="63005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05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|StdEps|^(1/2) vs Prognoza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'2'!$B$2:$B$31</c:f>
              <c:numCache>
                <c:formatCode>General</c:formatCode>
                <c:ptCount val="30"/>
                <c:pt idx="0">
                  <c:v>78.919406202025456</c:v>
                </c:pt>
                <c:pt idx="1">
                  <c:v>79.298775963588838</c:v>
                </c:pt>
                <c:pt idx="2">
                  <c:v>75.085758174818693</c:v>
                </c:pt>
                <c:pt idx="3">
                  <c:v>78.606174469308598</c:v>
                </c:pt>
                <c:pt idx="4">
                  <c:v>79.453209528507813</c:v>
                </c:pt>
                <c:pt idx="5">
                  <c:v>73.078456323703392</c:v>
                </c:pt>
                <c:pt idx="6">
                  <c:v>71.728504651005608</c:v>
                </c:pt>
                <c:pt idx="7">
                  <c:v>75.151896203665203</c:v>
                </c:pt>
                <c:pt idx="8">
                  <c:v>75.809246382082733</c:v>
                </c:pt>
                <c:pt idx="9">
                  <c:v>75.747472956115146</c:v>
                </c:pt>
                <c:pt idx="10">
                  <c:v>79.073839766944431</c:v>
                </c:pt>
                <c:pt idx="11">
                  <c:v>76.404823134532677</c:v>
                </c:pt>
                <c:pt idx="12">
                  <c:v>72.231421264504178</c:v>
                </c:pt>
                <c:pt idx="13">
                  <c:v>72.76522459098652</c:v>
                </c:pt>
                <c:pt idx="14">
                  <c:v>79.047317656839553</c:v>
                </c:pt>
                <c:pt idx="15">
                  <c:v>77.979711003874854</c:v>
                </c:pt>
                <c:pt idx="16">
                  <c:v>76.404823134532677</c:v>
                </c:pt>
                <c:pt idx="17">
                  <c:v>73.894604669918806</c:v>
                </c:pt>
                <c:pt idx="18">
                  <c:v>77.379769648545988</c:v>
                </c:pt>
                <c:pt idx="19">
                  <c:v>73.550486224218162</c:v>
                </c:pt>
                <c:pt idx="20">
                  <c:v>79.422322815524012</c:v>
                </c:pt>
                <c:pt idx="21">
                  <c:v>76.722419470128472</c:v>
                </c:pt>
                <c:pt idx="22">
                  <c:v>76.162094033541237</c:v>
                </c:pt>
                <c:pt idx="23">
                  <c:v>77.913572975028345</c:v>
                </c:pt>
                <c:pt idx="24">
                  <c:v>78.103257855810028</c:v>
                </c:pt>
                <c:pt idx="25">
                  <c:v>74.1813142925308</c:v>
                </c:pt>
                <c:pt idx="26">
                  <c:v>73.48871279825056</c:v>
                </c:pt>
                <c:pt idx="27">
                  <c:v>74.366634570433575</c:v>
                </c:pt>
                <c:pt idx="28">
                  <c:v>72.888771442921694</c:v>
                </c:pt>
                <c:pt idx="29">
                  <c:v>79.139977795790941</c:v>
                </c:pt>
              </c:numCache>
            </c:numRef>
          </c:xVal>
          <c:yVal>
            <c:numRef>
              <c:f>'2'!$E$2:$E$31</c:f>
              <c:numCache>
                <c:formatCode>General</c:formatCode>
                <c:ptCount val="30"/>
                <c:pt idx="0">
                  <c:v>0.34590597814414276</c:v>
                </c:pt>
                <c:pt idx="1">
                  <c:v>1.0364799406128595</c:v>
                </c:pt>
                <c:pt idx="2">
                  <c:v>0.3611248238173177</c:v>
                </c:pt>
                <c:pt idx="3">
                  <c:v>0.94634704271611791</c:v>
                </c:pt>
                <c:pt idx="4">
                  <c:v>1.5231300625048445</c:v>
                </c:pt>
                <c:pt idx="5">
                  <c:v>0.34216394009105061</c:v>
                </c:pt>
                <c:pt idx="6">
                  <c:v>0.64640419722252151</c:v>
                </c:pt>
                <c:pt idx="7">
                  <c:v>0.47011790803996356</c:v>
                </c:pt>
                <c:pt idx="8">
                  <c:v>0.52974589269600092</c:v>
                </c:pt>
                <c:pt idx="9">
                  <c:v>1.042302951640943</c:v>
                </c:pt>
                <c:pt idx="10">
                  <c:v>0.33951257058154605</c:v>
                </c:pt>
                <c:pt idx="11">
                  <c:v>0.78143484268745955</c:v>
                </c:pt>
                <c:pt idx="12">
                  <c:v>0.59300316603255321</c:v>
                </c:pt>
                <c:pt idx="13">
                  <c:v>1.0716702202060011</c:v>
                </c:pt>
                <c:pt idx="14">
                  <c:v>0.26786634613547461</c:v>
                </c:pt>
                <c:pt idx="15">
                  <c:v>1.2102315126095031</c:v>
                </c:pt>
                <c:pt idx="16">
                  <c:v>0.94750853554162517</c:v>
                </c:pt>
                <c:pt idx="17">
                  <c:v>1.277227929852319</c:v>
                </c:pt>
                <c:pt idx="18">
                  <c:v>1.4235173643638082</c:v>
                </c:pt>
                <c:pt idx="19">
                  <c:v>1.4650790658098234</c:v>
                </c:pt>
                <c:pt idx="20">
                  <c:v>0.93010283783771441</c:v>
                </c:pt>
                <c:pt idx="21">
                  <c:v>1.0255716437692088</c:v>
                </c:pt>
                <c:pt idx="22">
                  <c:v>0.53534141095380916</c:v>
                </c:pt>
                <c:pt idx="23">
                  <c:v>0.35723439188079037</c:v>
                </c:pt>
                <c:pt idx="24">
                  <c:v>0.38911292003798464</c:v>
                </c:pt>
                <c:pt idx="25">
                  <c:v>1.128550590837061</c:v>
                </c:pt>
                <c:pt idx="26">
                  <c:v>0.85600718199736781</c:v>
                </c:pt>
                <c:pt idx="27">
                  <c:v>0.73247129485176687</c:v>
                </c:pt>
                <c:pt idx="28">
                  <c:v>0.41121950554126452</c:v>
                </c:pt>
                <c:pt idx="29">
                  <c:v>0.45674853867381432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D-4DF7-B83E-161A728F0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990384"/>
        <c:axId val="345980096"/>
      </c:scatterChart>
      <c:valAx>
        <c:axId val="34899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5980096"/>
        <c:crosses val="autoZero"/>
        <c:crossBetween val="midCat"/>
      </c:valAx>
      <c:valAx>
        <c:axId val="3459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899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Std Reszty vs Dźwignia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'1'!$S$2:$S$31</c:f>
              <c:numCache>
                <c:formatCode>General</c:formatCode>
                <c:ptCount val="30"/>
                <c:pt idx="0">
                  <c:v>7.8299750438249438E-2</c:v>
                </c:pt>
                <c:pt idx="1">
                  <c:v>0.13445686828103987</c:v>
                </c:pt>
                <c:pt idx="2">
                  <c:v>0.12150272531015172</c:v>
                </c:pt>
                <c:pt idx="3">
                  <c:v>6.9294466115613407E-2</c:v>
                </c:pt>
                <c:pt idx="4">
                  <c:v>9.6904355583213864E-2</c:v>
                </c:pt>
                <c:pt idx="5">
                  <c:v>8.7699974838487238E-2</c:v>
                </c:pt>
                <c:pt idx="6">
                  <c:v>0.14231690769778926</c:v>
                </c:pt>
                <c:pt idx="7">
                  <c:v>4.0410711929627974E-2</c:v>
                </c:pt>
                <c:pt idx="8">
                  <c:v>6.1371133282170698E-2</c:v>
                </c:pt>
                <c:pt idx="9">
                  <c:v>3.8312813006780078E-2</c:v>
                </c:pt>
                <c:pt idx="10">
                  <c:v>0.16636501774212997</c:v>
                </c:pt>
                <c:pt idx="11">
                  <c:v>0.10715043483050746</c:v>
                </c:pt>
                <c:pt idx="12">
                  <c:v>0.12017315696380193</c:v>
                </c:pt>
                <c:pt idx="13">
                  <c:v>9.8113436033556045E-2</c:v>
                </c:pt>
                <c:pt idx="14">
                  <c:v>0.11652843199233232</c:v>
                </c:pt>
                <c:pt idx="15">
                  <c:v>9.1048155921904073E-2</c:v>
                </c:pt>
                <c:pt idx="16">
                  <c:v>0.10715043483050746</c:v>
                </c:pt>
                <c:pt idx="17">
                  <c:v>6.7217574643702482E-2</c:v>
                </c:pt>
                <c:pt idx="18">
                  <c:v>5.8151978607094895E-2</c:v>
                </c:pt>
                <c:pt idx="19">
                  <c:v>7.355599695296533E-2</c:v>
                </c:pt>
                <c:pt idx="20">
                  <c:v>9.413123652769384E-2</c:v>
                </c:pt>
                <c:pt idx="21">
                  <c:v>4.1629144083936198E-2</c:v>
                </c:pt>
                <c:pt idx="22">
                  <c:v>0.35012559406189236</c:v>
                </c:pt>
                <c:pt idx="23">
                  <c:v>6.8238401227259105E-2</c:v>
                </c:pt>
                <c:pt idx="24">
                  <c:v>5.5151165889800569E-2</c:v>
                </c:pt>
                <c:pt idx="25">
                  <c:v>0.16059989554551879</c:v>
                </c:pt>
                <c:pt idx="26">
                  <c:v>9.6316146957004384E-2</c:v>
                </c:pt>
                <c:pt idx="27">
                  <c:v>5.1312630241957313E-2</c:v>
                </c:pt>
                <c:pt idx="28">
                  <c:v>0.12106549926679788</c:v>
                </c:pt>
                <c:pt idx="29">
                  <c:v>8.5405961196255542E-2</c:v>
                </c:pt>
              </c:numCache>
            </c:numRef>
          </c:xVal>
          <c:yVal>
            <c:numRef>
              <c:f>'2'!$D$2:$D$31</c:f>
              <c:numCache>
                <c:formatCode>General</c:formatCode>
                <c:ptCount val="30"/>
                <c:pt idx="0">
                  <c:v>0.11965094571585616</c:v>
                </c:pt>
                <c:pt idx="1">
                  <c:v>1.0742906672928367</c:v>
                </c:pt>
                <c:pt idx="2">
                  <c:v>-0.13041113837708876</c:v>
                </c:pt>
                <c:pt idx="3">
                  <c:v>-0.89557272525754184</c:v>
                </c:pt>
                <c:pt idx="4">
                  <c:v>2.3199251873060116</c:v>
                </c:pt>
                <c:pt idx="5">
                  <c:v>-0.11707616189863206</c:v>
                </c:pt>
                <c:pt idx="6">
                  <c:v>0.41783838618689256</c:v>
                </c:pt>
                <c:pt idx="7">
                  <c:v>-0.22101084745987165</c:v>
                </c:pt>
                <c:pt idx="8">
                  <c:v>0.28063071082828295</c:v>
                </c:pt>
                <c:pt idx="9">
                  <c:v>-1.0863954429994218</c:v>
                </c:pt>
                <c:pt idx="10">
                  <c:v>-0.11526878558288929</c:v>
                </c:pt>
                <c:pt idx="11">
                  <c:v>-0.61064041336597474</c:v>
                </c:pt>
                <c:pt idx="12">
                  <c:v>-0.35165275492463183</c:v>
                </c:pt>
                <c:pt idx="13">
                  <c:v>-1.148477060876379</c:v>
                </c:pt>
                <c:pt idx="14">
                  <c:v>-7.1752379391969906E-2</c:v>
                </c:pt>
                <c:pt idx="15">
                  <c:v>-1.4646603141130861</c:v>
                </c:pt>
                <c:pt idx="16">
                  <c:v>0.89777242492423526</c:v>
                </c:pt>
                <c:pt idx="17">
                  <c:v>1.6313111847948403</c:v>
                </c:pt>
                <c:pt idx="18">
                  <c:v>-2.0264016866452832</c:v>
                </c:pt>
                <c:pt idx="19">
                  <c:v>2.1464566690741846</c:v>
                </c:pt>
                <c:pt idx="20">
                  <c:v>0.86509128895376963</c:v>
                </c:pt>
                <c:pt idx="21">
                  <c:v>-1.0517971965034769</c:v>
                </c:pt>
                <c:pt idx="22">
                  <c:v>-0.2865904262820152</c:v>
                </c:pt>
                <c:pt idx="23">
                  <c:v>0.1276164107424381</c:v>
                </c:pt>
                <c:pt idx="24">
                  <c:v>-0.15140886454048705</c:v>
                </c:pt>
                <c:pt idx="25">
                  <c:v>1.2736264360786795</c:v>
                </c:pt>
                <c:pt idx="26">
                  <c:v>-0.7327482956310748</c:v>
                </c:pt>
                <c:pt idx="27">
                  <c:v>-0.53651419778182408</c:v>
                </c:pt>
                <c:pt idx="28">
                  <c:v>0.16910148173760206</c:v>
                </c:pt>
                <c:pt idx="29">
                  <c:v>-0.20861922758066487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F0-460B-92B6-C946954FF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65040"/>
        <c:axId val="501571272"/>
      </c:scatterChart>
      <c:valAx>
        <c:axId val="50156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571272"/>
        <c:crosses val="autoZero"/>
        <c:crossBetween val="midCat"/>
      </c:valAx>
      <c:valAx>
        <c:axId val="50157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56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929640</xdr:colOff>
      <xdr:row>1</xdr:row>
      <xdr:rowOff>15240</xdr:rowOff>
    </xdr:from>
    <xdr:to>
      <xdr:col>12</xdr:col>
      <xdr:colOff>289560</xdr:colOff>
      <xdr:row>16</xdr:row>
      <xdr:rowOff>15240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C319505-EA1F-7CA4-A1A7-93AF4F435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929640</xdr:colOff>
      <xdr:row>16</xdr:row>
      <xdr:rowOff>57150</xdr:rowOff>
    </xdr:from>
    <xdr:to>
      <xdr:col>12</xdr:col>
      <xdr:colOff>289560</xdr:colOff>
      <xdr:row>31</xdr:row>
      <xdr:rowOff>57150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FDB0531-BA62-9823-55A5-0FDBB942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</xdr:colOff>
      <xdr:row>31</xdr:row>
      <xdr:rowOff>72390</xdr:rowOff>
    </xdr:from>
    <xdr:to>
      <xdr:col>12</xdr:col>
      <xdr:colOff>312420</xdr:colOff>
      <xdr:row>46</xdr:row>
      <xdr:rowOff>72390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96A2D04-5C87-8ACC-1915-AA4EEE6AE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541020</xdr:colOff>
      <xdr:row>31</xdr:row>
      <xdr:rowOff>80010</xdr:rowOff>
    </xdr:from>
    <xdr:to>
      <xdr:col>20</xdr:col>
      <xdr:colOff>236220</xdr:colOff>
      <xdr:row>46</xdr:row>
      <xdr:rowOff>80010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41246E0-5BF4-823A-1CBE-FB11BA3D0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opLeftCell="O16" workbookViewId="0">
      <selection activeCell="S2" sqref="S2:S31"/>
    </sheetView>
  </sheetViews>
  <sheetFormatPr defaultRowHeight="14.4" x14ac:dyDescent="0.3"/>
  <cols>
    <col min="7" max="7" width="10.21875" bestFit="1" customWidth="1"/>
    <col min="11" max="11" width="12" bestFit="1" customWidth="1"/>
    <col min="20" max="20" width="16" bestFit="1" customWidth="1"/>
  </cols>
  <sheetData>
    <row r="1" spans="1:50" x14ac:dyDescent="0.3">
      <c r="A1" t="s">
        <v>9</v>
      </c>
      <c r="B1" s="2" t="s">
        <v>3</v>
      </c>
      <c r="C1" s="3" t="s">
        <v>0</v>
      </c>
      <c r="D1" s="3" t="s">
        <v>1</v>
      </c>
      <c r="E1" s="1" t="s">
        <v>2</v>
      </c>
      <c r="F1" t="s">
        <v>4</v>
      </c>
      <c r="G1" t="s">
        <v>5</v>
      </c>
      <c r="I1" t="s">
        <v>6</v>
      </c>
      <c r="J1">
        <f>N6</f>
        <v>-15.912265633930204</v>
      </c>
      <c r="M1" t="s">
        <v>10</v>
      </c>
      <c r="N1">
        <f t="array" ref="N1:P3">MMULT(TRANSPOSE(B2:D31),B2:D31)</f>
        <v>30</v>
      </c>
      <c r="O1">
        <v>4994</v>
      </c>
      <c r="P1">
        <v>5374</v>
      </c>
      <c r="S1" t="s">
        <v>28</v>
      </c>
      <c r="T1" t="s">
        <v>29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  <c r="AM1">
        <v>19</v>
      </c>
      <c r="AN1">
        <v>20</v>
      </c>
      <c r="AO1">
        <v>21</v>
      </c>
      <c r="AP1">
        <v>22</v>
      </c>
      <c r="AQ1">
        <v>23</v>
      </c>
      <c r="AR1">
        <v>24</v>
      </c>
      <c r="AS1">
        <v>25</v>
      </c>
      <c r="AT1">
        <v>26</v>
      </c>
      <c r="AU1">
        <v>27</v>
      </c>
      <c r="AV1">
        <v>28</v>
      </c>
      <c r="AW1">
        <v>29</v>
      </c>
      <c r="AX1">
        <v>30</v>
      </c>
    </row>
    <row r="2" spans="1:50" x14ac:dyDescent="0.3">
      <c r="A2">
        <v>1</v>
      </c>
      <c r="B2">
        <v>1</v>
      </c>
      <c r="C2">
        <v>172</v>
      </c>
      <c r="D2">
        <v>184</v>
      </c>
      <c r="E2">
        <v>79</v>
      </c>
      <c r="F2" cm="1">
        <f t="array" ref="F2">MMULT(B2:D2,$J$1:$J$3)</f>
        <v>78.919406202025456</v>
      </c>
      <c r="G2">
        <f>E2-F2</f>
        <v>8.0593797974543691E-2</v>
      </c>
      <c r="I2" t="s">
        <v>7</v>
      </c>
      <c r="J2">
        <f t="shared" ref="J2:J3" si="0">N7</f>
        <v>0.28234501973307291</v>
      </c>
      <c r="N2">
        <v>4994</v>
      </c>
      <c r="O2">
        <v>832220</v>
      </c>
      <c r="P2">
        <v>894827</v>
      </c>
      <c r="S2">
        <f ca="1">OFFSET($T$1,T2,T2)</f>
        <v>7.8299750438249438E-2</v>
      </c>
      <c r="T2">
        <v>1</v>
      </c>
      <c r="U2">
        <f t="array" ref="U2:AX31">MMULT(MMULT((B2:D31),MINVERSE(N1:P3)),TRANSPOSE(B2:D31))</f>
        <v>7.8299750438249438E-2</v>
      </c>
      <c r="V2">
        <v>7.4898305301818291E-2</v>
      </c>
      <c r="W2">
        <v>2.7674165490863101E-2</v>
      </c>
      <c r="X2">
        <v>7.0483420072637415E-2</v>
      </c>
      <c r="Y2">
        <v>8.6794621469102551E-2</v>
      </c>
      <c r="Z2">
        <v>-1.2764567667679083E-2</v>
      </c>
      <c r="AA2">
        <v>-3.5191376861540613E-2</v>
      </c>
      <c r="AB2">
        <v>1.6456389988819931E-2</v>
      </c>
      <c r="AC2">
        <v>3.4468313953500807E-2</v>
      </c>
      <c r="AD2">
        <v>2.9709787486586925E-2</v>
      </c>
      <c r="AE2">
        <v>9.0196066605533809E-2</v>
      </c>
      <c r="AF2">
        <v>4.7721711451267801E-2</v>
      </c>
      <c r="AG2">
        <v>-2.9075769064144219E-2</v>
      </c>
      <c r="AH2">
        <v>-2.0580898033290995E-2</v>
      </c>
      <c r="AI2">
        <v>7.1840501403120038E-2</v>
      </c>
      <c r="AJ2">
        <v>5.4850759341413702E-2</v>
      </c>
      <c r="AK2">
        <v>4.7721711451267801E-2</v>
      </c>
      <c r="AL2">
        <v>1.167370495329112E-3</v>
      </c>
      <c r="AM2">
        <v>5.7573663812603537E-2</v>
      </c>
      <c r="AN2">
        <v>-9.0282231037395189E-3</v>
      </c>
      <c r="AO2">
        <v>8.4415358235645721E-2</v>
      </c>
      <c r="AP2">
        <v>3.9561739847922883E-2</v>
      </c>
      <c r="AQ2">
        <v>1.2711303614656E-2</v>
      </c>
      <c r="AR2">
        <v>6.6068534843456761E-2</v>
      </c>
      <c r="AS2">
        <v>6.4367812275241132E-2</v>
      </c>
      <c r="AT2">
        <v>-9.3718643414725245E-3</v>
      </c>
      <c r="AU2">
        <v>-1.37867495706534E-2</v>
      </c>
      <c r="AV2">
        <v>4.9037150592686762E-3</v>
      </c>
      <c r="AW2">
        <v>-1.1063845099463565E-2</v>
      </c>
      <c r="AX2">
        <v>7.8978291103490639E-2</v>
      </c>
    </row>
    <row r="3" spans="1:50" x14ac:dyDescent="0.3">
      <c r="A3">
        <v>2</v>
      </c>
      <c r="B3">
        <v>1</v>
      </c>
      <c r="C3">
        <v>168</v>
      </c>
      <c r="D3">
        <v>190</v>
      </c>
      <c r="E3">
        <v>80</v>
      </c>
      <c r="F3" cm="1">
        <f t="array" ref="F3">MMULT(B3:D3,$J$1:$J$3)</f>
        <v>79.298775963588838</v>
      </c>
      <c r="G3">
        <f t="shared" ref="G3:G31" si="1">E3-F3</f>
        <v>0.70122403641116193</v>
      </c>
      <c r="I3" t="s">
        <v>8</v>
      </c>
      <c r="J3">
        <f t="shared" si="0"/>
        <v>0.25145830674927783</v>
      </c>
      <c r="N3">
        <v>5374</v>
      </c>
      <c r="O3">
        <v>894827</v>
      </c>
      <c r="P3">
        <v>963836</v>
      </c>
      <c r="S3">
        <f t="shared" ref="S3:S31" ca="1" si="2">OFFSET($T$1,T3,T3)</f>
        <v>0.13445686828103987</v>
      </c>
      <c r="T3">
        <v>2</v>
      </c>
      <c r="U3">
        <v>7.4898305301821066E-2</v>
      </c>
      <c r="V3">
        <v>0.13445686828103987</v>
      </c>
      <c r="W3">
        <v>-4.5950444507497856E-2</v>
      </c>
      <c r="X3">
        <v>8.5849082879064564E-2</v>
      </c>
      <c r="Y3">
        <v>8.3544294447474021E-2</v>
      </c>
      <c r="Z3">
        <v>-3.0390090067073716E-2</v>
      </c>
      <c r="AA3">
        <v>-4.6913805547849297E-2</v>
      </c>
      <c r="AB3">
        <v>2.4558896048964218E-2</v>
      </c>
      <c r="AC3">
        <v>-7.5251738722357242E-3</v>
      </c>
      <c r="AD3">
        <v>1.2839855661190835E-2</v>
      </c>
      <c r="AE3">
        <v>2.3985731468255223E-2</v>
      </c>
      <c r="AF3">
        <v>-1.9244214260009329E-2</v>
      </c>
      <c r="AG3">
        <v>-2.8085301635483395E-2</v>
      </c>
      <c r="AH3">
        <v>-1.943931248983044E-2</v>
      </c>
      <c r="AI3">
        <v>0.1250426163248568</v>
      </c>
      <c r="AJ3">
        <v>0.10775063803355134</v>
      </c>
      <c r="AK3">
        <v>-1.9244214260009329E-2</v>
      </c>
      <c r="AL3">
        <v>-2.2512363731951091E-2</v>
      </c>
      <c r="AM3">
        <v>2.8595308331436309E-2</v>
      </c>
      <c r="AN3">
        <v>-1.3790713879944239E-3</v>
      </c>
      <c r="AO3">
        <v>9.372680921418719E-2</v>
      </c>
      <c r="AP3">
        <v>6.0679378252636029E-2</v>
      </c>
      <c r="AQ3">
        <v>0.15309027396358488</v>
      </c>
      <c r="AR3">
        <v>3.7241297477089041E-2</v>
      </c>
      <c r="AS3">
        <v>6.7020578966698441E-2</v>
      </c>
      <c r="AT3">
        <v>6.7593743547407437E-2</v>
      </c>
      <c r="AU3">
        <v>1.8985958145431914E-2</v>
      </c>
      <c r="AV3">
        <v>6.4986549471282018E-3</v>
      </c>
      <c r="AW3">
        <v>-6.0169371556683116E-2</v>
      </c>
      <c r="AX3">
        <v>9.4495072024717519E-2</v>
      </c>
    </row>
    <row r="4" spans="1:50" x14ac:dyDescent="0.3">
      <c r="A4">
        <v>3</v>
      </c>
      <c r="B4">
        <v>1</v>
      </c>
      <c r="C4">
        <v>170</v>
      </c>
      <c r="D4">
        <v>171</v>
      </c>
      <c r="E4">
        <v>75</v>
      </c>
      <c r="F4" cm="1">
        <f t="array" ref="F4">MMULT(B4:D4,$J$1:$J$3)</f>
        <v>75.085758174818693</v>
      </c>
      <c r="G4">
        <f t="shared" si="1"/>
        <v>-8.5758174818693078E-2</v>
      </c>
      <c r="S4">
        <f t="shared" ca="1" si="2"/>
        <v>0.12150272531015172</v>
      </c>
      <c r="T4">
        <v>3</v>
      </c>
      <c r="U4">
        <v>2.7674165490861657E-2</v>
      </c>
      <c r="V4">
        <v>-4.5950444507503407E-2</v>
      </c>
      <c r="W4">
        <v>0.12150272531015172</v>
      </c>
      <c r="X4">
        <v>7.191968593988074E-3</v>
      </c>
      <c r="Y4">
        <v>2.5667682862566377E-2</v>
      </c>
      <c r="Z4">
        <v>6.4069099876121527E-2</v>
      </c>
      <c r="AA4">
        <v>6.1923493709852506E-2</v>
      </c>
      <c r="AB4">
        <v>2.7395918414913289E-2</v>
      </c>
      <c r="AC4">
        <v>8.2683937682674236E-2</v>
      </c>
      <c r="AD4">
        <v>5.4036686734646011E-2</v>
      </c>
      <c r="AE4">
        <v>9.9292292860931441E-2</v>
      </c>
      <c r="AF4">
        <v>0.10932470600240696</v>
      </c>
      <c r="AG4">
        <v>4.5593385607543446E-2</v>
      </c>
      <c r="AH4">
        <v>4.3586902979248165E-2</v>
      </c>
      <c r="AI4">
        <v>-3.7785390456348988E-2</v>
      </c>
      <c r="AJ4">
        <v>-3.3772425199758427E-2</v>
      </c>
      <c r="AK4">
        <v>0.10932470600240696</v>
      </c>
      <c r="AL4">
        <v>6.8221188670685828E-2</v>
      </c>
      <c r="AM4">
        <v>6.2340864323774836E-2</v>
      </c>
      <c r="AN4">
        <v>3.3415366299798688E-2</v>
      </c>
      <c r="AO4">
        <v>1.1344057388552597E-2</v>
      </c>
      <c r="AP4">
        <v>7.052845056014112E-3</v>
      </c>
      <c r="AQ4">
        <v>-0.12801835563297081</v>
      </c>
      <c r="AR4">
        <v>6.0334381695479777E-2</v>
      </c>
      <c r="AS4">
        <v>2.3522076696297356E-2</v>
      </c>
      <c r="AT4">
        <v>-4.8374297749720796E-2</v>
      </c>
      <c r="AU4">
        <v>4.7681153517706854E-3</v>
      </c>
      <c r="AV4">
        <v>3.7567455094362989E-2</v>
      </c>
      <c r="AW4">
        <v>0.10088140487530395</v>
      </c>
      <c r="AX4">
        <v>5.1854859656930152E-3</v>
      </c>
    </row>
    <row r="5" spans="1:50" x14ac:dyDescent="0.3">
      <c r="A5">
        <v>4</v>
      </c>
      <c r="B5">
        <v>1</v>
      </c>
      <c r="C5">
        <v>170</v>
      </c>
      <c r="D5">
        <v>185</v>
      </c>
      <c r="E5">
        <v>78</v>
      </c>
      <c r="F5" cm="1">
        <f t="array" ref="F5">MMULT(B5:D5,$J$1:$J$3)</f>
        <v>78.606174469308598</v>
      </c>
      <c r="G5">
        <f t="shared" si="1"/>
        <v>-0.60617446930859842</v>
      </c>
      <c r="K5" t="s">
        <v>18</v>
      </c>
      <c r="L5" t="s">
        <v>19</v>
      </c>
      <c r="M5" t="s">
        <v>11</v>
      </c>
      <c r="O5" t="s">
        <v>21</v>
      </c>
      <c r="P5" t="s">
        <v>22</v>
      </c>
      <c r="Q5" t="s">
        <v>23</v>
      </c>
      <c r="S5">
        <f t="shared" ca="1" si="2"/>
        <v>6.9294466115613407E-2</v>
      </c>
      <c r="T5">
        <v>4</v>
      </c>
      <c r="U5">
        <v>7.0483420072633862E-2</v>
      </c>
      <c r="V5">
        <v>8.584908287905757E-2</v>
      </c>
      <c r="W5">
        <v>7.1919685939867417E-3</v>
      </c>
      <c r="X5">
        <v>6.9294466115613407E-2</v>
      </c>
      <c r="Y5">
        <v>7.7731736071318336E-2</v>
      </c>
      <c r="Z5">
        <v>-1.0871525274443572E-2</v>
      </c>
      <c r="AA5">
        <v>-2.8180580590380977E-2</v>
      </c>
      <c r="AB5">
        <v>2.1368677443390105E-2</v>
      </c>
      <c r="AC5">
        <v>2.2123115995883236E-2</v>
      </c>
      <c r="AD5">
        <v>2.5370054718979018E-2</v>
      </c>
      <c r="AE5">
        <v>6.2366073264894517E-2</v>
      </c>
      <c r="AF5">
        <v>2.6124493271472038E-2</v>
      </c>
      <c r="AG5">
        <v>-1.9308795230148612E-2</v>
      </c>
      <c r="AH5">
        <v>-1.2060479231464027E-2</v>
      </c>
      <c r="AI5">
        <v>8.1413190198941443E-2</v>
      </c>
      <c r="AJ5">
        <v>6.6916558201572385E-2</v>
      </c>
      <c r="AK5">
        <v>2.6124493271472038E-2</v>
      </c>
      <c r="AL5">
        <v>-8.1078595719075164E-4</v>
      </c>
      <c r="AM5">
        <v>4.5491533353484548E-2</v>
      </c>
      <c r="AN5">
        <v>-3.762705526634269E-4</v>
      </c>
      <c r="AO5">
        <v>7.9355205432866227E-2</v>
      </c>
      <c r="AP5">
        <v>4.4737094800991528E-2</v>
      </c>
      <c r="AQ5">
        <v>5.6535895736353869E-2</v>
      </c>
      <c r="AR5">
        <v>5.2739849352169133E-2</v>
      </c>
      <c r="AS5">
        <v>6.0422680755380931E-2</v>
      </c>
      <c r="AT5">
        <v>1.942528493387663E-2</v>
      </c>
      <c r="AU5">
        <v>2.8706681704323556E-3</v>
      </c>
      <c r="AV5">
        <v>9.6844687645893934E-3</v>
      </c>
      <c r="AW5">
        <v>-1.8554356677655481E-2</v>
      </c>
      <c r="AX5">
        <v>7.654278211429788E-2</v>
      </c>
    </row>
    <row r="6" spans="1:50" x14ac:dyDescent="0.3">
      <c r="A6">
        <v>5</v>
      </c>
      <c r="B6">
        <v>1</v>
      </c>
      <c r="C6">
        <v>173</v>
      </c>
      <c r="D6">
        <v>185</v>
      </c>
      <c r="E6">
        <v>81</v>
      </c>
      <c r="F6" cm="1">
        <f t="array" ref="F6">MMULT(B6:D6,$J$1:$J$3)</f>
        <v>79.453209528507813</v>
      </c>
      <c r="G6">
        <f t="shared" si="1"/>
        <v>1.5467904714921872</v>
      </c>
      <c r="I6" t="s">
        <v>15</v>
      </c>
      <c r="J6">
        <f>SUMSQ(G:G)</f>
        <v>13.290613620187587</v>
      </c>
      <c r="K6">
        <f>J6/(N1-3)</f>
        <v>0.49224494889583653</v>
      </c>
      <c r="L6">
        <f>SQRT(K6)</f>
        <v>0.70160170246075981</v>
      </c>
      <c r="M6" t="s">
        <v>6</v>
      </c>
      <c r="N6">
        <f t="array" ref="N6:N8">MMULT(MMULT(MINVERSE(N1:P3),TRANSPOSE(B2:D31)),E2:E31)</f>
        <v>-15.912265633930204</v>
      </c>
      <c r="O6">
        <f>SQRT(N11)</f>
        <v>4.8463992434919501</v>
      </c>
      <c r="P6">
        <f>N6/O6</f>
        <v>-3.2833171256574034</v>
      </c>
      <c r="Q6">
        <f>_xlfn.T.DIST.2T(ABS(P6),$N$1 -3)</f>
        <v>2.8378652734874308E-3</v>
      </c>
      <c r="S6">
        <f t="shared" ca="1" si="2"/>
        <v>9.6904355583213864E-2</v>
      </c>
      <c r="T6">
        <v>5</v>
      </c>
      <c r="U6">
        <v>8.6794621469099997E-2</v>
      </c>
      <c r="V6">
        <v>8.354429444746847E-2</v>
      </c>
      <c r="W6">
        <v>2.5667682862565599E-2</v>
      </c>
      <c r="X6">
        <v>7.7731736071319446E-2</v>
      </c>
      <c r="Y6">
        <v>9.6904355583213864E-2</v>
      </c>
      <c r="Z6">
        <v>-2.1740441559004231E-2</v>
      </c>
      <c r="AA6">
        <v>-4.8350782957863547E-2</v>
      </c>
      <c r="AB6">
        <v>1.335447044315341E-2</v>
      </c>
      <c r="AC6">
        <v>3.4152253465863591E-2</v>
      </c>
      <c r="AD6">
        <v>2.8808229011565434E-2</v>
      </c>
      <c r="AE6">
        <v>0.1001546826048455</v>
      </c>
      <c r="AF6">
        <v>4.9606012034275837E-2</v>
      </c>
      <c r="AG6">
        <v>-4.0913061070898649E-2</v>
      </c>
      <c r="AH6">
        <v>-3.0803326956784782E-2</v>
      </c>
      <c r="AI6">
        <v>7.9825433503985965E-2</v>
      </c>
      <c r="AJ6">
        <v>5.9605965275758233E-2</v>
      </c>
      <c r="AK6">
        <v>4.9606012034275837E-2</v>
      </c>
      <c r="AL6">
        <v>-5.2398342742586701E-3</v>
      </c>
      <c r="AM6">
        <v>6.1809443581056445E-2</v>
      </c>
      <c r="AN6">
        <v>-1.6974731899188411E-2</v>
      </c>
      <c r="AO6">
        <v>9.4232343356064785E-2</v>
      </c>
      <c r="AP6">
        <v>4.1011660558346152E-2</v>
      </c>
      <c r="AQ6">
        <v>1.057267734337286E-2</v>
      </c>
      <c r="AR6">
        <v>7.1919177695170311E-2</v>
      </c>
      <c r="AS6">
        <v>7.0294014184354658E-2</v>
      </c>
      <c r="AT6">
        <v>-1.6506197977337322E-2</v>
      </c>
      <c r="AU6">
        <v>-2.2318756353486568E-2</v>
      </c>
      <c r="AV6">
        <v>-4.7412461444307219E-4</v>
      </c>
      <c r="AW6">
        <v>-2.0115278048188356E-2</v>
      </c>
      <c r="AX6">
        <v>8.7841470185433312E-2</v>
      </c>
    </row>
    <row r="7" spans="1:50" x14ac:dyDescent="0.3">
      <c r="A7">
        <v>6</v>
      </c>
      <c r="B7">
        <v>1</v>
      </c>
      <c r="C7">
        <v>162</v>
      </c>
      <c r="D7">
        <v>172</v>
      </c>
      <c r="E7">
        <v>73</v>
      </c>
      <c r="F7" cm="1">
        <f t="array" ref="F7">MMULT(B7:D7,$J$1:$J$3)</f>
        <v>73.078456323703392</v>
      </c>
      <c r="G7">
        <f t="shared" si="1"/>
        <v>-7.8456323703392172E-2</v>
      </c>
      <c r="I7" t="s">
        <v>13</v>
      </c>
      <c r="J7">
        <f t="array" ref="J7">SUM((F2:F31-J10)^2)</f>
        <v>178.17605304643376</v>
      </c>
      <c r="M7" t="s">
        <v>7</v>
      </c>
      <c r="N7">
        <v>0.28234501973307291</v>
      </c>
      <c r="O7">
        <f>SQRT(O12)</f>
        <v>2.4231342407132959E-2</v>
      </c>
      <c r="P7">
        <f t="shared" ref="P7:P8" si="3">N7/O7</f>
        <v>11.652058519463587</v>
      </c>
      <c r="Q7">
        <f t="shared" ref="Q7:Q8" si="4">_xlfn.T.DIST.2T(ABS(P7),$N$1 -3)</f>
        <v>4.8509935773913983E-12</v>
      </c>
      <c r="S7">
        <f t="shared" ca="1" si="2"/>
        <v>8.7699974838487238E-2</v>
      </c>
      <c r="T7">
        <v>6</v>
      </c>
      <c r="U7">
        <v>-1.2764567667676863E-2</v>
      </c>
      <c r="V7">
        <v>-3.0390090067075715E-2</v>
      </c>
      <c r="W7">
        <v>6.4069099876126301E-2</v>
      </c>
      <c r="X7">
        <v>-1.0871525274438354E-2</v>
      </c>
      <c r="Y7">
        <v>-2.1740441558999457E-2</v>
      </c>
      <c r="Z7">
        <v>8.7699974838487238E-2</v>
      </c>
      <c r="AA7">
        <v>0.10927469471598605</v>
      </c>
      <c r="AB7">
        <v>4.8336619869966291E-2</v>
      </c>
      <c r="AC7">
        <v>4.6280464785104392E-2</v>
      </c>
      <c r="AD7">
        <v>4.2820605381874044E-2</v>
      </c>
      <c r="AE7">
        <v>-4.1149191596009382E-3</v>
      </c>
      <c r="AF7">
        <v>4.0764450297012256E-2</v>
      </c>
      <c r="AG7">
        <v>9.856889112304823E-2</v>
      </c>
      <c r="AH7">
        <v>8.9593017231725636E-2</v>
      </c>
      <c r="AI7">
        <v>-2.5037188270606636E-2</v>
      </c>
      <c r="AJ7">
        <v>-7.0854404879614474E-3</v>
      </c>
      <c r="AK7">
        <v>4.0764450297012256E-2</v>
      </c>
      <c r="AL7">
        <v>7.5101128852310906E-2</v>
      </c>
      <c r="AM7">
        <v>1.7622913409521268E-2</v>
      </c>
      <c r="AN7">
        <v>7.5264241543933963E-2</v>
      </c>
      <c r="AO7">
        <v>-2.3470371260614686E-2</v>
      </c>
      <c r="AP7">
        <v>1.9679068494383167E-2</v>
      </c>
      <c r="AQ7">
        <v>7.7326732746998417E-3</v>
      </c>
      <c r="AR7">
        <v>8.6470395181987847E-3</v>
      </c>
      <c r="AS7">
        <v>-1.6572168150064126E-4</v>
      </c>
      <c r="AT7">
        <v>5.2285817348066588E-2</v>
      </c>
      <c r="AU7">
        <v>7.1804382140703726E-2</v>
      </c>
      <c r="AV7">
        <v>6.266539555775763E-2</v>
      </c>
      <c r="AW7">
        <v>9.6512736038186553E-2</v>
      </c>
      <c r="AX7">
        <v>-1.9847399165761059E-2</v>
      </c>
    </row>
    <row r="8" spans="1:50" x14ac:dyDescent="0.3">
      <c r="A8">
        <v>7</v>
      </c>
      <c r="B8">
        <v>1</v>
      </c>
      <c r="C8">
        <v>159</v>
      </c>
      <c r="D8">
        <v>170</v>
      </c>
      <c r="E8">
        <v>72</v>
      </c>
      <c r="F8" cm="1">
        <f t="array" ref="F8">MMULT(B8:D8,$J$1:$J$3)</f>
        <v>71.728504651005608</v>
      </c>
      <c r="G8">
        <f t="shared" si="1"/>
        <v>0.27149534899439232</v>
      </c>
      <c r="I8" t="s">
        <v>14</v>
      </c>
      <c r="J8">
        <f t="array" ref="J8">SUM((E2:E31-J10)^2)</f>
        <v>191.4666666666667</v>
      </c>
      <c r="K8">
        <f>SUM(J6:J7)</f>
        <v>191.46666666662136</v>
      </c>
      <c r="M8" t="s">
        <v>8</v>
      </c>
      <c r="N8">
        <v>0.25145830674927783</v>
      </c>
      <c r="O8">
        <f>SQRT(P13)</f>
        <v>2.1048841806911696E-2</v>
      </c>
      <c r="P8">
        <f t="shared" si="3"/>
        <v>11.946420095508904</v>
      </c>
      <c r="Q8">
        <f t="shared" si="4"/>
        <v>2.7491044765057913E-12</v>
      </c>
      <c r="S8">
        <f t="shared" ca="1" si="2"/>
        <v>0.14231690769778926</v>
      </c>
      <c r="T8">
        <v>7</v>
      </c>
      <c r="U8">
        <v>-3.5191376861537504E-2</v>
      </c>
      <c r="V8">
        <v>-4.6913805547850851E-2</v>
      </c>
      <c r="W8">
        <v>6.1923493709858501E-2</v>
      </c>
      <c r="X8">
        <v>-2.8180580590374982E-2</v>
      </c>
      <c r="Y8">
        <v>-4.8350782957857996E-2</v>
      </c>
      <c r="Z8">
        <v>0.10927469471598705</v>
      </c>
      <c r="AA8">
        <v>0.14231690769778926</v>
      </c>
      <c r="AB8">
        <v>5.72118612947079E-2</v>
      </c>
      <c r="AC8">
        <v>4.2902873270381336E-2</v>
      </c>
      <c r="AD8">
        <v>4.3477664234384372E-2</v>
      </c>
      <c r="AE8">
        <v>-3.6628354271545094E-2</v>
      </c>
      <c r="AF8">
        <v>2.9168676210057809E-2</v>
      </c>
      <c r="AG8">
        <v>0.12944489708347007</v>
      </c>
      <c r="AH8">
        <v>0.11628549098714958</v>
      </c>
      <c r="AI8">
        <v>-4.0477800240691142E-2</v>
      </c>
      <c r="AJ8">
        <v>-1.4158988048050158E-2</v>
      </c>
      <c r="AK8">
        <v>2.9168676210057809E-2</v>
      </c>
      <c r="AL8">
        <v>8.9391887830505556E-2</v>
      </c>
      <c r="AM8">
        <v>3.7120504634211571E-3</v>
      </c>
      <c r="AN8">
        <v>9.6690079583669375E-2</v>
      </c>
      <c r="AO8">
        <v>-4.8063387475856478E-2</v>
      </c>
      <c r="AP8">
        <v>1.8021038487747498E-2</v>
      </c>
      <c r="AQ8">
        <v>2.733099861492172E-2</v>
      </c>
      <c r="AR8">
        <v>-9.4473556328993347E-3</v>
      </c>
      <c r="AS8">
        <v>-1.5308569976056008E-2</v>
      </c>
      <c r="AT8">
        <v>7.8531645590196542E-2</v>
      </c>
      <c r="AU8">
        <v>9.7264870547672411E-2</v>
      </c>
      <c r="AV8">
        <v>7.6807272698187878E-2</v>
      </c>
      <c r="AW8">
        <v>0.11513590905914373</v>
      </c>
      <c r="AX8">
        <v>-4.1339986686695473E-2</v>
      </c>
    </row>
    <row r="9" spans="1:50" x14ac:dyDescent="0.3">
      <c r="A9">
        <v>8</v>
      </c>
      <c r="B9">
        <v>1</v>
      </c>
      <c r="C9">
        <v>164</v>
      </c>
      <c r="D9">
        <v>178</v>
      </c>
      <c r="E9">
        <v>75</v>
      </c>
      <c r="F9" cm="1">
        <f t="array" ref="F9">MMULT(B9:D9,$J$1:$J$3)</f>
        <v>75.151896203665203</v>
      </c>
      <c r="G9">
        <f t="shared" si="1"/>
        <v>-0.15189620366520273</v>
      </c>
      <c r="S9">
        <f t="shared" ca="1" si="2"/>
        <v>4.0410711929627974E-2</v>
      </c>
      <c r="T9">
        <v>8</v>
      </c>
      <c r="U9">
        <v>1.6456389988818154E-2</v>
      </c>
      <c r="V9">
        <v>2.4558896048958445E-2</v>
      </c>
      <c r="W9">
        <v>2.7395918414914289E-2</v>
      </c>
      <c r="X9">
        <v>2.1368677443391548E-2</v>
      </c>
      <c r="Y9">
        <v>1.3354470443154021E-2</v>
      </c>
      <c r="Z9">
        <v>4.8336619869962738E-2</v>
      </c>
      <c r="AA9">
        <v>5.7211861294703514E-2</v>
      </c>
      <c r="AB9">
        <v>4.0410711929627974E-2</v>
      </c>
      <c r="AC9">
        <v>2.8345251899320301E-2</v>
      </c>
      <c r="AD9">
        <v>3.282702214164207E-2</v>
      </c>
      <c r="AE9">
        <v>5.2519643830137297E-3</v>
      </c>
      <c r="AF9">
        <v>2.0761562111334397E-2</v>
      </c>
      <c r="AG9">
        <v>5.6350826870200266E-2</v>
      </c>
      <c r="AH9">
        <v>5.3248907324536132E-2</v>
      </c>
      <c r="AI9">
        <v>2.4989413261210069E-2</v>
      </c>
      <c r="AJ9">
        <v>3.1193252352538337E-2</v>
      </c>
      <c r="AK9">
        <v>2.0761562111334397E-2</v>
      </c>
      <c r="AL9">
        <v>4.2563297990886095E-2</v>
      </c>
      <c r="AM9">
        <v>2.1280378383488785E-2</v>
      </c>
      <c r="AN9">
        <v>4.9716470566620374E-2</v>
      </c>
      <c r="AO9">
        <v>1.5595355564314906E-2</v>
      </c>
      <c r="AP9">
        <v>3.3345838413796458E-2</v>
      </c>
      <c r="AQ9">
        <v>5.6185206837656931E-2</v>
      </c>
      <c r="AR9">
        <v>1.8178458837824651E-2</v>
      </c>
      <c r="AS9">
        <v>2.2229711867894797E-2</v>
      </c>
      <c r="AT9">
        <v>5.7388459414509041E-2</v>
      </c>
      <c r="AU9">
        <v>5.4198240808942144E-2</v>
      </c>
      <c r="AV9">
        <v>4.3943148687543732E-2</v>
      </c>
      <c r="AW9">
        <v>4.4285366839892593E-2</v>
      </c>
      <c r="AX9">
        <v>1.8266757897727415E-2</v>
      </c>
    </row>
    <row r="10" spans="1:50" x14ac:dyDescent="0.3">
      <c r="A10">
        <v>9</v>
      </c>
      <c r="B10">
        <v>1</v>
      </c>
      <c r="C10">
        <v>169</v>
      </c>
      <c r="D10">
        <v>175</v>
      </c>
      <c r="E10">
        <v>76</v>
      </c>
      <c r="F10" cm="1">
        <f t="array" ref="F10">MMULT(B10:D10,$J$1:$J$3)</f>
        <v>75.809246382082733</v>
      </c>
      <c r="G10">
        <f t="shared" si="1"/>
        <v>0.19075361791726664</v>
      </c>
      <c r="I10" t="s">
        <v>16</v>
      </c>
      <c r="J10">
        <f>AVERAGE(E:E)</f>
        <v>76.13333333333334</v>
      </c>
      <c r="M10" t="s">
        <v>12</v>
      </c>
      <c r="S10">
        <f t="shared" ca="1" si="2"/>
        <v>6.1371133282170698E-2</v>
      </c>
      <c r="T10">
        <v>9</v>
      </c>
      <c r="U10">
        <v>3.4468313953500251E-2</v>
      </c>
      <c r="V10">
        <v>-7.525173872239832E-3</v>
      </c>
      <c r="W10">
        <v>8.2683937682675235E-2</v>
      </c>
      <c r="X10">
        <v>2.2123115995885789E-2</v>
      </c>
      <c r="Y10">
        <v>3.4152253465865701E-2</v>
      </c>
      <c r="Z10">
        <v>4.6280464785101172E-2</v>
      </c>
      <c r="AA10">
        <v>4.2902873270377007E-2</v>
      </c>
      <c r="AB10">
        <v>2.83452518993208E-2</v>
      </c>
      <c r="AC10">
        <v>6.1371133282170698E-2</v>
      </c>
      <c r="AD10">
        <v>4.4700162346928529E-2</v>
      </c>
      <c r="AE10">
        <v>7.6145741291605673E-2</v>
      </c>
      <c r="AF10">
        <v>7.7726043729778427E-2</v>
      </c>
      <c r="AG10">
        <v>3.4251327315121372E-2</v>
      </c>
      <c r="AH10">
        <v>3.3935266827486821E-2</v>
      </c>
      <c r="AI10">
        <v>-3.1994008946120145E-3</v>
      </c>
      <c r="AJ10">
        <v>-2.567279919342913E-3</v>
      </c>
      <c r="AK10">
        <v>7.7726043729778427E-2</v>
      </c>
      <c r="AL10">
        <v>4.9974116787459888E-2</v>
      </c>
      <c r="AM10">
        <v>5.2087466351645961E-2</v>
      </c>
      <c r="AN10">
        <v>2.9293433362224452E-2</v>
      </c>
      <c r="AO10">
        <v>2.5816767998244616E-2</v>
      </c>
      <c r="AP10">
        <v>1.9061584968796175E-2</v>
      </c>
      <c r="AQ10">
        <v>-5.9967496729786962E-2</v>
      </c>
      <c r="AR10">
        <v>5.1771405864011522E-2</v>
      </c>
      <c r="AS10">
        <v>3.0774661951141424E-2</v>
      </c>
      <c r="AT10">
        <v>-1.7025827441143337E-2</v>
      </c>
      <c r="AU10">
        <v>1.2622462426982284E-2</v>
      </c>
      <c r="AV10">
        <v>3.2987085364583169E-2</v>
      </c>
      <c r="AW10">
        <v>6.7277208697971158E-2</v>
      </c>
      <c r="AX10">
        <v>2.1807055508251239E-2</v>
      </c>
    </row>
    <row r="11" spans="1:50" x14ac:dyDescent="0.3">
      <c r="A11">
        <v>10</v>
      </c>
      <c r="B11">
        <v>1</v>
      </c>
      <c r="C11">
        <v>167</v>
      </c>
      <c r="D11">
        <v>177</v>
      </c>
      <c r="E11">
        <v>75</v>
      </c>
      <c r="F11" cm="1">
        <f t="array" ref="F11">MMULT(B11:D11,$J$1:$J$3)</f>
        <v>75.747472956115146</v>
      </c>
      <c r="G11">
        <f t="shared" si="1"/>
        <v>-0.7474729561151463</v>
      </c>
      <c r="M11" t="s">
        <v>6</v>
      </c>
      <c r="N11">
        <f t="array" ref="N11:P13">MINVERSE(N1:P3)*K6</f>
        <v>23.487585627319348</v>
      </c>
      <c r="O11">
        <v>-7.6666877367783548E-2</v>
      </c>
      <c r="P11">
        <v>-5.9780598864155855E-2</v>
      </c>
      <c r="S11">
        <f t="shared" ca="1" si="2"/>
        <v>3.8312813006780078E-2</v>
      </c>
      <c r="T11">
        <v>10</v>
      </c>
      <c r="U11">
        <v>2.9709787486590145E-2</v>
      </c>
      <c r="V11">
        <v>1.2839855661190336E-2</v>
      </c>
      <c r="W11">
        <v>5.403668673465134E-2</v>
      </c>
      <c r="X11">
        <v>2.5370054718985346E-2</v>
      </c>
      <c r="Y11">
        <v>2.8808229011571151E-2</v>
      </c>
      <c r="Z11">
        <v>4.2820605381874932E-2</v>
      </c>
      <c r="AA11">
        <v>4.3477664234384261E-2</v>
      </c>
      <c r="AB11">
        <v>3.2827022141646733E-2</v>
      </c>
      <c r="AC11">
        <v>4.470016234693247E-2</v>
      </c>
      <c r="AD11">
        <v>3.8312813006780078E-2</v>
      </c>
      <c r="AE11">
        <v>4.5678160836971016E-2</v>
      </c>
      <c r="AF11">
        <v>5.0185953212065815E-2</v>
      </c>
      <c r="AG11">
        <v>3.9382431089289127E-2</v>
      </c>
      <c r="AH11">
        <v>3.8480872614270134E-2</v>
      </c>
      <c r="AI11">
        <v>1.4887472233737875E-2</v>
      </c>
      <c r="AJ11">
        <v>1.6690589183775861E-2</v>
      </c>
      <c r="AK11">
        <v>5.0185953212065815E-2</v>
      </c>
      <c r="AL11">
        <v>4.3065105004384541E-2</v>
      </c>
      <c r="AM11">
        <v>3.8801812251799406E-2</v>
      </c>
      <c r="AN11">
        <v>3.5531697566703657E-2</v>
      </c>
      <c r="AO11">
        <v>2.5614554341495011E-2</v>
      </c>
      <c r="AP11">
        <v>2.6928672046513669E-2</v>
      </c>
      <c r="AQ11">
        <v>-2.9604580817004233E-3</v>
      </c>
      <c r="AR11">
        <v>3.7900253776780413E-2</v>
      </c>
      <c r="AS11">
        <v>2.9465287864080536E-2</v>
      </c>
      <c r="AT11">
        <v>1.6614149168756254E-2</v>
      </c>
      <c r="AU11">
        <v>2.9144348226551264E-2</v>
      </c>
      <c r="AV11">
        <v>3.5776197189213266E-2</v>
      </c>
      <c r="AW11">
        <v>5.1255571294574809E-2</v>
      </c>
      <c r="AX11">
        <v>2.4468496243966409E-2</v>
      </c>
    </row>
    <row r="12" spans="1:50" x14ac:dyDescent="0.3">
      <c r="A12">
        <v>11</v>
      </c>
      <c r="B12">
        <v>1</v>
      </c>
      <c r="C12">
        <v>177</v>
      </c>
      <c r="D12">
        <v>179</v>
      </c>
      <c r="E12">
        <v>79</v>
      </c>
      <c r="F12" cm="1">
        <f t="array" ref="F12">MMULT(B12:D12,$J$1:$J$3)</f>
        <v>79.073839766944431</v>
      </c>
      <c r="G12">
        <f t="shared" si="1"/>
        <v>-7.3839766944431062E-2</v>
      </c>
      <c r="I12" t="s">
        <v>17</v>
      </c>
      <c r="J12">
        <f>1-(J6/J8)</f>
        <v>0.93058523527060799</v>
      </c>
      <c r="M12" t="s">
        <v>7</v>
      </c>
      <c r="N12">
        <v>-7.6666877367784603E-2</v>
      </c>
      <c r="O12">
        <v>5.8715795485172009E-4</v>
      </c>
      <c r="P12">
        <v>-1.1765175018532788E-4</v>
      </c>
      <c r="S12">
        <f t="shared" ca="1" si="2"/>
        <v>0.16636501774212997</v>
      </c>
      <c r="T12">
        <v>11</v>
      </c>
      <c r="U12">
        <v>9.0196066605534586E-2</v>
      </c>
      <c r="V12">
        <v>2.3985731468253002E-2</v>
      </c>
      <c r="W12">
        <v>9.9292292860932663E-2</v>
      </c>
      <c r="X12">
        <v>6.2366073264898847E-2</v>
      </c>
      <c r="Y12">
        <v>0.10015468260484883</v>
      </c>
      <c r="Z12">
        <v>-4.1149191596034917E-3</v>
      </c>
      <c r="AA12">
        <v>-3.6628354271549091E-2</v>
      </c>
      <c r="AB12">
        <v>5.2519643830153395E-3</v>
      </c>
      <c r="AC12">
        <v>7.6145741291605895E-2</v>
      </c>
      <c r="AD12">
        <v>4.5678160836967741E-2</v>
      </c>
      <c r="AE12">
        <v>0.16636501774212997</v>
      </c>
      <c r="AF12">
        <v>0.11657193774555874</v>
      </c>
      <c r="AG12">
        <v>-4.1903528499553921E-2</v>
      </c>
      <c r="AH12">
        <v>-3.1944912500239231E-2</v>
      </c>
      <c r="AI12">
        <v>2.6623318582255417E-2</v>
      </c>
      <c r="AJ12">
        <v>6.7060865836269246E-3</v>
      </c>
      <c r="AK12">
        <v>0.11657193774555874</v>
      </c>
      <c r="AL12">
        <v>1.8439899953027417E-2</v>
      </c>
      <c r="AM12">
        <v>9.0787799062230001E-2</v>
      </c>
      <c r="AN12">
        <v>-2.46238836149274E-2</v>
      </c>
      <c r="AO12">
        <v>8.4920892377529755E-2</v>
      </c>
      <c r="AP12">
        <v>1.9894022153639002E-2</v>
      </c>
      <c r="AQ12">
        <v>-0.1298062930055498</v>
      </c>
      <c r="AR12">
        <v>0.10074641506154425</v>
      </c>
      <c r="AS12">
        <v>6.7641247492903678E-2</v>
      </c>
      <c r="AT12">
        <v>-9.3471805866211399E-2</v>
      </c>
      <c r="AU12">
        <v>-5.5091464069565999E-2</v>
      </c>
      <c r="AV12">
        <v>-2.0690645022964915E-3</v>
      </c>
      <c r="AW12">
        <v>2.8990248409037078E-2</v>
      </c>
      <c r="AX12">
        <v>7.2324689264213093E-2</v>
      </c>
    </row>
    <row r="13" spans="1:50" x14ac:dyDescent="0.3">
      <c r="A13">
        <v>12</v>
      </c>
      <c r="B13">
        <v>1</v>
      </c>
      <c r="C13">
        <v>172</v>
      </c>
      <c r="D13">
        <v>174</v>
      </c>
      <c r="E13">
        <v>76</v>
      </c>
      <c r="F13" cm="1">
        <f t="array" ref="F13">MMULT(B13:D13,$J$1:$J$3)</f>
        <v>76.404823134532677</v>
      </c>
      <c r="G13">
        <f t="shared" si="1"/>
        <v>-0.40482313453267693</v>
      </c>
      <c r="I13" t="s">
        <v>20</v>
      </c>
      <c r="J13">
        <f>1-(J6/(N1-3)/(J8/(N1-1)))</f>
        <v>0.92544340084620857</v>
      </c>
      <c r="M13" t="s">
        <v>8</v>
      </c>
      <c r="N13">
        <v>-5.9780598864154891E-2</v>
      </c>
      <c r="O13">
        <v>-1.1765175018533374E-4</v>
      </c>
      <c r="P13">
        <v>4.4305374141239361E-4</v>
      </c>
      <c r="S13">
        <f t="shared" ca="1" si="2"/>
        <v>0.10715043483050746</v>
      </c>
      <c r="T13">
        <v>12</v>
      </c>
      <c r="U13">
        <v>4.7721711451269799E-2</v>
      </c>
      <c r="V13">
        <v>-1.9244214260010217E-2</v>
      </c>
      <c r="W13">
        <v>0.10932470600240984</v>
      </c>
      <c r="X13">
        <v>2.6124493271477256E-2</v>
      </c>
      <c r="Y13">
        <v>4.96060120342805E-2</v>
      </c>
      <c r="Z13">
        <v>4.0764450297011035E-2</v>
      </c>
      <c r="AA13">
        <v>2.9168676210055144E-2</v>
      </c>
      <c r="AB13">
        <v>2.0761562111337062E-2</v>
      </c>
      <c r="AC13">
        <v>7.7726043729780425E-2</v>
      </c>
      <c r="AD13">
        <v>5.0185953212064094E-2</v>
      </c>
      <c r="AE13">
        <v>0.11657193774556052</v>
      </c>
      <c r="AF13">
        <v>0.10715043483050746</v>
      </c>
      <c r="AG13">
        <v>1.728293153420779E-2</v>
      </c>
      <c r="AH13">
        <v>1.9167232117218491E-2</v>
      </c>
      <c r="AI13">
        <v>-1.3301341922086429E-2</v>
      </c>
      <c r="AJ13">
        <v>-1.7069943088107831E-2</v>
      </c>
      <c r="AK13">
        <v>0.10715043483050746</v>
      </c>
      <c r="AL13">
        <v>5.0475923800956002E-2</v>
      </c>
      <c r="AM13">
        <v>6.9608900219954251E-2</v>
      </c>
      <c r="AN13">
        <v>1.5108660362305404E-2</v>
      </c>
      <c r="AO13">
        <v>3.5835966775422223E-2</v>
      </c>
      <c r="AP13">
        <v>1.2644418601511109E-2</v>
      </c>
      <c r="AQ13">
        <v>-0.11911316164914676</v>
      </c>
      <c r="AR13">
        <v>7.1493200802964729E-2</v>
      </c>
      <c r="AS13">
        <v>3.8010237947324832E-2</v>
      </c>
      <c r="AT13">
        <v>-5.7800137686898623E-2</v>
      </c>
      <c r="AU13">
        <v>-1.2431430155411149E-2</v>
      </c>
      <c r="AV13">
        <v>2.4820133866250371E-2</v>
      </c>
      <c r="AW13">
        <v>7.4247413152650932E-2</v>
      </c>
      <c r="AX13">
        <v>2.8008793854487957E-2</v>
      </c>
    </row>
    <row r="14" spans="1:50" x14ac:dyDescent="0.3">
      <c r="A14">
        <v>13</v>
      </c>
      <c r="B14">
        <v>1</v>
      </c>
      <c r="C14">
        <v>159</v>
      </c>
      <c r="D14">
        <v>172</v>
      </c>
      <c r="E14">
        <v>72</v>
      </c>
      <c r="F14" cm="1">
        <f t="array" ref="F14">MMULT(B14:D14,$J$1:$J$3)</f>
        <v>72.231421264504178</v>
      </c>
      <c r="G14">
        <f t="shared" si="1"/>
        <v>-0.23142126450417777</v>
      </c>
      <c r="S14">
        <f t="shared" ca="1" si="2"/>
        <v>0.12017315696380193</v>
      </c>
      <c r="T14">
        <v>13</v>
      </c>
      <c r="U14">
        <v>-2.9075769064139445E-2</v>
      </c>
      <c r="V14">
        <v>-2.8085301635482951E-2</v>
      </c>
      <c r="W14">
        <v>4.5593385607551218E-2</v>
      </c>
      <c r="X14">
        <v>-1.9308795230140841E-2</v>
      </c>
      <c r="Y14">
        <v>-4.0913061070891543E-2</v>
      </c>
      <c r="Z14">
        <v>9.8568891123051228E-2</v>
      </c>
      <c r="AA14">
        <v>0.12944489708347229</v>
      </c>
      <c r="AB14">
        <v>5.6350826870206649E-2</v>
      </c>
      <c r="AC14">
        <v>3.4251327315127589E-2</v>
      </c>
      <c r="AD14">
        <v>3.938243108929107E-2</v>
      </c>
      <c r="AE14">
        <v>-4.1903528499548148E-2</v>
      </c>
      <c r="AF14">
        <v>1.7282931534212009E-2</v>
      </c>
      <c r="AG14">
        <v>0.12017315696380193</v>
      </c>
      <c r="AH14">
        <v>0.10833586495704983</v>
      </c>
      <c r="AI14">
        <v>-2.3449431575647717E-2</v>
      </c>
      <c r="AJ14">
        <v>2.2515243785625749E-4</v>
      </c>
      <c r="AK14">
        <v>1.7282931534212009E-2</v>
      </c>
      <c r="AL14">
        <v>7.9530177169382377E-2</v>
      </c>
      <c r="AM14">
        <v>1.305003181953035E-3</v>
      </c>
      <c r="AN14">
        <v>9.18627028904625E-2</v>
      </c>
      <c r="AO14">
        <v>-3.8347509183809692E-2</v>
      </c>
      <c r="AP14">
        <v>2.3404502737031985E-2</v>
      </c>
      <c r="AQ14">
        <v>5.3695891667684514E-2</v>
      </c>
      <c r="AR14">
        <v>-1.0532288824798841E-2</v>
      </c>
      <c r="AS14">
        <v>-1.0037055110470594E-2</v>
      </c>
      <c r="AT14">
        <v>8.8217300259284093E-2</v>
      </c>
      <c r="AU14">
        <v>9.6993806664626203E-2</v>
      </c>
      <c r="AV14">
        <v>7.2823988936793649E-2</v>
      </c>
      <c r="AW14">
        <v>9.8073657408722981E-2</v>
      </c>
      <c r="AX14">
        <v>-3.1146087236892939E-2</v>
      </c>
    </row>
    <row r="15" spans="1:50" x14ac:dyDescent="0.3">
      <c r="A15">
        <v>14</v>
      </c>
      <c r="B15">
        <v>1</v>
      </c>
      <c r="C15">
        <v>160</v>
      </c>
      <c r="D15">
        <v>173</v>
      </c>
      <c r="E15">
        <v>72</v>
      </c>
      <c r="F15" cm="1">
        <f t="array" ref="F15">MMULT(B15:D15,$J$1:$J$3)</f>
        <v>72.76522459098652</v>
      </c>
      <c r="G15">
        <f t="shared" si="1"/>
        <v>-0.76522459098652007</v>
      </c>
      <c r="K15" t="s">
        <v>23</v>
      </c>
      <c r="O15" t="s">
        <v>30</v>
      </c>
      <c r="P15">
        <f ca="1">SUM(S:S)</f>
        <v>2.9999999999997411</v>
      </c>
      <c r="S15">
        <f t="shared" ca="1" si="2"/>
        <v>9.8113436033556045E-2</v>
      </c>
      <c r="T15">
        <v>14</v>
      </c>
      <c r="U15">
        <v>-2.0580898033288886E-2</v>
      </c>
      <c r="V15">
        <v>-1.9439312489832661E-2</v>
      </c>
      <c r="W15">
        <v>4.3586902979253717E-2</v>
      </c>
      <c r="X15">
        <v>-1.2060479231458809E-2</v>
      </c>
      <c r="Y15">
        <v>-3.0803326956780119E-2</v>
      </c>
      <c r="Z15">
        <v>8.9593017231726191E-2</v>
      </c>
      <c r="AA15">
        <v>0.11628549098714913</v>
      </c>
      <c r="AB15">
        <v>5.3248907324539907E-2</v>
      </c>
      <c r="AC15">
        <v>3.3935266827490485E-2</v>
      </c>
      <c r="AD15">
        <v>3.8480872614269468E-2</v>
      </c>
      <c r="AE15">
        <v>-3.1944912500236455E-2</v>
      </c>
      <c r="AF15">
        <v>1.9167232117220045E-2</v>
      </c>
      <c r="AG15">
        <v>0.10833586495704728</v>
      </c>
      <c r="AH15">
        <v>9.8113436033556045E-2</v>
      </c>
      <c r="AI15">
        <v>-1.5464499474781679E-2</v>
      </c>
      <c r="AJ15">
        <v>4.9803583722007883E-3</v>
      </c>
      <c r="AK15">
        <v>1.9167232117220045E-2</v>
      </c>
      <c r="AL15">
        <v>7.3122972399794373E-2</v>
      </c>
      <c r="AM15">
        <v>5.5407829504059425E-3</v>
      </c>
      <c r="AN15">
        <v>8.391619409501383E-2</v>
      </c>
      <c r="AO15">
        <v>-2.8530524063390628E-2</v>
      </c>
      <c r="AP15">
        <v>2.4854423447455254E-2</v>
      </c>
      <c r="AQ15">
        <v>5.1557265396401486E-2</v>
      </c>
      <c r="AR15">
        <v>-4.6816459730852911E-3</v>
      </c>
      <c r="AS15">
        <v>-4.1108532013570676E-3</v>
      </c>
      <c r="AT15">
        <v>8.1082966623419184E-2</v>
      </c>
      <c r="AU15">
        <v>8.8461799881792813E-2</v>
      </c>
      <c r="AV15">
        <v>6.7446149263082011E-2</v>
      </c>
      <c r="AW15">
        <v>8.9022224459997967E-2</v>
      </c>
      <c r="AX15">
        <v>-2.2282908154950265E-2</v>
      </c>
    </row>
    <row r="16" spans="1:50" x14ac:dyDescent="0.3">
      <c r="A16">
        <v>15</v>
      </c>
      <c r="B16">
        <v>1</v>
      </c>
      <c r="C16">
        <v>168</v>
      </c>
      <c r="D16">
        <v>189</v>
      </c>
      <c r="E16">
        <v>79</v>
      </c>
      <c r="F16" cm="1">
        <f t="array" ref="F16">MMULT(B16:D16,$J$1:$J$3)</f>
        <v>79.047317656839553</v>
      </c>
      <c r="G16">
        <f t="shared" si="1"/>
        <v>-4.7317656839553024E-2</v>
      </c>
      <c r="I16" t="s">
        <v>24</v>
      </c>
      <c r="J16">
        <f>J7/2/K6</f>
        <v>180.98311973145044</v>
      </c>
      <c r="K16">
        <f>_xlfn.F.DIST.RT(J16,2,N1-3)</f>
        <v>2.288758953904E-16</v>
      </c>
      <c r="S16">
        <f t="shared" ca="1" si="2"/>
        <v>0.11652843199233232</v>
      </c>
      <c r="T16">
        <v>15</v>
      </c>
      <c r="U16">
        <v>7.1840501403119594E-2</v>
      </c>
      <c r="V16">
        <v>0.12504261632485325</v>
      </c>
      <c r="W16">
        <v>-3.7785390456346546E-2</v>
      </c>
      <c r="X16">
        <v>8.1413190198944774E-2</v>
      </c>
      <c r="Y16">
        <v>7.9825433503988075E-2</v>
      </c>
      <c r="Z16">
        <v>-2.5037188270608191E-2</v>
      </c>
      <c r="AA16">
        <v>-4.047780024069314E-2</v>
      </c>
      <c r="AB16">
        <v>2.498941326121229E-2</v>
      </c>
      <c r="AC16">
        <v>-3.1994008946110153E-3</v>
      </c>
      <c r="AD16">
        <v>1.4887472233734655E-2</v>
      </c>
      <c r="AE16">
        <v>2.6623318582254418E-2</v>
      </c>
      <c r="AF16">
        <v>-1.330134192208865E-2</v>
      </c>
      <c r="AG16">
        <v>-2.3449431575651491E-2</v>
      </c>
      <c r="AH16">
        <v>-1.5464499474783011E-2</v>
      </c>
      <c r="AI16">
        <v>0.11652843199233232</v>
      </c>
      <c r="AJ16">
        <v>0.10055856779059535</v>
      </c>
      <c r="AK16">
        <v>-1.330134192208865E-2</v>
      </c>
      <c r="AL16">
        <v>-1.7581508401391943E-2</v>
      </c>
      <c r="AM16">
        <v>2.9798831972167816E-2</v>
      </c>
      <c r="AN16">
        <v>1.0346169586066267E-3</v>
      </c>
      <c r="AO16">
        <v>8.8868870068161243E-2</v>
      </c>
      <c r="AP16">
        <v>5.7987646127991122E-2</v>
      </c>
      <c r="AQ16">
        <v>0.13990782743720098</v>
      </c>
      <c r="AR16">
        <v>3.7783764073036297E-2</v>
      </c>
      <c r="AS16">
        <v>6.4384821533903347E-2</v>
      </c>
      <c r="AT16">
        <v>6.2750916212861219E-2</v>
      </c>
      <c r="AU16">
        <v>1.912149008695252E-2</v>
      </c>
      <c r="AV16">
        <v>8.4902968278228741E-3</v>
      </c>
      <c r="AW16">
        <v>-5.1638245731475241E-2</v>
      </c>
      <c r="AX16">
        <v>8.9398122299813476E-2</v>
      </c>
    </row>
    <row r="17" spans="1:50" x14ac:dyDescent="0.3">
      <c r="A17">
        <v>16</v>
      </c>
      <c r="B17">
        <v>1</v>
      </c>
      <c r="C17">
        <v>166</v>
      </c>
      <c r="D17">
        <v>187</v>
      </c>
      <c r="E17">
        <v>77</v>
      </c>
      <c r="F17" cm="1">
        <f t="array" ref="F17">MMULT(B17:D17,$J$1:$J$3)</f>
        <v>77.979711003874854</v>
      </c>
      <c r="G17">
        <f t="shared" si="1"/>
        <v>-0.97971100387485421</v>
      </c>
      <c r="S17">
        <f t="shared" ca="1" si="2"/>
        <v>9.1048155921904073E-2</v>
      </c>
      <c r="T17">
        <v>16</v>
      </c>
      <c r="U17">
        <v>5.4850759341416477E-2</v>
      </c>
      <c r="V17">
        <v>0.10775063803355067</v>
      </c>
      <c r="W17">
        <v>-3.3772425199752654E-2</v>
      </c>
      <c r="X17">
        <v>6.6916558201578935E-2</v>
      </c>
      <c r="Y17">
        <v>5.9605965275763673E-2</v>
      </c>
      <c r="Z17">
        <v>-7.085440487959449E-3</v>
      </c>
      <c r="AA17">
        <v>-1.4158988048048826E-2</v>
      </c>
      <c r="AB17">
        <v>3.1193252352543777E-2</v>
      </c>
      <c r="AC17">
        <v>-2.5672799193383611E-3</v>
      </c>
      <c r="AD17">
        <v>1.6690589183776083E-2</v>
      </c>
      <c r="AE17">
        <v>6.7060865836297001E-3</v>
      </c>
      <c r="AF17">
        <v>-1.7069943088106054E-2</v>
      </c>
      <c r="AG17">
        <v>2.251524378558134E-4</v>
      </c>
      <c r="AH17">
        <v>4.9803583722030087E-3</v>
      </c>
      <c r="AI17">
        <v>0.10055856779059824</v>
      </c>
      <c r="AJ17">
        <v>9.1048155921904073E-2</v>
      </c>
      <c r="AK17">
        <v>-1.7069943088106054E-2</v>
      </c>
      <c r="AL17">
        <v>-4.7670988622174892E-3</v>
      </c>
      <c r="AM17">
        <v>2.1327272435260225E-2</v>
      </c>
      <c r="AN17">
        <v>1.6927634549502635E-2</v>
      </c>
      <c r="AO17">
        <v>6.9234899827320895E-2</v>
      </c>
      <c r="AP17">
        <v>5.5087804707142807E-2</v>
      </c>
      <c r="AQ17">
        <v>0.14418507997976437</v>
      </c>
      <c r="AR17">
        <v>2.608247836960742E-2</v>
      </c>
      <c r="AS17">
        <v>5.2532417715674518E-2</v>
      </c>
      <c r="AT17">
        <v>7.7019583484589038E-2</v>
      </c>
      <c r="AU17">
        <v>3.6185503652617079E-2</v>
      </c>
      <c r="AV17">
        <v>1.9245976175244373E-2</v>
      </c>
      <c r="AW17">
        <v>-3.3535379834026546E-2</v>
      </c>
      <c r="AX17">
        <v>7.1671764135925908E-2</v>
      </c>
    </row>
    <row r="18" spans="1:50" x14ac:dyDescent="0.3">
      <c r="A18">
        <v>17</v>
      </c>
      <c r="B18">
        <v>1</v>
      </c>
      <c r="C18">
        <v>172</v>
      </c>
      <c r="D18">
        <v>174</v>
      </c>
      <c r="E18">
        <v>77</v>
      </c>
      <c r="F18" cm="1">
        <f t="array" ref="F18">MMULT(B18:D18,$J$1:$J$3)</f>
        <v>76.404823134532677</v>
      </c>
      <c r="G18">
        <f t="shared" si="1"/>
        <v>0.59517686546732307</v>
      </c>
      <c r="S18">
        <f t="shared" ca="1" si="2"/>
        <v>0.10715043483050746</v>
      </c>
      <c r="T18">
        <v>17</v>
      </c>
      <c r="U18">
        <v>4.7721711451269799E-2</v>
      </c>
      <c r="V18">
        <v>-1.9244214260010217E-2</v>
      </c>
      <c r="W18">
        <v>0.10932470600240984</v>
      </c>
      <c r="X18">
        <v>2.6124493271477256E-2</v>
      </c>
      <c r="Y18">
        <v>4.96060120342805E-2</v>
      </c>
      <c r="Z18">
        <v>4.0764450297011035E-2</v>
      </c>
      <c r="AA18">
        <v>2.9168676210055144E-2</v>
      </c>
      <c r="AB18">
        <v>2.0761562111337062E-2</v>
      </c>
      <c r="AC18">
        <v>7.7726043729780425E-2</v>
      </c>
      <c r="AD18">
        <v>5.0185953212064094E-2</v>
      </c>
      <c r="AE18">
        <v>0.11657193774556052</v>
      </c>
      <c r="AF18">
        <v>0.10715043483050746</v>
      </c>
      <c r="AG18">
        <v>1.728293153420779E-2</v>
      </c>
      <c r="AH18">
        <v>1.9167232117218491E-2</v>
      </c>
      <c r="AI18">
        <v>-1.3301341922086429E-2</v>
      </c>
      <c r="AJ18">
        <v>-1.7069943088107831E-2</v>
      </c>
      <c r="AK18">
        <v>0.10715043483050746</v>
      </c>
      <c r="AL18">
        <v>5.0475923800956002E-2</v>
      </c>
      <c r="AM18">
        <v>6.9608900219954251E-2</v>
      </c>
      <c r="AN18">
        <v>1.5108660362305404E-2</v>
      </c>
      <c r="AO18">
        <v>3.5835966775422223E-2</v>
      </c>
      <c r="AP18">
        <v>1.2644418601511109E-2</v>
      </c>
      <c r="AQ18">
        <v>-0.11911316164914676</v>
      </c>
      <c r="AR18">
        <v>7.1493200802964729E-2</v>
      </c>
      <c r="AS18">
        <v>3.8010237947324832E-2</v>
      </c>
      <c r="AT18">
        <v>-5.7800137686898623E-2</v>
      </c>
      <c r="AU18">
        <v>-1.2431430155411149E-2</v>
      </c>
      <c r="AV18">
        <v>2.4820133866250371E-2</v>
      </c>
      <c r="AW18">
        <v>7.4247413152650932E-2</v>
      </c>
      <c r="AX18">
        <v>2.8008793854487957E-2</v>
      </c>
    </row>
    <row r="19" spans="1:50" x14ac:dyDescent="0.3">
      <c r="A19">
        <v>18</v>
      </c>
      <c r="B19">
        <v>1</v>
      </c>
      <c r="C19">
        <v>164</v>
      </c>
      <c r="D19">
        <v>173</v>
      </c>
      <c r="E19">
        <v>75</v>
      </c>
      <c r="F19" cm="1">
        <f t="array" ref="F19">MMULT(B19:D19,$J$1:$J$3)</f>
        <v>73.894604669918806</v>
      </c>
      <c r="G19">
        <f t="shared" si="1"/>
        <v>1.1053953300811941</v>
      </c>
      <c r="S19">
        <f t="shared" ca="1" si="2"/>
        <v>6.7217574643702482E-2</v>
      </c>
      <c r="T19">
        <v>18</v>
      </c>
      <c r="U19">
        <v>1.1673704953313324E-3</v>
      </c>
      <c r="V19">
        <v>-2.2512363731952867E-2</v>
      </c>
      <c r="W19">
        <v>6.8221188670690602E-2</v>
      </c>
      <c r="X19">
        <v>-8.1078595718564461E-4</v>
      </c>
      <c r="Y19">
        <v>-5.2398342742541182E-3</v>
      </c>
      <c r="Z19">
        <v>7.5101128852310683E-2</v>
      </c>
      <c r="AA19">
        <v>8.9391887830504446E-2</v>
      </c>
      <c r="AB19">
        <v>4.2563297990889537E-2</v>
      </c>
      <c r="AC19">
        <v>4.9974116787463108E-2</v>
      </c>
      <c r="AD19">
        <v>4.3065105004383653E-2</v>
      </c>
      <c r="AE19">
        <v>1.8439899953030081E-2</v>
      </c>
      <c r="AF19">
        <v>5.0475923800957223E-2</v>
      </c>
      <c r="AG19">
        <v>7.9530177169379268E-2</v>
      </c>
      <c r="AH19">
        <v>7.3122972399793817E-2</v>
      </c>
      <c r="AI19">
        <v>-1.7581508401390278E-2</v>
      </c>
      <c r="AJ19">
        <v>-4.7670988622193766E-3</v>
      </c>
      <c r="AK19">
        <v>5.0475923800957223E-2</v>
      </c>
      <c r="AL19">
        <v>6.7217574643702482E-2</v>
      </c>
      <c r="AM19">
        <v>2.7297996587167139E-2</v>
      </c>
      <c r="AN19">
        <v>6.1784912299645778E-2</v>
      </c>
      <c r="AO19">
        <v>-8.6943401657938457E-3</v>
      </c>
      <c r="AP19">
        <v>1.9887177790593569E-2</v>
      </c>
      <c r="AQ19">
        <v>-9.7270257942414506E-3</v>
      </c>
      <c r="AR19">
        <v>2.0890791817581689E-2</v>
      </c>
      <c r="AS19">
        <v>9.0509247039395335E-3</v>
      </c>
      <c r="AT19">
        <v>3.3174322741798989E-2</v>
      </c>
      <c r="AU19">
        <v>5.4875900516566323E-2</v>
      </c>
      <c r="AV19">
        <v>5.3901358091037577E-2</v>
      </c>
      <c r="AW19">
        <v>8.6940995965952839E-2</v>
      </c>
      <c r="AX19">
        <v>-7.2179907267709842E-3</v>
      </c>
    </row>
    <row r="20" spans="1:50" x14ac:dyDescent="0.3">
      <c r="A20">
        <v>19</v>
      </c>
      <c r="B20">
        <v>1</v>
      </c>
      <c r="C20">
        <v>171</v>
      </c>
      <c r="D20">
        <v>179</v>
      </c>
      <c r="E20">
        <v>76</v>
      </c>
      <c r="F20" cm="1">
        <f t="array" ref="F20">MMULT(B20:D20,$J$1:$J$3)</f>
        <v>77.379769648545988</v>
      </c>
      <c r="G20">
        <f t="shared" si="1"/>
        <v>-1.379769648545988</v>
      </c>
      <c r="S20">
        <f t="shared" ca="1" si="2"/>
        <v>5.8151978607094895E-2</v>
      </c>
      <c r="T20">
        <v>19</v>
      </c>
      <c r="U20">
        <v>5.7573663812610865E-2</v>
      </c>
      <c r="V20">
        <v>2.8595308331440361E-2</v>
      </c>
      <c r="W20">
        <v>6.2340864323783413E-2</v>
      </c>
      <c r="X20">
        <v>4.5491533353495289E-2</v>
      </c>
      <c r="Y20">
        <v>6.1809443581066409E-2</v>
      </c>
      <c r="Z20">
        <v>1.762291340952582E-2</v>
      </c>
      <c r="AA20">
        <v>3.7120504634245433E-3</v>
      </c>
      <c r="AB20">
        <v>2.1280378383497334E-2</v>
      </c>
      <c r="AC20">
        <v>5.208746635165365E-2</v>
      </c>
      <c r="AD20">
        <v>3.8801812251803208E-2</v>
      </c>
      <c r="AE20">
        <v>9.0787799062236912E-2</v>
      </c>
      <c r="AF20">
        <v>6.9608900219959524E-2</v>
      </c>
      <c r="AG20">
        <v>1.3050031819548114E-3</v>
      </c>
      <c r="AH20">
        <v>5.5407829504102446E-3</v>
      </c>
      <c r="AI20">
        <v>2.9798831972175227E-2</v>
      </c>
      <c r="AJ20">
        <v>2.132727243526425E-2</v>
      </c>
      <c r="AK20">
        <v>6.9608900219959524E-2</v>
      </c>
      <c r="AL20">
        <v>2.7297996587171663E-2</v>
      </c>
      <c r="AM20">
        <v>5.8151978607094895E-2</v>
      </c>
      <c r="AN20">
        <v>8.5730390781308119E-3</v>
      </c>
      <c r="AO20">
        <v>5.5166616531141133E-2</v>
      </c>
      <c r="AP20">
        <v>2.7344890638938579E-2</v>
      </c>
      <c r="AQ20">
        <v>-3.7879856219578761E-2</v>
      </c>
      <c r="AR20">
        <v>6.2387758375550328E-2</v>
      </c>
      <c r="AS20">
        <v>4.7898580634965021E-2</v>
      </c>
      <c r="AT20">
        <v>-2.1608840043774558E-2</v>
      </c>
      <c r="AU20">
        <v>-4.7126150217195184E-3</v>
      </c>
      <c r="AV20">
        <v>1.8248122255776655E-2</v>
      </c>
      <c r="AW20">
        <v>3.2112091150111127E-2</v>
      </c>
      <c r="AX20">
        <v>4.9727313121950834E-2</v>
      </c>
    </row>
    <row r="21" spans="1:50" x14ac:dyDescent="0.3">
      <c r="A21">
        <v>20</v>
      </c>
      <c r="B21">
        <v>1</v>
      </c>
      <c r="C21">
        <v>161</v>
      </c>
      <c r="D21">
        <v>175</v>
      </c>
      <c r="E21">
        <v>75</v>
      </c>
      <c r="F21" cm="1">
        <f t="array" ref="F21">MMULT(B21:D21,$J$1:$J$3)</f>
        <v>73.550486224218162</v>
      </c>
      <c r="G21">
        <f t="shared" si="1"/>
        <v>1.4495137757818384</v>
      </c>
      <c r="S21">
        <f t="shared" ca="1" si="2"/>
        <v>7.355599695296533E-2</v>
      </c>
      <c r="T21">
        <v>20</v>
      </c>
      <c r="U21">
        <v>-9.028223103735078E-3</v>
      </c>
      <c r="V21">
        <v>-1.3790713879940353E-3</v>
      </c>
      <c r="W21">
        <v>3.3415366299805904E-2</v>
      </c>
      <c r="X21">
        <v>-3.7627055265576637E-4</v>
      </c>
      <c r="Y21">
        <v>-1.6974731899181417E-2</v>
      </c>
      <c r="Z21">
        <v>7.5264241543936627E-2</v>
      </c>
      <c r="AA21">
        <v>9.6690079583671096E-2</v>
      </c>
      <c r="AB21">
        <v>4.971647056662637E-2</v>
      </c>
      <c r="AC21">
        <v>2.9293433362230226E-2</v>
      </c>
      <c r="AD21">
        <v>3.5531697566705156E-2</v>
      </c>
      <c r="AE21">
        <v>-2.4623883614922515E-2</v>
      </c>
      <c r="AF21">
        <v>1.5108660362309012E-2</v>
      </c>
      <c r="AG21">
        <v>9.1862702890462278E-2</v>
      </c>
      <c r="AH21">
        <v>8.391619409501605E-2</v>
      </c>
      <c r="AI21">
        <v>1.0346169586104015E-3</v>
      </c>
      <c r="AJ21">
        <v>1.6927634549502968E-2</v>
      </c>
      <c r="AK21">
        <v>1.5108660362309012E-2</v>
      </c>
      <c r="AL21">
        <v>6.1784912299648442E-2</v>
      </c>
      <c r="AM21">
        <v>8.5730390781287857E-3</v>
      </c>
      <c r="AN21">
        <v>7.355599695296533E-2</v>
      </c>
      <c r="AO21">
        <v>-1.3855599796943896E-2</v>
      </c>
      <c r="AP21">
        <v>2.8996076282525041E-2</v>
      </c>
      <c r="AQ21">
        <v>6.260108565150424E-2</v>
      </c>
      <c r="AR21">
        <v>6.2653028268255806E-4</v>
      </c>
      <c r="AS21">
        <v>4.4511061405529961E-3</v>
      </c>
      <c r="AT21">
        <v>7.8791460322101992E-2</v>
      </c>
      <c r="AU21">
        <v>7.979426115744026E-2</v>
      </c>
      <c r="AV21">
        <v>6.0076667708677145E-2</v>
      </c>
      <c r="AW21">
        <v>7.1439665686066078E-2</v>
      </c>
      <c r="AX21">
        <v>-8.3227793481020496E-3</v>
      </c>
    </row>
    <row r="22" spans="1:50" x14ac:dyDescent="0.3">
      <c r="A22">
        <v>21</v>
      </c>
      <c r="B22">
        <v>1</v>
      </c>
      <c r="C22">
        <v>172</v>
      </c>
      <c r="D22">
        <v>186</v>
      </c>
      <c r="E22">
        <v>80</v>
      </c>
      <c r="F22" cm="1">
        <f t="array" ref="F22">MMULT(B22:D22,$J$1:$J$3)</f>
        <v>79.422322815524012</v>
      </c>
      <c r="G22">
        <f t="shared" si="1"/>
        <v>0.57767718447598781</v>
      </c>
      <c r="S22">
        <f t="shared" ca="1" si="2"/>
        <v>9.413123652769384E-2</v>
      </c>
      <c r="T22">
        <v>21</v>
      </c>
      <c r="U22">
        <v>8.4415358235648719E-2</v>
      </c>
      <c r="V22">
        <v>9.3726809214187301E-2</v>
      </c>
      <c r="W22">
        <v>1.1344057388557038E-2</v>
      </c>
      <c r="X22">
        <v>7.9355205432872999E-2</v>
      </c>
      <c r="Y22">
        <v>9.4232343356070447E-2</v>
      </c>
      <c r="Z22">
        <v>-2.3470371260613798E-2</v>
      </c>
      <c r="AA22">
        <v>-4.8063387475856478E-2</v>
      </c>
      <c r="AB22">
        <v>1.5595355564319902E-2</v>
      </c>
      <c r="AC22">
        <v>2.5816767998248058E-2</v>
      </c>
      <c r="AD22">
        <v>2.5614554341494955E-2</v>
      </c>
      <c r="AE22">
        <v>8.4920892377531754E-2</v>
      </c>
      <c r="AF22">
        <v>3.5835966775423111E-2</v>
      </c>
      <c r="AG22">
        <v>-3.8347509183811357E-2</v>
      </c>
      <c r="AH22">
        <v>-2.8530524063389517E-2</v>
      </c>
      <c r="AI22">
        <v>8.8868870068164796E-2</v>
      </c>
      <c r="AJ22">
        <v>6.9234899827321228E-2</v>
      </c>
      <c r="AK22">
        <v>3.5835966775423111E-2</v>
      </c>
      <c r="AL22">
        <v>-8.6943401657928465E-3</v>
      </c>
      <c r="AM22">
        <v>5.5166616531136636E-2</v>
      </c>
      <c r="AN22">
        <v>-1.3855599796945284E-2</v>
      </c>
      <c r="AO22">
        <v>9.413123652769384E-2</v>
      </c>
      <c r="AP22">
        <v>4.494520409720848E-2</v>
      </c>
      <c r="AQ22">
        <v>3.9076196667419794E-2</v>
      </c>
      <c r="AR22">
        <v>6.4983601651558476E-2</v>
      </c>
      <c r="AS22">
        <v>6.9639327140827767E-2</v>
      </c>
      <c r="AT22">
        <v>3.1379032761591485E-4</v>
      </c>
      <c r="AU22">
        <v>-1.4057813453698498E-2</v>
      </c>
      <c r="AV22">
        <v>9.2043129787566791E-4</v>
      </c>
      <c r="AW22">
        <v>-2.8126096749883089E-2</v>
      </c>
      <c r="AX22">
        <v>8.9172190553294617E-2</v>
      </c>
    </row>
    <row r="23" spans="1:50" x14ac:dyDescent="0.3">
      <c r="A23">
        <v>22</v>
      </c>
      <c r="B23">
        <v>1</v>
      </c>
      <c r="C23">
        <v>166</v>
      </c>
      <c r="D23">
        <v>182</v>
      </c>
      <c r="E23">
        <v>76</v>
      </c>
      <c r="F23" cm="1">
        <f t="array" ref="F23">MMULT(B23:D23,$J$1:$J$3)</f>
        <v>76.722419470128472</v>
      </c>
      <c r="G23">
        <f t="shared" si="1"/>
        <v>-0.72241947012847163</v>
      </c>
      <c r="S23">
        <f t="shared" ca="1" si="2"/>
        <v>4.1629144083936198E-2</v>
      </c>
      <c r="T23">
        <v>22</v>
      </c>
      <c r="U23">
        <v>3.9561739847926103E-2</v>
      </c>
      <c r="V23">
        <v>6.0679378252635696E-2</v>
      </c>
      <c r="W23">
        <v>7.0528450560201073E-3</v>
      </c>
      <c r="X23">
        <v>4.47370948009983E-2</v>
      </c>
      <c r="Y23">
        <v>4.1011660558351981E-2</v>
      </c>
      <c r="Z23">
        <v>1.9679068494384999E-2</v>
      </c>
      <c r="AA23">
        <v>1.802103848774872E-2</v>
      </c>
      <c r="AB23">
        <v>3.3345838413801898E-2</v>
      </c>
      <c r="AC23">
        <v>1.9061584968800782E-2</v>
      </c>
      <c r="AD23">
        <v>2.6928672046514224E-2</v>
      </c>
      <c r="AE23">
        <v>1.9894022153642388E-2</v>
      </c>
      <c r="AF23">
        <v>1.2644418601513108E-2</v>
      </c>
      <c r="AG23">
        <v>2.3404502737031319E-2</v>
      </c>
      <c r="AH23">
        <v>2.4854423447457197E-2</v>
      </c>
      <c r="AI23">
        <v>5.7987646127994452E-2</v>
      </c>
      <c r="AJ23">
        <v>5.508780470714264E-2</v>
      </c>
      <c r="AK23">
        <v>1.2644418601513108E-2</v>
      </c>
      <c r="AL23">
        <v>1.9887177790595401E-2</v>
      </c>
      <c r="AM23">
        <v>2.7344890638935027E-2</v>
      </c>
      <c r="AN23">
        <v>2.8996076282524375E-2</v>
      </c>
      <c r="AO23">
        <v>4.4945204097208702E-2</v>
      </c>
      <c r="AP23">
        <v>4.1629144083936198E-2</v>
      </c>
      <c r="AQ23">
        <v>7.8272847347862329E-2</v>
      </c>
      <c r="AR23">
        <v>2.8794811349360905E-2</v>
      </c>
      <c r="AS23">
        <v>3.9353630551715701E-2</v>
      </c>
      <c r="AT23">
        <v>5.2805446811875267E-2</v>
      </c>
      <c r="AU23">
        <v>3.6863163360237816E-2</v>
      </c>
      <c r="AV23">
        <v>2.920418557873472E-2</v>
      </c>
      <c r="AW23">
        <v>9.1202492920302025E-3</v>
      </c>
      <c r="AX23">
        <v>4.6187015511424123E-2</v>
      </c>
    </row>
    <row r="24" spans="1:50" x14ac:dyDescent="0.3">
      <c r="A24">
        <v>23</v>
      </c>
      <c r="B24">
        <v>1</v>
      </c>
      <c r="C24">
        <v>156</v>
      </c>
      <c r="D24">
        <v>191</v>
      </c>
      <c r="E24">
        <v>76</v>
      </c>
      <c r="F24" cm="1">
        <f t="array" ref="F24">MMULT(B24:D24,$J$1:$J$3)</f>
        <v>76.162094033541237</v>
      </c>
      <c r="G24">
        <f t="shared" si="1"/>
        <v>-0.16209403354123708</v>
      </c>
      <c r="S24">
        <f t="shared" ca="1" si="2"/>
        <v>0.35012559406189236</v>
      </c>
      <c r="T24">
        <v>23</v>
      </c>
      <c r="U24">
        <v>1.2711303614656888E-2</v>
      </c>
      <c r="V24">
        <v>0.15309027396358221</v>
      </c>
      <c r="W24">
        <v>-0.12801835563296482</v>
      </c>
      <c r="X24">
        <v>5.6535895736359087E-2</v>
      </c>
      <c r="Y24">
        <v>1.0572677343376302E-2</v>
      </c>
      <c r="Z24">
        <v>7.732673274701618E-3</v>
      </c>
      <c r="AA24">
        <v>2.7330998614924162E-2</v>
      </c>
      <c r="AB24">
        <v>5.618520683766226E-2</v>
      </c>
      <c r="AC24">
        <v>-5.9967496729782965E-2</v>
      </c>
      <c r="AD24">
        <v>-2.9604580817008674E-3</v>
      </c>
      <c r="AE24">
        <v>-0.12980629300554858</v>
      </c>
      <c r="AF24">
        <v>-0.11911316164914609</v>
      </c>
      <c r="AG24">
        <v>5.3695891667684403E-2</v>
      </c>
      <c r="AH24">
        <v>5.1557265396403817E-2</v>
      </c>
      <c r="AI24">
        <v>0.13990782743720187</v>
      </c>
      <c r="AJ24">
        <v>0.14418507997976304</v>
      </c>
      <c r="AK24">
        <v>-0.11911316164914609</v>
      </c>
      <c r="AL24">
        <v>-9.7270257942394522E-3</v>
      </c>
      <c r="AM24">
        <v>-3.7879856219583452E-2</v>
      </c>
      <c r="AN24">
        <v>6.2601085651503574E-2</v>
      </c>
      <c r="AO24">
        <v>3.9076196667417573E-2</v>
      </c>
      <c r="AP24">
        <v>7.827284734786133E-2</v>
      </c>
      <c r="AQ24">
        <v>0.35012559406189236</v>
      </c>
      <c r="AR24">
        <v>-4.0018482490864038E-2</v>
      </c>
      <c r="AS24">
        <v>3.0171002683598402E-2</v>
      </c>
      <c r="AT24">
        <v>0.2161625025268088</v>
      </c>
      <c r="AU24">
        <v>0.11960812429958612</v>
      </c>
      <c r="AV24">
        <v>4.5141386582562504E-2</v>
      </c>
      <c r="AW24">
        <v>-6.2456811899760378E-2</v>
      </c>
      <c r="AX24">
        <v>5.4397269465078502E-2</v>
      </c>
    </row>
    <row r="25" spans="1:50" x14ac:dyDescent="0.3">
      <c r="A25">
        <v>24</v>
      </c>
      <c r="B25">
        <v>1</v>
      </c>
      <c r="C25">
        <v>172</v>
      </c>
      <c r="D25">
        <v>180</v>
      </c>
      <c r="E25">
        <v>78</v>
      </c>
      <c r="F25" cm="1">
        <f t="array" ref="F25">MMULT(B25:D25,$J$1:$J$3)</f>
        <v>77.913572975028345</v>
      </c>
      <c r="G25">
        <f t="shared" si="1"/>
        <v>8.6427024971655442E-2</v>
      </c>
      <c r="S25">
        <f t="shared" ca="1" si="2"/>
        <v>6.8238401227259105E-2</v>
      </c>
      <c r="T25">
        <v>24</v>
      </c>
      <c r="U25">
        <v>6.606853484345665E-2</v>
      </c>
      <c r="V25">
        <v>3.7241297477085988E-2</v>
      </c>
      <c r="W25">
        <v>6.0334381695481026E-2</v>
      </c>
      <c r="X25">
        <v>5.2739849352172435E-2</v>
      </c>
      <c r="Y25">
        <v>7.1919177695172837E-2</v>
      </c>
      <c r="Z25">
        <v>8.6470395181962312E-3</v>
      </c>
      <c r="AA25">
        <v>-9.4473556329029429E-3</v>
      </c>
      <c r="AB25">
        <v>1.817845883782615E-2</v>
      </c>
      <c r="AC25">
        <v>5.1771405864011771E-2</v>
      </c>
      <c r="AD25">
        <v>3.7900253776777165E-2</v>
      </c>
      <c r="AE25">
        <v>0.10074641506154372</v>
      </c>
      <c r="AF25">
        <v>7.1493200802962786E-2</v>
      </c>
      <c r="AG25">
        <v>-1.053228882480417E-2</v>
      </c>
      <c r="AH25">
        <v>-4.6816459730879834E-3</v>
      </c>
      <c r="AI25">
        <v>3.7783764073036602E-2</v>
      </c>
      <c r="AJ25">
        <v>2.6082478369604228E-2</v>
      </c>
      <c r="AK25">
        <v>7.1493200802962786E-2</v>
      </c>
      <c r="AL25">
        <v>2.0890791817579218E-2</v>
      </c>
      <c r="AM25">
        <v>6.2387758375542918E-2</v>
      </c>
      <c r="AN25">
        <v>6.2653028267758981E-4</v>
      </c>
      <c r="AO25">
        <v>6.4983601651555423E-2</v>
      </c>
      <c r="AP25">
        <v>2.8794811349357297E-2</v>
      </c>
      <c r="AQ25">
        <v>-4.0018482490866231E-2</v>
      </c>
      <c r="AR25">
        <v>6.8238401227259105E-2</v>
      </c>
      <c r="AS25">
        <v>5.3824782544073663E-2</v>
      </c>
      <c r="AT25">
        <v>-2.8743173679643907E-2</v>
      </c>
      <c r="AU25">
        <v>-1.3244621804557238E-2</v>
      </c>
      <c r="AV25">
        <v>1.2870282582060577E-2</v>
      </c>
      <c r="AW25">
        <v>2.3060658201381673E-2</v>
      </c>
      <c r="AX25">
        <v>5.8590492203888622E-2</v>
      </c>
    </row>
    <row r="26" spans="1:50" x14ac:dyDescent="0.3">
      <c r="A26">
        <v>25</v>
      </c>
      <c r="B26">
        <v>1</v>
      </c>
      <c r="C26">
        <v>170</v>
      </c>
      <c r="D26">
        <v>183</v>
      </c>
      <c r="E26">
        <v>78</v>
      </c>
      <c r="F26" cm="1">
        <f t="array" ref="F26">MMULT(B26:D26,$J$1:$J$3)</f>
        <v>78.103257855810028</v>
      </c>
      <c r="G26">
        <f t="shared" si="1"/>
        <v>-0.10325785581002833</v>
      </c>
      <c r="S26">
        <f t="shared" ca="1" si="2"/>
        <v>5.5151165889800569E-2</v>
      </c>
      <c r="T26">
        <v>25</v>
      </c>
      <c r="U26">
        <v>6.4367812275240799E-2</v>
      </c>
      <c r="V26">
        <v>6.7020578966694999E-2</v>
      </c>
      <c r="W26">
        <v>2.3522076696298744E-2</v>
      </c>
      <c r="X26">
        <v>6.0422680755384206E-2</v>
      </c>
      <c r="Y26">
        <v>7.0294014184356823E-2</v>
      </c>
      <c r="Z26">
        <v>-1.6572168150297273E-4</v>
      </c>
      <c r="AA26">
        <v>-1.5308569976059228E-2</v>
      </c>
      <c r="AB26">
        <v>2.2229711867896351E-2</v>
      </c>
      <c r="AC26">
        <v>3.0774661951141813E-2</v>
      </c>
      <c r="AD26">
        <v>2.946528786407715E-2</v>
      </c>
      <c r="AE26">
        <v>6.7641247492902734E-2</v>
      </c>
      <c r="AF26">
        <v>3.8010237947322612E-2</v>
      </c>
      <c r="AG26">
        <v>-1.003705511047559E-2</v>
      </c>
      <c r="AH26">
        <v>-4.1108532013595656E-3</v>
      </c>
      <c r="AI26">
        <v>6.438482153390318E-2</v>
      </c>
      <c r="AJ26">
        <v>5.2532417715671131E-2</v>
      </c>
      <c r="AK26">
        <v>3.8010237947322612E-2</v>
      </c>
      <c r="AL26">
        <v>9.0509247039372576E-3</v>
      </c>
      <c r="AM26">
        <v>4.7898580634957499E-2</v>
      </c>
      <c r="AN26">
        <v>4.4511061405482777E-3</v>
      </c>
      <c r="AO26">
        <v>6.9639327140824436E-2</v>
      </c>
      <c r="AP26">
        <v>3.9353630551712038E-2</v>
      </c>
      <c r="AQ26">
        <v>3.0171002683596404E-2</v>
      </c>
      <c r="AR26">
        <v>5.3824782544073524E-2</v>
      </c>
      <c r="AS26">
        <v>5.5151165889800569E-2</v>
      </c>
      <c r="AT26">
        <v>9.7396302647941857E-3</v>
      </c>
      <c r="AU26">
        <v>3.1417320534835036E-3</v>
      </c>
      <c r="AV26">
        <v>1.3667752525988508E-2</v>
      </c>
      <c r="AW26">
        <v>-1.4921050272300174E-3</v>
      </c>
      <c r="AX26">
        <v>6.6348882664500231E-2</v>
      </c>
    </row>
    <row r="27" spans="1:50" x14ac:dyDescent="0.3">
      <c r="A27">
        <v>26</v>
      </c>
      <c r="B27">
        <v>1</v>
      </c>
      <c r="C27">
        <v>157</v>
      </c>
      <c r="D27">
        <v>182</v>
      </c>
      <c r="E27">
        <v>75</v>
      </c>
      <c r="F27" cm="1">
        <f t="array" ref="F27">MMULT(B27:D27,$J$1:$J$3)</f>
        <v>74.1813142925308</v>
      </c>
      <c r="G27">
        <f t="shared" si="1"/>
        <v>0.8186857074692</v>
      </c>
      <c r="S27">
        <f t="shared" ca="1" si="2"/>
        <v>0.16059989554551879</v>
      </c>
      <c r="T27">
        <v>26</v>
      </c>
      <c r="U27">
        <v>-9.3718643414717473E-3</v>
      </c>
      <c r="V27">
        <v>6.759374354740455E-2</v>
      </c>
      <c r="W27">
        <v>-4.83742977497158E-2</v>
      </c>
      <c r="X27">
        <v>1.9425284933881182E-2</v>
      </c>
      <c r="Y27">
        <v>-1.6506197977333992E-2</v>
      </c>
      <c r="Z27">
        <v>5.2285817348067254E-2</v>
      </c>
      <c r="AA27">
        <v>7.8531645590197208E-2</v>
      </c>
      <c r="AB27">
        <v>5.7388459414513093E-2</v>
      </c>
      <c r="AC27">
        <v>-1.702582744114034E-2</v>
      </c>
      <c r="AD27">
        <v>1.6614149168755254E-2</v>
      </c>
      <c r="AE27">
        <v>-9.3471805866209956E-2</v>
      </c>
      <c r="AF27">
        <v>-5.7800137686898179E-2</v>
      </c>
      <c r="AG27">
        <v>8.8217300259282427E-2</v>
      </c>
      <c r="AH27">
        <v>8.1082966623419961E-2</v>
      </c>
      <c r="AI27">
        <v>6.2750916212861996E-2</v>
      </c>
      <c r="AJ27">
        <v>7.7019583484586485E-2</v>
      </c>
      <c r="AK27">
        <v>-5.7800137686898179E-2</v>
      </c>
      <c r="AL27">
        <v>3.3174322741799878E-2</v>
      </c>
      <c r="AM27">
        <v>-2.1608840043779609E-2</v>
      </c>
      <c r="AN27">
        <v>7.8791460322100049E-2</v>
      </c>
      <c r="AO27">
        <v>3.1379032761358339E-4</v>
      </c>
      <c r="AP27">
        <v>5.2805446811873269E-2</v>
      </c>
      <c r="AQ27">
        <v>0.21616250252680747</v>
      </c>
      <c r="AR27">
        <v>-2.8743173679642298E-2</v>
      </c>
      <c r="AS27">
        <v>9.739630264795851E-3</v>
      </c>
      <c r="AT27">
        <v>0.16059989554551879</v>
      </c>
      <c r="AU27">
        <v>0.11243143693199564</v>
      </c>
      <c r="AV27">
        <v>5.9679965715832672E-2</v>
      </c>
      <c r="AW27">
        <v>1.3803013403629327E-2</v>
      </c>
      <c r="AX27">
        <v>1.2290951298018937E-2</v>
      </c>
    </row>
    <row r="28" spans="1:50" x14ac:dyDescent="0.3">
      <c r="A28">
        <v>27</v>
      </c>
      <c r="B28">
        <v>1</v>
      </c>
      <c r="C28">
        <v>159</v>
      </c>
      <c r="D28">
        <v>177</v>
      </c>
      <c r="E28">
        <v>73</v>
      </c>
      <c r="F28" cm="1">
        <f t="array" ref="F28">MMULT(B28:D28,$J$1:$J$3)</f>
        <v>73.48871279825056</v>
      </c>
      <c r="G28">
        <f t="shared" si="1"/>
        <v>-0.48871279825056035</v>
      </c>
      <c r="S28">
        <f t="shared" ca="1" si="2"/>
        <v>9.6316146957004384E-2</v>
      </c>
      <c r="T28">
        <v>27</v>
      </c>
      <c r="U28">
        <v>-1.3786749570650292E-2</v>
      </c>
      <c r="V28">
        <v>1.8985958145430859E-2</v>
      </c>
      <c r="W28">
        <v>4.7681153517772634E-3</v>
      </c>
      <c r="X28">
        <v>2.8706681704386561E-3</v>
      </c>
      <c r="Y28">
        <v>-2.2318756353481045E-2</v>
      </c>
      <c r="Z28">
        <v>7.1804382140705614E-2</v>
      </c>
      <c r="AA28">
        <v>9.7264870547673687E-2</v>
      </c>
      <c r="AB28">
        <v>5.4198240808947362E-2</v>
      </c>
      <c r="AC28">
        <v>1.2622462426987086E-2</v>
      </c>
      <c r="AD28">
        <v>2.9144348226551847E-2</v>
      </c>
      <c r="AE28">
        <v>-5.5091464069562196E-2</v>
      </c>
      <c r="AF28">
        <v>-1.2431430155408429E-2</v>
      </c>
      <c r="AG28">
        <v>9.6993806664625315E-2</v>
      </c>
      <c r="AH28">
        <v>8.8461799881794562E-2</v>
      </c>
      <c r="AI28">
        <v>1.9121490086955045E-2</v>
      </c>
      <c r="AJ28">
        <v>3.6185503652616552E-2</v>
      </c>
      <c r="AK28">
        <v>-1.2431430155408429E-2</v>
      </c>
      <c r="AL28">
        <v>5.4875900516568293E-2</v>
      </c>
      <c r="AM28">
        <v>-4.7126150217227936E-3</v>
      </c>
      <c r="AN28">
        <v>7.9794261157439622E-2</v>
      </c>
      <c r="AO28">
        <v>-1.4057813453698664E-2</v>
      </c>
      <c r="AP28">
        <v>3.6863163360237483E-2</v>
      </c>
      <c r="AQ28">
        <v>0.11960812429958548</v>
      </c>
      <c r="AR28">
        <v>-1.3244621804553547E-2</v>
      </c>
      <c r="AS28">
        <v>3.1417320534870286E-3</v>
      </c>
      <c r="AT28">
        <v>0.11243143693199659</v>
      </c>
      <c r="AU28">
        <v>9.6316146957004384E-2</v>
      </c>
      <c r="AV28">
        <v>6.2865779533302302E-2</v>
      </c>
      <c r="AW28">
        <v>5.5418028282665038E-2</v>
      </c>
      <c r="AX28">
        <v>-5.6613386123920972E-3</v>
      </c>
    </row>
    <row r="29" spans="1:50" x14ac:dyDescent="0.3">
      <c r="A29">
        <v>28</v>
      </c>
      <c r="B29">
        <v>1</v>
      </c>
      <c r="C29">
        <v>163</v>
      </c>
      <c r="D29">
        <v>176</v>
      </c>
      <c r="E29">
        <v>74</v>
      </c>
      <c r="F29" cm="1">
        <f t="array" ref="F29">MMULT(B29:D29,$J$1:$J$3)</f>
        <v>74.366634570433575</v>
      </c>
      <c r="G29">
        <f t="shared" si="1"/>
        <v>-0.36663457043357539</v>
      </c>
      <c r="S29">
        <f t="shared" ca="1" si="2"/>
        <v>5.1312630241957313E-2</v>
      </c>
      <c r="T29">
        <v>28</v>
      </c>
      <c r="U29">
        <v>4.9037150592734502E-3</v>
      </c>
      <c r="V29">
        <v>6.498654947129201E-3</v>
      </c>
      <c r="W29">
        <v>3.7567455094370261E-2</v>
      </c>
      <c r="X29">
        <v>9.6844687645974425E-3</v>
      </c>
      <c r="Y29">
        <v>-4.7412461443568921E-4</v>
      </c>
      <c r="Z29">
        <v>6.2665395557760628E-2</v>
      </c>
      <c r="AA29">
        <v>7.6807272698189877E-2</v>
      </c>
      <c r="AB29">
        <v>4.3943148687550115E-2</v>
      </c>
      <c r="AC29">
        <v>3.2987085364589108E-2</v>
      </c>
      <c r="AD29">
        <v>3.5776197189215042E-2</v>
      </c>
      <c r="AE29">
        <v>-2.069064502291551E-3</v>
      </c>
      <c r="AF29">
        <v>2.4820133866254035E-2</v>
      </c>
      <c r="AG29">
        <v>7.282398893679376E-2</v>
      </c>
      <c r="AH29">
        <v>6.744614926308462E-2</v>
      </c>
      <c r="AI29">
        <v>8.4902968278272595E-3</v>
      </c>
      <c r="AJ29">
        <v>1.9245976175245538E-2</v>
      </c>
      <c r="AK29">
        <v>2.4820133866254035E-2</v>
      </c>
      <c r="AL29">
        <v>5.3901358091040408E-2</v>
      </c>
      <c r="AM29">
        <v>1.8248122255774712E-2</v>
      </c>
      <c r="AN29">
        <v>6.0076667708677423E-2</v>
      </c>
      <c r="AO29">
        <v>9.2043129787733324E-4</v>
      </c>
      <c r="AP29">
        <v>2.9204185578735831E-2</v>
      </c>
      <c r="AQ29">
        <v>4.5141386582563781E-2</v>
      </c>
      <c r="AR29">
        <v>1.2870282582065684E-2</v>
      </c>
      <c r="AS29">
        <v>1.3667752525993559E-2</v>
      </c>
      <c r="AT29">
        <v>5.9679965715835226E-2</v>
      </c>
      <c r="AU29">
        <v>6.2865779533303467E-2</v>
      </c>
      <c r="AV29">
        <v>5.1312630241957313E-2</v>
      </c>
      <c r="AW29">
        <v>6.1867925613832642E-2</v>
      </c>
      <c r="AX29">
        <v>4.3066290908883031E-3</v>
      </c>
    </row>
    <row r="30" spans="1:50" x14ac:dyDescent="0.3">
      <c r="A30">
        <v>29</v>
      </c>
      <c r="B30">
        <v>1</v>
      </c>
      <c r="C30">
        <v>164</v>
      </c>
      <c r="D30">
        <v>169</v>
      </c>
      <c r="E30">
        <v>73</v>
      </c>
      <c r="F30" cm="1">
        <f t="array" ref="F30">MMULT(B30:D30,$J$1:$J$3)</f>
        <v>72.888771442921694</v>
      </c>
      <c r="G30">
        <f t="shared" si="1"/>
        <v>0.11122855707830581</v>
      </c>
      <c r="S30">
        <f t="shared" ca="1" si="2"/>
        <v>0.12106549926679788</v>
      </c>
      <c r="T30">
        <v>29</v>
      </c>
      <c r="U30">
        <v>-1.1063845099460901E-2</v>
      </c>
      <c r="V30">
        <v>-6.016937155668467E-2</v>
      </c>
      <c r="W30">
        <v>0.10088140487530861</v>
      </c>
      <c r="X30">
        <v>-1.8554356677650263E-2</v>
      </c>
      <c r="Y30">
        <v>-2.0115278048183471E-2</v>
      </c>
      <c r="Z30">
        <v>9.6512736038185887E-2</v>
      </c>
      <c r="AA30">
        <v>0.11513590905914217</v>
      </c>
      <c r="AB30">
        <v>4.4285366839895923E-2</v>
      </c>
      <c r="AC30">
        <v>6.7277208697974489E-2</v>
      </c>
      <c r="AD30">
        <v>5.1255571294573921E-2</v>
      </c>
      <c r="AE30">
        <v>2.8990248409040298E-2</v>
      </c>
      <c r="AF30">
        <v>7.4247413152652486E-2</v>
      </c>
      <c r="AG30">
        <v>9.8073657408719317E-2</v>
      </c>
      <c r="AH30">
        <v>8.9022224459996968E-2</v>
      </c>
      <c r="AI30">
        <v>-5.1638245731473242E-2</v>
      </c>
      <c r="AJ30">
        <v>-3.3535379834028545E-2</v>
      </c>
      <c r="AK30">
        <v>7.4247413152652486E-2</v>
      </c>
      <c r="AL30">
        <v>8.6940995965952617E-2</v>
      </c>
      <c r="AM30">
        <v>3.2112091150106714E-2</v>
      </c>
      <c r="AN30">
        <v>7.1439665686063192E-2</v>
      </c>
      <c r="AO30">
        <v>-2.8126096749883533E-2</v>
      </c>
      <c r="AP30">
        <v>9.1202492920281486E-3</v>
      </c>
      <c r="AQ30">
        <v>-6.2456811899762821E-2</v>
      </c>
      <c r="AR30">
        <v>2.3060658201384587E-2</v>
      </c>
      <c r="AS30">
        <v>-1.4921050272274083E-3</v>
      </c>
      <c r="AT30">
        <v>1.3803013403627995E-2</v>
      </c>
      <c r="AU30">
        <v>5.5418028282662624E-2</v>
      </c>
      <c r="AV30">
        <v>6.18679256138297E-2</v>
      </c>
      <c r="AW30">
        <v>0.12106549926679788</v>
      </c>
      <c r="AX30">
        <v>-2.7605789626372612E-2</v>
      </c>
    </row>
    <row r="31" spans="1:50" x14ac:dyDescent="0.3">
      <c r="A31">
        <v>30</v>
      </c>
      <c r="B31">
        <v>1</v>
      </c>
      <c r="C31">
        <v>171</v>
      </c>
      <c r="D31">
        <v>186</v>
      </c>
      <c r="E31">
        <v>79</v>
      </c>
      <c r="F31" cm="1">
        <f t="array" ref="F31">MMULT(B31:D31,$J$1:$J$3)</f>
        <v>79.139977795790941</v>
      </c>
      <c r="G31">
        <f t="shared" si="1"/>
        <v>-0.13997779579094072</v>
      </c>
      <c r="S31">
        <f t="shared" ca="1" si="2"/>
        <v>8.5405961196255542E-2</v>
      </c>
      <c r="T31">
        <v>30</v>
      </c>
      <c r="U31">
        <v>7.897829110349941E-2</v>
      </c>
      <c r="V31">
        <v>9.449507202472307E-2</v>
      </c>
      <c r="W31">
        <v>5.1854859657034513E-3</v>
      </c>
      <c r="X31">
        <v>7.6542782114310315E-2</v>
      </c>
      <c r="Y31">
        <v>8.7841470185444637E-2</v>
      </c>
      <c r="Z31">
        <v>-1.9847399165754509E-2</v>
      </c>
      <c r="AA31">
        <v>-4.1339986686689922E-2</v>
      </c>
      <c r="AB31">
        <v>1.8266757897738017E-2</v>
      </c>
      <c r="AC31">
        <v>2.1807055508260564E-2</v>
      </c>
      <c r="AD31">
        <v>2.446849624397196E-2</v>
      </c>
      <c r="AE31">
        <v>7.2324689264220976E-2</v>
      </c>
      <c r="AF31">
        <v>2.8008793854494507E-2</v>
      </c>
      <c r="AG31">
        <v>-3.1146087236888942E-2</v>
      </c>
      <c r="AH31">
        <v>-2.2282908154943604E-2</v>
      </c>
      <c r="AI31">
        <v>8.939812229982258E-2</v>
      </c>
      <c r="AJ31">
        <v>7.1671764135932015E-2</v>
      </c>
      <c r="AK31">
        <v>2.8008793854494507E-2</v>
      </c>
      <c r="AL31">
        <v>-7.2179907267644339E-3</v>
      </c>
      <c r="AM31">
        <v>4.972731312195211E-2</v>
      </c>
      <c r="AN31">
        <v>-8.3227793480977752E-3</v>
      </c>
      <c r="AO31">
        <v>8.917219055330039E-2</v>
      </c>
      <c r="AP31">
        <v>4.6187015511429563E-2</v>
      </c>
      <c r="AQ31">
        <v>5.4397269465086051E-2</v>
      </c>
      <c r="AR31">
        <v>5.8590492203897448E-2</v>
      </c>
      <c r="AS31">
        <v>6.6348882664509334E-2</v>
      </c>
      <c r="AT31">
        <v>1.2290951298026376E-2</v>
      </c>
      <c r="AU31">
        <v>-5.6613386123864906E-3</v>
      </c>
      <c r="AV31">
        <v>4.3066290908922999E-3</v>
      </c>
      <c r="AW31">
        <v>-2.7605789626366395E-2</v>
      </c>
      <c r="AX31">
        <v>8.5405961196255542E-2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E16" workbookViewId="0">
      <selection activeCell="T24" sqref="T24"/>
    </sheetView>
  </sheetViews>
  <sheetFormatPr defaultRowHeight="14.4" x14ac:dyDescent="0.3"/>
  <cols>
    <col min="5" max="5" width="13.77734375" bestFit="1" customWidth="1"/>
  </cols>
  <sheetData>
    <row r="1" spans="1:15" x14ac:dyDescent="0.3">
      <c r="A1" t="s">
        <v>2</v>
      </c>
      <c r="B1" t="s">
        <v>4</v>
      </c>
      <c r="C1" t="s">
        <v>25</v>
      </c>
      <c r="D1" t="s">
        <v>32</v>
      </c>
      <c r="E1" t="s">
        <v>31</v>
      </c>
      <c r="M1" t="s">
        <v>26</v>
      </c>
      <c r="O1" t="s">
        <v>27</v>
      </c>
    </row>
    <row r="2" spans="1:15" x14ac:dyDescent="0.3">
      <c r="A2">
        <f>'1'!E2</f>
        <v>79</v>
      </c>
      <c r="B2">
        <f>'1'!F2</f>
        <v>78.919406202025456</v>
      </c>
      <c r="C2">
        <f>'1'!G2</f>
        <v>8.0593797974543691E-2</v>
      </c>
      <c r="D2">
        <f ca="1">C2/'1'!$L$6/SQRT(1-'1'!S2)</f>
        <v>0.11965094571585616</v>
      </c>
      <c r="E2">
        <f ca="1">SQRT(ABS(D2))</f>
        <v>0.34590597814414276</v>
      </c>
      <c r="M2">
        <v>1</v>
      </c>
      <c r="N2">
        <f>SMALL($C$2:$C$31,M2)</f>
        <v>-1.379769648545988</v>
      </c>
      <c r="O2">
        <f>_xlfn.NORM.INV((M2-1/2)/'1'!$N$1,0,'1'!$L$6)</f>
        <v>-1.4930401592176912</v>
      </c>
    </row>
    <row r="3" spans="1:15" x14ac:dyDescent="0.3">
      <c r="A3">
        <f>'1'!E3</f>
        <v>80</v>
      </c>
      <c r="B3">
        <f>'1'!F3</f>
        <v>79.298775963588838</v>
      </c>
      <c r="C3">
        <f>'1'!G3</f>
        <v>0.70122403641116193</v>
      </c>
      <c r="D3">
        <f ca="1">C3/'1'!$L$6/SQRT(1-'1'!S3)</f>
        <v>1.0742906672928367</v>
      </c>
      <c r="E3">
        <f t="shared" ref="E3:E31" ca="1" si="0">SQRT(ABS(D3))</f>
        <v>1.0364799406128595</v>
      </c>
      <c r="M3">
        <v>2</v>
      </c>
      <c r="N3">
        <f t="shared" ref="N3:N31" si="1">SMALL($C$2:$C$31,M3)</f>
        <v>-0.97971100387485421</v>
      </c>
      <c r="O3">
        <f>_xlfn.NORM.INV((M3-1/2)/'1'!$N$1,0,'1'!$L$6)</f>
        <v>-1.1540321049679088</v>
      </c>
    </row>
    <row r="4" spans="1:15" x14ac:dyDescent="0.3">
      <c r="A4">
        <f>'1'!E4</f>
        <v>75</v>
      </c>
      <c r="B4">
        <f>'1'!F4</f>
        <v>75.085758174818693</v>
      </c>
      <c r="C4">
        <f>'1'!G4</f>
        <v>-8.5758174818693078E-2</v>
      </c>
      <c r="D4">
        <f ca="1">C4/'1'!$L$6/SQRT(1-'1'!S4)</f>
        <v>-0.13041113837708876</v>
      </c>
      <c r="E4">
        <f t="shared" ca="1" si="0"/>
        <v>0.3611248238173177</v>
      </c>
      <c r="M4">
        <v>3</v>
      </c>
      <c r="N4">
        <f t="shared" si="1"/>
        <v>-0.76522459098652007</v>
      </c>
      <c r="O4">
        <f>_xlfn.NORM.INV((M4-1/2)/'1'!$N$1,0,'1'!$L$6)</f>
        <v>-0.97031103406704089</v>
      </c>
    </row>
    <row r="5" spans="1:15" x14ac:dyDescent="0.3">
      <c r="A5">
        <f>'1'!E5</f>
        <v>78</v>
      </c>
      <c r="B5">
        <f>'1'!F5</f>
        <v>78.606174469308598</v>
      </c>
      <c r="C5">
        <f>'1'!G5</f>
        <v>-0.60617446930859842</v>
      </c>
      <c r="D5">
        <f ca="1">C5/'1'!$L$6/SQRT(1-'1'!S5)</f>
        <v>-0.89557272525754184</v>
      </c>
      <c r="E5">
        <f t="shared" ca="1" si="0"/>
        <v>0.94634704271611791</v>
      </c>
      <c r="M5">
        <v>4</v>
      </c>
      <c r="N5">
        <f t="shared" si="1"/>
        <v>-0.7474729561151463</v>
      </c>
      <c r="O5">
        <f>_xlfn.NORM.INV((M5-1/2)/'1'!$N$1,0,'1'!$L$6)</f>
        <v>-0.8361802550719315</v>
      </c>
    </row>
    <row r="6" spans="1:15" x14ac:dyDescent="0.3">
      <c r="A6">
        <f>'1'!E6</f>
        <v>81</v>
      </c>
      <c r="B6">
        <f>'1'!F6</f>
        <v>79.453209528507813</v>
      </c>
      <c r="C6">
        <f>'1'!G6</f>
        <v>1.5467904714921872</v>
      </c>
      <c r="D6">
        <f ca="1">C6/'1'!$L$6/SQRT(1-'1'!S6)</f>
        <v>2.3199251873060116</v>
      </c>
      <c r="E6">
        <f t="shared" ca="1" si="0"/>
        <v>1.5231300625048445</v>
      </c>
      <c r="M6">
        <v>5</v>
      </c>
      <c r="N6">
        <f t="shared" si="1"/>
        <v>-0.72241947012847163</v>
      </c>
      <c r="O6">
        <f>_xlfn.NORM.INV((M6-1/2)/'1'!$N$1,0,'1'!$L$6)</f>
        <v>-0.72716343055601873</v>
      </c>
    </row>
    <row r="7" spans="1:15" x14ac:dyDescent="0.3">
      <c r="A7">
        <f>'1'!E7</f>
        <v>73</v>
      </c>
      <c r="B7">
        <f>'1'!F7</f>
        <v>73.078456323703392</v>
      </c>
      <c r="C7">
        <f>'1'!G7</f>
        <v>-7.8456323703392172E-2</v>
      </c>
      <c r="D7">
        <f ca="1">C7/'1'!$L$6/SQRT(1-'1'!S7)</f>
        <v>-0.11707616189863206</v>
      </c>
      <c r="E7">
        <f t="shared" ca="1" si="0"/>
        <v>0.34216394009105061</v>
      </c>
      <c r="M7">
        <v>6</v>
      </c>
      <c r="N7">
        <f t="shared" si="1"/>
        <v>-0.60617446930859842</v>
      </c>
      <c r="O7">
        <f>_xlfn.NORM.INV((M7-1/2)/'1'!$N$1,0,'1'!$L$6)</f>
        <v>-0.63336026668789402</v>
      </c>
    </row>
    <row r="8" spans="1:15" x14ac:dyDescent="0.3">
      <c r="A8">
        <f>'1'!E8</f>
        <v>72</v>
      </c>
      <c r="B8">
        <f>'1'!F8</f>
        <v>71.728504651005608</v>
      </c>
      <c r="C8">
        <f>'1'!G8</f>
        <v>0.27149534899439232</v>
      </c>
      <c r="D8">
        <f ca="1">C8/'1'!$L$6/SQRT(1-'1'!S8)</f>
        <v>0.41783838618689256</v>
      </c>
      <c r="E8">
        <f t="shared" ca="1" si="0"/>
        <v>0.64640419722252151</v>
      </c>
      <c r="M8">
        <v>7</v>
      </c>
      <c r="N8">
        <f t="shared" si="1"/>
        <v>-0.48871279825056035</v>
      </c>
      <c r="O8">
        <f>_xlfn.NORM.INV((M8-1/2)/'1'!$N$1,0,'1'!$L$6)</f>
        <v>-0.5497051972521102</v>
      </c>
    </row>
    <row r="9" spans="1:15" x14ac:dyDescent="0.3">
      <c r="A9">
        <f>'1'!E9</f>
        <v>75</v>
      </c>
      <c r="B9">
        <f>'1'!F9</f>
        <v>75.151896203665203</v>
      </c>
      <c r="C9">
        <f>'1'!G9</f>
        <v>-0.15189620366520273</v>
      </c>
      <c r="D9">
        <f ca="1">C9/'1'!$L$6/SQRT(1-'1'!S9)</f>
        <v>-0.22101084745987165</v>
      </c>
      <c r="E9">
        <f t="shared" ca="1" si="0"/>
        <v>0.47011790803996356</v>
      </c>
      <c r="M9">
        <v>8</v>
      </c>
      <c r="N9">
        <f t="shared" si="1"/>
        <v>-0.40482313453267693</v>
      </c>
      <c r="O9">
        <f>_xlfn.NORM.INV((M9-1/2)/'1'!$N$1,0,'1'!$L$6)</f>
        <v>-0.4732231570299037</v>
      </c>
    </row>
    <row r="10" spans="1:15" x14ac:dyDescent="0.3">
      <c r="A10">
        <f>'1'!E10</f>
        <v>76</v>
      </c>
      <c r="B10">
        <f>'1'!F10</f>
        <v>75.809246382082733</v>
      </c>
      <c r="C10">
        <f>'1'!G10</f>
        <v>0.19075361791726664</v>
      </c>
      <c r="D10">
        <f ca="1">C10/'1'!$L$6/SQRT(1-'1'!S10)</f>
        <v>0.28063071082828295</v>
      </c>
      <c r="E10">
        <f t="shared" ca="1" si="0"/>
        <v>0.52974589269600092</v>
      </c>
      <c r="M10">
        <v>9</v>
      </c>
      <c r="N10">
        <f t="shared" si="1"/>
        <v>-0.36663457043357539</v>
      </c>
      <c r="O10">
        <f>_xlfn.NORM.INV((M10-1/2)/'1'!$N$1,0,'1'!$L$6)</f>
        <v>-0.40199500747918532</v>
      </c>
    </row>
    <row r="11" spans="1:15" x14ac:dyDescent="0.3">
      <c r="A11">
        <f>'1'!E11</f>
        <v>75</v>
      </c>
      <c r="B11">
        <f>'1'!F11</f>
        <v>75.747472956115146</v>
      </c>
      <c r="C11">
        <f>'1'!G11</f>
        <v>-0.7474729561151463</v>
      </c>
      <c r="D11">
        <f ca="1">C11/'1'!$L$6/SQRT(1-'1'!S11)</f>
        <v>-1.0863954429994218</v>
      </c>
      <c r="E11">
        <f t="shared" ca="1" si="0"/>
        <v>1.042302951640943</v>
      </c>
      <c r="M11">
        <v>10</v>
      </c>
      <c r="N11">
        <f t="shared" si="1"/>
        <v>-0.23142126450417777</v>
      </c>
      <c r="O11">
        <f>_xlfn.NORM.INV((M11-1/2)/'1'!$N$1,0,'1'!$L$6)</f>
        <v>-0.33469237677080399</v>
      </c>
    </row>
    <row r="12" spans="1:15" x14ac:dyDescent="0.3">
      <c r="A12">
        <f>'1'!E12</f>
        <v>79</v>
      </c>
      <c r="B12">
        <f>'1'!F12</f>
        <v>79.073839766944431</v>
      </c>
      <c r="C12">
        <f>'1'!G12</f>
        <v>-7.3839766944431062E-2</v>
      </c>
      <c r="D12">
        <f ca="1">C12/'1'!$L$6/SQRT(1-'1'!S12)</f>
        <v>-0.11526878558288929</v>
      </c>
      <c r="E12">
        <f t="shared" ca="1" si="0"/>
        <v>0.33951257058154605</v>
      </c>
      <c r="M12">
        <v>11</v>
      </c>
      <c r="N12">
        <f t="shared" si="1"/>
        <v>-0.16209403354123708</v>
      </c>
      <c r="O12">
        <f>_xlfn.NORM.INV((M12-1/2)/'1'!$N$1,0,'1'!$L$6)</f>
        <v>-0.27034149522452361</v>
      </c>
    </row>
    <row r="13" spans="1:15" x14ac:dyDescent="0.3">
      <c r="A13">
        <f>'1'!E13</f>
        <v>76</v>
      </c>
      <c r="B13">
        <f>'1'!F13</f>
        <v>76.404823134532677</v>
      </c>
      <c r="C13">
        <f>'1'!G13</f>
        <v>-0.40482313453267693</v>
      </c>
      <c r="D13">
        <f ca="1">C13/'1'!$L$6/SQRT(1-'1'!S13)</f>
        <v>-0.61064041336597474</v>
      </c>
      <c r="E13">
        <f t="shared" ca="1" si="0"/>
        <v>0.78143484268745955</v>
      </c>
      <c r="M13">
        <v>12</v>
      </c>
      <c r="N13">
        <f t="shared" si="1"/>
        <v>-0.15189620366520273</v>
      </c>
      <c r="O13">
        <f>_xlfn.NORM.INV((M13-1/2)/'1'!$N$1,0,'1'!$L$6)</f>
        <v>-0.20819177250767004</v>
      </c>
    </row>
    <row r="14" spans="1:15" x14ac:dyDescent="0.3">
      <c r="A14">
        <f>'1'!E14</f>
        <v>72</v>
      </c>
      <c r="B14">
        <f>'1'!F14</f>
        <v>72.231421264504178</v>
      </c>
      <c r="C14">
        <f>'1'!G14</f>
        <v>-0.23142126450417777</v>
      </c>
      <c r="D14">
        <f ca="1">C14/'1'!$L$6/SQRT(1-'1'!S14)</f>
        <v>-0.35165275492463183</v>
      </c>
      <c r="E14">
        <f t="shared" ca="1" si="0"/>
        <v>0.59300316603255321</v>
      </c>
      <c r="M14">
        <v>13</v>
      </c>
      <c r="N14">
        <f t="shared" si="1"/>
        <v>-0.13997779579094072</v>
      </c>
      <c r="O14">
        <f>_xlfn.NORM.INV((M14-1/2)/'1'!$N$1,0,'1'!$L$6)</f>
        <v>-0.14763691965042791</v>
      </c>
    </row>
    <row r="15" spans="1:15" x14ac:dyDescent="0.3">
      <c r="A15">
        <f>'1'!E15</f>
        <v>72</v>
      </c>
      <c r="B15">
        <f>'1'!F15</f>
        <v>72.76522459098652</v>
      </c>
      <c r="C15">
        <f>'1'!G15</f>
        <v>-0.76522459098652007</v>
      </c>
      <c r="D15">
        <f ca="1">C15/'1'!$L$6/SQRT(1-'1'!S15)</f>
        <v>-1.148477060876379</v>
      </c>
      <c r="E15">
        <f t="shared" ca="1" si="0"/>
        <v>1.0716702202060011</v>
      </c>
      <c r="M15">
        <v>14</v>
      </c>
      <c r="N15">
        <f t="shared" si="1"/>
        <v>-0.10325785581002833</v>
      </c>
      <c r="O15">
        <f>_xlfn.NORM.INV((M15-1/2)/'1'!$N$1,0,'1'!$L$6)</f>
        <v>-8.816421488703198E-2</v>
      </c>
    </row>
    <row r="16" spans="1:15" x14ac:dyDescent="0.3">
      <c r="A16">
        <f>'1'!E16</f>
        <v>79</v>
      </c>
      <c r="B16">
        <f>'1'!F16</f>
        <v>79.047317656839553</v>
      </c>
      <c r="C16">
        <f>'1'!G16</f>
        <v>-4.7317656839553024E-2</v>
      </c>
      <c r="D16">
        <f ca="1">C16/'1'!$L$6/SQRT(1-'1'!S16)</f>
        <v>-7.1752379391969906E-2</v>
      </c>
      <c r="E16">
        <f t="shared" ca="1" si="0"/>
        <v>0.26786634613547461</v>
      </c>
      <c r="M16">
        <v>15</v>
      </c>
      <c r="N16">
        <f t="shared" si="1"/>
        <v>-8.5758174818693078E-2</v>
      </c>
      <c r="O16">
        <f>_xlfn.NORM.INV((M16-1/2)/'1'!$N$1,0,'1'!$L$6)</f>
        <v>-2.9319442492663706E-2</v>
      </c>
    </row>
    <row r="17" spans="1:15" x14ac:dyDescent="0.3">
      <c r="A17">
        <f>'1'!E17</f>
        <v>77</v>
      </c>
      <c r="B17">
        <f>'1'!F17</f>
        <v>77.979711003874854</v>
      </c>
      <c r="C17">
        <f>'1'!G17</f>
        <v>-0.97971100387485421</v>
      </c>
      <c r="D17">
        <f ca="1">C17/'1'!$L$6/SQRT(1-'1'!S17)</f>
        <v>-1.4646603141130861</v>
      </c>
      <c r="E17">
        <f t="shared" ca="1" si="0"/>
        <v>1.2102315126095031</v>
      </c>
      <c r="M17">
        <v>16</v>
      </c>
      <c r="N17">
        <f t="shared" si="1"/>
        <v>-7.8456323703392172E-2</v>
      </c>
      <c r="O17">
        <f>_xlfn.NORM.INV((M17-1/2)/'1'!$N$1,0,'1'!$L$6)</f>
        <v>2.9319442492663803E-2</v>
      </c>
    </row>
    <row r="18" spans="1:15" x14ac:dyDescent="0.3">
      <c r="A18">
        <f>'1'!E18</f>
        <v>77</v>
      </c>
      <c r="B18">
        <f>'1'!F18</f>
        <v>76.404823134532677</v>
      </c>
      <c r="C18">
        <f>'1'!G18</f>
        <v>0.59517686546732307</v>
      </c>
      <c r="D18">
        <f ca="1">C18/'1'!$L$6/SQRT(1-'1'!S18)</f>
        <v>0.89777242492423526</v>
      </c>
      <c r="E18">
        <f t="shared" ca="1" si="0"/>
        <v>0.94750853554162517</v>
      </c>
      <c r="M18">
        <v>17</v>
      </c>
      <c r="N18">
        <f t="shared" si="1"/>
        <v>-7.3839766944431062E-2</v>
      </c>
      <c r="O18">
        <f>_xlfn.NORM.INV((M18-1/2)/'1'!$N$1,0,'1'!$L$6)</f>
        <v>8.8164214887032077E-2</v>
      </c>
    </row>
    <row r="19" spans="1:15" x14ac:dyDescent="0.3">
      <c r="A19">
        <f>'1'!E19</f>
        <v>75</v>
      </c>
      <c r="B19">
        <f>'1'!F19</f>
        <v>73.894604669918806</v>
      </c>
      <c r="C19">
        <f>'1'!G19</f>
        <v>1.1053953300811941</v>
      </c>
      <c r="D19">
        <f ca="1">C19/'1'!$L$6/SQRT(1-'1'!S19)</f>
        <v>1.6313111847948403</v>
      </c>
      <c r="E19">
        <f t="shared" ca="1" si="0"/>
        <v>1.277227929852319</v>
      </c>
      <c r="M19">
        <v>18</v>
      </c>
      <c r="N19">
        <f t="shared" si="1"/>
        <v>-4.7317656839553024E-2</v>
      </c>
      <c r="O19">
        <f>_xlfn.NORM.INV((M19-1/2)/'1'!$N$1,0,'1'!$L$6)</f>
        <v>0.14763691965042802</v>
      </c>
    </row>
    <row r="20" spans="1:15" x14ac:dyDescent="0.3">
      <c r="A20">
        <f>'1'!E20</f>
        <v>76</v>
      </c>
      <c r="B20">
        <f>'1'!F20</f>
        <v>77.379769648545988</v>
      </c>
      <c r="C20">
        <f>'1'!G20</f>
        <v>-1.379769648545988</v>
      </c>
      <c r="D20">
        <f ca="1">C20/'1'!$L$6/SQRT(1-'1'!S20)</f>
        <v>-2.0264016866452832</v>
      </c>
      <c r="E20">
        <f t="shared" ca="1" si="0"/>
        <v>1.4235173643638082</v>
      </c>
      <c r="M20">
        <v>19</v>
      </c>
      <c r="N20">
        <f t="shared" si="1"/>
        <v>8.0593797974543691E-2</v>
      </c>
      <c r="O20">
        <f>_xlfn.NORM.INV((M20-1/2)/'1'!$N$1,0,'1'!$L$6)</f>
        <v>0.20819177250767015</v>
      </c>
    </row>
    <row r="21" spans="1:15" x14ac:dyDescent="0.3">
      <c r="A21">
        <f>'1'!E21</f>
        <v>75</v>
      </c>
      <c r="B21">
        <f>'1'!F21</f>
        <v>73.550486224218162</v>
      </c>
      <c r="C21">
        <f>'1'!G21</f>
        <v>1.4495137757818384</v>
      </c>
      <c r="D21">
        <f ca="1">C21/'1'!$L$6/SQRT(1-'1'!S21)</f>
        <v>2.1464566690741846</v>
      </c>
      <c r="E21">
        <f t="shared" ca="1" si="0"/>
        <v>1.4650790658098234</v>
      </c>
      <c r="M21">
        <v>20</v>
      </c>
      <c r="N21">
        <f t="shared" si="1"/>
        <v>8.6427024971655442E-2</v>
      </c>
      <c r="O21">
        <f>_xlfn.NORM.INV((M21-1/2)/'1'!$N$1,0,'1'!$L$6)</f>
        <v>0.27034149522452361</v>
      </c>
    </row>
    <row r="22" spans="1:15" x14ac:dyDescent="0.3">
      <c r="A22">
        <f>'1'!E22</f>
        <v>80</v>
      </c>
      <c r="B22">
        <f>'1'!F22</f>
        <v>79.422322815524012</v>
      </c>
      <c r="C22">
        <f>'1'!G22</f>
        <v>0.57767718447598781</v>
      </c>
      <c r="D22">
        <f ca="1">C22/'1'!$L$6/SQRT(1-'1'!S22)</f>
        <v>0.86509128895376963</v>
      </c>
      <c r="E22">
        <f t="shared" ca="1" si="0"/>
        <v>0.93010283783771441</v>
      </c>
      <c r="M22">
        <v>21</v>
      </c>
      <c r="N22">
        <f t="shared" si="1"/>
        <v>0.11122855707830581</v>
      </c>
      <c r="O22">
        <f>_xlfn.NORM.INV((M22-1/2)/'1'!$N$1,0,'1'!$L$6)</f>
        <v>0.33469237677080399</v>
      </c>
    </row>
    <row r="23" spans="1:15" x14ac:dyDescent="0.3">
      <c r="A23">
        <f>'1'!E23</f>
        <v>76</v>
      </c>
      <c r="B23">
        <f>'1'!F23</f>
        <v>76.722419470128472</v>
      </c>
      <c r="C23">
        <f>'1'!G23</f>
        <v>-0.72241947012847163</v>
      </c>
      <c r="D23">
        <f ca="1">C23/'1'!$L$6/SQRT(1-'1'!S23)</f>
        <v>-1.0517971965034769</v>
      </c>
      <c r="E23">
        <f t="shared" ca="1" si="0"/>
        <v>1.0255716437692088</v>
      </c>
      <c r="M23">
        <v>22</v>
      </c>
      <c r="N23">
        <f t="shared" si="1"/>
        <v>0.19075361791726664</v>
      </c>
      <c r="O23">
        <f>_xlfn.NORM.INV((M23-1/2)/'1'!$N$1,0,'1'!$L$6)</f>
        <v>0.40199500747918532</v>
      </c>
    </row>
    <row r="24" spans="1:15" x14ac:dyDescent="0.3">
      <c r="A24">
        <f>'1'!E24</f>
        <v>76</v>
      </c>
      <c r="B24">
        <f>'1'!F24</f>
        <v>76.162094033541237</v>
      </c>
      <c r="C24">
        <f>'1'!G24</f>
        <v>-0.16209403354123708</v>
      </c>
      <c r="D24">
        <f ca="1">C24/'1'!$L$6/SQRT(1-'1'!S24)</f>
        <v>-0.2865904262820152</v>
      </c>
      <c r="E24">
        <f t="shared" ca="1" si="0"/>
        <v>0.53534141095380916</v>
      </c>
      <c r="M24">
        <v>23</v>
      </c>
      <c r="N24">
        <f t="shared" si="1"/>
        <v>0.27149534899439232</v>
      </c>
      <c r="O24">
        <f>_xlfn.NORM.INV((M24-1/2)/'1'!$N$1,0,'1'!$L$6)</f>
        <v>0.4732231570299037</v>
      </c>
    </row>
    <row r="25" spans="1:15" x14ac:dyDescent="0.3">
      <c r="A25">
        <f>'1'!E25</f>
        <v>78</v>
      </c>
      <c r="B25">
        <f>'1'!F25</f>
        <v>77.913572975028345</v>
      </c>
      <c r="C25">
        <f>'1'!G25</f>
        <v>8.6427024971655442E-2</v>
      </c>
      <c r="D25">
        <f ca="1">C25/'1'!$L$6/SQRT(1-'1'!S25)</f>
        <v>0.1276164107424381</v>
      </c>
      <c r="E25">
        <f t="shared" ca="1" si="0"/>
        <v>0.35723439188079037</v>
      </c>
      <c r="M25">
        <v>24</v>
      </c>
      <c r="N25">
        <f t="shared" si="1"/>
        <v>0.57767718447598781</v>
      </c>
      <c r="O25">
        <f>_xlfn.NORM.INV((M25-1/2)/'1'!$N$1,0,'1'!$L$6)</f>
        <v>0.5497051972521102</v>
      </c>
    </row>
    <row r="26" spans="1:15" x14ac:dyDescent="0.3">
      <c r="A26">
        <f>'1'!E26</f>
        <v>78</v>
      </c>
      <c r="B26">
        <f>'1'!F26</f>
        <v>78.103257855810028</v>
      </c>
      <c r="C26">
        <f>'1'!G26</f>
        <v>-0.10325785581002833</v>
      </c>
      <c r="D26">
        <f ca="1">C26/'1'!$L$6/SQRT(1-'1'!S26)</f>
        <v>-0.15140886454048705</v>
      </c>
      <c r="E26">
        <f t="shared" ca="1" si="0"/>
        <v>0.38911292003798464</v>
      </c>
      <c r="M26">
        <v>25</v>
      </c>
      <c r="N26">
        <f t="shared" si="1"/>
        <v>0.59517686546732307</v>
      </c>
      <c r="O26">
        <f>_xlfn.NORM.INV((M26-1/2)/'1'!$N$1,0,'1'!$L$6)</f>
        <v>0.63336026668789402</v>
      </c>
    </row>
    <row r="27" spans="1:15" x14ac:dyDescent="0.3">
      <c r="A27">
        <f>'1'!E27</f>
        <v>75</v>
      </c>
      <c r="B27">
        <f>'1'!F27</f>
        <v>74.1813142925308</v>
      </c>
      <c r="C27">
        <f>'1'!G27</f>
        <v>0.8186857074692</v>
      </c>
      <c r="D27">
        <f ca="1">C27/'1'!$L$6/SQRT(1-'1'!S27)</f>
        <v>1.2736264360786795</v>
      </c>
      <c r="E27">
        <f t="shared" ca="1" si="0"/>
        <v>1.128550590837061</v>
      </c>
      <c r="M27">
        <v>26</v>
      </c>
      <c r="N27">
        <f t="shared" si="1"/>
        <v>0.70122403641116193</v>
      </c>
      <c r="O27">
        <f>_xlfn.NORM.INV((M27-1/2)/'1'!$N$1,0,'1'!$L$6)</f>
        <v>0.72716343055601873</v>
      </c>
    </row>
    <row r="28" spans="1:15" x14ac:dyDescent="0.3">
      <c r="A28">
        <f>'1'!E28</f>
        <v>73</v>
      </c>
      <c r="B28">
        <f>'1'!F28</f>
        <v>73.48871279825056</v>
      </c>
      <c r="C28">
        <f>'1'!G28</f>
        <v>-0.48871279825056035</v>
      </c>
      <c r="D28">
        <f ca="1">C28/'1'!$L$6/SQRT(1-'1'!S28)</f>
        <v>-0.7327482956310748</v>
      </c>
      <c r="E28">
        <f t="shared" ca="1" si="0"/>
        <v>0.85600718199736781</v>
      </c>
      <c r="M28">
        <v>27</v>
      </c>
      <c r="N28">
        <f t="shared" si="1"/>
        <v>0.8186857074692</v>
      </c>
      <c r="O28">
        <f>_xlfn.NORM.INV((M28-1/2)/'1'!$N$1,0,'1'!$L$6)</f>
        <v>0.8361802550719315</v>
      </c>
    </row>
    <row r="29" spans="1:15" x14ac:dyDescent="0.3">
      <c r="A29">
        <f>'1'!E29</f>
        <v>74</v>
      </c>
      <c r="B29">
        <f>'1'!F29</f>
        <v>74.366634570433575</v>
      </c>
      <c r="C29">
        <f>'1'!G29</f>
        <v>-0.36663457043357539</v>
      </c>
      <c r="D29">
        <f ca="1">C29/'1'!$L$6/SQRT(1-'1'!S29)</f>
        <v>-0.53651419778182408</v>
      </c>
      <c r="E29">
        <f t="shared" ca="1" si="0"/>
        <v>0.73247129485176687</v>
      </c>
      <c r="M29">
        <v>28</v>
      </c>
      <c r="N29">
        <f t="shared" si="1"/>
        <v>1.1053953300811941</v>
      </c>
      <c r="O29">
        <f>_xlfn.NORM.INV((M29-1/2)/'1'!$N$1,0,'1'!$L$6)</f>
        <v>0.97031103406703945</v>
      </c>
    </row>
    <row r="30" spans="1:15" x14ac:dyDescent="0.3">
      <c r="A30">
        <f>'1'!E30</f>
        <v>73</v>
      </c>
      <c r="B30">
        <f>'1'!F30</f>
        <v>72.888771442921694</v>
      </c>
      <c r="C30">
        <f>'1'!G30</f>
        <v>0.11122855707830581</v>
      </c>
      <c r="D30">
        <f ca="1">C30/'1'!$L$6/SQRT(1-'1'!S30)</f>
        <v>0.16910148173760206</v>
      </c>
      <c r="E30">
        <f t="shared" ca="1" si="0"/>
        <v>0.41121950554126452</v>
      </c>
      <c r="M30">
        <v>29</v>
      </c>
      <c r="N30">
        <f t="shared" si="1"/>
        <v>1.4495137757818384</v>
      </c>
      <c r="O30">
        <f>_xlfn.NORM.INV((M30-1/2)/'1'!$N$1,0,'1'!$L$6)</f>
        <v>1.1540321049679079</v>
      </c>
    </row>
    <row r="31" spans="1:15" x14ac:dyDescent="0.3">
      <c r="A31">
        <f>'1'!E31</f>
        <v>79</v>
      </c>
      <c r="B31">
        <f>'1'!F31</f>
        <v>79.139977795790941</v>
      </c>
      <c r="C31">
        <f>'1'!G31</f>
        <v>-0.13997779579094072</v>
      </c>
      <c r="D31">
        <f ca="1">C31/'1'!$L$6/SQRT(1-'1'!S31)</f>
        <v>-0.20861922758066487</v>
      </c>
      <c r="E31">
        <f t="shared" ca="1" si="0"/>
        <v>0.45674853867381432</v>
      </c>
      <c r="M31">
        <v>30</v>
      </c>
      <c r="N31">
        <f t="shared" si="1"/>
        <v>1.5467904714921872</v>
      </c>
      <c r="O31">
        <f>_xlfn.NORM.INV((M31-1/2)/'1'!$N$1,0,'1'!$L$6)</f>
        <v>1.4930401592176912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2022-05-29T12:24:33Z</dcterms:created>
  <dcterms:modified xsi:type="dcterms:W3CDTF">2022-05-29T12:24:33Z</dcterms:modified>
</cp:coreProperties>
</file>