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twa\Documents\Inzynierka\GTFS-creator\pre-GTFS\"/>
    </mc:Choice>
  </mc:AlternateContent>
  <xr:revisionPtr revIDLastSave="0" documentId="13_ncr:1_{D0B20DB4-3F3B-41CC-A132-C03FEDD52B3A}" xr6:coauthVersionLast="47" xr6:coauthVersionMax="47" xr10:uidLastSave="{00000000-0000-0000-0000-000000000000}"/>
  <bookViews>
    <workbookView xWindow="-108" yWindow="-108" windowWidth="23256" windowHeight="12456" tabRatio="682" firstSheet="1" activeTab="5" xr2:uid="{B784DAB1-23CF-454B-B54B-A0B7B0C104B5}"/>
  </bookViews>
  <sheets>
    <sheet name="agency" sheetId="1" r:id="rId1"/>
    <sheet name="routes" sheetId="12" r:id="rId2"/>
    <sheet name="stops" sheetId="2" r:id="rId3"/>
    <sheet name="MONSATCIESZ_0" sheetId="3" r:id="rId4"/>
    <sheet name="SUNDAYCIESZ_0" sheetId="8" r:id="rId5"/>
    <sheet name="MONSATCIESZ_1" sheetId="4" r:id="rId6"/>
    <sheet name="SUNDAYCIESZ_1" sheetId="9" r:id="rId7"/>
    <sheet name="calendar" sheetId="5" r:id="rId8"/>
    <sheet name="calendar_dates" sheetId="6" r:id="rId9"/>
    <sheet name="feed_info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H3" i="9" s="1"/>
  <c r="H4" i="9" s="1"/>
  <c r="H5" i="9" s="1"/>
  <c r="H6" i="9" s="1"/>
  <c r="H7" i="9" s="1"/>
  <c r="G2" i="9"/>
  <c r="G3" i="9" s="1"/>
  <c r="G4" i="9" s="1"/>
  <c r="G5" i="9" s="1"/>
  <c r="G6" i="9" s="1"/>
  <c r="G7" i="9" s="1"/>
  <c r="F2" i="9"/>
  <c r="F3" i="9" s="1"/>
  <c r="F4" i="9" s="1"/>
  <c r="F5" i="9" s="1"/>
  <c r="F6" i="9" s="1"/>
  <c r="F7" i="9" s="1"/>
  <c r="E2" i="9"/>
  <c r="E3" i="9" s="1"/>
  <c r="E4" i="9" s="1"/>
  <c r="E5" i="9" s="1"/>
  <c r="E6" i="9" s="1"/>
  <c r="E7" i="9" s="1"/>
  <c r="D2" i="9"/>
  <c r="D3" i="9" s="1"/>
  <c r="D4" i="9" s="1"/>
  <c r="D5" i="9" s="1"/>
  <c r="D6" i="9" s="1"/>
  <c r="D7" i="9" s="1"/>
  <c r="C4" i="9"/>
  <c r="C5" i="9" s="1"/>
  <c r="C6" i="9" s="1"/>
  <c r="C7" i="9" s="1"/>
  <c r="C4" i="4"/>
  <c r="C5" i="4" s="1"/>
  <c r="C6" i="4" s="1"/>
  <c r="C7" i="4" s="1"/>
  <c r="D2" i="4"/>
  <c r="D3" i="4"/>
  <c r="D4" i="4" s="1"/>
  <c r="D5" i="4" s="1"/>
  <c r="D6" i="4" s="1"/>
  <c r="D7" i="4" s="1"/>
  <c r="E2" i="4"/>
  <c r="E3" i="4"/>
  <c r="E4" i="4" s="1"/>
  <c r="E5" i="4" s="1"/>
  <c r="E6" i="4" s="1"/>
  <c r="E7" i="4" s="1"/>
  <c r="G2" i="4"/>
  <c r="G3" i="4" s="1"/>
  <c r="G4" i="4" s="1"/>
  <c r="G5" i="4" s="1"/>
  <c r="G6" i="4" s="1"/>
  <c r="G7" i="4" s="1"/>
  <c r="J2" i="4"/>
  <c r="J3" i="4" s="1"/>
  <c r="J4" i="4" s="1"/>
  <c r="J5" i="4" s="1"/>
  <c r="J6" i="4" s="1"/>
  <c r="J7" i="4" s="1"/>
  <c r="I5" i="8"/>
  <c r="H2" i="8"/>
  <c r="H5" i="8" s="1"/>
  <c r="G2" i="8"/>
  <c r="G3" i="8" s="1"/>
  <c r="G4" i="8" s="1"/>
  <c r="G5" i="8" s="1"/>
  <c r="G6" i="8" s="1"/>
  <c r="G7" i="8" s="1"/>
  <c r="F2" i="8"/>
  <c r="F3" i="8" s="1"/>
  <c r="F4" i="8" s="1"/>
  <c r="F5" i="8" s="1"/>
  <c r="F6" i="8" s="1"/>
  <c r="F7" i="8" s="1"/>
  <c r="E2" i="8"/>
  <c r="E3" i="8" s="1"/>
  <c r="E4" i="8" s="1"/>
  <c r="E5" i="8" s="1"/>
  <c r="E6" i="8" s="1"/>
  <c r="E7" i="8" s="1"/>
  <c r="D2" i="8"/>
  <c r="D3" i="8" s="1"/>
  <c r="D4" i="8" s="1"/>
  <c r="D5" i="8" s="1"/>
  <c r="D6" i="8" s="1"/>
  <c r="D7" i="8" s="1"/>
  <c r="K3" i="3"/>
  <c r="J3" i="3"/>
  <c r="J4" i="3" s="1"/>
  <c r="J5" i="3" s="1"/>
  <c r="J6" i="3" s="1"/>
  <c r="J7" i="3" s="1"/>
  <c r="I3" i="3"/>
  <c r="G3" i="3"/>
  <c r="L5" i="3"/>
  <c r="M5" i="3"/>
  <c r="L2" i="3"/>
  <c r="K2" i="3"/>
  <c r="J2" i="3"/>
  <c r="I2" i="3"/>
  <c r="G2" i="3"/>
  <c r="F2" i="3"/>
  <c r="F3" i="3" s="1"/>
  <c r="F4" i="3" s="1"/>
  <c r="F5" i="3" s="1"/>
  <c r="F6" i="3" s="1"/>
  <c r="F7" i="3" s="1"/>
  <c r="H2" i="3"/>
  <c r="H3" i="3" s="1"/>
  <c r="H4" i="3" s="1"/>
  <c r="H5" i="3" s="1"/>
  <c r="H6" i="3" s="1"/>
  <c r="H7" i="3" s="1"/>
  <c r="K4" i="3"/>
  <c r="K5" i="3" s="1"/>
  <c r="K6" i="3" s="1"/>
  <c r="K7" i="3" s="1"/>
  <c r="D3" i="3"/>
  <c r="D4" i="3" s="1"/>
  <c r="D5" i="3" s="1"/>
  <c r="D6" i="3" s="1"/>
  <c r="D7" i="3" s="1"/>
  <c r="D2" i="3"/>
  <c r="C3" i="3"/>
  <c r="C4" i="3" s="1"/>
  <c r="C5" i="3" s="1"/>
  <c r="C6" i="3" s="1"/>
  <c r="C7" i="3" s="1"/>
  <c r="F2" i="4"/>
  <c r="F3" i="4" s="1"/>
  <c r="F4" i="4" s="1"/>
  <c r="H2" i="4"/>
  <c r="H3" i="4" s="1"/>
  <c r="H4" i="4" s="1"/>
  <c r="I2" i="4"/>
  <c r="I3" i="4" s="1"/>
  <c r="I4" i="4" s="1"/>
  <c r="K2" i="4"/>
  <c r="L2" i="4"/>
  <c r="K3" i="4" l="1"/>
  <c r="K4" i="4" s="1"/>
  <c r="K5" i="4" s="1"/>
  <c r="K6" i="4" s="1"/>
  <c r="K7" i="4" s="1"/>
  <c r="I5" i="4"/>
  <c r="I6" i="4" s="1"/>
  <c r="I7" i="4" s="1"/>
  <c r="L3" i="4"/>
  <c r="L4" i="4" s="1"/>
  <c r="L5" i="4" s="1"/>
  <c r="L6" i="4" s="1"/>
  <c r="L7" i="4" s="1"/>
  <c r="F5" i="4"/>
  <c r="F6" i="4" s="1"/>
  <c r="F7" i="4" s="1"/>
  <c r="H5" i="4"/>
  <c r="H6" i="4" s="1"/>
  <c r="H7" i="4" s="1"/>
  <c r="I4" i="3"/>
  <c r="I5" i="3" s="1"/>
  <c r="I6" i="3" s="1"/>
  <c r="I7" i="3" s="1"/>
  <c r="G4" i="3"/>
  <c r="G5" i="3" s="1"/>
  <c r="G6" i="3" s="1"/>
  <c r="G7" i="3" s="1"/>
</calcChain>
</file>

<file path=xl/sharedStrings.xml><?xml version="1.0" encoding="utf-8"?>
<sst xmlns="http://schemas.openxmlformats.org/spreadsheetml/2006/main" count="153" uniqueCount="86">
  <si>
    <t>agency_id</t>
  </si>
  <si>
    <t>agency_name</t>
  </si>
  <si>
    <t>agency_url</t>
  </si>
  <si>
    <t>agency_timezone</t>
  </si>
  <si>
    <t>stop_id</t>
  </si>
  <si>
    <t>stop_name</t>
  </si>
  <si>
    <t>stop_code</t>
  </si>
  <si>
    <t>stop_lon</t>
  </si>
  <si>
    <t>stop_lat</t>
  </si>
  <si>
    <t>direction_desc</t>
  </si>
  <si>
    <t>Jastrzębie</t>
  </si>
  <si>
    <t>service_id</t>
  </si>
  <si>
    <t>date</t>
  </si>
  <si>
    <t>exception_type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</si>
  <si>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</si>
  <si>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</si>
  <si>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</si>
  <si>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</si>
  <si>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</si>
  <si>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</si>
  <si>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</si>
  <si>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</si>
  <si>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</si>
  <si>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Europe/Warsaw</t>
  </si>
  <si>
    <t>agency_lang</t>
  </si>
  <si>
    <t>pl</t>
  </si>
  <si>
    <t>agency_phone</t>
  </si>
  <si>
    <t>feed_publisher_name</t>
  </si>
  <si>
    <t>feed_publisher_url</t>
  </si>
  <si>
    <t>feed_lang</t>
  </si>
  <si>
    <t>feed_start_date</t>
  </si>
  <si>
    <t>feed_end_date</t>
  </si>
  <si>
    <t>feed_version</t>
  </si>
  <si>
    <t>feed_contact_email</t>
  </si>
  <si>
    <t>Mateusz W.</t>
  </si>
  <si>
    <t>https://mytabor.pl</t>
  </si>
  <si>
    <t>feed_contact_url</t>
  </si>
  <si>
    <t>kontakt@mytabor.pl</t>
  </si>
  <si>
    <t>https://mytabor.pl/kontakt</t>
  </si>
  <si>
    <t>1.0</t>
  </si>
  <si>
    <t>Żory, Al. Jana Pawł II -Bajerówka</t>
  </si>
  <si>
    <t>Żory, Al. Jana Pawł II -Sąd</t>
  </si>
  <si>
    <t>Katowice, Centrum Przesiadkowe Sądowa</t>
  </si>
  <si>
    <t>Żory, Centrum Przesiadkowe - st. 1</t>
  </si>
  <si>
    <t>Katowice</t>
  </si>
  <si>
    <t>18.693460704526704</t>
  </si>
  <si>
    <t>50.04770639760993</t>
  </si>
  <si>
    <t>19.00992470418228</t>
  </si>
  <si>
    <t>50.25912528361633</t>
  </si>
  <si>
    <t>18.686886</t>
  </si>
  <si>
    <t>50.029746</t>
  </si>
  <si>
    <t>18.68934945236731</t>
  </si>
  <si>
    <t>50.03809740348728</t>
  </si>
  <si>
    <t>18.685724446859318</t>
  </si>
  <si>
    <t>50.0291151412119</t>
  </si>
  <si>
    <t>50.03821698081878</t>
  </si>
  <si>
    <t>18.689781667792737</t>
  </si>
  <si>
    <t>19.01974015591002</t>
  </si>
  <si>
    <t>route_id</t>
  </si>
  <si>
    <t>route_short_name</t>
  </si>
  <si>
    <t>route_long_name</t>
  </si>
  <si>
    <t>route_type</t>
  </si>
  <si>
    <t>50.260792355042376</t>
  </si>
  <si>
    <t>Cieszyn, Dworzec Autobusowy</t>
  </si>
  <si>
    <t>18.638340024254816</t>
  </si>
  <si>
    <t>49.75071173094261</t>
  </si>
  <si>
    <t>http://busbrothers.pl</t>
  </si>
  <si>
    <t>Dariusz Gabrowski - Przewóz Osób (BUS BROTHERS)</t>
  </si>
  <si>
    <t>BROTHERS</t>
  </si>
  <si>
    <t>CIESZ</t>
  </si>
  <si>
    <t>Jastrzębie-Zdrój ↔ Cieszyn</t>
  </si>
  <si>
    <t>CIEZYN</t>
  </si>
  <si>
    <t>Pawłowice Centrum Targ - st. 1</t>
  </si>
  <si>
    <t>Pawłowice Centrum Targ - st. 2</t>
  </si>
  <si>
    <t>18.717744055306216</t>
  </si>
  <si>
    <t>49.96410530578793</t>
  </si>
  <si>
    <t>18.717970260122232</t>
  </si>
  <si>
    <t>49.96411968043009</t>
  </si>
  <si>
    <t>Lokalna</t>
  </si>
  <si>
    <t>MZK</t>
  </si>
  <si>
    <t>Katowice, Centrum Przesiadkowe Sądowa st. 18</t>
  </si>
  <si>
    <t>Katowice, Plac Andrzeja</t>
  </si>
  <si>
    <t>Cieszyn, Dworzec Autobusowy - st. C</t>
  </si>
  <si>
    <t>Żory, Centrum Przesiadkowe</t>
  </si>
  <si>
    <t>MONSAT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</si>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</sst>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4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0"/>
      <color theme="1"/>
      <name val="Arial Unicode MS"/>
    </font>
    <font>
      <sz val="10"/>
      <color rgb="FF555555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1"/>
    <xf numFmtId="165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mytabor.pl/kontakt" TargetMode="External"/><Relationship Id="rId1" Type="http://schemas.openxmlformats.org/officeDocument/2006/relationships/hyperlink" Target="mailto:kontakt@mytabor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5F8C-14CD-4274-A1FD-99A33C2A8152}">
  <dimension ref="A1:F2"/>
  <sheetViews>
    <sheetView workbookViewId="0">
      <selection activeCell="B7" sqref="B7"/>
    </sheetView>
  </sheetViews>
  <sheetFormatPr defaultRowHeight="14.4"/>
  <cols>
    <col min="1" max="1" width="9.88671875" bestFit="1" customWidth="1"/>
    <col min="2" max="2" width="58.5546875" bestFit="1" customWidth="1"/>
    <col min="3" max="3" width="30" bestFit="1" customWidth="1"/>
    <col min="4" max="4" width="14.88671875" bestFit="1" customWidth="1"/>
    <col min="5" max="5" width="10.77734375" bestFit="1" customWidth="1"/>
    <col min="6" max="6" width="14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26</v>
      </c>
    </row>
    <row r="2" spans="1:6">
      <c r="A2" t="s">
        <v>68</v>
      </c>
      <c r="B2" s="9" t="s">
        <v>67</v>
      </c>
      <c r="C2" s="2" t="s">
        <v>66</v>
      </c>
      <c r="D2" t="s">
        <v>23</v>
      </c>
      <c r="E2" t="s">
        <v>25</v>
      </c>
      <c r="F2" s="7">
        <v>48885444430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F004-2AC6-44F7-85C3-40777421B5E9}">
  <dimension ref="A1:H2"/>
  <sheetViews>
    <sheetView workbookViewId="0">
      <selection activeCell="G24" sqref="G24"/>
    </sheetView>
  </sheetViews>
  <sheetFormatPr defaultRowHeight="14.4"/>
  <cols>
    <col min="1" max="1" width="18.33203125" bestFit="1" customWidth="1"/>
    <col min="2" max="2" width="16" bestFit="1" customWidth="1"/>
    <col min="4" max="4" width="13.44140625" bestFit="1" customWidth="1"/>
    <col min="5" max="5" width="12.6640625" bestFit="1" customWidth="1"/>
    <col min="6" max="6" width="11.33203125" bestFit="1" customWidth="1"/>
    <col min="7" max="7" width="16.77734375" bestFit="1" customWidth="1"/>
  </cols>
  <sheetData>
    <row r="1" spans="1:8">
      <c r="A1" t="s">
        <v>27</v>
      </c>
      <c r="B1" s="5" t="s">
        <v>28</v>
      </c>
      <c r="C1" t="s">
        <v>29</v>
      </c>
      <c r="D1" t="s">
        <v>33</v>
      </c>
      <c r="E1" t="s">
        <v>36</v>
      </c>
      <c r="F1" s="5" t="s">
        <v>30</v>
      </c>
      <c r="G1" t="s">
        <v>31</v>
      </c>
      <c r="H1" t="s">
        <v>32</v>
      </c>
    </row>
    <row r="2" spans="1:8">
      <c r="A2" t="s">
        <v>34</v>
      </c>
      <c r="B2" s="4" t="s">
        <v>35</v>
      </c>
      <c r="C2" t="s">
        <v>25</v>
      </c>
      <c r="D2" s="2" t="s">
        <v>37</v>
      </c>
      <c r="E2" s="2" t="s">
        <v>38</v>
      </c>
      <c r="F2" s="6">
        <v>20250813</v>
      </c>
      <c r="G2">
        <v>20500813</v>
      </c>
      <c r="H2" t="s">
        <v>39</v>
      </c>
    </row>
  </sheetData>
  <hyperlinks>
    <hyperlink ref="D2" r:id="rId1" xr:uid="{1483D57F-1FBB-4783-BEB4-29628A895A39}"/>
    <hyperlink ref="E2" r:id="rId2" xr:uid="{FB5123ED-BD72-4202-BD64-0F62DC2B5E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CCA4-F5D9-412A-B47C-3DBE7FA154A0}">
  <dimension ref="A1:E2"/>
  <sheetViews>
    <sheetView workbookViewId="0">
      <selection activeCell="C2" sqref="C2"/>
    </sheetView>
  </sheetViews>
  <sheetFormatPr defaultRowHeight="14.4"/>
  <cols>
    <col min="2" max="2" width="9.88671875" bestFit="1" customWidth="1"/>
    <col min="4" max="4" width="23.77734375" bestFit="1" customWidth="1"/>
  </cols>
  <sheetData>
    <row r="1" spans="1:5">
      <c r="A1" t="s">
        <v>58</v>
      </c>
      <c r="B1" t="s">
        <v>0</v>
      </c>
      <c r="C1" t="s">
        <v>59</v>
      </c>
      <c r="D1" t="s">
        <v>60</v>
      </c>
      <c r="E1" t="s">
        <v>61</v>
      </c>
    </row>
    <row r="2" spans="1:5">
      <c r="A2" t="s">
        <v>69</v>
      </c>
      <c r="B2" t="s">
        <v>68</v>
      </c>
      <c r="C2" t="s">
        <v>71</v>
      </c>
      <c r="D2" t="s">
        <v>70</v>
      </c>
      <c r="E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59D0-776A-45A1-9065-B74915B634BC}">
  <dimension ref="A1:F11"/>
  <sheetViews>
    <sheetView workbookViewId="0">
      <selection activeCell="B11" sqref="A11:XFD11"/>
    </sheetView>
  </sheetViews>
  <sheetFormatPr defaultRowHeight="14.4"/>
  <cols>
    <col min="2" max="2" width="42.21875" bestFit="1" customWidth="1"/>
    <col min="3" max="3" width="9.21875" bestFit="1" customWidth="1"/>
    <col min="4" max="5" width="18.77734375" bestFit="1" customWidth="1"/>
    <col min="6" max="6" width="14.5546875" bestFit="1" customWidth="1"/>
  </cols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>
        <v>1</v>
      </c>
      <c r="B2" t="s">
        <v>81</v>
      </c>
      <c r="D2" t="s">
        <v>57</v>
      </c>
      <c r="E2" t="s">
        <v>62</v>
      </c>
    </row>
    <row r="3" spans="1:6">
      <c r="A3">
        <v>2</v>
      </c>
      <c r="B3" t="s">
        <v>40</v>
      </c>
      <c r="D3" t="s">
        <v>49</v>
      </c>
      <c r="E3" t="s">
        <v>50</v>
      </c>
      <c r="F3" t="s">
        <v>44</v>
      </c>
    </row>
    <row r="4" spans="1:6">
      <c r="A4">
        <v>3</v>
      </c>
      <c r="B4" t="s">
        <v>41</v>
      </c>
      <c r="D4" t="s">
        <v>56</v>
      </c>
      <c r="E4" t="s">
        <v>55</v>
      </c>
      <c r="F4" t="s">
        <v>44</v>
      </c>
    </row>
    <row r="5" spans="1:6">
      <c r="A5">
        <v>4</v>
      </c>
      <c r="B5" t="s">
        <v>43</v>
      </c>
      <c r="D5" t="s">
        <v>45</v>
      </c>
      <c r="E5" t="s">
        <v>46</v>
      </c>
    </row>
    <row r="6" spans="1:6">
      <c r="A6">
        <v>5</v>
      </c>
      <c r="B6" t="s">
        <v>80</v>
      </c>
      <c r="D6" t="s">
        <v>47</v>
      </c>
      <c r="E6" t="s">
        <v>48</v>
      </c>
    </row>
    <row r="7" spans="1:6">
      <c r="A7">
        <v>6</v>
      </c>
      <c r="B7" t="s">
        <v>41</v>
      </c>
      <c r="D7" s="8" t="s">
        <v>51</v>
      </c>
      <c r="E7" t="s">
        <v>52</v>
      </c>
      <c r="F7" t="s">
        <v>10</v>
      </c>
    </row>
    <row r="8" spans="1:6">
      <c r="A8">
        <v>7</v>
      </c>
      <c r="B8" t="s">
        <v>40</v>
      </c>
      <c r="D8" t="s">
        <v>53</v>
      </c>
      <c r="E8" t="s">
        <v>54</v>
      </c>
      <c r="F8" t="s">
        <v>10</v>
      </c>
    </row>
    <row r="9" spans="1:6">
      <c r="A9">
        <v>8</v>
      </c>
      <c r="B9" t="s">
        <v>72</v>
      </c>
      <c r="D9" t="s">
        <v>74</v>
      </c>
      <c r="E9" t="s">
        <v>75</v>
      </c>
      <c r="F9" t="s">
        <v>79</v>
      </c>
    </row>
    <row r="10" spans="1:6">
      <c r="A10">
        <v>9</v>
      </c>
      <c r="B10" t="s">
        <v>82</v>
      </c>
      <c r="D10" t="s">
        <v>64</v>
      </c>
      <c r="E10" t="s">
        <v>65</v>
      </c>
    </row>
    <row r="11" spans="1:6">
      <c r="A11">
        <v>10</v>
      </c>
      <c r="B11" t="s">
        <v>73</v>
      </c>
      <c r="D11" t="s">
        <v>76</v>
      </c>
      <c r="E11" t="s">
        <v>77</v>
      </c>
      <c r="F11" t="s">
        <v>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F334-B8E9-4EA3-A842-E3BC042E6D23}">
  <sheetPr>
    <tabColor theme="8" tint="0.59999389629810485"/>
  </sheetPr>
  <dimension ref="A1:P17"/>
  <sheetViews>
    <sheetView workbookViewId="0">
      <selection activeCell="A2" sqref="A2"/>
    </sheetView>
  </sheetViews>
  <sheetFormatPr defaultRowHeight="14.4"/>
  <cols>
    <col min="2" max="2" width="39.77734375" bestFit="1" customWidth="1"/>
    <col min="3" max="3" width="8.33203125" bestFit="1" customWidth="1"/>
    <col min="4" max="4" width="8.109375" bestFit="1" customWidth="1"/>
    <col min="5" max="5" width="8.109375" customWidth="1"/>
    <col min="6" max="16" width="8.109375" bestFit="1" customWidth="1"/>
  </cols>
  <sheetData>
    <row r="1" spans="1:16">
      <c r="A1">
        <v>9</v>
      </c>
      <c r="B1" t="s">
        <v>82</v>
      </c>
      <c r="D1" s="1">
        <v>0.25694444444444442</v>
      </c>
      <c r="E1" s="1"/>
      <c r="F1" s="1">
        <v>0.33680555555555558</v>
      </c>
      <c r="G1" s="1">
        <v>0.44097222222222221</v>
      </c>
      <c r="H1" s="1">
        <v>0.5</v>
      </c>
      <c r="I1" s="1">
        <v>0.54513888888888884</v>
      </c>
      <c r="J1" s="1">
        <v>0.625</v>
      </c>
      <c r="K1" s="1">
        <v>0.73263888888888884</v>
      </c>
      <c r="L1" s="1">
        <v>0.80208333333333337</v>
      </c>
      <c r="M1" s="1">
        <v>0.875</v>
      </c>
      <c r="N1" s="1"/>
      <c r="O1" s="1"/>
      <c r="P1" s="1"/>
    </row>
    <row r="2" spans="1:16">
      <c r="A2">
        <v>10</v>
      </c>
      <c r="B2" t="s">
        <v>73</v>
      </c>
      <c r="C2" s="1">
        <v>0.22916666666666666</v>
      </c>
      <c r="D2" s="1">
        <f>D1+(30/1440)</f>
        <v>0.27777777777777773</v>
      </c>
      <c r="E2" s="1"/>
      <c r="F2" s="1">
        <f t="shared" ref="F2:M2" si="0">F1+(30/1440)</f>
        <v>0.3576388888888889</v>
      </c>
      <c r="G2" s="1">
        <f>G1+(25/1440)</f>
        <v>0.45833333333333331</v>
      </c>
      <c r="H2" s="1">
        <f t="shared" si="0"/>
        <v>0.52083333333333337</v>
      </c>
      <c r="I2" s="1">
        <f>I1+(25/1440)</f>
        <v>0.5625</v>
      </c>
      <c r="J2" s="1">
        <f>J1+(25/1440)</f>
        <v>0.64236111111111116</v>
      </c>
      <c r="K2" s="1">
        <f>K1+(25/1440)</f>
        <v>0.75</v>
      </c>
      <c r="L2" s="1">
        <f>L1+(25/1440)</f>
        <v>0.81944444444444453</v>
      </c>
      <c r="M2" s="1"/>
      <c r="N2" s="1"/>
    </row>
    <row r="3" spans="1:16">
      <c r="A3">
        <v>2</v>
      </c>
      <c r="B3" t="s">
        <v>40</v>
      </c>
      <c r="C3" s="1">
        <f>C2+(15/1440)</f>
        <v>0.23958333333333331</v>
      </c>
      <c r="D3" s="1">
        <f>D2+(10/1440)</f>
        <v>0.28472222222222215</v>
      </c>
      <c r="E3" s="1">
        <v>0.34375</v>
      </c>
      <c r="F3" s="1">
        <f t="shared" ref="F3:M3" si="1">F2+(10/1440)</f>
        <v>0.36458333333333331</v>
      </c>
      <c r="G3" s="1">
        <f>G2+(15/1440)</f>
        <v>0.46875</v>
      </c>
      <c r="H3" s="1">
        <f t="shared" si="1"/>
        <v>0.52777777777777779</v>
      </c>
      <c r="I3" s="1">
        <f>I2+(15/1440)</f>
        <v>0.57291666666666663</v>
      </c>
      <c r="J3" s="1">
        <f>J2+(15/1440)</f>
        <v>0.65277777777777779</v>
      </c>
      <c r="K3" s="1">
        <f>K2+(15/1440)</f>
        <v>0.76041666666666663</v>
      </c>
      <c r="L3" s="1"/>
      <c r="M3" s="1"/>
      <c r="N3" s="1"/>
      <c r="O3" s="1"/>
      <c r="P3" s="1"/>
    </row>
    <row r="4" spans="1:16">
      <c r="A4">
        <v>3</v>
      </c>
      <c r="B4" t="s">
        <v>41</v>
      </c>
      <c r="C4" s="1">
        <f>C3+(2/1440)</f>
        <v>0.2409722222222222</v>
      </c>
      <c r="D4" s="1">
        <f>D3+(2/1440)</f>
        <v>0.28611111111111104</v>
      </c>
      <c r="E4" s="1">
        <v>0.34513888888888888</v>
      </c>
      <c r="F4" s="1">
        <f t="shared" ref="F4:M4" si="2">F3+(2/1440)</f>
        <v>0.3659722222222222</v>
      </c>
      <c r="G4" s="1">
        <f t="shared" si="2"/>
        <v>0.47013888888888888</v>
      </c>
      <c r="H4" s="1">
        <f t="shared" si="2"/>
        <v>0.52916666666666667</v>
      </c>
      <c r="I4" s="1">
        <f t="shared" si="2"/>
        <v>0.57430555555555551</v>
      </c>
      <c r="J4" s="1">
        <f t="shared" si="2"/>
        <v>0.65416666666666667</v>
      </c>
      <c r="K4" s="1">
        <f t="shared" si="2"/>
        <v>0.76180555555555551</v>
      </c>
      <c r="L4" s="1"/>
      <c r="M4" s="1"/>
      <c r="N4" s="1"/>
      <c r="O4" s="1"/>
      <c r="P4" s="1"/>
    </row>
    <row r="5" spans="1:16">
      <c r="A5">
        <v>4</v>
      </c>
      <c r="B5" t="s">
        <v>43</v>
      </c>
      <c r="C5" s="1">
        <f>C4+(3/1440)</f>
        <v>0.24305555555555552</v>
      </c>
      <c r="D5" s="1">
        <f>D4+(3/1440)</f>
        <v>0.28819444444444436</v>
      </c>
      <c r="E5" s="1">
        <v>0.34722222222222221</v>
      </c>
      <c r="F5" s="1">
        <f t="shared" ref="F5:M5" si="3">F4+(3/1440)</f>
        <v>0.36805555555555552</v>
      </c>
      <c r="G5" s="1">
        <f t="shared" si="3"/>
        <v>0.47222222222222221</v>
      </c>
      <c r="H5" s="1">
        <f t="shared" si="3"/>
        <v>0.53125</v>
      </c>
      <c r="I5" s="1">
        <f t="shared" si="3"/>
        <v>0.57638888888888884</v>
      </c>
      <c r="J5" s="1">
        <f t="shared" si="3"/>
        <v>0.65625</v>
      </c>
      <c r="K5" s="1">
        <f t="shared" si="3"/>
        <v>0.76388888888888884</v>
      </c>
      <c r="L5" s="1">
        <f>L2+(20/1440)</f>
        <v>0.83333333333333337</v>
      </c>
      <c r="M5" s="1">
        <f>M1+(45/1440)</f>
        <v>0.90625</v>
      </c>
      <c r="N5" s="1"/>
      <c r="O5" s="1"/>
      <c r="P5" s="1"/>
    </row>
    <row r="6" spans="1:16">
      <c r="A6">
        <v>1</v>
      </c>
      <c r="B6" t="s">
        <v>81</v>
      </c>
      <c r="C6" s="1">
        <f>C5+(40/1440)</f>
        <v>0.27083333333333331</v>
      </c>
      <c r="D6" s="1">
        <f>D5+(40/1440)</f>
        <v>0.31597222222222215</v>
      </c>
      <c r="E6" s="1">
        <v>0.375</v>
      </c>
      <c r="F6" s="1">
        <f t="shared" ref="F6:M6" si="4">F5+(40/1440)</f>
        <v>0.39583333333333331</v>
      </c>
      <c r="G6" s="1">
        <f t="shared" si="4"/>
        <v>0.5</v>
      </c>
      <c r="H6" s="1">
        <f t="shared" si="4"/>
        <v>0.55902777777777779</v>
      </c>
      <c r="I6" s="1">
        <f t="shared" si="4"/>
        <v>0.60416666666666663</v>
      </c>
      <c r="J6" s="1">
        <f t="shared" si="4"/>
        <v>0.68402777777777779</v>
      </c>
      <c r="K6" s="1">
        <f t="shared" si="4"/>
        <v>0.79166666666666663</v>
      </c>
      <c r="L6" s="1"/>
      <c r="M6" s="1"/>
      <c r="N6" s="1"/>
      <c r="O6" s="1"/>
      <c r="P6" s="1"/>
    </row>
    <row r="7" spans="1:16">
      <c r="A7">
        <v>5</v>
      </c>
      <c r="B7" t="s">
        <v>80</v>
      </c>
      <c r="C7" s="1">
        <f>C6+(5/1440)</f>
        <v>0.27430555555555552</v>
      </c>
      <c r="D7" s="1">
        <f>D6+(5/1440)</f>
        <v>0.31944444444444436</v>
      </c>
      <c r="E7" s="1">
        <v>0.37847222222222221</v>
      </c>
      <c r="F7" s="1">
        <f t="shared" ref="F7:M7" si="5">F6+(5/1440)</f>
        <v>0.39930555555555552</v>
      </c>
      <c r="G7" s="1">
        <f t="shared" si="5"/>
        <v>0.50347222222222221</v>
      </c>
      <c r="H7" s="1">
        <f t="shared" si="5"/>
        <v>0.5625</v>
      </c>
      <c r="I7" s="1">
        <f t="shared" si="5"/>
        <v>0.60763888888888884</v>
      </c>
      <c r="J7" s="1">
        <f t="shared" si="5"/>
        <v>0.6875</v>
      </c>
      <c r="K7" s="1">
        <f t="shared" si="5"/>
        <v>0.79513888888888884</v>
      </c>
      <c r="L7" s="1"/>
      <c r="M7" s="1"/>
      <c r="N7" s="1"/>
      <c r="O7" s="1"/>
      <c r="P7" s="1"/>
    </row>
    <row r="8" spans="1:16"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83</v>
      </c>
      <c r="M8" t="s">
        <v>83</v>
      </c>
      <c r="O8" s="1"/>
      <c r="P8" s="1"/>
    </row>
    <row r="9" spans="1:16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16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AF1D-23DE-40BE-B9E8-018A504929BA}">
  <dimension ref="A1:I8"/>
  <sheetViews>
    <sheetView workbookViewId="0">
      <selection activeCell="A2" sqref="A2"/>
    </sheetView>
  </sheetViews>
  <sheetFormatPr defaultRowHeight="14.4"/>
  <cols>
    <col min="1" max="1" width="8.33203125" bestFit="1" customWidth="1"/>
    <col min="2" max="2" width="33.88671875" bestFit="1" customWidth="1"/>
  </cols>
  <sheetData>
    <row r="1" spans="1:9">
      <c r="A1">
        <v>9</v>
      </c>
      <c r="B1" t="s">
        <v>82</v>
      </c>
      <c r="C1" s="1"/>
      <c r="D1" s="1">
        <v>0.44097222222222221</v>
      </c>
      <c r="E1" s="1">
        <v>0.5</v>
      </c>
      <c r="F1" s="1">
        <v>0.625</v>
      </c>
      <c r="G1" s="1">
        <v>0.73263888888888884</v>
      </c>
      <c r="H1" s="1">
        <v>0.80208333333333337</v>
      </c>
      <c r="I1" s="1">
        <v>0.875</v>
      </c>
    </row>
    <row r="2" spans="1:9">
      <c r="A2">
        <v>10</v>
      </c>
      <c r="B2" t="s">
        <v>73</v>
      </c>
      <c r="C2" s="1"/>
      <c r="D2" s="1">
        <f>D1+(25/1440)</f>
        <v>0.45833333333333331</v>
      </c>
      <c r="E2" s="1">
        <f t="shared" ref="E2" si="0">E1+(30/1440)</f>
        <v>0.52083333333333337</v>
      </c>
      <c r="F2" s="1">
        <f>F1+(25/1440)</f>
        <v>0.64236111111111116</v>
      </c>
      <c r="G2" s="1">
        <f>G1+(25/1440)</f>
        <v>0.75</v>
      </c>
      <c r="H2" s="1">
        <f>H1+(25/1440)</f>
        <v>0.81944444444444453</v>
      </c>
      <c r="I2" s="1"/>
    </row>
    <row r="3" spans="1:9">
      <c r="A3">
        <v>2</v>
      </c>
      <c r="B3" t="s">
        <v>40</v>
      </c>
      <c r="C3" s="1">
        <v>0.34375</v>
      </c>
      <c r="D3" s="1">
        <f>D2+(15/1440)</f>
        <v>0.46875</v>
      </c>
      <c r="E3" s="1">
        <f t="shared" ref="E3" si="1">E2+(10/1440)</f>
        <v>0.52777777777777779</v>
      </c>
      <c r="F3" s="1">
        <f>F2+(15/1440)</f>
        <v>0.65277777777777779</v>
      </c>
      <c r="G3" s="1">
        <f>G2+(15/1440)</f>
        <v>0.76041666666666663</v>
      </c>
      <c r="H3" s="1"/>
      <c r="I3" s="1"/>
    </row>
    <row r="4" spans="1:9">
      <c r="A4">
        <v>3</v>
      </c>
      <c r="B4" t="s">
        <v>41</v>
      </c>
      <c r="C4" s="1">
        <v>0.34513888888888888</v>
      </c>
      <c r="D4" s="1">
        <f t="shared" ref="D4:G4" si="2">D3+(2/1440)</f>
        <v>0.47013888888888888</v>
      </c>
      <c r="E4" s="1">
        <f t="shared" si="2"/>
        <v>0.52916666666666667</v>
      </c>
      <c r="F4" s="1">
        <f t="shared" si="2"/>
        <v>0.65416666666666667</v>
      </c>
      <c r="G4" s="1">
        <f t="shared" si="2"/>
        <v>0.76180555555555551</v>
      </c>
      <c r="H4" s="1"/>
      <c r="I4" s="1"/>
    </row>
    <row r="5" spans="1:9">
      <c r="A5">
        <v>4</v>
      </c>
      <c r="B5" t="s">
        <v>43</v>
      </c>
      <c r="C5" s="1">
        <v>0.34722222222222221</v>
      </c>
      <c r="D5" s="1">
        <f t="shared" ref="D5:G5" si="3">D4+(3/1440)</f>
        <v>0.47222222222222221</v>
      </c>
      <c r="E5" s="1">
        <f t="shared" si="3"/>
        <v>0.53125</v>
      </c>
      <c r="F5" s="1">
        <f t="shared" si="3"/>
        <v>0.65625</v>
      </c>
      <c r="G5" s="1">
        <f t="shared" si="3"/>
        <v>0.76388888888888884</v>
      </c>
      <c r="H5" s="1">
        <f>H2+(20/1440)</f>
        <v>0.83333333333333337</v>
      </c>
      <c r="I5" s="1">
        <f>I1+(45/1440)</f>
        <v>0.90625</v>
      </c>
    </row>
    <row r="6" spans="1:9">
      <c r="A6">
        <v>1</v>
      </c>
      <c r="B6" t="s">
        <v>81</v>
      </c>
      <c r="C6" s="1">
        <v>0.375</v>
      </c>
      <c r="D6" s="1">
        <f t="shared" ref="D6:G6" si="4">D5+(40/1440)</f>
        <v>0.5</v>
      </c>
      <c r="E6" s="1">
        <f t="shared" si="4"/>
        <v>0.55902777777777779</v>
      </c>
      <c r="F6" s="1">
        <f t="shared" si="4"/>
        <v>0.68402777777777779</v>
      </c>
      <c r="G6" s="1">
        <f t="shared" si="4"/>
        <v>0.79166666666666663</v>
      </c>
      <c r="H6" s="1"/>
      <c r="I6" s="1"/>
    </row>
    <row r="7" spans="1:9">
      <c r="A7">
        <v>5</v>
      </c>
      <c r="B7" t="s">
        <v>80</v>
      </c>
      <c r="C7" s="1">
        <v>0.37847222222222221</v>
      </c>
      <c r="D7" s="1">
        <f t="shared" ref="D7:G7" si="5">D6+(5/1440)</f>
        <v>0.50347222222222221</v>
      </c>
      <c r="E7" s="1">
        <f t="shared" si="5"/>
        <v>0.5625</v>
      </c>
      <c r="F7" s="1">
        <f t="shared" si="5"/>
        <v>0.6875</v>
      </c>
      <c r="G7" s="1">
        <f t="shared" si="5"/>
        <v>0.79513888888888884</v>
      </c>
      <c r="H7" s="1"/>
      <c r="I7" s="1"/>
    </row>
    <row r="8" spans="1:9"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83</v>
      </c>
      <c r="I8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6DE0-9C4C-43E7-B7BA-754BB0E825A3}">
  <dimension ref="A1:L24"/>
  <sheetViews>
    <sheetView tabSelected="1" workbookViewId="0">
      <selection activeCell="C6" sqref="C6"/>
    </sheetView>
  </sheetViews>
  <sheetFormatPr defaultRowHeight="14.4"/>
  <cols>
    <col min="2" max="2" width="38.77734375" bestFit="1" customWidth="1"/>
    <col min="3" max="10" width="8.109375" bestFit="1" customWidth="1"/>
  </cols>
  <sheetData>
    <row r="1" spans="1:12">
      <c r="A1">
        <v>5</v>
      </c>
      <c r="B1" t="s">
        <v>80</v>
      </c>
      <c r="D1" s="1">
        <v>0.27083333333333331</v>
      </c>
      <c r="E1" s="1">
        <v>0.36458333333333331</v>
      </c>
      <c r="F1" s="1">
        <v>0.41666666666666669</v>
      </c>
      <c r="G1" s="1">
        <v>0.47916666666666669</v>
      </c>
      <c r="H1" s="1">
        <v>0.51736111111111116</v>
      </c>
      <c r="I1" s="1">
        <v>0.59722222222222221</v>
      </c>
      <c r="J1" s="1">
        <v>0.66666666666666663</v>
      </c>
      <c r="K1" s="1">
        <v>0.70138888888888884</v>
      </c>
      <c r="L1" s="1">
        <v>0.8125</v>
      </c>
    </row>
    <row r="2" spans="1:12">
      <c r="A2">
        <v>1</v>
      </c>
      <c r="B2" t="s">
        <v>81</v>
      </c>
      <c r="D2" s="1">
        <f>D1+(5/1440)</f>
        <v>0.27430555555555552</v>
      </c>
      <c r="E2" s="1">
        <f t="shared" ref="E2:L2" si="0">E1+(5/1440)</f>
        <v>0.36805555555555552</v>
      </c>
      <c r="F2" s="1">
        <f t="shared" si="0"/>
        <v>0.4201388888888889</v>
      </c>
      <c r="G2" s="1">
        <f t="shared" si="0"/>
        <v>0.4826388888888889</v>
      </c>
      <c r="H2" s="1">
        <f t="shared" si="0"/>
        <v>0.52083333333333337</v>
      </c>
      <c r="I2" s="1">
        <f t="shared" si="0"/>
        <v>0.60069444444444442</v>
      </c>
      <c r="J2" s="1">
        <f t="shared" si="0"/>
        <v>0.67013888888888884</v>
      </c>
      <c r="K2" s="1">
        <f t="shared" si="0"/>
        <v>0.70486111111111105</v>
      </c>
      <c r="L2" s="1">
        <f t="shared" si="0"/>
        <v>0.81597222222222221</v>
      </c>
    </row>
    <row r="3" spans="1:12">
      <c r="A3">
        <v>4</v>
      </c>
      <c r="B3" t="s">
        <v>43</v>
      </c>
      <c r="C3" s="1">
        <v>0.22222222222222221</v>
      </c>
      <c r="D3" s="1">
        <f>D2+(35/1440)</f>
        <v>0.2986111111111111</v>
      </c>
      <c r="E3" s="1">
        <f>E2+(35/1440)</f>
        <v>0.3923611111111111</v>
      </c>
      <c r="F3" s="1">
        <f>F2+(35/1440)</f>
        <v>0.44444444444444448</v>
      </c>
      <c r="G3" s="1">
        <f>G2+(35/1440)</f>
        <v>0.50694444444444442</v>
      </c>
      <c r="H3" s="1">
        <f>H2+(35/1440)</f>
        <v>0.54513888888888895</v>
      </c>
      <c r="I3" s="1">
        <f>I2+(35/1440)</f>
        <v>0.625</v>
      </c>
      <c r="J3" s="1">
        <f>J2+(35/1440)</f>
        <v>0.69444444444444442</v>
      </c>
      <c r="K3" s="1">
        <f>K2+(35/1440)</f>
        <v>0.72916666666666663</v>
      </c>
      <c r="L3" s="1">
        <f>L2+(35/1440)</f>
        <v>0.84027777777777779</v>
      </c>
    </row>
    <row r="4" spans="1:12">
      <c r="A4">
        <v>6</v>
      </c>
      <c r="B4" t="s">
        <v>41</v>
      </c>
      <c r="C4" s="1">
        <f>C3+(3/1440)</f>
        <v>0.22430555555555554</v>
      </c>
      <c r="D4" s="1">
        <f t="shared" ref="D4:L4" si="1">D3+(3/1440)</f>
        <v>0.30069444444444443</v>
      </c>
      <c r="E4" s="1">
        <f t="shared" si="1"/>
        <v>0.39444444444444443</v>
      </c>
      <c r="F4" s="1">
        <f t="shared" si="1"/>
        <v>0.4465277777777778</v>
      </c>
      <c r="G4" s="1">
        <f t="shared" si="1"/>
        <v>0.50902777777777775</v>
      </c>
      <c r="H4" s="1">
        <f t="shared" si="1"/>
        <v>0.54722222222222228</v>
      </c>
      <c r="I4" s="1">
        <f t="shared" si="1"/>
        <v>0.62708333333333333</v>
      </c>
      <c r="J4" s="1">
        <f t="shared" si="1"/>
        <v>0.69652777777777775</v>
      </c>
      <c r="K4" s="1">
        <f t="shared" si="1"/>
        <v>0.73124999999999996</v>
      </c>
      <c r="L4" s="1">
        <f t="shared" si="1"/>
        <v>0.84236111111111112</v>
      </c>
    </row>
    <row r="5" spans="1:12">
      <c r="A5">
        <v>7</v>
      </c>
      <c r="B5" t="s">
        <v>40</v>
      </c>
      <c r="C5" s="1">
        <f>C4+(2/1440)</f>
        <v>0.22569444444444442</v>
      </c>
      <c r="D5" s="1">
        <f>D4+(2/1440)</f>
        <v>0.30208333333333331</v>
      </c>
      <c r="E5" s="1">
        <f t="shared" ref="E5:L5" si="2">E4+(2/1440)</f>
        <v>0.39583333333333331</v>
      </c>
      <c r="F5" s="1">
        <f t="shared" si="2"/>
        <v>0.44791666666666669</v>
      </c>
      <c r="G5" s="1">
        <f t="shared" si="2"/>
        <v>0.51041666666666663</v>
      </c>
      <c r="H5" s="1">
        <f t="shared" si="2"/>
        <v>0.54861111111111116</v>
      </c>
      <c r="I5" s="1">
        <f t="shared" si="2"/>
        <v>0.62847222222222221</v>
      </c>
      <c r="J5" s="1">
        <f t="shared" si="2"/>
        <v>0.69791666666666663</v>
      </c>
      <c r="K5" s="1">
        <f t="shared" si="2"/>
        <v>0.73263888888888884</v>
      </c>
      <c r="L5" s="1">
        <f t="shared" si="2"/>
        <v>0.84375</v>
      </c>
    </row>
    <row r="6" spans="1:12">
      <c r="A6">
        <v>8</v>
      </c>
      <c r="B6" t="s">
        <v>72</v>
      </c>
      <c r="C6" s="1">
        <f>C5+(10/1440)</f>
        <v>0.23263888888888887</v>
      </c>
      <c r="D6" s="1">
        <f t="shared" ref="D6:L6" si="3">D5+(10/1440)</f>
        <v>0.30902777777777773</v>
      </c>
      <c r="E6" s="1">
        <f t="shared" si="3"/>
        <v>0.40277777777777773</v>
      </c>
      <c r="F6" s="1">
        <f t="shared" si="3"/>
        <v>0.4548611111111111</v>
      </c>
      <c r="G6" s="1">
        <f t="shared" si="3"/>
        <v>0.51736111111111105</v>
      </c>
      <c r="H6" s="1">
        <f t="shared" si="3"/>
        <v>0.55555555555555558</v>
      </c>
      <c r="I6" s="1">
        <f t="shared" si="3"/>
        <v>0.63541666666666663</v>
      </c>
      <c r="J6" s="1">
        <f t="shared" si="3"/>
        <v>0.70486111111111105</v>
      </c>
      <c r="K6" s="1">
        <f t="shared" si="3"/>
        <v>0.73958333333333326</v>
      </c>
      <c r="L6" s="1">
        <f t="shared" si="3"/>
        <v>0.85069444444444442</v>
      </c>
    </row>
    <row r="7" spans="1:12">
      <c r="A7">
        <v>9</v>
      </c>
      <c r="B7" t="s">
        <v>82</v>
      </c>
      <c r="C7" s="1">
        <f>C6+(25/1440)</f>
        <v>0.24999999999999997</v>
      </c>
      <c r="D7" s="1">
        <f t="shared" ref="D7:L7" si="4">D6+(25/1440)</f>
        <v>0.32638888888888884</v>
      </c>
      <c r="E7" s="1">
        <f t="shared" si="4"/>
        <v>0.42013888888888884</v>
      </c>
      <c r="F7" s="1">
        <f t="shared" si="4"/>
        <v>0.47222222222222221</v>
      </c>
      <c r="G7" s="1">
        <f t="shared" si="4"/>
        <v>0.53472222222222221</v>
      </c>
      <c r="H7" s="1">
        <f t="shared" si="4"/>
        <v>0.57291666666666674</v>
      </c>
      <c r="I7" s="1">
        <f t="shared" si="4"/>
        <v>0.65277777777777779</v>
      </c>
      <c r="J7" s="1">
        <f t="shared" si="4"/>
        <v>0.72222222222222221</v>
      </c>
      <c r="K7" s="1">
        <f t="shared" si="4"/>
        <v>0.75694444444444442</v>
      </c>
      <c r="L7" s="1">
        <f t="shared" si="4"/>
        <v>0.86805555555555558</v>
      </c>
    </row>
    <row r="8" spans="1:12">
      <c r="C8" t="s">
        <v>63</v>
      </c>
      <c r="D8" t="s">
        <v>63</v>
      </c>
      <c r="E8" t="s">
        <v>63</v>
      </c>
      <c r="F8" t="s">
        <v>63</v>
      </c>
      <c r="G8" t="s">
        <v>63</v>
      </c>
      <c r="H8" t="s">
        <v>63</v>
      </c>
      <c r="I8" t="s">
        <v>63</v>
      </c>
      <c r="J8" t="s">
        <v>63</v>
      </c>
      <c r="K8" t="s">
        <v>63</v>
      </c>
      <c r="L8" t="s">
        <v>63</v>
      </c>
    </row>
    <row r="9" spans="1:12">
      <c r="D9" s="1"/>
      <c r="E9" s="1"/>
      <c r="F9" s="1"/>
      <c r="G9" s="1"/>
      <c r="H9" s="1"/>
      <c r="I9" s="1"/>
      <c r="J9" s="1"/>
    </row>
    <row r="10" spans="1:12">
      <c r="D10" s="1"/>
      <c r="E10" s="1"/>
      <c r="F10" s="1"/>
      <c r="G10" s="1"/>
      <c r="H10" s="1"/>
      <c r="I10" s="1"/>
      <c r="J10" s="1"/>
    </row>
    <row r="11" spans="1:12">
      <c r="D11" s="1"/>
      <c r="E11" s="1"/>
      <c r="F11" s="1"/>
      <c r="G11" s="1"/>
      <c r="H11" s="1"/>
      <c r="I11" s="1"/>
      <c r="J11" s="1"/>
    </row>
    <row r="12" spans="1:12">
      <c r="D12" s="1"/>
      <c r="E12" s="1"/>
      <c r="F12" s="1"/>
      <c r="G12" s="1"/>
      <c r="H12" s="1"/>
      <c r="I12" s="1"/>
      <c r="J12" s="1"/>
    </row>
    <row r="13" spans="1:12">
      <c r="D13" s="1"/>
      <c r="E13" s="1"/>
      <c r="F13" s="1"/>
      <c r="G13" s="1"/>
      <c r="H13" s="1"/>
      <c r="I13" s="1"/>
      <c r="J13" s="1"/>
    </row>
    <row r="14" spans="1:12">
      <c r="D14" s="1"/>
      <c r="E14" s="1"/>
      <c r="F14" s="1"/>
      <c r="G14" s="1"/>
      <c r="H14" s="1"/>
      <c r="I14" s="1"/>
      <c r="J14" s="1"/>
    </row>
    <row r="15" spans="1:12">
      <c r="D15" s="1"/>
      <c r="E15" s="1"/>
      <c r="F15" s="1"/>
      <c r="G15" s="1"/>
      <c r="H15" s="1"/>
      <c r="I15" s="1"/>
      <c r="J15" s="1"/>
    </row>
    <row r="16" spans="1:12">
      <c r="D16" s="1"/>
      <c r="E16" s="1"/>
      <c r="F16" s="1"/>
      <c r="G16" s="1"/>
      <c r="H16" s="1"/>
      <c r="I16" s="1"/>
      <c r="J16" s="1"/>
    </row>
    <row r="17" spans="4:10">
      <c r="D17" s="1"/>
      <c r="E17" s="1"/>
      <c r="F17" s="1"/>
      <c r="G17" s="1"/>
      <c r="H17" s="1"/>
      <c r="I17" s="1"/>
      <c r="J17" s="1"/>
    </row>
    <row r="18" spans="4:10">
      <c r="D18" s="1"/>
      <c r="E18" s="1"/>
      <c r="F18" s="1"/>
      <c r="G18" s="1"/>
      <c r="H18" s="1"/>
      <c r="I18" s="1"/>
      <c r="J18" s="1"/>
    </row>
    <row r="19" spans="4:10">
      <c r="D19" s="1"/>
      <c r="E19" s="1"/>
      <c r="F19" s="1"/>
      <c r="G19" s="1"/>
      <c r="H19" s="1"/>
      <c r="I19" s="1"/>
      <c r="J19" s="1"/>
    </row>
    <row r="20" spans="4:10">
      <c r="D20" s="1"/>
      <c r="E20" s="1"/>
      <c r="F20" s="1"/>
      <c r="G20" s="1"/>
      <c r="H20" s="1"/>
      <c r="I20" s="1"/>
      <c r="J20" s="1"/>
    </row>
    <row r="21" spans="4:10">
      <c r="D21" s="1"/>
      <c r="E21" s="1"/>
      <c r="F21" s="1"/>
      <c r="G21" s="1"/>
      <c r="H21" s="1"/>
      <c r="I21" s="1"/>
      <c r="J21" s="1"/>
    </row>
    <row r="22" spans="4:10">
      <c r="D22" s="1"/>
      <c r="E22" s="1"/>
      <c r="F22" s="1"/>
      <c r="G22" s="1"/>
      <c r="H22" s="1"/>
      <c r="I22" s="1"/>
      <c r="J22" s="1"/>
    </row>
    <row r="23" spans="4:10">
      <c r="D23" s="1"/>
      <c r="E23" s="1"/>
      <c r="F23" s="1"/>
      <c r="G23" s="1"/>
      <c r="H23" s="1"/>
      <c r="I23" s="1"/>
      <c r="J23" s="1"/>
    </row>
    <row r="24" spans="4:10"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B2F6-543B-42DB-AEB7-E5DAE4BA11F0}">
  <dimension ref="A1:H8"/>
  <sheetViews>
    <sheetView workbookViewId="0">
      <selection activeCell="H4" sqref="H4"/>
    </sheetView>
  </sheetViews>
  <sheetFormatPr defaultRowHeight="14.4"/>
  <cols>
    <col min="2" max="2" width="39.77734375" bestFit="1" customWidth="1"/>
  </cols>
  <sheetData>
    <row r="1" spans="1:8">
      <c r="A1">
        <v>5</v>
      </c>
      <c r="B1" t="s">
        <v>80</v>
      </c>
      <c r="C1" s="1"/>
      <c r="D1" s="1">
        <v>0.41666666666666669</v>
      </c>
      <c r="E1" s="1">
        <v>0.51736111111111116</v>
      </c>
      <c r="F1" s="1">
        <v>0.59722222222222221</v>
      </c>
      <c r="G1" s="1">
        <v>0.70138888888888884</v>
      </c>
      <c r="H1" s="1">
        <v>0.8125</v>
      </c>
    </row>
    <row r="2" spans="1:8">
      <c r="A2">
        <v>1</v>
      </c>
      <c r="B2" t="s">
        <v>81</v>
      </c>
      <c r="C2" s="1"/>
      <c r="D2" s="1">
        <f t="shared" ref="D2:H2" si="0">D1+(5/1440)</f>
        <v>0.4201388888888889</v>
      </c>
      <c r="E2" s="1">
        <f t="shared" si="0"/>
        <v>0.52083333333333337</v>
      </c>
      <c r="F2" s="1">
        <f t="shared" si="0"/>
        <v>0.60069444444444442</v>
      </c>
      <c r="G2" s="1">
        <f t="shared" si="0"/>
        <v>0.70486111111111105</v>
      </c>
      <c r="H2" s="1">
        <f t="shared" si="0"/>
        <v>0.81597222222222221</v>
      </c>
    </row>
    <row r="3" spans="1:8">
      <c r="A3">
        <v>4</v>
      </c>
      <c r="B3" t="s">
        <v>43</v>
      </c>
      <c r="C3" s="1">
        <v>0.3923611111111111</v>
      </c>
      <c r="D3" s="1">
        <f>D2+(35/1440)</f>
        <v>0.44444444444444448</v>
      </c>
      <c r="E3" s="1">
        <f>E2+(35/1440)</f>
        <v>0.54513888888888895</v>
      </c>
      <c r="F3" s="1">
        <f>F2+(35/1440)</f>
        <v>0.625</v>
      </c>
      <c r="G3" s="1">
        <f>G2+(35/1440)</f>
        <v>0.72916666666666663</v>
      </c>
      <c r="H3" s="1">
        <f>H2+(35/1440)</f>
        <v>0.84027777777777779</v>
      </c>
    </row>
    <row r="4" spans="1:8">
      <c r="A4">
        <v>6</v>
      </c>
      <c r="B4" t="s">
        <v>41</v>
      </c>
      <c r="C4" s="1">
        <f t="shared" ref="C4:H4" si="1">C3+(3/1440)</f>
        <v>0.39444444444444443</v>
      </c>
      <c r="D4" s="1">
        <f t="shared" si="1"/>
        <v>0.4465277777777778</v>
      </c>
      <c r="E4" s="1">
        <f t="shared" si="1"/>
        <v>0.54722222222222228</v>
      </c>
      <c r="F4" s="1">
        <f t="shared" si="1"/>
        <v>0.62708333333333333</v>
      </c>
      <c r="G4" s="1">
        <f t="shared" si="1"/>
        <v>0.73124999999999996</v>
      </c>
      <c r="H4" s="1">
        <f t="shared" si="1"/>
        <v>0.84236111111111112</v>
      </c>
    </row>
    <row r="5" spans="1:8">
      <c r="A5">
        <v>7</v>
      </c>
      <c r="B5" t="s">
        <v>40</v>
      </c>
      <c r="C5" s="1">
        <f t="shared" ref="C5:H5" si="2">C4+(2/1440)</f>
        <v>0.39583333333333331</v>
      </c>
      <c r="D5" s="1">
        <f t="shared" si="2"/>
        <v>0.44791666666666669</v>
      </c>
      <c r="E5" s="1">
        <f t="shared" si="2"/>
        <v>0.54861111111111116</v>
      </c>
      <c r="F5" s="1">
        <f t="shared" si="2"/>
        <v>0.62847222222222221</v>
      </c>
      <c r="G5" s="1">
        <f t="shared" si="2"/>
        <v>0.73263888888888884</v>
      </c>
      <c r="H5" s="1">
        <f t="shared" si="2"/>
        <v>0.84375</v>
      </c>
    </row>
    <row r="6" spans="1:8">
      <c r="A6">
        <v>8</v>
      </c>
      <c r="B6" t="s">
        <v>72</v>
      </c>
      <c r="C6" s="1">
        <f t="shared" ref="C6:H6" si="3">C5+(10/1440)</f>
        <v>0.40277777777777773</v>
      </c>
      <c r="D6" s="1">
        <f t="shared" si="3"/>
        <v>0.4548611111111111</v>
      </c>
      <c r="E6" s="1">
        <f t="shared" si="3"/>
        <v>0.55555555555555558</v>
      </c>
      <c r="F6" s="1">
        <f t="shared" si="3"/>
        <v>0.63541666666666663</v>
      </c>
      <c r="G6" s="1">
        <f t="shared" si="3"/>
        <v>0.73958333333333326</v>
      </c>
      <c r="H6" s="1">
        <f t="shared" si="3"/>
        <v>0.85069444444444442</v>
      </c>
    </row>
    <row r="7" spans="1:8">
      <c r="A7">
        <v>9</v>
      </c>
      <c r="B7" t="s">
        <v>82</v>
      </c>
      <c r="C7" s="1">
        <f t="shared" ref="C7:H7" si="4">C6+(25/1440)</f>
        <v>0.42013888888888884</v>
      </c>
      <c r="D7" s="1">
        <f t="shared" si="4"/>
        <v>0.47222222222222221</v>
      </c>
      <c r="E7" s="1">
        <f t="shared" si="4"/>
        <v>0.57291666666666674</v>
      </c>
      <c r="F7" s="1">
        <f t="shared" si="4"/>
        <v>0.65277777777777779</v>
      </c>
      <c r="G7" s="1">
        <f t="shared" si="4"/>
        <v>0.75694444444444442</v>
      </c>
      <c r="H7" s="1">
        <f t="shared" si="4"/>
        <v>0.86805555555555558</v>
      </c>
    </row>
    <row r="8" spans="1:8">
      <c r="C8" t="s">
        <v>63</v>
      </c>
      <c r="D8" t="s">
        <v>63</v>
      </c>
      <c r="E8" t="s">
        <v>63</v>
      </c>
      <c r="F8" t="s">
        <v>63</v>
      </c>
      <c r="G8" t="s">
        <v>63</v>
      </c>
      <c r="H8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60FB-F494-426E-A820-3BF5163C50F4}">
  <dimension ref="A1:J3"/>
  <sheetViews>
    <sheetView workbookViewId="0">
      <selection activeCell="A4" sqref="A4"/>
    </sheetView>
  </sheetViews>
  <sheetFormatPr defaultRowHeight="14.4"/>
  <sheetData>
    <row r="1" spans="1:10">
      <c r="A1" t="s">
        <v>11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84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20250813</v>
      </c>
      <c r="J2">
        <v>21001231</v>
      </c>
    </row>
    <row r="3" spans="1:10">
      <c r="A3" t="s">
        <v>85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20250813</v>
      </c>
      <c r="J3">
        <v>21001231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0D1-D7EB-42B4-9799-23C2D8296809}">
  <dimension ref="A1:C10"/>
  <sheetViews>
    <sheetView workbookViewId="0">
      <selection activeCell="A2" sqref="A2:C10"/>
    </sheetView>
  </sheetViews>
  <sheetFormatPr defaultRowHeight="14.4"/>
  <cols>
    <col min="1" max="1" width="10" bestFit="1" customWidth="1"/>
    <col min="2" max="2" width="10.33203125" bestFit="1" customWidth="1"/>
    <col min="3" max="3" width="12.886718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B2" s="3"/>
    </row>
    <row r="3" spans="1:3">
      <c r="B3" s="3"/>
    </row>
    <row r="4" spans="1:3">
      <c r="B4" s="3"/>
    </row>
    <row r="5" spans="1:3">
      <c r="B5" s="3"/>
    </row>
    <row r="6" spans="1:3">
      <c r="B6" s="3"/>
    </row>
    <row r="7" spans="1:3">
      <c r="B7" s="3"/>
    </row>
    <row r="8" spans="1:3">
      <c r="B8" s="3"/>
    </row>
    <row r="9" spans="1:3">
      <c r="B9" s="3"/>
    </row>
    <row r="10" spans="1:3">
      <c r="B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H L c W n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Z H L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y 3 F o o i k e 4 D g A A A B E A A A A T A B w A R m 9 y b X V s Y X M v U 2 V j d G l v b j E u b S C i G A A o o B Q A A A A A A A A A A A A A A A A A A A A A A A A A A A A r T k 0 u y c z P U w i G 0 I b W A F B L A Q I t A B Q A A g A I A G R y 3 F p 4 d P 4 6 p A A A A P Y A A A A S A A A A A A A A A A A A A A A A A A A A A A B D b 2 5 m a W c v U G F j a 2 F n Z S 5 4 b W x Q S w E C L Q A U A A I A C A B k c t x a D 8 r p q 6 Q A A A D p A A A A E w A A A A A A A A A A A A A A A A D w A A A A W 0 N v b n R l b n R f V H l w Z X N d L n h t b F B L A Q I t A B Q A A g A I A G R y 3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j g l 3 + 2 c 3 R K M s V 2 h n K P b + A A A A A A I A A A A A A B B m A A A A A Q A A I A A A A G N y d O 7 z a Q 1 3 d Z d Z P p H e y 1 d f m b / G n m C m c a K i K B 9 E t v S R A A A A A A 6 A A A A A A g A A I A A A A C h P J F p W L 6 B G x Y a t 7 B Z 2 V / 5 A 6 E S C J 2 m X o O Y b J M 7 8 t N o 1 U A A A A P J C D d s L V R M g o b A d N 9 n 5 p t t v F E p / a F d i j j a A Y Y Y 4 q f v 5 W K 9 L 1 o 7 G G s A b g P 2 n G F x T v E C Z J s K r i 3 m w A S O M F I i X f 9 e A e s 0 X 3 M e k W q q 2 k b W f Y c U y Q A A A A A y t R J m X l R 5 D n Q O K N 5 5 l N l e Y q / / P o x n o 8 M A l 0 O z I z u J e N G + n N D N N r q W K j Z O m i p U N g b / R L / w m K O Y j 7 o f X W i f h 5 I U = < / D a t a M a s h u p > 
</file>

<file path=customXml/itemProps1.xml><?xml version="1.0" encoding="utf-8"?>
<ds:datastoreItem xmlns:ds="http://schemas.openxmlformats.org/officeDocument/2006/customXml" ds:itemID="{DA7804B3-5252-41DD-9180-7CF490F4EE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agency</vt:lpstr>
      <vt:lpstr>routes</vt:lpstr>
      <vt:lpstr>stops</vt:lpstr>
      <vt:lpstr>MONSATCIESZ_0</vt:lpstr>
      <vt:lpstr>SUNDAYCIESZ_0</vt:lpstr>
      <vt:lpstr>MONSATCIESZ_1</vt:lpstr>
      <vt:lpstr>SUNDAYCIESZ_1</vt:lpstr>
      <vt:lpstr>calendar</vt:lpstr>
      <vt:lpstr>calendar_dates</vt:lpstr>
      <vt:lpstr>feed_info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Wawrzyczek</dc:creator>
  <cp:lastModifiedBy>Mateusz Wawrzyczek</cp:lastModifiedBy>
  <dcterms:created xsi:type="dcterms:W3CDTF">2025-06-28T11:31:19Z</dcterms:created>
  <dcterms:modified xsi:type="dcterms:W3CDTF">2025-08-27T09:50:19Z</dcterms:modified>
</cp:coreProperties>
</file>