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8_{59A477DC-B0B6-40FC-8056-52314F0946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trato de Fluxo de Caixa" sheetId="1" r:id="rId1"/>
  </sheets>
  <definedNames>
    <definedName name="DatadeIníciodoAnoFiscal">'Extrato de Fluxo de Caixa'!$B$4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2" i="1"/>
  <c r="P3" i="1"/>
  <c r="O3" i="1"/>
  <c r="N3" i="1"/>
  <c r="M3" i="1"/>
  <c r="L3" i="1"/>
  <c r="K3" i="1"/>
  <c r="J3" i="1"/>
  <c r="I3" i="1"/>
  <c r="H3" i="1"/>
  <c r="G3" i="1"/>
  <c r="F3" i="1"/>
  <c r="E3" i="1"/>
  <c r="E46" i="1" l="1"/>
  <c r="F46" i="1"/>
  <c r="G46" i="1"/>
  <c r="H46" i="1"/>
  <c r="I46" i="1"/>
  <c r="J46" i="1"/>
  <c r="K46" i="1"/>
  <c r="L46" i="1"/>
  <c r="M46" i="1"/>
  <c r="N46" i="1"/>
  <c r="O46" i="1"/>
  <c r="P46" i="1"/>
  <c r="D46" i="1"/>
  <c r="R41" i="1"/>
  <c r="R42" i="1"/>
  <c r="R43" i="1"/>
  <c r="R44" i="1"/>
  <c r="R40" i="1"/>
  <c r="E45" i="1"/>
  <c r="F45" i="1"/>
  <c r="G45" i="1"/>
  <c r="H45" i="1"/>
  <c r="I45" i="1"/>
  <c r="J45" i="1"/>
  <c r="K45" i="1"/>
  <c r="L45" i="1"/>
  <c r="M45" i="1"/>
  <c r="N45" i="1"/>
  <c r="O45" i="1"/>
  <c r="P45" i="1"/>
  <c r="D45" i="1"/>
  <c r="E37" i="1"/>
  <c r="F37" i="1"/>
  <c r="G37" i="1"/>
  <c r="H37" i="1"/>
  <c r="I37" i="1"/>
  <c r="J37" i="1"/>
  <c r="K37" i="1"/>
  <c r="L37" i="1"/>
  <c r="M37" i="1"/>
  <c r="N37" i="1"/>
  <c r="O37" i="1"/>
  <c r="P37" i="1"/>
  <c r="D37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6" i="1"/>
  <c r="R9" i="1"/>
  <c r="R10" i="1"/>
  <c r="R11" i="1"/>
  <c r="R12" i="1" s="1"/>
  <c r="F12" i="1"/>
  <c r="G12" i="1"/>
  <c r="H12" i="1"/>
  <c r="I12" i="1"/>
  <c r="J12" i="1"/>
  <c r="K12" i="1"/>
  <c r="L12" i="1"/>
  <c r="M12" i="1"/>
  <c r="N12" i="1"/>
  <c r="O12" i="1"/>
  <c r="P12" i="1"/>
  <c r="D12" i="1"/>
  <c r="R37" i="1" l="1"/>
  <c r="E4" i="1" l="1"/>
  <c r="F4" i="1" s="1"/>
  <c r="G4" i="1" l="1"/>
  <c r="H4" i="1" s="1"/>
  <c r="I4" i="1" s="1"/>
  <c r="J4" i="1" s="1"/>
  <c r="K4" i="1" s="1"/>
  <c r="L4" i="1" s="1"/>
  <c r="M4" i="1" s="1"/>
  <c r="N4" i="1" s="1"/>
  <c r="O4" i="1" s="1"/>
  <c r="P4" i="1" s="1"/>
  <c r="D48" i="1" l="1"/>
  <c r="E6" i="1" s="1"/>
  <c r="E13" i="1" s="1"/>
  <c r="R46" i="1"/>
  <c r="E48" i="1" l="1"/>
  <c r="F6" i="1" s="1"/>
  <c r="F13" i="1" l="1"/>
  <c r="F48" i="1" s="1"/>
  <c r="G6" i="1" s="1"/>
  <c r="G13" i="1" s="1"/>
  <c r="G48" i="1" s="1"/>
  <c r="H6" i="1" s="1"/>
  <c r="H13" i="1" s="1"/>
  <c r="H48" i="1" l="1"/>
  <c r="I6" i="1" s="1"/>
  <c r="I13" i="1" s="1"/>
  <c r="I48" i="1" l="1"/>
  <c r="J6" i="1" s="1"/>
  <c r="J13" i="1" s="1"/>
  <c r="J48" i="1" l="1"/>
  <c r="K6" i="1" s="1"/>
  <c r="K13" i="1" s="1"/>
  <c r="K48" i="1" l="1"/>
  <c r="L6" i="1" s="1"/>
  <c r="L13" i="1" s="1"/>
  <c r="L48" i="1" l="1"/>
  <c r="M6" i="1" s="1"/>
  <c r="M13" i="1" s="1"/>
  <c r="M48" i="1" l="1"/>
  <c r="N6" i="1" s="1"/>
  <c r="N13" i="1" l="1"/>
  <c r="N48" i="1" s="1"/>
  <c r="O6" i="1" s="1"/>
  <c r="O13" i="1" l="1"/>
  <c r="O48" i="1" s="1"/>
  <c r="P6" i="1" s="1"/>
  <c r="P13" i="1" l="1"/>
  <c r="P48" i="1" s="1"/>
  <c r="R6" i="1"/>
  <c r="R13" i="1" s="1"/>
  <c r="R48" i="1" s="1"/>
</calcChain>
</file>

<file path=xl/sharedStrings.xml><?xml version="1.0" encoding="utf-8"?>
<sst xmlns="http://schemas.openxmlformats.org/spreadsheetml/2006/main" count="45" uniqueCount="40">
  <si>
    <t>Dinheiro em Caixa (início do mês)</t>
  </si>
  <si>
    <t>Vendas em Dinheiro</t>
  </si>
  <si>
    <t>Cobranças de contas correntes</t>
  </si>
  <si>
    <t>Empréstimo/outra injeção de dinheiro</t>
  </si>
  <si>
    <t>Total Disponível em Dinheiro (antes do recolhimento do dinheiro do caixa)</t>
  </si>
  <si>
    <t>Compras (mercadorias)</t>
  </si>
  <si>
    <t>Compras (especificar)</t>
  </si>
  <si>
    <t>Salários brutos (retirada exata)</t>
  </si>
  <si>
    <t>Despesas de folha de pagamento (impostos, etc.)</t>
  </si>
  <si>
    <t>Serviços externos</t>
  </si>
  <si>
    <t>Suprimentos (escritório e operacionais)</t>
  </si>
  <si>
    <t>Reparos e manutenção</t>
  </si>
  <si>
    <t>Propaganda</t>
  </si>
  <si>
    <t>Carro, entregas e viagens</t>
  </si>
  <si>
    <t>Contabilidade e jurídico</t>
  </si>
  <si>
    <t>Aluguel</t>
  </si>
  <si>
    <t>Telefone</t>
  </si>
  <si>
    <t>Serviços essenciais</t>
  </si>
  <si>
    <t>Seguro</t>
  </si>
  <si>
    <t>Impostos (imóveis, etc.)</t>
  </si>
  <si>
    <t>Juros</t>
  </si>
  <si>
    <t>Outras despesas (especificar)</t>
  </si>
  <si>
    <t>Outras (especificar)</t>
  </si>
  <si>
    <t>Diversos</t>
  </si>
  <si>
    <t>Pagamento de capital do empréstimo</t>
  </si>
  <si>
    <t>Compra de capital (especificar)</t>
  </si>
  <si>
    <t>Outros custos iniciais</t>
  </si>
  <si>
    <t>Situação do Caixa (fim do mês)</t>
  </si>
  <si>
    <t>Total</t>
  </si>
  <si>
    <t>Recibos de Caixa</t>
  </si>
  <si>
    <t>Caixa Recolhido</t>
  </si>
  <si>
    <t>Caixa Recolhido (Não P&amp;L)</t>
  </si>
  <si>
    <t>Total do Caixa Recolhido</t>
  </si>
  <si>
    <t>Início do ano fiscal:</t>
  </si>
  <si>
    <t>EST</t>
  </si>
  <si>
    <t>EST Item</t>
  </si>
  <si>
    <r>
      <t>Fluxo de Caixa</t>
    </r>
    <r>
      <rPr>
        <b/>
        <sz val="28"/>
        <color theme="1" tint="0.14999847407452621"/>
        <rFont val="Franklin Gothic Medium"/>
        <family val="2"/>
        <scheme val="major"/>
      </rPr>
      <t>Extrato</t>
    </r>
  </si>
  <si>
    <t>(Pré) Início</t>
  </si>
  <si>
    <t>Reserva e/ou caução</t>
  </si>
  <si>
    <t>Saque dos proprietários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</si>
</sst>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"/>
    <numFmt numFmtId="165" formatCode="dd"/>
    <numFmt numFmtId="166" formatCode="0_);\-0_)"/>
  </numFmts>
  <fonts count="17" x14ac:knownFonts="1">
    <font>
      <sz val="10"/>
      <color theme="1" tint="0.14996795556505021"/>
      <name val="Franklin Gothic Medium"/>
      <family val="2"/>
      <scheme val="minor"/>
    </font>
    <font>
      <b/>
      <sz val="11"/>
      <color theme="4" tint="-0.249977111117893"/>
      <name val="Franklin Gothic Medium"/>
      <family val="2"/>
      <scheme val="minor"/>
    </font>
    <font>
      <sz val="10"/>
      <color theme="1" tint="0.14999847407452621"/>
      <name val="Franklin Gothic Medium"/>
      <family val="2"/>
      <scheme val="minor"/>
    </font>
    <font>
      <sz val="9"/>
      <color theme="1" tint="0.14999847407452621"/>
      <name val="Franklin Gothic Medium"/>
      <family val="2"/>
      <scheme val="minor"/>
    </font>
    <font>
      <b/>
      <sz val="12"/>
      <color theme="1" tint="0.149998474074526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28"/>
      <color theme="1" tint="0.14999847407452621"/>
      <name val="Franklin Gothic Medium"/>
      <family val="2"/>
      <scheme val="major"/>
    </font>
    <font>
      <b/>
      <sz val="12"/>
      <color theme="1" tint="0.14999847407452621"/>
      <name val="Franklin Gothic Medium"/>
      <family val="2"/>
      <scheme val="major"/>
    </font>
    <font>
      <sz val="18"/>
      <color theme="1" tint="0.14996795556505021"/>
      <name val="Franklin Gothic Medium"/>
      <family val="2"/>
      <scheme val="major"/>
    </font>
    <font>
      <sz val="11"/>
      <color theme="1" tint="0.14975432599871821"/>
      <name val="Franklin Gothic Medium"/>
      <family val="2"/>
      <scheme val="major"/>
    </font>
    <font>
      <sz val="12"/>
      <color theme="3"/>
      <name val="Franklin Gothic Medium"/>
      <family val="2"/>
      <scheme val="major"/>
    </font>
    <font>
      <sz val="11"/>
      <color theme="1" tint="0.14993743705557422"/>
      <name val="Franklin Gothic Medium"/>
      <family val="2"/>
      <scheme val="major"/>
    </font>
    <font>
      <sz val="14"/>
      <color theme="1" tint="0.14975432599871821"/>
      <name val="Franklin Gothic Medium"/>
      <family val="2"/>
      <scheme val="major"/>
    </font>
    <font>
      <sz val="10"/>
      <color theme="1" tint="0.499984740745262"/>
      <name val="Franklin Gothic Medium"/>
      <family val="2"/>
      <scheme val="minor"/>
    </font>
    <font>
      <sz val="10"/>
      <color theme="1"/>
      <name val="Franklin Gothic Medium"/>
      <scheme val="minor"/>
    </font>
    <font>
      <sz val="10"/>
      <color theme="1" tint="0.14996795556505021"/>
      <name val="Franklin Gothic Medium"/>
      <scheme val="minor"/>
    </font>
    <font>
      <b/>
      <sz val="11"/>
      <color theme="4" tint="-0.249977111117893"/>
      <name val="Franklin Gothic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2" fillId="3" borderId="10" applyFont="0" applyAlignment="0">
      <alignment vertical="center"/>
    </xf>
    <xf numFmtId="164" fontId="8" fillId="0" borderId="2">
      <alignment horizontal="right" vertical="center" wrapText="1" indent="1"/>
    </xf>
  </cellStyleXfs>
  <cellXfs count="56">
    <xf numFmtId="0" fontId="0" fillId="0" borderId="0" xfId="0">
      <alignment vertical="center"/>
    </xf>
    <xf numFmtId="3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4" fontId="2" fillId="0" borderId="0" xfId="0" applyNumberFormat="1" applyFont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5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166" fontId="0" fillId="0" borderId="0" xfId="0" applyNumberFormat="1">
      <alignment vertical="center"/>
    </xf>
    <xf numFmtId="0" fontId="9" fillId="0" borderId="0" xfId="2" applyAlignment="1">
      <alignment horizontal="left"/>
    </xf>
    <xf numFmtId="166" fontId="0" fillId="0" borderId="0" xfId="0" applyNumberFormat="1" applyFont="1" applyFill="1" applyBorder="1">
      <alignment vertical="center"/>
    </xf>
    <xf numFmtId="0" fontId="0" fillId="0" borderId="0" xfId="0" applyAlignment="1"/>
    <xf numFmtId="3" fontId="3" fillId="0" borderId="2" xfId="0" applyNumberFormat="1" applyFont="1" applyFill="1" applyBorder="1" applyAlignment="1">
      <alignment horizontal="right" wrapText="1" indent="1"/>
    </xf>
    <xf numFmtId="3" fontId="4" fillId="0" borderId="2" xfId="0" applyNumberFormat="1" applyFont="1" applyFill="1" applyBorder="1" applyAlignment="1">
      <alignment horizontal="right" vertical="center" wrapText="1" indent="1"/>
    </xf>
    <xf numFmtId="3" fontId="2" fillId="0" borderId="3" xfId="0" applyNumberFormat="1" applyFont="1" applyFill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164" fontId="7" fillId="2" borderId="7" xfId="0" applyNumberFormat="1" applyFont="1" applyFill="1" applyBorder="1" applyAlignment="1">
      <alignment horizontal="right" vertical="center" wrapText="1" indent="1"/>
    </xf>
    <xf numFmtId="165" fontId="3" fillId="2" borderId="7" xfId="0" applyNumberFormat="1" applyFont="1" applyFill="1" applyBorder="1" applyAlignment="1">
      <alignment horizontal="right" wrapText="1" indent="1"/>
    </xf>
    <xf numFmtId="165" fontId="3" fillId="2" borderId="6" xfId="0" applyNumberFormat="1" applyFont="1" applyFill="1" applyBorder="1" applyAlignment="1">
      <alignment horizontal="right" wrapText="1" indent="1"/>
    </xf>
    <xf numFmtId="166" fontId="2" fillId="2" borderId="7" xfId="0" applyNumberFormat="1" applyFont="1" applyFill="1" applyBorder="1" applyAlignment="1">
      <alignment horizontal="right"/>
    </xf>
    <xf numFmtId="166" fontId="0" fillId="2" borderId="6" xfId="0" applyNumberFormat="1" applyFill="1" applyBorder="1">
      <alignment vertical="center"/>
    </xf>
    <xf numFmtId="166" fontId="2" fillId="2" borderId="8" xfId="0" applyNumberFormat="1" applyFont="1" applyFill="1" applyBorder="1" applyAlignment="1">
      <alignment vertical="center"/>
    </xf>
    <xf numFmtId="3" fontId="0" fillId="2" borderId="6" xfId="0" applyNumberFormat="1" applyFont="1" applyFill="1" applyBorder="1">
      <alignment vertical="center"/>
    </xf>
    <xf numFmtId="166" fontId="0" fillId="2" borderId="6" xfId="0" applyNumberFormat="1" applyFont="1" applyFill="1" applyBorder="1">
      <alignment vertical="center"/>
    </xf>
    <xf numFmtId="0" fontId="0" fillId="2" borderId="9" xfId="0" applyFill="1" applyBorder="1">
      <alignment vertical="center"/>
    </xf>
    <xf numFmtId="0" fontId="9" fillId="0" borderId="0" xfId="2" applyAlignment="1">
      <alignment vertical="center"/>
    </xf>
    <xf numFmtId="0" fontId="1" fillId="0" borderId="11" xfId="0" applyFont="1" applyFill="1" applyBorder="1" applyAlignment="1"/>
    <xf numFmtId="166" fontId="2" fillId="3" borderId="10" xfId="5" applyFont="1" applyAlignment="1">
      <alignment vertical="center"/>
    </xf>
    <xf numFmtId="0" fontId="0" fillId="0" borderId="10" xfId="0" applyBorder="1">
      <alignment vertical="center"/>
    </xf>
    <xf numFmtId="0" fontId="1" fillId="0" borderId="10" xfId="0" applyFont="1" applyFill="1" applyBorder="1">
      <alignment vertical="center"/>
    </xf>
    <xf numFmtId="165" fontId="2" fillId="0" borderId="3" xfId="0" applyNumberFormat="1" applyFont="1" applyFill="1" applyBorder="1" applyAlignment="1">
      <alignment horizontal="right" wrapText="1" indent="1"/>
    </xf>
    <xf numFmtId="166" fontId="2" fillId="3" borderId="10" xfId="5" applyFont="1" applyBorder="1" applyAlignment="1">
      <alignment vertical="center"/>
    </xf>
    <xf numFmtId="166" fontId="9" fillId="0" borderId="11" xfId="2" applyNumberFormat="1" applyFill="1" applyBorder="1" applyAlignment="1">
      <alignment horizontal="left" vertical="center"/>
    </xf>
    <xf numFmtId="166" fontId="2" fillId="0" borderId="10" xfId="0" applyNumberFormat="1" applyFont="1" applyFill="1" applyBorder="1" applyAlignment="1">
      <alignment horizontal="right" vertical="center"/>
    </xf>
    <xf numFmtId="164" fontId="8" fillId="0" borderId="2" xfId="6">
      <alignment horizontal="right" vertical="center" wrapText="1" indent="1"/>
    </xf>
    <xf numFmtId="166" fontId="9" fillId="3" borderId="11" xfId="2" applyNumberFormat="1" applyFill="1" applyBorder="1" applyAlignment="1">
      <alignment horizontal="left" vertical="center"/>
    </xf>
    <xf numFmtId="0" fontId="12" fillId="0" borderId="0" xfId="2" applyFont="1"/>
    <xf numFmtId="166" fontId="0" fillId="0" borderId="0" xfId="0" applyNumberFormat="1" applyAlignment="1">
      <alignment horizontal="right" vertical="center"/>
    </xf>
    <xf numFmtId="166" fontId="0" fillId="0" borderId="0" xfId="0" applyNumberFormat="1" applyFont="1" applyFill="1" applyBorder="1" applyAlignment="1">
      <alignment horizontal="right" vertical="center"/>
    </xf>
    <xf numFmtId="166" fontId="13" fillId="0" borderId="0" xfId="0" applyNumberFormat="1" applyFont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indent="1"/>
    </xf>
    <xf numFmtId="0" fontId="14" fillId="0" borderId="0" xfId="0" applyNumberFormat="1" applyFont="1" applyAlignment="1">
      <alignment horizontal="left" vertical="center" indent="1"/>
    </xf>
    <xf numFmtId="0" fontId="0" fillId="0" borderId="0" xfId="0" applyNumberFormat="1">
      <alignment vertical="center"/>
    </xf>
    <xf numFmtId="0" fontId="0" fillId="2" borderId="6" xfId="0" applyNumberFormat="1" applyFill="1" applyBorder="1">
      <alignment vertical="center"/>
    </xf>
    <xf numFmtId="0" fontId="15" fillId="0" borderId="0" xfId="0" applyFont="1" applyFill="1" applyBorder="1" applyAlignment="1">
      <alignment horizontal="left" vertical="center" indent="1"/>
    </xf>
    <xf numFmtId="0" fontId="15" fillId="0" borderId="0" xfId="0" applyNumberFormat="1" applyFon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15" fillId="2" borderId="6" xfId="0" applyNumberFormat="1" applyFont="1" applyFill="1" applyBorder="1" applyAlignment="1">
      <alignment vertical="center"/>
    </xf>
    <xf numFmtId="0" fontId="16" fillId="0" borderId="1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7">
    <cellStyle name="Month" xfId="6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s" xfId="5" xr:uid="{00000000-0005-0000-0000-000006000000}"/>
  </cellStyles>
  <dxfs count="1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dotted">
          <color theme="0" tint="-0.34998626667073579"/>
        </right>
        <top/>
        <bottom style="medium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 style="dotted">
          <color theme="0" tint="-0.34998626667073579"/>
        </left>
        <right style="dotted">
          <color theme="0" tint="-0.34998626667073579"/>
        </right>
        <top/>
        <bottom style="medium">
          <color theme="4" tint="0.39994506668294322"/>
        </bottom>
      </border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Medium"/>
        <scheme val="minor"/>
      </font>
      <numFmt numFmtId="0" formatCode="General"/>
      <alignment horizontal="left" vertical="center" textRotation="0" wrapText="0" indent="1" justifyLastLine="0" shrinkToFit="0" readingOrder="0"/>
    </dxf>
    <dxf>
      <numFmt numFmtId="166" formatCode="0_);\-0_)"/>
    </dxf>
    <dxf>
      <numFmt numFmtId="166" formatCode="0_);\-0_)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Franklin Gothic Medium"/>
        <scheme val="minor"/>
      </font>
      <numFmt numFmtId="166" formatCode="0_);\-0_)"/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dotted">
          <color theme="0" tint="-0.34998626667073579"/>
        </right>
        <top/>
        <bottom style="medium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166" formatCode="0_);\-0_)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0_);\-0_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Franklin Gothic Medium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numFmt numFmtId="166" formatCode="0_);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Medium"/>
        <scheme val="minor"/>
      </font>
      <numFmt numFmtId="3" formatCode="#,##0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numFmt numFmtId="166" formatCode="0_);\-0_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Franklin Gothic Medium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Cash Receipts" defaultPivotStyle="PivotStyleLight16">
    <tableStyle name="Cash Receipts" pivot="0" count="7" xr9:uid="{00000000-0011-0000-FFFF-FFFF00000000}">
      <tableStyleElement type="wholeTable" dxfId="121"/>
      <tableStyleElement type="headerRow" dxfId="120"/>
      <tableStyleElement type="totalRow" dxfId="119"/>
      <tableStyleElement type="firstColumn" dxfId="118"/>
      <tableStyleElement type="lastColumn" dxfId="117"/>
      <tableStyleElement type="firstTotalCell" dxfId="116"/>
      <tableStyleElement type="lastTotalCell" dxfId="1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ibos" displayName="Recibos" ref="B9:S12" headerRowCount="0" totalsRowCount="1">
  <tableColumns count="18">
    <tableColumn id="1" xr3:uid="{00000000-0010-0000-0000-000001000000}" name="Itens" totalsRowLabel="Total" headerRowDxfId="111" dataDxfId="52" totalsRowDxfId="35"/>
    <tableColumn id="17" xr3:uid="{00000000-0010-0000-0000-000011000000}" name="Coluna2" headerRowDxfId="110" dataDxfId="51" totalsRowDxfId="34"/>
    <tableColumn id="2" xr3:uid="{00000000-0010-0000-0000-000002000000}" name="Período 0" totalsRowFunction="sum" dataDxfId="50" totalsRowDxfId="33"/>
    <tableColumn id="3" xr3:uid="{00000000-0010-0000-0000-000003000000}" name="Período 1" totalsRowFunction="sum" dataDxfId="49" totalsRowDxfId="32"/>
    <tableColumn id="4" xr3:uid="{00000000-0010-0000-0000-000004000000}" name="Período 2" totalsRowFunction="sum" dataDxfId="48" totalsRowDxfId="31"/>
    <tableColumn id="5" xr3:uid="{00000000-0010-0000-0000-000005000000}" name="Período 3" totalsRowFunction="sum" dataDxfId="47" totalsRowDxfId="30"/>
    <tableColumn id="6" xr3:uid="{00000000-0010-0000-0000-000006000000}" name="Período 4" totalsRowFunction="sum" dataDxfId="46" totalsRowDxfId="29"/>
    <tableColumn id="7" xr3:uid="{00000000-0010-0000-0000-000007000000}" name="Período 5" totalsRowFunction="sum" dataDxfId="45" totalsRowDxfId="28"/>
    <tableColumn id="8" xr3:uid="{00000000-0010-0000-0000-000008000000}" name="Período 6" totalsRowFunction="sum" dataDxfId="44" totalsRowDxfId="27"/>
    <tableColumn id="9" xr3:uid="{00000000-0010-0000-0000-000009000000}" name="Período 7" totalsRowFunction="sum" dataDxfId="43" totalsRowDxfId="26"/>
    <tableColumn id="10" xr3:uid="{00000000-0010-0000-0000-00000A000000}" name="Período 8" totalsRowFunction="sum" dataDxfId="42" totalsRowDxfId="25"/>
    <tableColumn id="11" xr3:uid="{00000000-0010-0000-0000-00000B000000}" name="Período 9" totalsRowFunction="sum" dataDxfId="41" totalsRowDxfId="24"/>
    <tableColumn id="12" xr3:uid="{00000000-0010-0000-0000-00000C000000}" name="Período 10" totalsRowFunction="sum" dataDxfId="40" totalsRowDxfId="23"/>
    <tableColumn id="13" xr3:uid="{00000000-0010-0000-0000-00000D000000}" name="Período 11" totalsRowFunction="sum" dataDxfId="39" totalsRowDxfId="22"/>
    <tableColumn id="14" xr3:uid="{00000000-0010-0000-0000-00000E000000}" name="Período 12" totalsRowFunction="sum" dataDxfId="38" totalsRowDxfId="21"/>
    <tableColumn id="18" xr3:uid="{00000000-0010-0000-0000-000012000000}" name="Coluna3" dataDxfId="37" totalsRowDxfId="20"/>
    <tableColumn id="15" xr3:uid="{00000000-0010-0000-0000-00000F000000}" name="Total" totalsRowFunction="sum" dataDxfId="36" totalsRowDxfId="19">
      <calculatedColumnFormula>SUM(Recibos[[#This Row],[Período 0]:[Período 12]])</calculatedColumnFormula>
    </tableColumn>
    <tableColumn id="16" xr3:uid="{00000000-0010-0000-0000-000010000000}" name="Coluna1" totalsRowDxfId="18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Recibos de Caixa" altTextSummary="Recibos de caixa referentes a 12 meses, começando com o primeiro mês do ano fiscal, junto com um total geral calculado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inheiroPago" displayName="DinheiroPago" ref="B16:S37" headerRowCount="0" totalsRowCount="1">
  <tableColumns count="18">
    <tableColumn id="1" xr3:uid="{00000000-0010-0000-0100-000001000000}" name="Itens" totalsRowLabel="Total" headerRowDxfId="109" dataDxfId="108" totalsRowDxfId="17"/>
    <tableColumn id="17" xr3:uid="{00000000-0010-0000-0100-000011000000}" name="Coluna2" headerRowDxfId="107" dataDxfId="106" totalsRowDxfId="16"/>
    <tableColumn id="2" xr3:uid="{00000000-0010-0000-0100-000002000000}" name="Período 0" totalsRowFunction="sum" dataDxfId="105" totalsRowDxfId="15"/>
    <tableColumn id="3" xr3:uid="{00000000-0010-0000-0100-000003000000}" name="Período 1" totalsRowFunction="sum" dataDxfId="104" totalsRowDxfId="14"/>
    <tableColumn id="4" xr3:uid="{00000000-0010-0000-0100-000004000000}" name="Período 2" totalsRowFunction="sum" dataDxfId="103" totalsRowDxfId="13"/>
    <tableColumn id="5" xr3:uid="{00000000-0010-0000-0100-000005000000}" name="Período 3" totalsRowFunction="sum" dataDxfId="102" totalsRowDxfId="12"/>
    <tableColumn id="6" xr3:uid="{00000000-0010-0000-0100-000006000000}" name="Período 4" totalsRowFunction="sum" dataDxfId="101" totalsRowDxfId="11"/>
    <tableColumn id="7" xr3:uid="{00000000-0010-0000-0100-000007000000}" name="Período 5" totalsRowFunction="sum" dataDxfId="100" totalsRowDxfId="10"/>
    <tableColumn id="8" xr3:uid="{00000000-0010-0000-0100-000008000000}" name="Período 6" totalsRowFunction="sum" dataDxfId="99" totalsRowDxfId="9"/>
    <tableColumn id="9" xr3:uid="{00000000-0010-0000-0100-000009000000}" name="Período 7" totalsRowFunction="sum" dataDxfId="98" totalsRowDxfId="8"/>
    <tableColumn id="10" xr3:uid="{00000000-0010-0000-0100-00000A000000}" name="Período 8" totalsRowFunction="sum" dataDxfId="97" totalsRowDxfId="7"/>
    <tableColumn id="11" xr3:uid="{00000000-0010-0000-0100-00000B000000}" name="Período 9" totalsRowFunction="sum" dataDxfId="96" totalsRowDxfId="6"/>
    <tableColumn id="12" xr3:uid="{00000000-0010-0000-0100-00000C000000}" name="Período 10" totalsRowFunction="sum" dataDxfId="95" totalsRowDxfId="5"/>
    <tableColumn id="13" xr3:uid="{00000000-0010-0000-0100-00000D000000}" name="Período 11" totalsRowFunction="sum" dataDxfId="94" totalsRowDxfId="4"/>
    <tableColumn id="14" xr3:uid="{00000000-0010-0000-0100-00000E000000}" name="Período 12" totalsRowFunction="sum" dataDxfId="93" totalsRowDxfId="3"/>
    <tableColumn id="18" xr3:uid="{00000000-0010-0000-0100-000012000000}" name="Coluna3" dataDxfId="92" totalsRowDxfId="2"/>
    <tableColumn id="15" xr3:uid="{00000000-0010-0000-0100-00000F000000}" name="Total" totalsRowFunction="sum" dataDxfId="91" totalsRowDxfId="1">
      <calculatedColumnFormula>SUM(DinheiroPago[[#This Row],[Período 0]:[Período 12]])</calculatedColumnFormula>
    </tableColumn>
    <tableColumn id="16" xr3:uid="{00000000-0010-0000-0100-000010000000}" name="Coluna1" dataDxfId="90" totalsRowDxfId="0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ixa Recolhido" altTextSummary="Recolhimentos de caixa referentes a 12 meses, começando com o primeiro mês do ano fiscal, junto com um total geral calculado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nheiroPago2" displayName="DinheiroPago2" ref="B40:S45" headerRowCount="0" totalsRowCount="1">
  <tableColumns count="18">
    <tableColumn id="1" xr3:uid="{00000000-0010-0000-0200-000001000000}" name="Itens" totalsRowLabel="Total" headerRowDxfId="89" dataDxfId="88" totalsRowDxfId="87"/>
    <tableColumn id="17" xr3:uid="{00000000-0010-0000-0200-000011000000}" name="Coluna2" headerRowDxfId="86" dataDxfId="85" totalsRowDxfId="84"/>
    <tableColumn id="2" xr3:uid="{00000000-0010-0000-0200-000002000000}" name="Período 0" totalsRowFunction="sum" dataDxfId="83" totalsRowDxfId="82"/>
    <tableColumn id="3" xr3:uid="{00000000-0010-0000-0200-000003000000}" name="Período 1" totalsRowFunction="sum" dataDxfId="81" totalsRowDxfId="80"/>
    <tableColumn id="4" xr3:uid="{00000000-0010-0000-0200-000004000000}" name="Período 2" totalsRowFunction="sum" dataDxfId="79" totalsRowDxfId="78"/>
    <tableColumn id="5" xr3:uid="{00000000-0010-0000-0200-000005000000}" name="Período 3" totalsRowFunction="sum" dataDxfId="77" totalsRowDxfId="76"/>
    <tableColumn id="6" xr3:uid="{00000000-0010-0000-0200-000006000000}" name="Período 4" totalsRowFunction="sum" dataDxfId="75" totalsRowDxfId="74"/>
    <tableColumn id="7" xr3:uid="{00000000-0010-0000-0200-000007000000}" name="Período 5" totalsRowFunction="sum" dataDxfId="73" totalsRowDxfId="72"/>
    <tableColumn id="8" xr3:uid="{00000000-0010-0000-0200-000008000000}" name="Período 6" totalsRowFunction="sum" dataDxfId="71" totalsRowDxfId="70"/>
    <tableColumn id="9" xr3:uid="{00000000-0010-0000-0200-000009000000}" name="Período 7" totalsRowFunction="sum" dataDxfId="69" totalsRowDxfId="68"/>
    <tableColumn id="10" xr3:uid="{00000000-0010-0000-0200-00000A000000}" name="Período 8" totalsRowFunction="sum" dataDxfId="67" totalsRowDxfId="66"/>
    <tableColumn id="11" xr3:uid="{00000000-0010-0000-0200-00000B000000}" name="Período 9" totalsRowFunction="sum" dataDxfId="65" totalsRowDxfId="64"/>
    <tableColumn id="12" xr3:uid="{00000000-0010-0000-0200-00000C000000}" name="Período 10" totalsRowFunction="sum" dataDxfId="63" totalsRowDxfId="62"/>
    <tableColumn id="13" xr3:uid="{00000000-0010-0000-0200-00000D000000}" name="Período 11" totalsRowFunction="sum" dataDxfId="61" totalsRowDxfId="60"/>
    <tableColumn id="14" xr3:uid="{00000000-0010-0000-0200-00000E000000}" name="Período 12" totalsRowFunction="sum" dataDxfId="59" totalsRowDxfId="58"/>
    <tableColumn id="18" xr3:uid="{00000000-0010-0000-0200-000012000000}" name="Coluna3" dataDxfId="57" totalsRowDxfId="56"/>
    <tableColumn id="15" xr3:uid="{00000000-0010-0000-0200-00000F000000}" name="Total" totalsRowDxfId="55">
      <calculatedColumnFormula>SUM(DinheiroPago2[[#This Row],[Período 0]:[Período 12]])</calculatedColumnFormula>
    </tableColumn>
    <tableColumn id="16" xr3:uid="{00000000-0010-0000-0200-000010000000}" name="Coluna1" dataDxfId="54" totalsRowDxfId="53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ixa Recolhido (Não P&amp;L)" altTextSummary="Recibos de caixa (Não P&amp;L) referentes a 12 meses, começando com o primeiro mês do ano fiscal, junto com um total geral calculado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sh Flow Statemen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S48"/>
  <sheetViews>
    <sheetView showGridLines="0" tabSelected="1" zoomScaleNormal="100" workbookViewId="0">
      <pane ySplit="4" topLeftCell="A5" activePane="bottomLeft" state="frozen"/>
      <selection pane="bottomLeft" activeCell="E6" sqref="E5:E6"/>
    </sheetView>
  </sheetViews>
  <sheetFormatPr defaultRowHeight="17.25" customHeight="1" x14ac:dyDescent="0.25"/>
  <cols>
    <col min="1" max="1" width="2.25" customWidth="1"/>
    <col min="2" max="2" width="62.5" bestFit="1" customWidth="1"/>
    <col min="3" max="3" width="2.875" customWidth="1"/>
    <col min="4" max="4" width="9.375" customWidth="1"/>
    <col min="5" max="16" width="9.625" customWidth="1"/>
    <col min="17" max="17" width="2.875" customWidth="1"/>
  </cols>
  <sheetData>
    <row r="1" spans="2:19" ht="42" customHeight="1" thickBot="1" x14ac:dyDescent="0.5">
      <c r="B1" s="7" t="s">
        <v>36</v>
      </c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2:19" ht="22.5" customHeight="1" thickTop="1" x14ac:dyDescent="0.25">
      <c r="Q2" s="29"/>
    </row>
    <row r="3" spans="2:19" ht="25.5" customHeight="1" x14ac:dyDescent="0.35">
      <c r="B3" s="41" t="s">
        <v>33</v>
      </c>
      <c r="D3" s="14" t="s">
        <v>37</v>
      </c>
      <c r="E3" s="39" t="str">
        <f>UPPER(TEXT(DatadeIníciodoAnoFiscal,"MMM"))</f>
        <v>JAN</v>
      </c>
      <c r="F3" s="39" t="str">
        <f>UPPER(TEXT(EOMONTH(DatadeIníciodoAnoFiscal,1),"MMM"))</f>
        <v>FEV</v>
      </c>
      <c r="G3" s="39" t="str">
        <f>UPPER(TEXT(EOMONTH(DatadeIníciodoAnoFiscal,2),"MMM"))</f>
        <v>MAR</v>
      </c>
      <c r="H3" s="39" t="str">
        <f>UPPER(TEXT(EOMONTH(DatadeIníciodoAnoFiscal,3),"MMM"))</f>
        <v>ABR</v>
      </c>
      <c r="I3" s="39" t="str">
        <f>UPPER(TEXT(EOMONTH(DatadeIníciodoAnoFiscal,4),"MMM"))</f>
        <v>MAI</v>
      </c>
      <c r="J3" s="39" t="str">
        <f>UPPER(TEXT(EOMONTH(DatadeIníciodoAnoFiscal,5),"MMM"))</f>
        <v>JUN</v>
      </c>
      <c r="K3" s="39" t="str">
        <f>UPPER(TEXT(EOMONTH(DatadeIníciodoAnoFiscal,6),"MMM"))</f>
        <v>JUL</v>
      </c>
      <c r="L3" s="39" t="str">
        <f>UPPER(TEXT(EOMONTH(DatadeIníciodoAnoFiscal,7),"MMM"))</f>
        <v>AGO</v>
      </c>
      <c r="M3" s="39" t="str">
        <f>UPPER(TEXT(EOMONTH(DatadeIníciodoAnoFiscal,8),"MMM"))</f>
        <v>SET</v>
      </c>
      <c r="N3" s="39" t="str">
        <f>UPPER(TEXT(EOMONTH(DatadeIníciodoAnoFiscal,9),"MMM"))</f>
        <v>OUT</v>
      </c>
      <c r="O3" s="39" t="str">
        <f>UPPER(TEXT(EOMONTH(DatadeIníciodoAnoFiscal,10),"MMM"))</f>
        <v>NOV</v>
      </c>
      <c r="P3" s="39" t="str">
        <f>UPPER(TEXT(EOMONTH(DatadeIníciodoAnoFiscal,11),"MMM"))</f>
        <v>DEZ</v>
      </c>
      <c r="Q3" s="21"/>
      <c r="R3" s="15" t="s">
        <v>28</v>
      </c>
      <c r="S3" s="2"/>
    </row>
    <row r="4" spans="2:19" ht="12.75" customHeight="1" thickBot="1" x14ac:dyDescent="0.3">
      <c r="B4" s="3">
        <v>40913</v>
      </c>
      <c r="D4" s="16" t="s">
        <v>34</v>
      </c>
      <c r="E4" s="35">
        <f>DatadeIníciodoAnoFiscal</f>
        <v>40913</v>
      </c>
      <c r="F4" s="35">
        <f t="shared" ref="F4" si="0">EOMONTH(E4,0)+DAY(DatadeIníciodoAnoFiscal)</f>
        <v>40944</v>
      </c>
      <c r="G4" s="35">
        <f t="shared" ref="G4" si="1">EOMONTH(F4,0)+DAY(DatadeIníciodoAnoFiscal)</f>
        <v>40973</v>
      </c>
      <c r="H4" s="35">
        <f t="shared" ref="H4" si="2">EOMONTH(G4,0)+DAY(DatadeIníciodoAnoFiscal)</f>
        <v>41004</v>
      </c>
      <c r="I4" s="35">
        <f t="shared" ref="I4" si="3">EOMONTH(H4,0)+DAY(DatadeIníciodoAnoFiscal)</f>
        <v>41034</v>
      </c>
      <c r="J4" s="35">
        <f t="shared" ref="J4" si="4">EOMONTH(I4,0)+DAY(DatadeIníciodoAnoFiscal)</f>
        <v>41065</v>
      </c>
      <c r="K4" s="35">
        <f t="shared" ref="K4" si="5">EOMONTH(J4,0)+DAY(DatadeIníciodoAnoFiscal)</f>
        <v>41095</v>
      </c>
      <c r="L4" s="35">
        <f t="shared" ref="L4" si="6">EOMONTH(K4,0)+DAY(DatadeIníciodoAnoFiscal)</f>
        <v>41126</v>
      </c>
      <c r="M4" s="35">
        <f t="shared" ref="M4" si="7">EOMONTH(L4,0)+DAY(DatadeIníciodoAnoFiscal)</f>
        <v>41157</v>
      </c>
      <c r="N4" s="35">
        <f t="shared" ref="N4" si="8">EOMONTH(M4,0)+DAY(DatadeIníciodoAnoFiscal)</f>
        <v>41187</v>
      </c>
      <c r="O4" s="35">
        <f t="shared" ref="O4" si="9">EOMONTH(N4,0)+DAY(DatadeIníciodoAnoFiscal)</f>
        <v>41218</v>
      </c>
      <c r="P4" s="35">
        <f t="shared" ref="P4" si="10">EOMONTH(O4,0)+DAY(DatadeIníciodoAnoFiscal)</f>
        <v>41248</v>
      </c>
      <c r="Q4" s="22"/>
      <c r="R4" s="14" t="s">
        <v>35</v>
      </c>
      <c r="S4" s="2"/>
    </row>
    <row r="5" spans="2:19" ht="17.25" customHeight="1" thickTop="1" x14ac:dyDescent="0.25">
      <c r="B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3"/>
      <c r="R5" s="6"/>
      <c r="S5" s="2"/>
    </row>
    <row r="6" spans="2:19" ht="17.25" customHeight="1" thickBot="1" x14ac:dyDescent="0.3">
      <c r="B6" s="37" t="s">
        <v>0</v>
      </c>
      <c r="D6" s="38">
        <v>0</v>
      </c>
      <c r="E6" s="38">
        <f>D48</f>
        <v>0</v>
      </c>
      <c r="F6" s="38">
        <f t="shared" ref="F6:P6" si="11">E48</f>
        <v>0</v>
      </c>
      <c r="G6" s="38">
        <f t="shared" si="11"/>
        <v>0</v>
      </c>
      <c r="H6" s="38">
        <f t="shared" si="11"/>
        <v>0</v>
      </c>
      <c r="I6" s="38">
        <f t="shared" si="11"/>
        <v>0</v>
      </c>
      <c r="J6" s="38">
        <f t="shared" si="11"/>
        <v>0</v>
      </c>
      <c r="K6" s="38">
        <f t="shared" si="11"/>
        <v>0</v>
      </c>
      <c r="L6" s="38">
        <f t="shared" si="11"/>
        <v>0</v>
      </c>
      <c r="M6" s="38">
        <f t="shared" si="11"/>
        <v>0</v>
      </c>
      <c r="N6" s="38">
        <f t="shared" si="11"/>
        <v>0</v>
      </c>
      <c r="O6" s="38">
        <f t="shared" si="11"/>
        <v>0</v>
      </c>
      <c r="P6" s="38">
        <f t="shared" si="11"/>
        <v>0</v>
      </c>
      <c r="Q6" s="24"/>
      <c r="R6" s="38">
        <f>P6</f>
        <v>0</v>
      </c>
      <c r="S6" s="34"/>
    </row>
    <row r="7" spans="2:19" ht="17.25" customHeight="1" x14ac:dyDescent="0.25">
      <c r="Q7" s="19"/>
    </row>
    <row r="8" spans="2:19" ht="17.25" customHeight="1" x14ac:dyDescent="0.25">
      <c r="B8" s="30" t="s">
        <v>29</v>
      </c>
      <c r="Q8" s="19"/>
    </row>
    <row r="9" spans="2:19" ht="17.25" customHeight="1" x14ac:dyDescent="0.25">
      <c r="B9" s="44" t="s">
        <v>1</v>
      </c>
      <c r="C9" s="1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25"/>
      <c r="R9" s="10">
        <f>SUM(Recibos[[#This Row],[Período 0]:[Período 12]])</f>
        <v>0</v>
      </c>
    </row>
    <row r="10" spans="2:19" ht="17.25" customHeight="1" x14ac:dyDescent="0.25">
      <c r="B10" s="44" t="s">
        <v>2</v>
      </c>
      <c r="C10" s="1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25"/>
      <c r="R10" s="10">
        <f>SUM(Recibos[[#This Row],[Período 0]:[Período 12]])</f>
        <v>0</v>
      </c>
    </row>
    <row r="11" spans="2:19" ht="17.25" customHeight="1" x14ac:dyDescent="0.25">
      <c r="B11" s="44" t="s">
        <v>3</v>
      </c>
      <c r="C11" s="20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25"/>
      <c r="R11" s="10">
        <f>SUM(Recibos[[#This Row],[Período 0]:[Período 12]])</f>
        <v>0</v>
      </c>
    </row>
    <row r="12" spans="2:19" ht="17.25" customHeight="1" thickBot="1" x14ac:dyDescent="0.3">
      <c r="B12" s="46" t="s">
        <v>28</v>
      </c>
      <c r="C12" s="18"/>
      <c r="D12" s="47">
        <f>SUBTOTAL(109,Recibos[Período 0])</f>
        <v>0</v>
      </c>
      <c r="E12" s="47">
        <f>SUBTOTAL(109,Recibos[Período 1])</f>
        <v>0</v>
      </c>
      <c r="F12" s="47">
        <f>SUBTOTAL(109,Recibos[Período 2])</f>
        <v>0</v>
      </c>
      <c r="G12" s="47">
        <f>SUBTOTAL(109,Recibos[Período 3])</f>
        <v>0</v>
      </c>
      <c r="H12" s="47">
        <f>SUBTOTAL(109,Recibos[Período 4])</f>
        <v>0</v>
      </c>
      <c r="I12" s="47">
        <f>SUBTOTAL(109,Recibos[Período 5])</f>
        <v>0</v>
      </c>
      <c r="J12" s="47">
        <f>SUBTOTAL(109,Recibos[Período 6])</f>
        <v>0</v>
      </c>
      <c r="K12" s="47">
        <f>SUBTOTAL(109,Recibos[Período 7])</f>
        <v>0</v>
      </c>
      <c r="L12" s="47">
        <f>SUBTOTAL(109,Recibos[Período 8])</f>
        <v>0</v>
      </c>
      <c r="M12" s="47">
        <f>SUBTOTAL(109,Recibos[Período 9])</f>
        <v>0</v>
      </c>
      <c r="N12" s="47">
        <f>SUBTOTAL(109,Recibos[Período 10])</f>
        <v>0</v>
      </c>
      <c r="O12" s="47">
        <f>SUBTOTAL(109,Recibos[Período 11])</f>
        <v>0</v>
      </c>
      <c r="P12" s="47">
        <f>SUBTOTAL(109,Recibos[Período 12])</f>
        <v>0</v>
      </c>
      <c r="Q12" s="48"/>
      <c r="R12" s="47">
        <f>SUBTOTAL(109,Recibos[Total])</f>
        <v>0</v>
      </c>
      <c r="S12" s="33"/>
    </row>
    <row r="13" spans="2:19" ht="17.25" customHeight="1" thickTop="1" thickBot="1" x14ac:dyDescent="0.3">
      <c r="B13" s="40" t="s">
        <v>4</v>
      </c>
      <c r="C13" s="17"/>
      <c r="D13" s="32">
        <f>D6+SUM(Recibos[Período 0])</f>
        <v>0</v>
      </c>
      <c r="E13" s="32">
        <f>E6+SUM(Recibos[Período 1])</f>
        <v>0</v>
      </c>
      <c r="F13" s="32">
        <f>F6+SUM(Recibos[Período 2])</f>
        <v>0</v>
      </c>
      <c r="G13" s="32">
        <f>G6+SUM(Recibos[Período 3])</f>
        <v>0</v>
      </c>
      <c r="H13" s="32">
        <f>H6+SUM(Recibos[Período 4])</f>
        <v>0</v>
      </c>
      <c r="I13" s="32">
        <f>I6+SUM(Recibos[Período 5])</f>
        <v>0</v>
      </c>
      <c r="J13" s="32">
        <f>J6+SUM(Recibos[Período 6])</f>
        <v>0</v>
      </c>
      <c r="K13" s="32">
        <f>K6+SUM(Recibos[Período 7])</f>
        <v>0</v>
      </c>
      <c r="L13" s="32">
        <f>L6+SUM(Recibos[Período 8])</f>
        <v>0</v>
      </c>
      <c r="M13" s="32">
        <f>M6+SUM(Recibos[Período 9])</f>
        <v>0</v>
      </c>
      <c r="N13" s="32">
        <f>N6+SUM(Recibos[Período 10])</f>
        <v>0</v>
      </c>
      <c r="O13" s="32">
        <f>O6+SUM(Recibos[Período 11])</f>
        <v>0</v>
      </c>
      <c r="P13" s="32">
        <f>P6+SUM(Recibos[Período 12])</f>
        <v>0</v>
      </c>
      <c r="Q13" s="26"/>
      <c r="R13" s="32">
        <f>R6+SUM(Recibos[Total])</f>
        <v>0</v>
      </c>
      <c r="S13" s="33"/>
    </row>
    <row r="14" spans="2:19" ht="17.25" customHeight="1" x14ac:dyDescent="0.25"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</row>
    <row r="15" spans="2:19" ht="17.25" customHeight="1" x14ac:dyDescent="0.3">
      <c r="B15" s="11" t="s">
        <v>30</v>
      </c>
      <c r="C15" s="19"/>
      <c r="Q15" s="19"/>
    </row>
    <row r="16" spans="2:19" ht="17.25" customHeight="1" x14ac:dyDescent="0.25">
      <c r="B16" s="45" t="s">
        <v>5</v>
      </c>
      <c r="C16" s="19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27"/>
      <c r="R16" s="12">
        <f>SUM(DinheiroPago[[#This Row],[Período 0]:[Período 12]])</f>
        <v>0</v>
      </c>
      <c r="S16" s="1"/>
    </row>
    <row r="17" spans="2:19" ht="17.25" customHeight="1" x14ac:dyDescent="0.25">
      <c r="B17" s="45" t="s">
        <v>6</v>
      </c>
      <c r="C17" s="19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27"/>
      <c r="R17" s="12">
        <f>SUM(DinheiroPago[[#This Row],[Período 0]:[Período 12]])</f>
        <v>0</v>
      </c>
      <c r="S17" s="1"/>
    </row>
    <row r="18" spans="2:19" ht="17.25" customHeight="1" x14ac:dyDescent="0.25">
      <c r="B18" s="45" t="s">
        <v>6</v>
      </c>
      <c r="C18" s="19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27"/>
      <c r="R18" s="12">
        <f>SUM(DinheiroPago[[#This Row],[Período 0]:[Período 12]])</f>
        <v>0</v>
      </c>
      <c r="S18" s="1"/>
    </row>
    <row r="19" spans="2:19" ht="17.25" customHeight="1" x14ac:dyDescent="0.25">
      <c r="B19" s="45" t="s">
        <v>7</v>
      </c>
      <c r="C19" s="19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27"/>
      <c r="R19" s="12">
        <f>SUM(DinheiroPago[[#This Row],[Período 0]:[Período 12]])</f>
        <v>0</v>
      </c>
      <c r="S19" s="1"/>
    </row>
    <row r="20" spans="2:19" ht="17.25" customHeight="1" x14ac:dyDescent="0.25">
      <c r="B20" s="45" t="s">
        <v>8</v>
      </c>
      <c r="C20" s="19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27"/>
      <c r="R20" s="12">
        <f>SUM(DinheiroPago[[#This Row],[Período 0]:[Período 12]])</f>
        <v>0</v>
      </c>
      <c r="S20" s="1"/>
    </row>
    <row r="21" spans="2:19" ht="17.25" customHeight="1" x14ac:dyDescent="0.25">
      <c r="B21" s="45" t="s">
        <v>9</v>
      </c>
      <c r="C21" s="19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27"/>
      <c r="R21" s="12">
        <f>SUM(DinheiroPago[[#This Row],[Período 0]:[Período 12]])</f>
        <v>0</v>
      </c>
      <c r="S21" s="1"/>
    </row>
    <row r="22" spans="2:19" ht="17.25" customHeight="1" x14ac:dyDescent="0.25">
      <c r="B22" s="45" t="s">
        <v>10</v>
      </c>
      <c r="C22" s="1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27"/>
      <c r="R22" s="12">
        <f>SUM(DinheiroPago[[#This Row],[Período 0]:[Período 12]])</f>
        <v>0</v>
      </c>
      <c r="S22" s="1"/>
    </row>
    <row r="23" spans="2:19" ht="17.25" customHeight="1" x14ac:dyDescent="0.25">
      <c r="B23" s="45" t="s">
        <v>11</v>
      </c>
      <c r="C23" s="1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27"/>
      <c r="R23" s="12">
        <f>SUM(DinheiroPago[[#This Row],[Período 0]:[Período 12]])</f>
        <v>0</v>
      </c>
      <c r="S23" s="1"/>
    </row>
    <row r="24" spans="2:19" ht="17.25" customHeight="1" x14ac:dyDescent="0.25">
      <c r="B24" s="45" t="s">
        <v>12</v>
      </c>
      <c r="C24" s="19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27"/>
      <c r="R24" s="12">
        <f>SUM(DinheiroPago[[#This Row],[Período 0]:[Período 12]])</f>
        <v>0</v>
      </c>
      <c r="S24" s="1"/>
    </row>
    <row r="25" spans="2:19" ht="17.25" customHeight="1" x14ac:dyDescent="0.25">
      <c r="B25" s="45" t="s">
        <v>13</v>
      </c>
      <c r="C25" s="19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27"/>
      <c r="R25" s="12">
        <f>SUM(DinheiroPago[[#This Row],[Período 0]:[Período 12]])</f>
        <v>0</v>
      </c>
      <c r="S25" s="1"/>
    </row>
    <row r="26" spans="2:19" ht="17.25" customHeight="1" x14ac:dyDescent="0.25">
      <c r="B26" s="45" t="s">
        <v>14</v>
      </c>
      <c r="C26" s="19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27"/>
      <c r="R26" s="12">
        <f>SUM(DinheiroPago[[#This Row],[Período 0]:[Período 12]])</f>
        <v>0</v>
      </c>
      <c r="S26" s="1"/>
    </row>
    <row r="27" spans="2:19" ht="17.25" customHeight="1" x14ac:dyDescent="0.25">
      <c r="B27" s="45" t="s">
        <v>15</v>
      </c>
      <c r="C27" s="19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27"/>
      <c r="R27" s="12">
        <f>SUM(DinheiroPago[[#This Row],[Período 0]:[Período 12]])</f>
        <v>0</v>
      </c>
      <c r="S27" s="1"/>
    </row>
    <row r="28" spans="2:19" ht="17.25" customHeight="1" x14ac:dyDescent="0.25">
      <c r="B28" s="45" t="s">
        <v>16</v>
      </c>
      <c r="C28" s="19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27"/>
      <c r="R28" s="12">
        <f>SUM(DinheiroPago[[#This Row],[Período 0]:[Período 12]])</f>
        <v>0</v>
      </c>
      <c r="S28" s="1"/>
    </row>
    <row r="29" spans="2:19" ht="17.25" customHeight="1" x14ac:dyDescent="0.25">
      <c r="B29" s="45" t="s">
        <v>17</v>
      </c>
      <c r="C29" s="19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27"/>
      <c r="R29" s="12">
        <f>SUM(DinheiroPago[[#This Row],[Período 0]:[Período 12]])</f>
        <v>0</v>
      </c>
      <c r="S29" s="1"/>
    </row>
    <row r="30" spans="2:19" ht="17.25" customHeight="1" x14ac:dyDescent="0.25">
      <c r="B30" s="45" t="s">
        <v>18</v>
      </c>
      <c r="C30" s="19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27"/>
      <c r="R30" s="12">
        <f>SUM(DinheiroPago[[#This Row],[Período 0]:[Período 12]])</f>
        <v>0</v>
      </c>
      <c r="S30" s="1"/>
    </row>
    <row r="31" spans="2:19" ht="17.25" customHeight="1" x14ac:dyDescent="0.25">
      <c r="B31" s="45" t="s">
        <v>19</v>
      </c>
      <c r="C31" s="19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27"/>
      <c r="R31" s="12">
        <f>SUM(DinheiroPago[[#This Row],[Período 0]:[Período 12]])</f>
        <v>0</v>
      </c>
      <c r="S31" s="1"/>
    </row>
    <row r="32" spans="2:19" ht="17.25" customHeight="1" x14ac:dyDescent="0.25">
      <c r="B32" s="45" t="s">
        <v>20</v>
      </c>
      <c r="C32" s="19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27"/>
      <c r="R32" s="12">
        <f>SUM(DinheiroPago[[#This Row],[Período 0]:[Período 12]])</f>
        <v>0</v>
      </c>
      <c r="S32" s="1"/>
    </row>
    <row r="33" spans="2:19" ht="17.25" customHeight="1" x14ac:dyDescent="0.25">
      <c r="B33" s="45" t="s">
        <v>21</v>
      </c>
      <c r="C33" s="19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27"/>
      <c r="R33" s="12">
        <f>SUM(DinheiroPago[[#This Row],[Período 0]:[Período 12]])</f>
        <v>0</v>
      </c>
      <c r="S33" s="1"/>
    </row>
    <row r="34" spans="2:19" ht="17.25" customHeight="1" x14ac:dyDescent="0.25">
      <c r="B34" s="45" t="s">
        <v>22</v>
      </c>
      <c r="C34" s="19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27"/>
      <c r="R34" s="12">
        <f>SUM(DinheiroPago[[#This Row],[Período 0]:[Período 12]])</f>
        <v>0</v>
      </c>
      <c r="S34" s="1"/>
    </row>
    <row r="35" spans="2:19" ht="17.25" customHeight="1" x14ac:dyDescent="0.25">
      <c r="B35" s="45" t="s">
        <v>22</v>
      </c>
      <c r="C35" s="19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27"/>
      <c r="R35" s="12">
        <f>SUM(DinheiroPago[[#This Row],[Período 0]:[Período 12]])</f>
        <v>0</v>
      </c>
      <c r="S35" s="1"/>
    </row>
    <row r="36" spans="2:19" ht="17.25" customHeight="1" x14ac:dyDescent="0.25">
      <c r="B36" s="45" t="s">
        <v>23</v>
      </c>
      <c r="C36" s="19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27"/>
      <c r="R36" s="12">
        <f>SUM(DinheiroPago[[#This Row],[Período 0]:[Período 12]])</f>
        <v>0</v>
      </c>
      <c r="S36" s="1"/>
    </row>
    <row r="37" spans="2:19" ht="17.25" customHeight="1" thickBot="1" x14ac:dyDescent="0.35">
      <c r="B37" s="49" t="s">
        <v>28</v>
      </c>
      <c r="C37" s="19"/>
      <c r="D37" s="50">
        <f>SUBTOTAL(109,DinheiroPago[Período 0])</f>
        <v>0</v>
      </c>
      <c r="E37" s="50">
        <f>SUBTOTAL(109,DinheiroPago[Período 1])</f>
        <v>0</v>
      </c>
      <c r="F37" s="50">
        <f>SUBTOTAL(109,DinheiroPago[Período 2])</f>
        <v>0</v>
      </c>
      <c r="G37" s="50">
        <f>SUBTOTAL(109,DinheiroPago[Período 3])</f>
        <v>0</v>
      </c>
      <c r="H37" s="50">
        <f>SUBTOTAL(109,DinheiroPago[Período 4])</f>
        <v>0</v>
      </c>
      <c r="I37" s="50">
        <f>SUBTOTAL(109,DinheiroPago[Período 5])</f>
        <v>0</v>
      </c>
      <c r="J37" s="50">
        <f>SUBTOTAL(109,DinheiroPago[Período 6])</f>
        <v>0</v>
      </c>
      <c r="K37" s="50">
        <f>SUBTOTAL(109,DinheiroPago[Período 7])</f>
        <v>0</v>
      </c>
      <c r="L37" s="50">
        <f>SUBTOTAL(109,DinheiroPago[Período 8])</f>
        <v>0</v>
      </c>
      <c r="M37" s="50">
        <f>SUBTOTAL(109,DinheiroPago[Período 9])</f>
        <v>0</v>
      </c>
      <c r="N37" s="50">
        <f>SUBTOTAL(109,DinheiroPago[Período 10])</f>
        <v>0</v>
      </c>
      <c r="O37" s="50">
        <f>SUBTOTAL(109,DinheiroPago[Período 11])</f>
        <v>0</v>
      </c>
      <c r="P37" s="50">
        <f>SUBTOTAL(109,DinheiroPago[Período 12])</f>
        <v>0</v>
      </c>
      <c r="Q37" s="51"/>
      <c r="R37" s="50">
        <f>SUBTOTAL(109,DinheiroPago[Total])</f>
        <v>0</v>
      </c>
      <c r="S37" s="53"/>
    </row>
    <row r="38" spans="2:19" ht="17.25" customHeight="1" x14ac:dyDescent="0.25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</row>
    <row r="39" spans="2:19" ht="17.25" customHeight="1" x14ac:dyDescent="0.3">
      <c r="B39" s="11" t="s">
        <v>31</v>
      </c>
      <c r="C39" s="17"/>
      <c r="Q39" s="19"/>
    </row>
    <row r="40" spans="2:19" ht="17.25" customHeight="1" x14ac:dyDescent="0.25">
      <c r="B40" s="45" t="s">
        <v>24</v>
      </c>
      <c r="C40" s="19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28"/>
      <c r="R40" s="12">
        <f>SUM(DinheiroPago2[[#This Row],[Período 0]:[Período 12]])</f>
        <v>0</v>
      </c>
      <c r="S40" s="1"/>
    </row>
    <row r="41" spans="2:19" ht="17.25" customHeight="1" x14ac:dyDescent="0.25">
      <c r="B41" s="45" t="s">
        <v>25</v>
      </c>
      <c r="C41" s="19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28"/>
      <c r="R41" s="12">
        <f>SUM(DinheiroPago2[[#This Row],[Período 0]:[Período 12]])</f>
        <v>0</v>
      </c>
      <c r="S41" s="1"/>
    </row>
    <row r="42" spans="2:19" ht="17.25" customHeight="1" x14ac:dyDescent="0.25">
      <c r="B42" s="45" t="s">
        <v>26</v>
      </c>
      <c r="C42" s="19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28"/>
      <c r="R42" s="12">
        <f>SUM(DinheiroPago2[[#This Row],[Período 0]:[Período 12]])</f>
        <v>0</v>
      </c>
      <c r="S42" s="1"/>
    </row>
    <row r="43" spans="2:19" ht="17.25" customHeight="1" x14ac:dyDescent="0.25">
      <c r="B43" s="45" t="s">
        <v>38</v>
      </c>
      <c r="C43" s="19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28"/>
      <c r="R43" s="12">
        <f>SUM(DinheiroPago2[[#This Row],[Período 0]:[Período 12]])</f>
        <v>0</v>
      </c>
      <c r="S43" s="1"/>
    </row>
    <row r="44" spans="2:19" ht="17.25" customHeight="1" x14ac:dyDescent="0.25">
      <c r="B44" s="45" t="s">
        <v>39</v>
      </c>
      <c r="C44" s="19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28"/>
      <c r="R44" s="12">
        <f>SUM(DinheiroPago2[[#This Row],[Período 0]:[Período 12]])</f>
        <v>0</v>
      </c>
      <c r="S44" s="1"/>
    </row>
    <row r="45" spans="2:19" s="13" customFormat="1" ht="17.25" customHeight="1" thickBot="1" x14ac:dyDescent="0.35">
      <c r="B45" s="49" t="s">
        <v>28</v>
      </c>
      <c r="C45" s="19"/>
      <c r="D45" s="50">
        <f>SUBTOTAL(109,DinheiroPago2[Período 0])</f>
        <v>0</v>
      </c>
      <c r="E45" s="50">
        <f>SUBTOTAL(109,DinheiroPago2[Período 1])</f>
        <v>0</v>
      </c>
      <c r="F45" s="50">
        <f>SUBTOTAL(109,DinheiroPago2[Período 2])</f>
        <v>0</v>
      </c>
      <c r="G45" s="50">
        <f>SUBTOTAL(109,DinheiroPago2[Período 3])</f>
        <v>0</v>
      </c>
      <c r="H45" s="50">
        <f>SUBTOTAL(109,DinheiroPago2[Período 4])</f>
        <v>0</v>
      </c>
      <c r="I45" s="50">
        <f>SUBTOTAL(109,DinheiroPago2[Período 5])</f>
        <v>0</v>
      </c>
      <c r="J45" s="50">
        <f>SUBTOTAL(109,DinheiroPago2[Período 6])</f>
        <v>0</v>
      </c>
      <c r="K45" s="50">
        <f>SUBTOTAL(109,DinheiroPago2[Período 7])</f>
        <v>0</v>
      </c>
      <c r="L45" s="50">
        <f>SUBTOTAL(109,DinheiroPago2[Período 8])</f>
        <v>0</v>
      </c>
      <c r="M45" s="50">
        <f>SUBTOTAL(109,DinheiroPago2[Período 9])</f>
        <v>0</v>
      </c>
      <c r="N45" s="50">
        <f>SUBTOTAL(109,DinheiroPago2[Período 10])</f>
        <v>0</v>
      </c>
      <c r="O45" s="50">
        <f>SUBTOTAL(109,DinheiroPago2[Período 11])</f>
        <v>0</v>
      </c>
      <c r="P45" s="50">
        <f>SUBTOTAL(109,DinheiroPago2[Período 12])</f>
        <v>0</v>
      </c>
      <c r="Q45" s="52"/>
      <c r="R45" s="50"/>
      <c r="S45" s="53"/>
    </row>
    <row r="46" spans="2:19" ht="17.25" customHeight="1" thickBot="1" x14ac:dyDescent="0.35">
      <c r="B46" s="40" t="s">
        <v>32</v>
      </c>
      <c r="C46" s="17"/>
      <c r="D46" s="32">
        <f>SUM(DinheiroPago[Período 0],DinheiroPago2[Período 0])</f>
        <v>0</v>
      </c>
      <c r="E46" s="32">
        <f>SUM(DinheiroPago[Período 1],DinheiroPago2[Período 1])</f>
        <v>0</v>
      </c>
      <c r="F46" s="32">
        <f>SUM(DinheiroPago[Período 2],DinheiroPago2[Período 2])</f>
        <v>0</v>
      </c>
      <c r="G46" s="32">
        <f>SUM(DinheiroPago[Período 3],DinheiroPago2[Período 3])</f>
        <v>0</v>
      </c>
      <c r="H46" s="32">
        <f>SUM(DinheiroPago[Período 4],DinheiroPago2[Período 4])</f>
        <v>0</v>
      </c>
      <c r="I46" s="32">
        <f>SUM(DinheiroPago[Período 5],DinheiroPago2[Período 5])</f>
        <v>0</v>
      </c>
      <c r="J46" s="32">
        <f>SUM(DinheiroPago[Período 6],DinheiroPago2[Período 6])</f>
        <v>0</v>
      </c>
      <c r="K46" s="32">
        <f>SUM(DinheiroPago[Período 7],DinheiroPago2[Período 7])</f>
        <v>0</v>
      </c>
      <c r="L46" s="32">
        <f>SUM(DinheiroPago[Período 8],DinheiroPago2[Período 8])</f>
        <v>0</v>
      </c>
      <c r="M46" s="32">
        <f>SUM(DinheiroPago[Período 9],DinheiroPago2[Período 9])</f>
        <v>0</v>
      </c>
      <c r="N46" s="32">
        <f>SUM(DinheiroPago[Período 10],DinheiroPago2[Período 10])</f>
        <v>0</v>
      </c>
      <c r="O46" s="32">
        <f>SUM(DinheiroPago[Período 11],DinheiroPago2[Período 11])</f>
        <v>0</v>
      </c>
      <c r="P46" s="32">
        <f>SUM(DinheiroPago[Período 12],DinheiroPago2[Período 12])</f>
        <v>0</v>
      </c>
      <c r="Q46" s="17"/>
      <c r="R46" s="32">
        <f>SUM(DinheiroPago[Total],DinheiroPago2[Total])</f>
        <v>0</v>
      </c>
      <c r="S46" s="31"/>
    </row>
    <row r="47" spans="2:19" ht="17.25" customHeight="1" x14ac:dyDescent="0.2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 spans="2:19" ht="17.25" customHeight="1" thickBot="1" x14ac:dyDescent="0.35">
      <c r="B48" s="40" t="s">
        <v>27</v>
      </c>
      <c r="C48" s="17"/>
      <c r="D48" s="32">
        <f t="shared" ref="D48:P48" si="12">D13-D46</f>
        <v>0</v>
      </c>
      <c r="E48" s="32">
        <f t="shared" si="12"/>
        <v>0</v>
      </c>
      <c r="F48" s="32">
        <f t="shared" si="12"/>
        <v>0</v>
      </c>
      <c r="G48" s="32">
        <f t="shared" si="12"/>
        <v>0</v>
      </c>
      <c r="H48" s="32">
        <f t="shared" si="12"/>
        <v>0</v>
      </c>
      <c r="I48" s="32">
        <f t="shared" si="12"/>
        <v>0</v>
      </c>
      <c r="J48" s="32">
        <f t="shared" si="12"/>
        <v>0</v>
      </c>
      <c r="K48" s="32">
        <f t="shared" si="12"/>
        <v>0</v>
      </c>
      <c r="L48" s="32">
        <f t="shared" si="12"/>
        <v>0</v>
      </c>
      <c r="M48" s="32">
        <f t="shared" si="12"/>
        <v>0</v>
      </c>
      <c r="N48" s="32">
        <f t="shared" si="12"/>
        <v>0</v>
      </c>
      <c r="O48" s="32">
        <f t="shared" si="12"/>
        <v>0</v>
      </c>
      <c r="P48" s="36">
        <f t="shared" si="12"/>
        <v>0</v>
      </c>
      <c r="Q48" s="17"/>
      <c r="R48" s="32">
        <f>R13-R46</f>
        <v>0</v>
      </c>
      <c r="S48" s="31"/>
    </row>
  </sheetData>
  <mergeCells count="3">
    <mergeCell ref="B14:S14"/>
    <mergeCell ref="B38:S38"/>
    <mergeCell ref="B47:S47"/>
  </mergeCells>
  <conditionalFormatting sqref="E6:P6">
    <cfRule type="expression" dxfId="114" priority="3">
      <formula>E6&lt;0</formula>
    </cfRule>
  </conditionalFormatting>
  <conditionalFormatting sqref="E48:P48">
    <cfRule type="expression" dxfId="113" priority="2">
      <formula>E48&lt;0</formula>
    </cfRule>
  </conditionalFormatting>
  <conditionalFormatting sqref="E13:P13">
    <cfRule type="expression" dxfId="112" priority="1">
      <formula>E13&lt;0</formula>
    </cfRule>
  </conditionalFormatting>
  <printOptions horizontalCentered="1" verticalCentered="1"/>
  <pageMargins left="0.5" right="0.5" top="0.5" bottom="0.5" header="0.3" footer="0.3"/>
  <pageSetup paperSize="9" scale="61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000-000003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'Extrato de Fluxo de Caixa'!D48:P48</xm:f>
              <xm:sqref>S48</xm:sqref>
            </x14:sparkline>
            <x14:sparkline>
              <xm:f>'Extrato de Fluxo de Caixa'!D13:P13</xm:f>
              <xm:sqref>S13</xm:sqref>
            </x14:sparkline>
            <x14:sparkline>
              <xm:f>'Extrato de Fluxo de Caixa'!D46:P46</xm:f>
              <xm:sqref>S46</xm:sqref>
            </x14:sparkline>
            <x14:sparkline>
              <xm:f>'Extrato de Fluxo de Caixa'!D6:P6</xm:f>
              <xm:sqref>S6</xm:sqref>
            </x14:sparkline>
          </x14:sparklines>
        </x14:sparklineGroup>
        <x14:sparklineGroup displayEmptyCellsAs="gap" markers="1" xr2:uid="{00000000-0003-0000-0000-000002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'Extrato de Fluxo de Caixa'!D45:P45</xm:f>
              <xm:sqref>S45</xm:sqref>
            </x14:sparkline>
          </x14:sparklines>
        </x14:sparklineGroup>
        <x14:sparklineGroup displayEmptyCellsAs="gap" markers="1" xr2:uid="{00000000-0003-0000-0000-000001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'Extrato de Fluxo de Caixa'!D37:P37</xm:f>
              <xm:sqref>S37</xm:sqref>
            </x14:sparkline>
          </x14:sparklines>
        </x14:sparklineGroup>
        <x14:sparklineGroup displayEmptyCellsAs="gap" markers="1" xr2:uid="{00000000-0003-0000-0000-000000000000}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'Extrato de Fluxo de Caixa'!D12:P12</xm:f>
              <xm:sqref>S12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848662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>Complete</EditorialStatus>
    <Markets xmlns="e5d022ff-4ce9-4922-b5a4-f245e35e2aac"/>
    <OriginAsset xmlns="e5d022ff-4ce9-4922-b5a4-f245e35e2aac" xsi:nil="true"/>
    <AssetStart xmlns="e5d022ff-4ce9-4922-b5a4-f245e35e2aac">2012-07-27T02:37:00+00:00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455369</Value>
    </PublishStatusLookup>
    <APAuthor xmlns="e5d022ff-4ce9-4922-b5a4-f245e35e2aac">
      <UserInfo>
        <DisplayName>REDMOND\v-sa</DisplayName>
        <AccountId>2467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>TP</AssetType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true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true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2007 Default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TP103107636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B3E0B03-3C0B-4CFD-B845-625A9F95FDA1}">
  <ds:schemaRefs>
    <ds:schemaRef ds:uri="http://schemas.microsoft.com/office/2006/metadata/properties"/>
    <ds:schemaRef ds:uri="http://schemas.microsoft.com/office/infopath/2007/PartnerControls"/>
    <ds:schemaRef ds:uri="e5d022ff-4ce9-4922-b5a4-f245e35e2aac"/>
  </ds:schemaRefs>
</ds:datastoreItem>
</file>

<file path=customXml/itemProps2.xml><?xml version="1.0" encoding="utf-8"?>
<ds:datastoreItem xmlns:ds="http://schemas.openxmlformats.org/officeDocument/2006/customXml" ds:itemID="{70C785D2-7370-4F9B-A23A-4949BE8F6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4A6592-B3DF-4E49-A978-FDD19C943E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TM03107637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Extrato de Fluxo de Caixa</vt:lpstr>
      <vt:lpstr>DatadeIníciodoAnoFiscal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2012-07-26T18:07:35Z</dcterms:created>
  <dcterms:modified xsi:type="dcterms:W3CDTF">2022-03-15T18:39:12Z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