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D9BE5FC9-0991-4A84-961D-3B7F0ED1D2E6}" xr6:coauthVersionLast="47" xr6:coauthVersionMax="47" xr10:uidLastSave="{00000000-0000-0000-0000-000000000000}"/>
  <bookViews>
    <workbookView xWindow="-120" yWindow="-120" windowWidth="29040" windowHeight="15720" activeTab="1" xr2:uid="{25E5CC15-4B2E-4140-8F38-E3ADA3265091}"/>
  </bookViews>
  <sheets>
    <sheet name="Gabarito" sheetId="2" r:id="rId1"/>
    <sheet name="DoZ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J3" i="3"/>
  <c r="H3" i="3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H3" i="2"/>
  <c r="L3" i="3" l="1"/>
  <c r="L2" i="3"/>
  <c r="J3" i="2"/>
  <c r="E15" i="2" s="1"/>
  <c r="F4" i="3" l="1"/>
  <c r="F12" i="3"/>
  <c r="F20" i="3"/>
  <c r="F28" i="3"/>
  <c r="F36" i="3"/>
  <c r="F44" i="3"/>
  <c r="F52" i="3"/>
  <c r="F23" i="3"/>
  <c r="F47" i="3"/>
  <c r="F25" i="3"/>
  <c r="F49" i="3"/>
  <c r="F26" i="3"/>
  <c r="F27" i="3"/>
  <c r="F5" i="3"/>
  <c r="F13" i="3"/>
  <c r="F21" i="3"/>
  <c r="F29" i="3"/>
  <c r="F37" i="3"/>
  <c r="F45" i="3"/>
  <c r="F53" i="3"/>
  <c r="F15" i="3"/>
  <c r="F39" i="3"/>
  <c r="F17" i="3"/>
  <c r="F41" i="3"/>
  <c r="F2" i="3"/>
  <c r="F18" i="3"/>
  <c r="F34" i="3"/>
  <c r="F11" i="3"/>
  <c r="F35" i="3"/>
  <c r="F6" i="3"/>
  <c r="F14" i="3"/>
  <c r="F22" i="3"/>
  <c r="F30" i="3"/>
  <c r="F38" i="3"/>
  <c r="F46" i="3"/>
  <c r="F54" i="3"/>
  <c r="F7" i="3"/>
  <c r="F31" i="3"/>
  <c r="F55" i="3"/>
  <c r="F9" i="3"/>
  <c r="F33" i="3"/>
  <c r="F10" i="3"/>
  <c r="F42" i="3"/>
  <c r="F19" i="3"/>
  <c r="F43" i="3"/>
  <c r="F8" i="3"/>
  <c r="F16" i="3"/>
  <c r="F24" i="3"/>
  <c r="F32" i="3"/>
  <c r="F40" i="3"/>
  <c r="F48" i="3"/>
  <c r="F56" i="3"/>
  <c r="F50" i="3"/>
  <c r="F3" i="3"/>
  <c r="F51" i="3"/>
  <c r="E2" i="3"/>
  <c r="E10" i="3"/>
  <c r="E18" i="3"/>
  <c r="E26" i="3"/>
  <c r="E34" i="3"/>
  <c r="E42" i="3"/>
  <c r="E50" i="3"/>
  <c r="E22" i="3"/>
  <c r="E38" i="3"/>
  <c r="E7" i="3"/>
  <c r="E39" i="3"/>
  <c r="E3" i="3"/>
  <c r="E11" i="3"/>
  <c r="E19" i="3"/>
  <c r="E27" i="3"/>
  <c r="E35" i="3"/>
  <c r="E43" i="3"/>
  <c r="E51" i="3"/>
  <c r="E30" i="3"/>
  <c r="E31" i="3"/>
  <c r="E16" i="3"/>
  <c r="E40" i="3"/>
  <c r="E4" i="3"/>
  <c r="E12" i="3"/>
  <c r="E20" i="3"/>
  <c r="E28" i="3"/>
  <c r="E36" i="3"/>
  <c r="E44" i="3"/>
  <c r="E52" i="3"/>
  <c r="E14" i="3"/>
  <c r="E54" i="3"/>
  <c r="E23" i="3"/>
  <c r="E55" i="3"/>
  <c r="E8" i="3"/>
  <c r="E56" i="3"/>
  <c r="E9" i="3"/>
  <c r="E25" i="3"/>
  <c r="E33" i="3"/>
  <c r="E49" i="3"/>
  <c r="E5" i="3"/>
  <c r="E13" i="3"/>
  <c r="E21" i="3"/>
  <c r="E29" i="3"/>
  <c r="E37" i="3"/>
  <c r="E45" i="3"/>
  <c r="E53" i="3"/>
  <c r="E6" i="3"/>
  <c r="E46" i="3"/>
  <c r="E15" i="3"/>
  <c r="E47" i="3"/>
  <c r="E24" i="3"/>
  <c r="E32" i="3"/>
  <c r="E48" i="3"/>
  <c r="E17" i="3"/>
  <c r="E41" i="3"/>
  <c r="L3" i="2"/>
  <c r="L2" i="2"/>
  <c r="M2" i="2" s="1"/>
  <c r="F5" i="2"/>
  <c r="F13" i="2"/>
  <c r="F21" i="2"/>
  <c r="F29" i="2"/>
  <c r="F37" i="2"/>
  <c r="F45" i="2"/>
  <c r="F53" i="2"/>
  <c r="F6" i="2"/>
  <c r="F14" i="2"/>
  <c r="F22" i="2"/>
  <c r="F30" i="2"/>
  <c r="F38" i="2"/>
  <c r="F46" i="2"/>
  <c r="F54" i="2"/>
  <c r="F7" i="2"/>
  <c r="F15" i="2"/>
  <c r="F23" i="2"/>
  <c r="F31" i="2"/>
  <c r="F39" i="2"/>
  <c r="F47" i="2"/>
  <c r="F55" i="2"/>
  <c r="F8" i="2"/>
  <c r="F16" i="2"/>
  <c r="F24" i="2"/>
  <c r="F32" i="2"/>
  <c r="F40" i="2"/>
  <c r="F48" i="2"/>
  <c r="F56" i="2"/>
  <c r="F12" i="2"/>
  <c r="F36" i="2"/>
  <c r="F52" i="2"/>
  <c r="F9" i="2"/>
  <c r="F17" i="2"/>
  <c r="F25" i="2"/>
  <c r="F33" i="2"/>
  <c r="F41" i="2"/>
  <c r="F49" i="2"/>
  <c r="F2" i="2"/>
  <c r="F10" i="2"/>
  <c r="F18" i="2"/>
  <c r="F26" i="2"/>
  <c r="F34" i="2"/>
  <c r="F42" i="2"/>
  <c r="F50" i="2"/>
  <c r="F3" i="2"/>
  <c r="F11" i="2"/>
  <c r="F19" i="2"/>
  <c r="F27" i="2"/>
  <c r="F35" i="2"/>
  <c r="F43" i="2"/>
  <c r="F51" i="2"/>
  <c r="F4" i="2"/>
  <c r="F20" i="2"/>
  <c r="F28" i="2"/>
  <c r="F44" i="2"/>
  <c r="E5" i="2"/>
  <c r="E13" i="2"/>
  <c r="E21" i="2"/>
  <c r="E29" i="2"/>
  <c r="E37" i="2"/>
  <c r="E45" i="2"/>
  <c r="E53" i="2"/>
  <c r="E31" i="2"/>
  <c r="E55" i="2"/>
  <c r="E6" i="2"/>
  <c r="E14" i="2"/>
  <c r="E22" i="2"/>
  <c r="E30" i="2"/>
  <c r="E38" i="2"/>
  <c r="E46" i="2"/>
  <c r="E54" i="2"/>
  <c r="E7" i="2"/>
  <c r="E23" i="2"/>
  <c r="E39" i="2"/>
  <c r="E47" i="2"/>
  <c r="E8" i="2"/>
  <c r="E16" i="2"/>
  <c r="E24" i="2"/>
  <c r="E40" i="2"/>
  <c r="E48" i="2"/>
  <c r="E56" i="2"/>
  <c r="E32" i="2"/>
  <c r="E9" i="2"/>
  <c r="E17" i="2"/>
  <c r="E25" i="2"/>
  <c r="E33" i="2"/>
  <c r="E41" i="2"/>
  <c r="E49" i="2"/>
  <c r="E2" i="2"/>
  <c r="E11" i="2"/>
  <c r="E35" i="2"/>
  <c r="E51" i="2"/>
  <c r="E4" i="2"/>
  <c r="E28" i="2"/>
  <c r="E44" i="2"/>
  <c r="E10" i="2"/>
  <c r="E18" i="2"/>
  <c r="E26" i="2"/>
  <c r="E34" i="2"/>
  <c r="E42" i="2"/>
  <c r="E50" i="2"/>
  <c r="E3" i="2"/>
  <c r="E19" i="2"/>
  <c r="E27" i="2"/>
  <c r="E43" i="2"/>
  <c r="E12" i="2"/>
  <c r="E20" i="2"/>
  <c r="E36" i="2"/>
  <c r="E52" i="2"/>
</calcChain>
</file>

<file path=xl/sharedStrings.xml><?xml version="1.0" encoding="utf-8"?>
<sst xmlns="http://schemas.openxmlformats.org/spreadsheetml/2006/main" count="18" uniqueCount="11">
  <si>
    <t>Data</t>
  </si>
  <si>
    <t>Fechamento</t>
  </si>
  <si>
    <t>Data compra</t>
  </si>
  <si>
    <t>Data Venda</t>
  </si>
  <si>
    <t>Aux1</t>
  </si>
  <si>
    <t>Aux2</t>
  </si>
  <si>
    <t>Aux3</t>
  </si>
  <si>
    <t>Aux4</t>
  </si>
  <si>
    <t>Variação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</si>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</sst>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left"/>
    </xf>
    <xf numFmtId="10" fontId="3" fillId="0" borderId="0" xfId="1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2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0" fontId="0" fillId="0" borderId="0" xfId="1" applyNumberFormat="1" applyFont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4">
    <dxf>
      <fill>
        <patternFill>
          <bgColor rgb="FF47FF9A"/>
        </patternFill>
      </fill>
    </dxf>
    <dxf>
      <fill>
        <patternFill>
          <bgColor rgb="FFFF8181"/>
        </patternFill>
      </fill>
    </dxf>
    <dxf>
      <fill>
        <patternFill>
          <bgColor rgb="FF83FF7D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FF5050"/>
      <color rgb="FF4BFF9C"/>
      <color rgb="FFFF5B5B"/>
      <color rgb="FFFF8181"/>
      <color rgb="FF47FF9A"/>
      <color rgb="FFFFABAB"/>
      <color rgb="FF83FF7D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Gabarito!$E$1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1DFF83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D-49E6-BAB7-1FF2B9EB7427}"/>
            </c:ext>
          </c:extLst>
        </c:ser>
        <c:ser>
          <c:idx val="4"/>
          <c:order val="4"/>
          <c:tx>
            <c:strRef>
              <c:f>Gabarito!$F$1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2880"/>
        <c:axId val="429693296"/>
      </c:areaChart>
      <c:lineChart>
        <c:grouping val="standar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D-49E6-BAB7-1FF2B9EB7427}"/>
            </c:ext>
          </c:extLst>
        </c:ser>
        <c:ser>
          <c:idx val="1"/>
          <c:order val="1"/>
          <c:tx>
            <c:strRef>
              <c:f>Gabarito!$C$1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D-49E6-BAB7-1FF2B9EB7427}"/>
            </c:ext>
          </c:extLst>
        </c:ser>
        <c:ser>
          <c:idx val="2"/>
          <c:order val="2"/>
          <c:tx>
            <c:strRef>
              <c:f>Gabarito!$D$1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2880"/>
        <c:axId val="429693296"/>
      </c:lineChart>
      <c:dateAx>
        <c:axId val="4296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3296"/>
        <c:crosses val="autoZero"/>
        <c:auto val="1"/>
        <c:lblOffset val="100"/>
        <c:baseTimeUnit val="days"/>
        <c:majorUnit val="1"/>
        <c:majorTimeUnit val="days"/>
      </c:dateAx>
      <c:valAx>
        <c:axId val="4296932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DoZero!$E$1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4BFF9C"/>
            </a:solidFill>
            <a:ln>
              <a:solidFill>
                <a:schemeClr val="tx1">
                  <a:alpha val="96000"/>
                </a:schemeClr>
              </a:solidFill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9-4D99-B6AA-B7E08DAA2922}"/>
            </c:ext>
          </c:extLst>
        </c:ser>
        <c:ser>
          <c:idx val="4"/>
          <c:order val="4"/>
          <c:tx>
            <c:strRef>
              <c:f>DoZero!$F$1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9-4D99-B6AA-B7E08DA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9088"/>
        <c:axId val="156680336"/>
      </c:areaChart>
      <c:lineChart>
        <c:grouping val="standard"/>
        <c:varyColors val="0"/>
        <c:ser>
          <c:idx val="0"/>
          <c:order val="0"/>
          <c:tx>
            <c:strRef>
              <c:f>DoZero!$B$1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9-4D99-B6AA-B7E08DAA2922}"/>
            </c:ext>
          </c:extLst>
        </c:ser>
        <c:ser>
          <c:idx val="1"/>
          <c:order val="1"/>
          <c:tx>
            <c:strRef>
              <c:f>DoZero!$C$1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113.06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9-4D99-B6AA-B7E08DAA2922}"/>
            </c:ext>
          </c:extLst>
        </c:ser>
        <c:ser>
          <c:idx val="2"/>
          <c:order val="2"/>
          <c:tx>
            <c:strRef>
              <c:f>DoZero!$D$1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75000"/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114.91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9-4D99-B6AA-B7E08DA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9088"/>
        <c:axId val="156680336"/>
      </c:lineChart>
      <c:dateAx>
        <c:axId val="15667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80336"/>
        <c:crosses val="autoZero"/>
        <c:auto val="1"/>
        <c:lblOffset val="100"/>
        <c:baseTimeUnit val="days"/>
      </c:dateAx>
      <c:valAx>
        <c:axId val="1566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790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121920</xdr:rowOff>
    </xdr:from>
    <xdr:to>
      <xdr:col>25</xdr:col>
      <xdr:colOff>60960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7361D-21E8-41CE-96B5-2226001A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0.03556</cdr:y>
    </cdr:from>
    <cdr:to>
      <cdr:x>0.98841</cdr:x>
      <cdr:y>0.15853</cdr:y>
    </cdr:to>
    <cdr:sp macro="" textlink="Gabarito!$L$2">
      <cdr:nvSpPr>
        <cdr:cNvPr id="2" name="CaixaDeTexto 2">
          <a:extLst xmlns:a="http://schemas.openxmlformats.org/drawingml/2006/main">
            <a:ext uri="{FF2B5EF4-FFF2-40B4-BE49-F238E27FC236}">
              <a16:creationId xmlns:a16="http://schemas.microsoft.com/office/drawing/2014/main" id="{901EA1F2-4B82-4EE6-98E1-4DE34E699853}"/>
            </a:ext>
          </a:extLst>
        </cdr:cNvPr>
        <cdr:cNvSpPr txBox="1"/>
      </cdr:nvSpPr>
      <cdr:spPr>
        <a:xfrm xmlns:a="http://schemas.openxmlformats.org/drawingml/2006/main">
          <a:off x="7124700" y="149845"/>
          <a:ext cx="1325850" cy="518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B29F59-133F-429D-92CA-E0EC55B1C25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-7,04%</a:t>
          </a:fld>
          <a:endParaRPr lang="pt-BR" sz="5400"/>
        </a:p>
      </cdr:txBody>
    </cdr:sp>
  </cdr:relSizeAnchor>
  <cdr:relSizeAnchor xmlns:cdr="http://schemas.openxmlformats.org/drawingml/2006/chartDrawing">
    <cdr:from>
      <cdr:x>0.87583</cdr:x>
      <cdr:y>0.03436</cdr:y>
    </cdr:from>
    <cdr:to>
      <cdr:x>0.92338</cdr:x>
      <cdr:y>0.15732</cdr:y>
    </cdr:to>
    <cdr:sp macro="" textlink="Gabarito!$M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64B7D324-60A7-4268-BD37-AE67A58F78A9}"/>
            </a:ext>
          </a:extLst>
        </cdr:cNvPr>
        <cdr:cNvSpPr txBox="1"/>
      </cdr:nvSpPr>
      <cdr:spPr>
        <a:xfrm xmlns:a="http://schemas.openxmlformats.org/drawingml/2006/main">
          <a:off x="10104120" y="144780"/>
          <a:ext cx="548640" cy="518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55E864F-4AD6-4AAA-92BC-D9787C3910DE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37768</xdr:rowOff>
    </xdr:from>
    <xdr:to>
      <xdr:col>20</xdr:col>
      <xdr:colOff>293866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04F025-8852-4D5C-A892-79C6E9EDC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0.84415</cdr:x>
      <cdr:y>0.0525</cdr:y>
    </cdr:from>
    <cdr:to>
      <cdr:x>0.96774</cdr:x>
      <cdr:y>0.15165</cdr:y>
    </cdr:to>
    <cdr:sp macro="" textlink="DoZero!$L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A787B3E-9FE9-46B6-8CD6-DD91B6BE3A09}"/>
            </a:ext>
          </a:extLst>
        </cdr:cNvPr>
        <cdr:cNvSpPr txBox="1"/>
      </cdr:nvSpPr>
      <cdr:spPr>
        <a:xfrm xmlns:a="http://schemas.openxmlformats.org/drawingml/2006/main">
          <a:off x="6957061" y="181223"/>
          <a:ext cx="1018610" cy="342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945AFBF-7386-42D3-B290-741997745183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1,64%</a:t>
          </a:fld>
          <a:endParaRPr lang="pt-BR" sz="1800" b="1"/>
        </a:p>
      </cdr:txBody>
    </cdr:sp>
  </cdr:relSizeAnchor>
</c:userShape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FA79-08E5-4A11-89F3-621F62BC40AC}">
  <dimension ref="A1:O56"/>
  <sheetViews>
    <sheetView showGridLines="0" zoomScaleNormal="100" workbookViewId="0">
      <selection activeCell="C2" sqref="C2"/>
    </sheetView>
  </sheetViews>
  <sheetFormatPr defaultRowHeight="15" x14ac:dyDescent="0.25"/>
  <cols>
    <col min="1" max="1" width="11.42578125" style="1" customWidth="1"/>
    <col min="2" max="2" width="12" style="1" customWidth="1"/>
    <col min="3" max="4" width="9.140625" style="1" bestFit="1" customWidth="1"/>
    <col min="5" max="5" width="5.5703125" style="1" bestFit="1" customWidth="1"/>
    <col min="6" max="6" width="9.140625" style="1" bestFit="1" customWidth="1"/>
    <col min="8" max="8" width="13.85546875" customWidth="1"/>
    <col min="9" max="9" width="2" customWidth="1"/>
    <col min="10" max="10" width="13.85546875" customWidth="1"/>
    <col min="11" max="11" width="2" customWidth="1"/>
    <col min="12" max="12" width="13.85546875" customWidth="1"/>
    <col min="15" max="15" width="10.5703125" bestFit="1" customWidth="1"/>
    <col min="17" max="17" width="10.5703125" bestFit="1" customWidth="1"/>
  </cols>
  <sheetData>
    <row r="1" spans="1:15" x14ac:dyDescent="0.25">
      <c r="A1" s="10" t="s">
        <v>0</v>
      </c>
      <c r="B1" s="11" t="s">
        <v>1</v>
      </c>
      <c r="C1" s="1" t="s">
        <v>4</v>
      </c>
      <c r="D1" s="1" t="s">
        <v>5</v>
      </c>
      <c r="E1" s="1" t="s">
        <v>6</v>
      </c>
      <c r="F1" s="1" t="s">
        <v>7</v>
      </c>
      <c r="H1" s="5" t="s">
        <v>2</v>
      </c>
      <c r="I1" s="5"/>
      <c r="J1" s="5" t="s">
        <v>3</v>
      </c>
      <c r="K1" s="5"/>
      <c r="L1" s="5" t="s">
        <v>8</v>
      </c>
    </row>
    <row r="2" spans="1:15" x14ac:dyDescent="0.25">
      <c r="A2" s="2">
        <v>44200</v>
      </c>
      <c r="B2" s="3">
        <v>114.09</v>
      </c>
      <c r="C2" s="3" t="e">
        <f>IF($H$2=A2,B2,#N/A)</f>
        <v>#N/A</v>
      </c>
      <c r="D2" s="3" t="e">
        <f>IF($J$2=A2,B2,#N/A)</f>
        <v>#N/A</v>
      </c>
      <c r="E2" s="3" t="e">
        <f>IF(AND($J$3&gt;$H$3,A2&gt;=$H$2,A2&lt;=$J$2),B2,#N/A)</f>
        <v>#N/A</v>
      </c>
      <c r="F2" s="3" t="e">
        <f>IF(AND($J$3&lt;$H$3,A2&gt;=$H$2,A2&lt;=$J$2),B2,#N/A)</f>
        <v>#N/A</v>
      </c>
      <c r="H2" s="8">
        <v>44210</v>
      </c>
      <c r="I2" s="5"/>
      <c r="J2" s="8">
        <v>44279</v>
      </c>
      <c r="K2" s="5"/>
      <c r="L2" s="6">
        <f>J3/H3-1</f>
        <v>-7.0357263228850719E-2</v>
      </c>
      <c r="M2" s="9" t="str">
        <f>IF(L2&gt;0,"+","")</f>
        <v/>
      </c>
      <c r="O2" s="4"/>
    </row>
    <row r="3" spans="1:15" x14ac:dyDescent="0.25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IF($J$2=A3,B3,#N/A)</f>
        <v>#N/A</v>
      </c>
      <c r="E3" s="3" t="e">
        <f t="shared" ref="E3:E56" si="2">IF(AND($J$3&gt;$H$3,A3&gt;=$H$2,A3&lt;=$J$2),B3,#N/A)</f>
        <v>#N/A</v>
      </c>
      <c r="F3" s="3" t="e">
        <f t="shared" ref="F3:F56" si="3">IF(AND($J$3&lt;$H$3,A3&gt;=$H$2,A3&lt;=$J$2),B3,#N/A)</f>
        <v>#N/A</v>
      </c>
      <c r="H3" s="7">
        <f>VLOOKUP(H2,A:B,2,0)</f>
        <v>118.68</v>
      </c>
      <c r="I3" s="5"/>
      <c r="J3" s="7">
        <f>VLOOKUP(J2,A:B,2,0)</f>
        <v>110.33</v>
      </c>
      <c r="K3" s="5"/>
      <c r="L3" s="7">
        <f>H3-J3</f>
        <v>8.3500000000000085</v>
      </c>
    </row>
    <row r="4" spans="1:15" x14ac:dyDescent="0.25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5" x14ac:dyDescent="0.25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5" x14ac:dyDescent="0.25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5" x14ac:dyDescent="0.25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5" x14ac:dyDescent="0.25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5" x14ac:dyDescent="0.25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5" x14ac:dyDescent="0.25">
      <c r="A10" s="2">
        <v>44210</v>
      </c>
      <c r="B10" s="3">
        <v>118.68</v>
      </c>
      <c r="C10" s="3">
        <f t="shared" si="0"/>
        <v>118.68</v>
      </c>
      <c r="D10" s="3" t="e">
        <f t="shared" si="1"/>
        <v>#N/A</v>
      </c>
      <c r="E10" s="3" t="e">
        <f t="shared" si="2"/>
        <v>#N/A</v>
      </c>
      <c r="F10" s="3">
        <f t="shared" si="3"/>
        <v>118.68</v>
      </c>
    </row>
    <row r="11" spans="1:15" x14ac:dyDescent="0.25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>
        <f t="shared" si="3"/>
        <v>115.78</v>
      </c>
    </row>
    <row r="12" spans="1:15" x14ac:dyDescent="0.25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>
        <f t="shared" si="3"/>
        <v>116.54</v>
      </c>
    </row>
    <row r="13" spans="1:15" x14ac:dyDescent="0.25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>
        <f t="shared" si="3"/>
        <v>116</v>
      </c>
    </row>
    <row r="14" spans="1:15" x14ac:dyDescent="0.25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>
        <f t="shared" si="3"/>
        <v>115.24</v>
      </c>
    </row>
    <row r="15" spans="1:15" x14ac:dyDescent="0.25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>IF(AND($J$3&gt;$H$3,A15&gt;=$H$2,A15&lt;=$J$2),B15,#N/A)</f>
        <v>#N/A</v>
      </c>
      <c r="F15" s="3">
        <f t="shared" si="3"/>
        <v>113.81</v>
      </c>
    </row>
    <row r="16" spans="1:15" x14ac:dyDescent="0.25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>
        <f t="shared" si="3"/>
        <v>113.18</v>
      </c>
    </row>
    <row r="17" spans="1:6" x14ac:dyDescent="0.25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>
        <f t="shared" si="3"/>
        <v>112.08</v>
      </c>
    </row>
    <row r="18" spans="1:6" x14ac:dyDescent="0.25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>
        <f t="shared" si="3"/>
        <v>110.96</v>
      </c>
    </row>
    <row r="19" spans="1:6" x14ac:dyDescent="0.25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>
        <f t="shared" si="3"/>
        <v>114.51</v>
      </c>
    </row>
    <row r="20" spans="1:6" x14ac:dyDescent="0.25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>
        <f t="shared" si="3"/>
        <v>110.56</v>
      </c>
    </row>
    <row r="21" spans="1:6" x14ac:dyDescent="0.25">
      <c r="A21" s="2">
        <v>44228</v>
      </c>
      <c r="B21" s="3">
        <v>113.06</v>
      </c>
      <c r="C21" s="3" t="e">
        <f t="shared" si="0"/>
        <v>#N/A</v>
      </c>
      <c r="D21" s="3" t="e">
        <f t="shared" si="1"/>
        <v>#N/A</v>
      </c>
      <c r="E21" s="3" t="e">
        <f t="shared" si="2"/>
        <v>#N/A</v>
      </c>
      <c r="F21" s="3">
        <f t="shared" si="3"/>
        <v>113.06</v>
      </c>
    </row>
    <row r="22" spans="1:6" x14ac:dyDescent="0.25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>
        <f t="shared" si="3"/>
        <v>113.85</v>
      </c>
    </row>
    <row r="23" spans="1:6" x14ac:dyDescent="0.25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>
        <f t="shared" si="3"/>
        <v>115.25</v>
      </c>
    </row>
    <row r="24" spans="1:6" x14ac:dyDescent="0.25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>
        <f t="shared" si="3"/>
        <v>114.62</v>
      </c>
    </row>
    <row r="25" spans="1:6" x14ac:dyDescent="0.25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>
        <f t="shared" si="3"/>
        <v>115.82</v>
      </c>
    </row>
    <row r="26" spans="1:6" x14ac:dyDescent="0.25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>
        <f t="shared" si="3"/>
        <v>115.18</v>
      </c>
    </row>
    <row r="27" spans="1:6" x14ac:dyDescent="0.25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>
        <f t="shared" si="3"/>
        <v>114.91</v>
      </c>
    </row>
    <row r="28" spans="1:6" x14ac:dyDescent="0.25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>
        <f t="shared" si="3"/>
        <v>113.92</v>
      </c>
    </row>
    <row r="29" spans="1:6" x14ac:dyDescent="0.25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>
        <f t="shared" si="3"/>
        <v>114.9</v>
      </c>
    </row>
    <row r="30" spans="1:6" x14ac:dyDescent="0.25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>
        <f t="shared" si="3"/>
        <v>115.05</v>
      </c>
    </row>
    <row r="31" spans="1:6" x14ac:dyDescent="0.25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>
        <f t="shared" si="3"/>
        <v>115.86</v>
      </c>
    </row>
    <row r="32" spans="1:6" x14ac:dyDescent="0.25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>
        <f t="shared" si="3"/>
        <v>114.61</v>
      </c>
    </row>
    <row r="33" spans="1:6" x14ac:dyDescent="0.25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>
        <f t="shared" si="3"/>
        <v>113.82</v>
      </c>
    </row>
    <row r="34" spans="1:6" x14ac:dyDescent="0.25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>
        <f t="shared" si="3"/>
        <v>108.25</v>
      </c>
    </row>
    <row r="35" spans="1:6" x14ac:dyDescent="0.25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>
        <f t="shared" si="3"/>
        <v>110.76</v>
      </c>
    </row>
    <row r="36" spans="1:6" x14ac:dyDescent="0.25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>
        <f t="shared" si="3"/>
        <v>111.46</v>
      </c>
    </row>
    <row r="37" spans="1:6" x14ac:dyDescent="0.25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>
        <f t="shared" si="3"/>
        <v>107.53</v>
      </c>
    </row>
    <row r="38" spans="1:6" x14ac:dyDescent="0.25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>
        <f t="shared" si="3"/>
        <v>105.59</v>
      </c>
    </row>
    <row r="39" spans="1:6" x14ac:dyDescent="0.25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>
        <f t="shared" si="3"/>
        <v>105.94</v>
      </c>
    </row>
    <row r="40" spans="1:6" x14ac:dyDescent="0.25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>
        <f t="shared" si="3"/>
        <v>107.5</v>
      </c>
    </row>
    <row r="41" spans="1:6" x14ac:dyDescent="0.25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>
        <f t="shared" si="3"/>
        <v>107.16</v>
      </c>
    </row>
    <row r="42" spans="1:6" x14ac:dyDescent="0.25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>
        <f t="shared" si="3"/>
        <v>108.57</v>
      </c>
    </row>
    <row r="43" spans="1:6" x14ac:dyDescent="0.25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>
        <f t="shared" si="3"/>
        <v>110.93</v>
      </c>
    </row>
    <row r="44" spans="1:6" x14ac:dyDescent="0.25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>
        <f t="shared" si="3"/>
        <v>105.35</v>
      </c>
    </row>
    <row r="45" spans="1:6" x14ac:dyDescent="0.25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>
        <f t="shared" si="3"/>
        <v>107.19</v>
      </c>
    </row>
    <row r="46" spans="1:6" x14ac:dyDescent="0.25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>
        <f t="shared" si="3"/>
        <v>108.63</v>
      </c>
    </row>
    <row r="47" spans="1:6" x14ac:dyDescent="0.25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>
        <f t="shared" si="3"/>
        <v>110.45</v>
      </c>
    </row>
    <row r="48" spans="1:6" x14ac:dyDescent="0.25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>
        <f t="shared" si="3"/>
        <v>109.68</v>
      </c>
    </row>
    <row r="49" spans="1:6" x14ac:dyDescent="0.25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>
        <f t="shared" si="3"/>
        <v>110.66</v>
      </c>
    </row>
    <row r="50" spans="1:6" x14ac:dyDescent="0.25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>
        <f t="shared" si="3"/>
        <v>109.69</v>
      </c>
    </row>
    <row r="51" spans="1:6" x14ac:dyDescent="0.25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>
        <f t="shared" si="3"/>
        <v>112.05</v>
      </c>
    </row>
    <row r="52" spans="1:6" x14ac:dyDescent="0.25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>
        <f t="shared" si="3"/>
        <v>110.5</v>
      </c>
    </row>
    <row r="53" spans="1:6" x14ac:dyDescent="0.25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>
        <f t="shared" si="3"/>
        <v>111.7</v>
      </c>
    </row>
    <row r="54" spans="1:6" x14ac:dyDescent="0.25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>
        <f t="shared" si="3"/>
        <v>110.69</v>
      </c>
    </row>
    <row r="55" spans="1:6" x14ac:dyDescent="0.25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>
        <f t="shared" si="3"/>
        <v>109.02</v>
      </c>
    </row>
    <row r="56" spans="1:6" x14ac:dyDescent="0.25">
      <c r="A56" s="2">
        <v>44279</v>
      </c>
      <c r="B56" s="3">
        <v>110.33</v>
      </c>
      <c r="C56" s="3" t="e">
        <f t="shared" si="0"/>
        <v>#N/A</v>
      </c>
      <c r="D56" s="3">
        <f t="shared" si="1"/>
        <v>110.33</v>
      </c>
      <c r="E56" s="3" t="e">
        <f t="shared" si="2"/>
        <v>#N/A</v>
      </c>
      <c r="F56" s="3">
        <f t="shared" si="3"/>
        <v>110.33</v>
      </c>
    </row>
  </sheetData>
  <conditionalFormatting sqref="L2">
    <cfRule type="expression" dxfId="3" priority="1">
      <formula>$L$2&lt;0</formula>
    </cfRule>
    <cfRule type="expression" dxfId="2" priority="2">
      <formula>$L$2&gt;0</formula>
    </cfRule>
  </conditionalFormatting>
  <dataValidations count="1">
    <dataValidation type="list" allowBlank="1" showInputMessage="1" showErrorMessage="1" sqref="H2 J2" xr:uid="{A0187C1B-EBC5-415B-A2F7-A2BA5D7D908C}">
      <formula1>$A$2:$A$56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53B9-EBCE-429D-8CC4-4E1B53EBCAA8}">
  <dimension ref="A1:L56"/>
  <sheetViews>
    <sheetView showGridLines="0" tabSelected="1" zoomScaleNormal="100" workbookViewId="0">
      <selection activeCell="W15" sqref="W15"/>
    </sheetView>
  </sheetViews>
  <sheetFormatPr defaultRowHeight="15" x14ac:dyDescent="0.25"/>
  <cols>
    <col min="1" max="1" width="11.42578125" style="1" customWidth="1"/>
    <col min="2" max="2" width="12" style="1" customWidth="1"/>
    <col min="3" max="6" width="10.5703125" customWidth="1"/>
    <col min="8" max="8" width="13.28515625" customWidth="1"/>
    <col min="9" max="9" width="2.28515625" customWidth="1"/>
    <col min="10" max="10" width="13.28515625" customWidth="1"/>
    <col min="11" max="11" width="2.28515625" customWidth="1"/>
    <col min="12" max="12" width="13.28515625" customWidth="1"/>
  </cols>
  <sheetData>
    <row r="1" spans="1:12" x14ac:dyDescent="0.25">
      <c r="A1" s="10" t="s">
        <v>0</v>
      </c>
      <c r="B1" s="11" t="s">
        <v>1</v>
      </c>
      <c r="C1" t="s">
        <v>4</v>
      </c>
      <c r="D1" t="s">
        <v>5</v>
      </c>
      <c r="E1" t="s">
        <v>6</v>
      </c>
      <c r="F1" t="s">
        <v>7</v>
      </c>
      <c r="H1" t="s">
        <v>9</v>
      </c>
      <c r="J1" t="s">
        <v>10</v>
      </c>
      <c r="L1" t="s">
        <v>8</v>
      </c>
    </row>
    <row r="2" spans="1:12" x14ac:dyDescent="0.25">
      <c r="A2" s="2">
        <v>44200</v>
      </c>
      <c r="B2" s="3">
        <v>114.09</v>
      </c>
      <c r="C2" s="3" t="e">
        <f>IF($H$2=A2,B2,#N/A)</f>
        <v>#N/A</v>
      </c>
      <c r="D2" s="3" t="e">
        <f>IF(A2=$J$2,B2,#N/A)</f>
        <v>#N/A</v>
      </c>
      <c r="E2" s="3" t="e">
        <f>IF(AND(A2&gt;=$H$2,A2&lt;=$J$2,$L$2&gt;=0),B2,#N/A)</f>
        <v>#N/A</v>
      </c>
      <c r="F2" s="3" t="e">
        <f>IF(AND(A2&gt;=$H$2,A2&lt;=$J$2,$L$2&lt;0),B2,#N/A)</f>
        <v>#N/A</v>
      </c>
      <c r="H2" s="13">
        <v>44228</v>
      </c>
      <c r="J2" s="13">
        <v>44236</v>
      </c>
      <c r="L2" s="12">
        <f>J3/H3-1</f>
        <v>1.6362993101008305E-2</v>
      </c>
    </row>
    <row r="3" spans="1:12" x14ac:dyDescent="0.25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IF(A3=$J$2,B3,#N/A)</f>
        <v>#N/A</v>
      </c>
      <c r="E3" s="3" t="e">
        <f t="shared" ref="E3:E56" si="2">IF(AND(A3&gt;=$H$2,A3&lt;=$J$2,$L$2&gt;=0),B3,#N/A)</f>
        <v>#N/A</v>
      </c>
      <c r="F3" s="3" t="e">
        <f t="shared" ref="F3:F56" si="3">IF(AND(A3&gt;=$H$2,A3&lt;=$J$2,$L$2&lt;0),B3,#N/A)</f>
        <v>#N/A</v>
      </c>
      <c r="H3" s="3">
        <f>VLOOKUP(H2,A:B,2,0)</f>
        <v>113.06</v>
      </c>
      <c r="J3" s="1">
        <f>VLOOKUP(J2,A:B,2,0)</f>
        <v>114.91</v>
      </c>
      <c r="L3" s="3">
        <f>J3-H3</f>
        <v>1.8499999999999943</v>
      </c>
    </row>
    <row r="4" spans="1:12" x14ac:dyDescent="0.25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2" x14ac:dyDescent="0.25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2" x14ac:dyDescent="0.25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2" x14ac:dyDescent="0.25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2" x14ac:dyDescent="0.25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2" x14ac:dyDescent="0.25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2" x14ac:dyDescent="0.25">
      <c r="A10" s="2">
        <v>44210</v>
      </c>
      <c r="B10" s="3">
        <v>118.68</v>
      </c>
      <c r="C10" s="3" t="e">
        <f t="shared" si="0"/>
        <v>#N/A</v>
      </c>
      <c r="D10" s="3" t="e">
        <f t="shared" si="1"/>
        <v>#N/A</v>
      </c>
      <c r="E10" s="3" t="e">
        <f t="shared" si="2"/>
        <v>#N/A</v>
      </c>
      <c r="F10" s="3" t="e">
        <f t="shared" si="3"/>
        <v>#N/A</v>
      </c>
    </row>
    <row r="11" spans="1:12" x14ac:dyDescent="0.25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 t="e">
        <f t="shared" si="3"/>
        <v>#N/A</v>
      </c>
    </row>
    <row r="12" spans="1:12" x14ac:dyDescent="0.25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 t="e">
        <f t="shared" si="3"/>
        <v>#N/A</v>
      </c>
    </row>
    <row r="13" spans="1:12" x14ac:dyDescent="0.25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 t="e">
        <f t="shared" si="3"/>
        <v>#N/A</v>
      </c>
    </row>
    <row r="14" spans="1:12" x14ac:dyDescent="0.25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 t="e">
        <f t="shared" si="3"/>
        <v>#N/A</v>
      </c>
    </row>
    <row r="15" spans="1:12" x14ac:dyDescent="0.25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 t="shared" si="2"/>
        <v>#N/A</v>
      </c>
      <c r="F15" s="3" t="e">
        <f t="shared" si="3"/>
        <v>#N/A</v>
      </c>
    </row>
    <row r="16" spans="1:12" x14ac:dyDescent="0.25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 t="e">
        <f t="shared" si="3"/>
        <v>#N/A</v>
      </c>
    </row>
    <row r="17" spans="1:6" x14ac:dyDescent="0.25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 t="e">
        <f t="shared" si="3"/>
        <v>#N/A</v>
      </c>
    </row>
    <row r="18" spans="1:6" x14ac:dyDescent="0.25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 t="e">
        <f t="shared" si="3"/>
        <v>#N/A</v>
      </c>
    </row>
    <row r="19" spans="1:6" x14ac:dyDescent="0.25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 t="e">
        <f t="shared" si="3"/>
        <v>#N/A</v>
      </c>
    </row>
    <row r="20" spans="1:6" x14ac:dyDescent="0.25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 t="e">
        <f t="shared" si="3"/>
        <v>#N/A</v>
      </c>
    </row>
    <row r="21" spans="1:6" x14ac:dyDescent="0.25">
      <c r="A21" s="2">
        <v>44228</v>
      </c>
      <c r="B21" s="3">
        <v>113.06</v>
      </c>
      <c r="C21" s="3">
        <f t="shared" si="0"/>
        <v>113.06</v>
      </c>
      <c r="D21" s="3" t="e">
        <f t="shared" si="1"/>
        <v>#N/A</v>
      </c>
      <c r="E21" s="3">
        <f t="shared" si="2"/>
        <v>113.06</v>
      </c>
      <c r="F21" s="3" t="e">
        <f t="shared" si="3"/>
        <v>#N/A</v>
      </c>
    </row>
    <row r="22" spans="1:6" x14ac:dyDescent="0.25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>
        <f t="shared" si="2"/>
        <v>113.85</v>
      </c>
      <c r="F22" s="3" t="e">
        <f t="shared" si="3"/>
        <v>#N/A</v>
      </c>
    </row>
    <row r="23" spans="1:6" x14ac:dyDescent="0.25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>
        <f t="shared" si="2"/>
        <v>115.25</v>
      </c>
      <c r="F23" s="3" t="e">
        <f t="shared" si="3"/>
        <v>#N/A</v>
      </c>
    </row>
    <row r="24" spans="1:6" x14ac:dyDescent="0.25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>
        <f t="shared" si="2"/>
        <v>114.62</v>
      </c>
      <c r="F24" s="3" t="e">
        <f t="shared" si="3"/>
        <v>#N/A</v>
      </c>
    </row>
    <row r="25" spans="1:6" x14ac:dyDescent="0.25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>
        <f t="shared" si="2"/>
        <v>115.82</v>
      </c>
      <c r="F25" s="3" t="e">
        <f t="shared" si="3"/>
        <v>#N/A</v>
      </c>
    </row>
    <row r="26" spans="1:6" x14ac:dyDescent="0.25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>
        <f t="shared" si="2"/>
        <v>115.18</v>
      </c>
      <c r="F26" s="3" t="e">
        <f t="shared" si="3"/>
        <v>#N/A</v>
      </c>
    </row>
    <row r="27" spans="1:6" x14ac:dyDescent="0.25">
      <c r="A27" s="2">
        <v>44236</v>
      </c>
      <c r="B27" s="3">
        <v>114.91</v>
      </c>
      <c r="C27" s="3" t="e">
        <f t="shared" si="0"/>
        <v>#N/A</v>
      </c>
      <c r="D27" s="3">
        <f t="shared" si="1"/>
        <v>114.91</v>
      </c>
      <c r="E27" s="3">
        <f t="shared" si="2"/>
        <v>114.91</v>
      </c>
      <c r="F27" s="3" t="e">
        <f t="shared" si="3"/>
        <v>#N/A</v>
      </c>
    </row>
    <row r="28" spans="1:6" x14ac:dyDescent="0.25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 t="e">
        <f t="shared" si="3"/>
        <v>#N/A</v>
      </c>
    </row>
    <row r="29" spans="1:6" x14ac:dyDescent="0.25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 t="e">
        <f t="shared" si="3"/>
        <v>#N/A</v>
      </c>
    </row>
    <row r="30" spans="1:6" x14ac:dyDescent="0.25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 t="e">
        <f t="shared" si="3"/>
        <v>#N/A</v>
      </c>
    </row>
    <row r="31" spans="1:6" x14ac:dyDescent="0.25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 t="e">
        <f t="shared" si="3"/>
        <v>#N/A</v>
      </c>
    </row>
    <row r="32" spans="1:6" x14ac:dyDescent="0.25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 t="e">
        <f t="shared" si="3"/>
        <v>#N/A</v>
      </c>
    </row>
    <row r="33" spans="1:6" x14ac:dyDescent="0.25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 t="e">
        <f t="shared" si="3"/>
        <v>#N/A</v>
      </c>
    </row>
    <row r="34" spans="1:6" x14ac:dyDescent="0.25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 t="e">
        <f t="shared" si="3"/>
        <v>#N/A</v>
      </c>
    </row>
    <row r="35" spans="1:6" x14ac:dyDescent="0.25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 t="e">
        <f t="shared" si="3"/>
        <v>#N/A</v>
      </c>
    </row>
    <row r="36" spans="1:6" x14ac:dyDescent="0.25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 t="e">
        <f t="shared" si="3"/>
        <v>#N/A</v>
      </c>
    </row>
    <row r="37" spans="1:6" x14ac:dyDescent="0.25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 t="e">
        <f t="shared" si="3"/>
        <v>#N/A</v>
      </c>
    </row>
    <row r="38" spans="1:6" x14ac:dyDescent="0.25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 t="e">
        <f t="shared" si="3"/>
        <v>#N/A</v>
      </c>
    </row>
    <row r="39" spans="1:6" x14ac:dyDescent="0.25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 t="e">
        <f t="shared" si="3"/>
        <v>#N/A</v>
      </c>
    </row>
    <row r="40" spans="1:6" x14ac:dyDescent="0.25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 t="e">
        <f t="shared" si="3"/>
        <v>#N/A</v>
      </c>
    </row>
    <row r="41" spans="1:6" x14ac:dyDescent="0.25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 t="e">
        <f t="shared" si="3"/>
        <v>#N/A</v>
      </c>
    </row>
    <row r="42" spans="1:6" x14ac:dyDescent="0.25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 t="e">
        <f t="shared" si="3"/>
        <v>#N/A</v>
      </c>
    </row>
    <row r="43" spans="1:6" x14ac:dyDescent="0.25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 t="e">
        <f t="shared" si="3"/>
        <v>#N/A</v>
      </c>
    </row>
    <row r="44" spans="1:6" x14ac:dyDescent="0.25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 t="e">
        <f t="shared" si="3"/>
        <v>#N/A</v>
      </c>
    </row>
    <row r="45" spans="1:6" x14ac:dyDescent="0.25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 t="e">
        <f t="shared" si="3"/>
        <v>#N/A</v>
      </c>
    </row>
    <row r="46" spans="1:6" x14ac:dyDescent="0.25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 t="e">
        <f t="shared" si="3"/>
        <v>#N/A</v>
      </c>
    </row>
    <row r="47" spans="1:6" x14ac:dyDescent="0.25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 t="e">
        <f t="shared" si="3"/>
        <v>#N/A</v>
      </c>
    </row>
    <row r="48" spans="1:6" x14ac:dyDescent="0.25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 t="e">
        <f t="shared" si="3"/>
        <v>#N/A</v>
      </c>
    </row>
    <row r="49" spans="1:6" x14ac:dyDescent="0.25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 t="e">
        <f t="shared" si="3"/>
        <v>#N/A</v>
      </c>
    </row>
    <row r="50" spans="1:6" x14ac:dyDescent="0.25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 t="e">
        <f t="shared" si="3"/>
        <v>#N/A</v>
      </c>
    </row>
    <row r="51" spans="1:6" x14ac:dyDescent="0.25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 t="e">
        <f t="shared" si="3"/>
        <v>#N/A</v>
      </c>
    </row>
    <row r="52" spans="1:6" x14ac:dyDescent="0.25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 t="e">
        <f t="shared" si="3"/>
        <v>#N/A</v>
      </c>
    </row>
    <row r="53" spans="1:6" x14ac:dyDescent="0.25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 t="e">
        <f t="shared" si="3"/>
        <v>#N/A</v>
      </c>
    </row>
    <row r="54" spans="1:6" x14ac:dyDescent="0.25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 t="e">
        <f t="shared" si="3"/>
        <v>#N/A</v>
      </c>
    </row>
    <row r="55" spans="1:6" x14ac:dyDescent="0.25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 t="e">
        <f t="shared" si="3"/>
        <v>#N/A</v>
      </c>
    </row>
    <row r="56" spans="1:6" x14ac:dyDescent="0.25">
      <c r="A56" s="2">
        <v>44279</v>
      </c>
      <c r="B56" s="3">
        <v>110.33</v>
      </c>
      <c r="C56" s="3" t="e">
        <f t="shared" si="0"/>
        <v>#N/A</v>
      </c>
      <c r="D56" s="3" t="e">
        <f t="shared" si="1"/>
        <v>#N/A</v>
      </c>
      <c r="E56" s="3" t="e">
        <f t="shared" si="2"/>
        <v>#N/A</v>
      </c>
      <c r="F56" s="3" t="e">
        <f t="shared" si="3"/>
        <v>#N/A</v>
      </c>
    </row>
  </sheetData>
  <conditionalFormatting sqref="L2">
    <cfRule type="expression" dxfId="1" priority="1">
      <formula>$L$2&lt;0</formula>
    </cfRule>
    <cfRule type="expression" dxfId="0" priority="2">
      <formula>$L$2&gt;0</formula>
    </cfRule>
  </conditionalFormatting>
  <dataValidations count="1">
    <dataValidation type="list" allowBlank="1" showInputMessage="1" showErrorMessage="1" sqref="H2 J2" xr:uid="{A3486914-6FEF-4D34-9C0F-A113AFEC61A3}">
      <formula1>$A$2:$A$56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2021-03-24T15:36:50Z</dcterms:created>
  <dcterms:modified xsi:type="dcterms:W3CDTF">2025-05-09T17:35:16Z</dcterms:modified>
</cp:coreProperties>
</file>